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isboa-my.sharepoint.com/personal/costaraquel_office365_ulisboa_pt/Documents/Faculdade/6 ano/QMRA genomic data/"/>
    </mc:Choice>
  </mc:AlternateContent>
  <xr:revisionPtr revIDLastSave="253" documentId="8_{29C8AA2D-6C22-4467-AD77-AA3AC0A849AC}" xr6:coauthVersionLast="46" xr6:coauthVersionMax="46" xr10:uidLastSave="{F6CE8153-6A8B-4315-BE08-6A72311DC49F}"/>
  <bookViews>
    <workbookView xWindow="-108" yWindow="-108" windowWidth="23256" windowHeight="12576" activeTab="2" xr2:uid="{ED01DA40-4B05-4B54-99F6-07434B1FCF70}"/>
  </bookViews>
  <sheets>
    <sheet name="wgs_cheese_related" sheetId="1" r:id="rId1"/>
    <sheet name="wgs_cheese" sheetId="2" r:id="rId2"/>
    <sheet name="wgs_downloaded" sheetId="3" r:id="rId3"/>
    <sheet name="assembly_qc" sheetId="4" r:id="rId4"/>
    <sheet name="assembly_high_qc" sheetId="5" r:id="rId5"/>
    <sheet name="assembly_low_qc" sheetId="6" r:id="rId6"/>
    <sheet name="metadata_assembly_samples" sheetId="7" r:id="rId7"/>
    <sheet name="metadata_samples_with_mlst" sheetId="8" r:id="rId8"/>
    <sheet name="matadata_mlst_failed" sheetId="9" r:id="rId9"/>
  </sheets>
  <externalReferences>
    <externalReference r:id="rId10"/>
    <externalReference r:id="rId11"/>
  </externalReferences>
  <definedNames>
    <definedName name="_xlnm._FilterDatabase" localSheetId="5" hidden="1">assembly_low_qc!$A$1:$AI$167</definedName>
    <definedName name="_xlnm._FilterDatabase" localSheetId="3" hidden="1">assembly_qc!$A$1:$AG$490</definedName>
    <definedName name="_xlnm._FilterDatabase" localSheetId="8" hidden="1">matadata_mlst_failed!$A$1:$H$29</definedName>
    <definedName name="_xlnm._FilterDatabase" localSheetId="7" hidden="1">metadata_samples_with_mlst!$A$1:$I$340</definedName>
    <definedName name="_xlnm._FilterDatabase" localSheetId="2" hidden="1">wgs_downloaded!$A$1:$Z$518</definedName>
    <definedName name="DadosExternos_1" localSheetId="1" hidden="1">wgs_cheese!$A$1:$W$609</definedName>
    <definedName name="DadosExternos_1" localSheetId="0" hidden="1">wgs_cheese_related!$A$1:$W$756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31" i="6" l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2" i="9"/>
  <c r="E29" i="9"/>
  <c r="D29" i="9"/>
  <c r="C29" i="9"/>
  <c r="B29" i="9"/>
  <c r="E28" i="9"/>
  <c r="D28" i="9"/>
  <c r="C28" i="9"/>
  <c r="B28" i="9"/>
  <c r="E27" i="9"/>
  <c r="D27" i="9"/>
  <c r="C27" i="9"/>
  <c r="B27" i="9"/>
  <c r="E26" i="9"/>
  <c r="D26" i="9"/>
  <c r="C26" i="9"/>
  <c r="B26" i="9"/>
  <c r="E25" i="9"/>
  <c r="D25" i="9"/>
  <c r="C25" i="9"/>
  <c r="B25" i="9"/>
  <c r="E24" i="9"/>
  <c r="D24" i="9"/>
  <c r="C24" i="9"/>
  <c r="B24" i="9"/>
  <c r="E23" i="9"/>
  <c r="D23" i="9"/>
  <c r="C23" i="9"/>
  <c r="B23" i="9"/>
  <c r="E22" i="9"/>
  <c r="D22" i="9"/>
  <c r="C22" i="9"/>
  <c r="B22" i="9"/>
  <c r="E21" i="9"/>
  <c r="D21" i="9"/>
  <c r="C21" i="9"/>
  <c r="B21" i="9"/>
  <c r="E20" i="9"/>
  <c r="D20" i="9"/>
  <c r="C20" i="9"/>
  <c r="B20" i="9"/>
  <c r="E19" i="9"/>
  <c r="D19" i="9"/>
  <c r="C19" i="9"/>
  <c r="B19" i="9"/>
  <c r="E18" i="9"/>
  <c r="D18" i="9"/>
  <c r="C18" i="9"/>
  <c r="B18" i="9"/>
  <c r="E17" i="9"/>
  <c r="D17" i="9"/>
  <c r="C17" i="9"/>
  <c r="B17" i="9"/>
  <c r="E16" i="9"/>
  <c r="D16" i="9"/>
  <c r="C16" i="9"/>
  <c r="B16" i="9"/>
  <c r="E15" i="9"/>
  <c r="D15" i="9"/>
  <c r="C15" i="9"/>
  <c r="B15" i="9"/>
  <c r="E14" i="9"/>
  <c r="D14" i="9"/>
  <c r="C14" i="9"/>
  <c r="B14" i="9"/>
  <c r="E13" i="9"/>
  <c r="D13" i="9"/>
  <c r="C13" i="9"/>
  <c r="B13" i="9"/>
  <c r="E12" i="9"/>
  <c r="D12" i="9"/>
  <c r="C12" i="9"/>
  <c r="B12" i="9"/>
  <c r="E11" i="9"/>
  <c r="D11" i="9"/>
  <c r="C11" i="9"/>
  <c r="B11" i="9"/>
  <c r="E10" i="9"/>
  <c r="D10" i="9"/>
  <c r="C10" i="9"/>
  <c r="B10" i="9"/>
  <c r="E9" i="9"/>
  <c r="D9" i="9"/>
  <c r="C9" i="9"/>
  <c r="B9" i="9"/>
  <c r="E8" i="9"/>
  <c r="D8" i="9"/>
  <c r="C8" i="9"/>
  <c r="B8" i="9"/>
  <c r="E7" i="9"/>
  <c r="D7" i="9"/>
  <c r="C7" i="9"/>
  <c r="B7" i="9"/>
  <c r="E6" i="9"/>
  <c r="D6" i="9"/>
  <c r="C6" i="9"/>
  <c r="B6" i="9"/>
  <c r="E5" i="9"/>
  <c r="D5" i="9"/>
  <c r="C5" i="9"/>
  <c r="B5" i="9"/>
  <c r="E4" i="9"/>
  <c r="D4" i="9"/>
  <c r="C4" i="9"/>
  <c r="B4" i="9"/>
  <c r="E3" i="9"/>
  <c r="D3" i="9"/>
  <c r="C3" i="9"/>
  <c r="B3" i="9"/>
  <c r="E2" i="9"/>
  <c r="D2" i="9"/>
  <c r="C2" i="9"/>
  <c r="B2" i="9"/>
  <c r="H340" i="8"/>
  <c r="G340" i="8"/>
  <c r="F340" i="8"/>
  <c r="E340" i="8"/>
  <c r="D340" i="8"/>
  <c r="C340" i="8"/>
  <c r="B340" i="8"/>
  <c r="H339" i="8"/>
  <c r="G339" i="8"/>
  <c r="F339" i="8"/>
  <c r="E339" i="8"/>
  <c r="D339" i="8"/>
  <c r="C339" i="8"/>
  <c r="B339" i="8"/>
  <c r="H338" i="8"/>
  <c r="G338" i="8"/>
  <c r="F338" i="8"/>
  <c r="E338" i="8"/>
  <c r="D338" i="8"/>
  <c r="C338" i="8"/>
  <c r="B338" i="8"/>
  <c r="H337" i="8"/>
  <c r="G337" i="8"/>
  <c r="F337" i="8"/>
  <c r="E337" i="8"/>
  <c r="D337" i="8"/>
  <c r="C337" i="8"/>
  <c r="B337" i="8"/>
  <c r="H336" i="8"/>
  <c r="G336" i="8"/>
  <c r="F336" i="8"/>
  <c r="E336" i="8"/>
  <c r="D336" i="8"/>
  <c r="C336" i="8"/>
  <c r="B336" i="8"/>
  <c r="H335" i="8"/>
  <c r="G335" i="8"/>
  <c r="F335" i="8"/>
  <c r="E335" i="8"/>
  <c r="D335" i="8"/>
  <c r="C335" i="8"/>
  <c r="B335" i="8"/>
  <c r="H334" i="8"/>
  <c r="G334" i="8"/>
  <c r="F334" i="8"/>
  <c r="E334" i="8"/>
  <c r="D334" i="8"/>
  <c r="C334" i="8"/>
  <c r="B334" i="8"/>
  <c r="H333" i="8"/>
  <c r="G333" i="8"/>
  <c r="F333" i="8"/>
  <c r="E333" i="8"/>
  <c r="D333" i="8"/>
  <c r="C333" i="8"/>
  <c r="B333" i="8"/>
  <c r="H332" i="8"/>
  <c r="G332" i="8"/>
  <c r="F332" i="8"/>
  <c r="E332" i="8"/>
  <c r="D332" i="8"/>
  <c r="C332" i="8"/>
  <c r="B332" i="8"/>
  <c r="H331" i="8"/>
  <c r="G331" i="8"/>
  <c r="F331" i="8"/>
  <c r="E331" i="8"/>
  <c r="D331" i="8"/>
  <c r="C331" i="8"/>
  <c r="B331" i="8"/>
  <c r="H330" i="8"/>
  <c r="G330" i="8"/>
  <c r="F330" i="8"/>
  <c r="E330" i="8"/>
  <c r="D330" i="8"/>
  <c r="C330" i="8"/>
  <c r="B330" i="8"/>
  <c r="H329" i="8"/>
  <c r="G329" i="8"/>
  <c r="F329" i="8"/>
  <c r="E329" i="8"/>
  <c r="D329" i="8"/>
  <c r="C329" i="8"/>
  <c r="B329" i="8"/>
  <c r="H328" i="8"/>
  <c r="G328" i="8"/>
  <c r="F328" i="8"/>
  <c r="E328" i="8"/>
  <c r="D328" i="8"/>
  <c r="C328" i="8"/>
  <c r="B328" i="8"/>
  <c r="H327" i="8"/>
  <c r="G327" i="8"/>
  <c r="F327" i="8"/>
  <c r="E327" i="8"/>
  <c r="D327" i="8"/>
  <c r="C327" i="8"/>
  <c r="B327" i="8"/>
  <c r="H326" i="8"/>
  <c r="G326" i="8"/>
  <c r="F326" i="8"/>
  <c r="E326" i="8"/>
  <c r="D326" i="8"/>
  <c r="C326" i="8"/>
  <c r="B326" i="8"/>
  <c r="H325" i="8"/>
  <c r="G325" i="8"/>
  <c r="F325" i="8"/>
  <c r="E325" i="8"/>
  <c r="D325" i="8"/>
  <c r="C325" i="8"/>
  <c r="B325" i="8"/>
  <c r="H324" i="8"/>
  <c r="G324" i="8"/>
  <c r="F324" i="8"/>
  <c r="E324" i="8"/>
  <c r="D324" i="8"/>
  <c r="C324" i="8"/>
  <c r="B324" i="8"/>
  <c r="H323" i="8"/>
  <c r="G323" i="8"/>
  <c r="F323" i="8"/>
  <c r="E323" i="8"/>
  <c r="D323" i="8"/>
  <c r="C323" i="8"/>
  <c r="B323" i="8"/>
  <c r="H322" i="8"/>
  <c r="G322" i="8"/>
  <c r="F322" i="8"/>
  <c r="E322" i="8"/>
  <c r="D322" i="8"/>
  <c r="C322" i="8"/>
  <c r="B322" i="8"/>
  <c r="H321" i="8"/>
  <c r="G321" i="8"/>
  <c r="F321" i="8"/>
  <c r="E321" i="8"/>
  <c r="D321" i="8"/>
  <c r="C321" i="8"/>
  <c r="B321" i="8"/>
  <c r="H320" i="8"/>
  <c r="G320" i="8"/>
  <c r="F320" i="8"/>
  <c r="E320" i="8"/>
  <c r="D320" i="8"/>
  <c r="C320" i="8"/>
  <c r="B320" i="8"/>
  <c r="H319" i="8"/>
  <c r="G319" i="8"/>
  <c r="F319" i="8"/>
  <c r="E319" i="8"/>
  <c r="D319" i="8"/>
  <c r="C319" i="8"/>
  <c r="B319" i="8"/>
  <c r="H318" i="8"/>
  <c r="G318" i="8"/>
  <c r="F318" i="8"/>
  <c r="E318" i="8"/>
  <c r="D318" i="8"/>
  <c r="C318" i="8"/>
  <c r="B318" i="8"/>
  <c r="H317" i="8"/>
  <c r="G317" i="8"/>
  <c r="F317" i="8"/>
  <c r="E317" i="8"/>
  <c r="D317" i="8"/>
  <c r="C317" i="8"/>
  <c r="B317" i="8"/>
  <c r="H316" i="8"/>
  <c r="G316" i="8"/>
  <c r="F316" i="8"/>
  <c r="E316" i="8"/>
  <c r="D316" i="8"/>
  <c r="C316" i="8"/>
  <c r="B316" i="8"/>
  <c r="H315" i="8"/>
  <c r="G315" i="8"/>
  <c r="F315" i="8"/>
  <c r="E315" i="8"/>
  <c r="D315" i="8"/>
  <c r="C315" i="8"/>
  <c r="B315" i="8"/>
  <c r="H314" i="8"/>
  <c r="G314" i="8"/>
  <c r="F314" i="8"/>
  <c r="E314" i="8"/>
  <c r="D314" i="8"/>
  <c r="C314" i="8"/>
  <c r="B314" i="8"/>
  <c r="H313" i="8"/>
  <c r="G313" i="8"/>
  <c r="F313" i="8"/>
  <c r="E313" i="8"/>
  <c r="D313" i="8"/>
  <c r="C313" i="8"/>
  <c r="B313" i="8"/>
  <c r="H312" i="8"/>
  <c r="G312" i="8"/>
  <c r="F312" i="8"/>
  <c r="E312" i="8"/>
  <c r="D312" i="8"/>
  <c r="C312" i="8"/>
  <c r="B312" i="8"/>
  <c r="H311" i="8"/>
  <c r="G311" i="8"/>
  <c r="F311" i="8"/>
  <c r="E311" i="8"/>
  <c r="D311" i="8"/>
  <c r="C311" i="8"/>
  <c r="B311" i="8"/>
  <c r="H310" i="8"/>
  <c r="G310" i="8"/>
  <c r="F310" i="8"/>
  <c r="E310" i="8"/>
  <c r="D310" i="8"/>
  <c r="C310" i="8"/>
  <c r="B310" i="8"/>
  <c r="H309" i="8"/>
  <c r="G309" i="8"/>
  <c r="F309" i="8"/>
  <c r="E309" i="8"/>
  <c r="D309" i="8"/>
  <c r="C309" i="8"/>
  <c r="B309" i="8"/>
  <c r="H308" i="8"/>
  <c r="G308" i="8"/>
  <c r="F308" i="8"/>
  <c r="E308" i="8"/>
  <c r="D308" i="8"/>
  <c r="C308" i="8"/>
  <c r="B308" i="8"/>
  <c r="H307" i="8"/>
  <c r="G307" i="8"/>
  <c r="F307" i="8"/>
  <c r="E307" i="8"/>
  <c r="D307" i="8"/>
  <c r="C307" i="8"/>
  <c r="B307" i="8"/>
  <c r="H306" i="8"/>
  <c r="G306" i="8"/>
  <c r="F306" i="8"/>
  <c r="E306" i="8"/>
  <c r="D306" i="8"/>
  <c r="C306" i="8"/>
  <c r="B306" i="8"/>
  <c r="H305" i="8"/>
  <c r="G305" i="8"/>
  <c r="F305" i="8"/>
  <c r="E305" i="8"/>
  <c r="D305" i="8"/>
  <c r="C305" i="8"/>
  <c r="B305" i="8"/>
  <c r="H304" i="8"/>
  <c r="G304" i="8"/>
  <c r="F304" i="8"/>
  <c r="E304" i="8"/>
  <c r="D304" i="8"/>
  <c r="C304" i="8"/>
  <c r="B304" i="8"/>
  <c r="H303" i="8"/>
  <c r="G303" i="8"/>
  <c r="F303" i="8"/>
  <c r="E303" i="8"/>
  <c r="D303" i="8"/>
  <c r="C303" i="8"/>
  <c r="B303" i="8"/>
  <c r="H302" i="8"/>
  <c r="G302" i="8"/>
  <c r="F302" i="8"/>
  <c r="E302" i="8"/>
  <c r="D302" i="8"/>
  <c r="C302" i="8"/>
  <c r="B302" i="8"/>
  <c r="H301" i="8"/>
  <c r="G301" i="8"/>
  <c r="F301" i="8"/>
  <c r="E301" i="8"/>
  <c r="D301" i="8"/>
  <c r="C301" i="8"/>
  <c r="B301" i="8"/>
  <c r="H300" i="8"/>
  <c r="G300" i="8"/>
  <c r="F300" i="8"/>
  <c r="E300" i="8"/>
  <c r="D300" i="8"/>
  <c r="C300" i="8"/>
  <c r="B300" i="8"/>
  <c r="H299" i="8"/>
  <c r="G299" i="8"/>
  <c r="F299" i="8"/>
  <c r="E299" i="8"/>
  <c r="D299" i="8"/>
  <c r="C299" i="8"/>
  <c r="B299" i="8"/>
  <c r="H298" i="8"/>
  <c r="G298" i="8"/>
  <c r="F298" i="8"/>
  <c r="E298" i="8"/>
  <c r="D298" i="8"/>
  <c r="C298" i="8"/>
  <c r="B298" i="8"/>
  <c r="H297" i="8"/>
  <c r="G297" i="8"/>
  <c r="F297" i="8"/>
  <c r="E297" i="8"/>
  <c r="D297" i="8"/>
  <c r="C297" i="8"/>
  <c r="B297" i="8"/>
  <c r="H296" i="8"/>
  <c r="G296" i="8"/>
  <c r="F296" i="8"/>
  <c r="E296" i="8"/>
  <c r="D296" i="8"/>
  <c r="C296" i="8"/>
  <c r="B296" i="8"/>
  <c r="H295" i="8"/>
  <c r="G295" i="8"/>
  <c r="F295" i="8"/>
  <c r="E295" i="8"/>
  <c r="D295" i="8"/>
  <c r="C295" i="8"/>
  <c r="B295" i="8"/>
  <c r="H294" i="8"/>
  <c r="G294" i="8"/>
  <c r="F294" i="8"/>
  <c r="E294" i="8"/>
  <c r="D294" i="8"/>
  <c r="C294" i="8"/>
  <c r="B294" i="8"/>
  <c r="H293" i="8"/>
  <c r="G293" i="8"/>
  <c r="F293" i="8"/>
  <c r="E293" i="8"/>
  <c r="D293" i="8"/>
  <c r="C293" i="8"/>
  <c r="B293" i="8"/>
  <c r="H292" i="8"/>
  <c r="G292" i="8"/>
  <c r="F292" i="8"/>
  <c r="E292" i="8"/>
  <c r="D292" i="8"/>
  <c r="C292" i="8"/>
  <c r="B292" i="8"/>
  <c r="H291" i="8"/>
  <c r="G291" i="8"/>
  <c r="F291" i="8"/>
  <c r="E291" i="8"/>
  <c r="D291" i="8"/>
  <c r="C291" i="8"/>
  <c r="B291" i="8"/>
  <c r="H290" i="8"/>
  <c r="G290" i="8"/>
  <c r="F290" i="8"/>
  <c r="E290" i="8"/>
  <c r="D290" i="8"/>
  <c r="C290" i="8"/>
  <c r="B290" i="8"/>
  <c r="H289" i="8"/>
  <c r="G289" i="8"/>
  <c r="F289" i="8"/>
  <c r="E289" i="8"/>
  <c r="D289" i="8"/>
  <c r="C289" i="8"/>
  <c r="B289" i="8"/>
  <c r="H288" i="8"/>
  <c r="G288" i="8"/>
  <c r="F288" i="8"/>
  <c r="E288" i="8"/>
  <c r="D288" i="8"/>
  <c r="C288" i="8"/>
  <c r="B288" i="8"/>
  <c r="H287" i="8"/>
  <c r="G287" i="8"/>
  <c r="F287" i="8"/>
  <c r="E287" i="8"/>
  <c r="D287" i="8"/>
  <c r="C287" i="8"/>
  <c r="B287" i="8"/>
  <c r="H286" i="8"/>
  <c r="G286" i="8"/>
  <c r="F286" i="8"/>
  <c r="E286" i="8"/>
  <c r="D286" i="8"/>
  <c r="C286" i="8"/>
  <c r="B286" i="8"/>
  <c r="H285" i="8"/>
  <c r="G285" i="8"/>
  <c r="F285" i="8"/>
  <c r="E285" i="8"/>
  <c r="D285" i="8"/>
  <c r="C285" i="8"/>
  <c r="B285" i="8"/>
  <c r="H284" i="8"/>
  <c r="G284" i="8"/>
  <c r="F284" i="8"/>
  <c r="E284" i="8"/>
  <c r="D284" i="8"/>
  <c r="C284" i="8"/>
  <c r="B284" i="8"/>
  <c r="H283" i="8"/>
  <c r="G283" i="8"/>
  <c r="F283" i="8"/>
  <c r="E283" i="8"/>
  <c r="D283" i="8"/>
  <c r="C283" i="8"/>
  <c r="B283" i="8"/>
  <c r="H282" i="8"/>
  <c r="G282" i="8"/>
  <c r="F282" i="8"/>
  <c r="E282" i="8"/>
  <c r="D282" i="8"/>
  <c r="C282" i="8"/>
  <c r="B282" i="8"/>
  <c r="H281" i="8"/>
  <c r="G281" i="8"/>
  <c r="F281" i="8"/>
  <c r="E281" i="8"/>
  <c r="D281" i="8"/>
  <c r="C281" i="8"/>
  <c r="B281" i="8"/>
  <c r="H280" i="8"/>
  <c r="G280" i="8"/>
  <c r="F280" i="8"/>
  <c r="E280" i="8"/>
  <c r="D280" i="8"/>
  <c r="C280" i="8"/>
  <c r="B280" i="8"/>
  <c r="H279" i="8"/>
  <c r="G279" i="8"/>
  <c r="F279" i="8"/>
  <c r="E279" i="8"/>
  <c r="D279" i="8"/>
  <c r="C279" i="8"/>
  <c r="B279" i="8"/>
  <c r="H278" i="8"/>
  <c r="G278" i="8"/>
  <c r="F278" i="8"/>
  <c r="E278" i="8"/>
  <c r="D278" i="8"/>
  <c r="C278" i="8"/>
  <c r="B278" i="8"/>
  <c r="H277" i="8"/>
  <c r="G277" i="8"/>
  <c r="F277" i="8"/>
  <c r="E277" i="8"/>
  <c r="D277" i="8"/>
  <c r="C277" i="8"/>
  <c r="B277" i="8"/>
  <c r="H276" i="8"/>
  <c r="G276" i="8"/>
  <c r="F276" i="8"/>
  <c r="E276" i="8"/>
  <c r="D276" i="8"/>
  <c r="C276" i="8"/>
  <c r="B276" i="8"/>
  <c r="H275" i="8"/>
  <c r="G275" i="8"/>
  <c r="F275" i="8"/>
  <c r="E275" i="8"/>
  <c r="D275" i="8"/>
  <c r="C275" i="8"/>
  <c r="B275" i="8"/>
  <c r="H274" i="8"/>
  <c r="G274" i="8"/>
  <c r="F274" i="8"/>
  <c r="E274" i="8"/>
  <c r="D274" i="8"/>
  <c r="C274" i="8"/>
  <c r="B274" i="8"/>
  <c r="H273" i="8"/>
  <c r="G273" i="8"/>
  <c r="F273" i="8"/>
  <c r="E273" i="8"/>
  <c r="D273" i="8"/>
  <c r="C273" i="8"/>
  <c r="B273" i="8"/>
  <c r="H272" i="8"/>
  <c r="G272" i="8"/>
  <c r="F272" i="8"/>
  <c r="E272" i="8"/>
  <c r="D272" i="8"/>
  <c r="C272" i="8"/>
  <c r="B272" i="8"/>
  <c r="H271" i="8"/>
  <c r="G271" i="8"/>
  <c r="F271" i="8"/>
  <c r="E271" i="8"/>
  <c r="D271" i="8"/>
  <c r="C271" i="8"/>
  <c r="B271" i="8"/>
  <c r="H270" i="8"/>
  <c r="G270" i="8"/>
  <c r="F270" i="8"/>
  <c r="E270" i="8"/>
  <c r="D270" i="8"/>
  <c r="C270" i="8"/>
  <c r="B270" i="8"/>
  <c r="H269" i="8"/>
  <c r="G269" i="8"/>
  <c r="F269" i="8"/>
  <c r="E269" i="8"/>
  <c r="D269" i="8"/>
  <c r="C269" i="8"/>
  <c r="B269" i="8"/>
  <c r="H268" i="8"/>
  <c r="G268" i="8"/>
  <c r="F268" i="8"/>
  <c r="E268" i="8"/>
  <c r="D268" i="8"/>
  <c r="C268" i="8"/>
  <c r="B268" i="8"/>
  <c r="H267" i="8"/>
  <c r="G267" i="8"/>
  <c r="F267" i="8"/>
  <c r="E267" i="8"/>
  <c r="D267" i="8"/>
  <c r="C267" i="8"/>
  <c r="B267" i="8"/>
  <c r="H266" i="8"/>
  <c r="G266" i="8"/>
  <c r="F266" i="8"/>
  <c r="E266" i="8"/>
  <c r="D266" i="8"/>
  <c r="C266" i="8"/>
  <c r="B266" i="8"/>
  <c r="H265" i="8"/>
  <c r="G265" i="8"/>
  <c r="F265" i="8"/>
  <c r="E265" i="8"/>
  <c r="D265" i="8"/>
  <c r="C265" i="8"/>
  <c r="B265" i="8"/>
  <c r="H264" i="8"/>
  <c r="G264" i="8"/>
  <c r="F264" i="8"/>
  <c r="E264" i="8"/>
  <c r="D264" i="8"/>
  <c r="C264" i="8"/>
  <c r="B264" i="8"/>
  <c r="H263" i="8"/>
  <c r="G263" i="8"/>
  <c r="F263" i="8"/>
  <c r="E263" i="8"/>
  <c r="D263" i="8"/>
  <c r="C263" i="8"/>
  <c r="B263" i="8"/>
  <c r="H262" i="8"/>
  <c r="G262" i="8"/>
  <c r="F262" i="8"/>
  <c r="E262" i="8"/>
  <c r="D262" i="8"/>
  <c r="C262" i="8"/>
  <c r="B262" i="8"/>
  <c r="H261" i="8"/>
  <c r="G261" i="8"/>
  <c r="F261" i="8"/>
  <c r="E261" i="8"/>
  <c r="D261" i="8"/>
  <c r="C261" i="8"/>
  <c r="B261" i="8"/>
  <c r="H260" i="8"/>
  <c r="G260" i="8"/>
  <c r="F260" i="8"/>
  <c r="E260" i="8"/>
  <c r="D260" i="8"/>
  <c r="C260" i="8"/>
  <c r="B260" i="8"/>
  <c r="H259" i="8"/>
  <c r="G259" i="8"/>
  <c r="F259" i="8"/>
  <c r="E259" i="8"/>
  <c r="D259" i="8"/>
  <c r="C259" i="8"/>
  <c r="B259" i="8"/>
  <c r="H258" i="8"/>
  <c r="G258" i="8"/>
  <c r="F258" i="8"/>
  <c r="E258" i="8"/>
  <c r="D258" i="8"/>
  <c r="C258" i="8"/>
  <c r="B258" i="8"/>
  <c r="H257" i="8"/>
  <c r="G257" i="8"/>
  <c r="F257" i="8"/>
  <c r="E257" i="8"/>
  <c r="D257" i="8"/>
  <c r="C257" i="8"/>
  <c r="B257" i="8"/>
  <c r="H256" i="8"/>
  <c r="G256" i="8"/>
  <c r="F256" i="8"/>
  <c r="E256" i="8"/>
  <c r="D256" i="8"/>
  <c r="C256" i="8"/>
  <c r="B256" i="8"/>
  <c r="H255" i="8"/>
  <c r="G255" i="8"/>
  <c r="F255" i="8"/>
  <c r="E255" i="8"/>
  <c r="D255" i="8"/>
  <c r="C255" i="8"/>
  <c r="B255" i="8"/>
  <c r="H254" i="8"/>
  <c r="G254" i="8"/>
  <c r="F254" i="8"/>
  <c r="E254" i="8"/>
  <c r="D254" i="8"/>
  <c r="C254" i="8"/>
  <c r="B254" i="8"/>
  <c r="H253" i="8"/>
  <c r="G253" i="8"/>
  <c r="F253" i="8"/>
  <c r="E253" i="8"/>
  <c r="D253" i="8"/>
  <c r="C253" i="8"/>
  <c r="B253" i="8"/>
  <c r="H252" i="8"/>
  <c r="G252" i="8"/>
  <c r="F252" i="8"/>
  <c r="E252" i="8"/>
  <c r="D252" i="8"/>
  <c r="C252" i="8"/>
  <c r="B252" i="8"/>
  <c r="H251" i="8"/>
  <c r="G251" i="8"/>
  <c r="F251" i="8"/>
  <c r="E251" i="8"/>
  <c r="D251" i="8"/>
  <c r="C251" i="8"/>
  <c r="B251" i="8"/>
  <c r="H250" i="8"/>
  <c r="G250" i="8"/>
  <c r="F250" i="8"/>
  <c r="E250" i="8"/>
  <c r="D250" i="8"/>
  <c r="C250" i="8"/>
  <c r="B250" i="8"/>
  <c r="H249" i="8"/>
  <c r="G249" i="8"/>
  <c r="F249" i="8"/>
  <c r="E249" i="8"/>
  <c r="D249" i="8"/>
  <c r="C249" i="8"/>
  <c r="B249" i="8"/>
  <c r="H248" i="8"/>
  <c r="G248" i="8"/>
  <c r="F248" i="8"/>
  <c r="E248" i="8"/>
  <c r="D248" i="8"/>
  <c r="C248" i="8"/>
  <c r="B248" i="8"/>
  <c r="H247" i="8"/>
  <c r="G247" i="8"/>
  <c r="F247" i="8"/>
  <c r="E247" i="8"/>
  <c r="D247" i="8"/>
  <c r="C247" i="8"/>
  <c r="B247" i="8"/>
  <c r="H246" i="8"/>
  <c r="G246" i="8"/>
  <c r="F246" i="8"/>
  <c r="E246" i="8"/>
  <c r="D246" i="8"/>
  <c r="C246" i="8"/>
  <c r="B246" i="8"/>
  <c r="H245" i="8"/>
  <c r="G245" i="8"/>
  <c r="F245" i="8"/>
  <c r="E245" i="8"/>
  <c r="D245" i="8"/>
  <c r="C245" i="8"/>
  <c r="B245" i="8"/>
  <c r="H244" i="8"/>
  <c r="G244" i="8"/>
  <c r="F244" i="8"/>
  <c r="E244" i="8"/>
  <c r="D244" i="8"/>
  <c r="C244" i="8"/>
  <c r="B244" i="8"/>
  <c r="H243" i="8"/>
  <c r="G243" i="8"/>
  <c r="F243" i="8"/>
  <c r="E243" i="8"/>
  <c r="D243" i="8"/>
  <c r="C243" i="8"/>
  <c r="B243" i="8"/>
  <c r="H242" i="8"/>
  <c r="G242" i="8"/>
  <c r="F242" i="8"/>
  <c r="E242" i="8"/>
  <c r="D242" i="8"/>
  <c r="C242" i="8"/>
  <c r="B242" i="8"/>
  <c r="H241" i="8"/>
  <c r="G241" i="8"/>
  <c r="F241" i="8"/>
  <c r="E241" i="8"/>
  <c r="D241" i="8"/>
  <c r="C241" i="8"/>
  <c r="B241" i="8"/>
  <c r="H240" i="8"/>
  <c r="G240" i="8"/>
  <c r="F240" i="8"/>
  <c r="E240" i="8"/>
  <c r="D240" i="8"/>
  <c r="C240" i="8"/>
  <c r="B240" i="8"/>
  <c r="H239" i="8"/>
  <c r="G239" i="8"/>
  <c r="F239" i="8"/>
  <c r="E239" i="8"/>
  <c r="D239" i="8"/>
  <c r="C239" i="8"/>
  <c r="B239" i="8"/>
  <c r="H238" i="8"/>
  <c r="G238" i="8"/>
  <c r="F238" i="8"/>
  <c r="E238" i="8"/>
  <c r="D238" i="8"/>
  <c r="C238" i="8"/>
  <c r="B238" i="8"/>
  <c r="H237" i="8"/>
  <c r="G237" i="8"/>
  <c r="F237" i="8"/>
  <c r="E237" i="8"/>
  <c r="D237" i="8"/>
  <c r="C237" i="8"/>
  <c r="B237" i="8"/>
  <c r="H236" i="8"/>
  <c r="G236" i="8"/>
  <c r="F236" i="8"/>
  <c r="E236" i="8"/>
  <c r="D236" i="8"/>
  <c r="C236" i="8"/>
  <c r="B236" i="8"/>
  <c r="H235" i="8"/>
  <c r="G235" i="8"/>
  <c r="F235" i="8"/>
  <c r="E235" i="8"/>
  <c r="D235" i="8"/>
  <c r="C235" i="8"/>
  <c r="B235" i="8"/>
  <c r="H234" i="8"/>
  <c r="G234" i="8"/>
  <c r="F234" i="8"/>
  <c r="E234" i="8"/>
  <c r="D234" i="8"/>
  <c r="C234" i="8"/>
  <c r="B234" i="8"/>
  <c r="H233" i="8"/>
  <c r="G233" i="8"/>
  <c r="F233" i="8"/>
  <c r="E233" i="8"/>
  <c r="D233" i="8"/>
  <c r="C233" i="8"/>
  <c r="B233" i="8"/>
  <c r="H232" i="8"/>
  <c r="G232" i="8"/>
  <c r="F232" i="8"/>
  <c r="E232" i="8"/>
  <c r="D232" i="8"/>
  <c r="C232" i="8"/>
  <c r="B232" i="8"/>
  <c r="H231" i="8"/>
  <c r="G231" i="8"/>
  <c r="F231" i="8"/>
  <c r="E231" i="8"/>
  <c r="D231" i="8"/>
  <c r="C231" i="8"/>
  <c r="B231" i="8"/>
  <c r="H230" i="8"/>
  <c r="G230" i="8"/>
  <c r="F230" i="8"/>
  <c r="E230" i="8"/>
  <c r="D230" i="8"/>
  <c r="C230" i="8"/>
  <c r="B230" i="8"/>
  <c r="H229" i="8"/>
  <c r="G229" i="8"/>
  <c r="F229" i="8"/>
  <c r="E229" i="8"/>
  <c r="D229" i="8"/>
  <c r="C229" i="8"/>
  <c r="B229" i="8"/>
  <c r="H228" i="8"/>
  <c r="G228" i="8"/>
  <c r="F228" i="8"/>
  <c r="E228" i="8"/>
  <c r="D228" i="8"/>
  <c r="C228" i="8"/>
  <c r="B228" i="8"/>
  <c r="H227" i="8"/>
  <c r="G227" i="8"/>
  <c r="F227" i="8"/>
  <c r="E227" i="8"/>
  <c r="D227" i="8"/>
  <c r="C227" i="8"/>
  <c r="B227" i="8"/>
  <c r="H226" i="8"/>
  <c r="G226" i="8"/>
  <c r="F226" i="8"/>
  <c r="E226" i="8"/>
  <c r="D226" i="8"/>
  <c r="C226" i="8"/>
  <c r="B226" i="8"/>
  <c r="H225" i="8"/>
  <c r="G225" i="8"/>
  <c r="F225" i="8"/>
  <c r="E225" i="8"/>
  <c r="D225" i="8"/>
  <c r="C225" i="8"/>
  <c r="B225" i="8"/>
  <c r="H224" i="8"/>
  <c r="G224" i="8"/>
  <c r="F224" i="8"/>
  <c r="E224" i="8"/>
  <c r="D224" i="8"/>
  <c r="C224" i="8"/>
  <c r="B224" i="8"/>
  <c r="H223" i="8"/>
  <c r="G223" i="8"/>
  <c r="F223" i="8"/>
  <c r="E223" i="8"/>
  <c r="D223" i="8"/>
  <c r="C223" i="8"/>
  <c r="B223" i="8"/>
  <c r="H222" i="8"/>
  <c r="G222" i="8"/>
  <c r="F222" i="8"/>
  <c r="E222" i="8"/>
  <c r="D222" i="8"/>
  <c r="C222" i="8"/>
  <c r="B222" i="8"/>
  <c r="H221" i="8"/>
  <c r="G221" i="8"/>
  <c r="F221" i="8"/>
  <c r="E221" i="8"/>
  <c r="D221" i="8"/>
  <c r="C221" i="8"/>
  <c r="B221" i="8"/>
  <c r="H220" i="8"/>
  <c r="G220" i="8"/>
  <c r="F220" i="8"/>
  <c r="E220" i="8"/>
  <c r="D220" i="8"/>
  <c r="C220" i="8"/>
  <c r="B220" i="8"/>
  <c r="H219" i="8"/>
  <c r="G219" i="8"/>
  <c r="F219" i="8"/>
  <c r="E219" i="8"/>
  <c r="D219" i="8"/>
  <c r="C219" i="8"/>
  <c r="B219" i="8"/>
  <c r="H218" i="8"/>
  <c r="G218" i="8"/>
  <c r="F218" i="8"/>
  <c r="E218" i="8"/>
  <c r="D218" i="8"/>
  <c r="C218" i="8"/>
  <c r="B218" i="8"/>
  <c r="H217" i="8"/>
  <c r="G217" i="8"/>
  <c r="F217" i="8"/>
  <c r="E217" i="8"/>
  <c r="D217" i="8"/>
  <c r="C217" i="8"/>
  <c r="B217" i="8"/>
  <c r="H216" i="8"/>
  <c r="G216" i="8"/>
  <c r="F216" i="8"/>
  <c r="E216" i="8"/>
  <c r="D216" i="8"/>
  <c r="C216" i="8"/>
  <c r="B216" i="8"/>
  <c r="H215" i="8"/>
  <c r="G215" i="8"/>
  <c r="F215" i="8"/>
  <c r="E215" i="8"/>
  <c r="D215" i="8"/>
  <c r="C215" i="8"/>
  <c r="B215" i="8"/>
  <c r="H214" i="8"/>
  <c r="G214" i="8"/>
  <c r="F214" i="8"/>
  <c r="E214" i="8"/>
  <c r="D214" i="8"/>
  <c r="C214" i="8"/>
  <c r="B214" i="8"/>
  <c r="H213" i="8"/>
  <c r="G213" i="8"/>
  <c r="F213" i="8"/>
  <c r="E213" i="8"/>
  <c r="D213" i="8"/>
  <c r="C213" i="8"/>
  <c r="B213" i="8"/>
  <c r="H212" i="8"/>
  <c r="G212" i="8"/>
  <c r="F212" i="8"/>
  <c r="E212" i="8"/>
  <c r="D212" i="8"/>
  <c r="C212" i="8"/>
  <c r="B212" i="8"/>
  <c r="H211" i="8"/>
  <c r="G211" i="8"/>
  <c r="F211" i="8"/>
  <c r="E211" i="8"/>
  <c r="D211" i="8"/>
  <c r="C211" i="8"/>
  <c r="B211" i="8"/>
  <c r="H210" i="8"/>
  <c r="G210" i="8"/>
  <c r="F210" i="8"/>
  <c r="E210" i="8"/>
  <c r="D210" i="8"/>
  <c r="C210" i="8"/>
  <c r="B210" i="8"/>
  <c r="H209" i="8"/>
  <c r="G209" i="8"/>
  <c r="F209" i="8"/>
  <c r="E209" i="8"/>
  <c r="D209" i="8"/>
  <c r="C209" i="8"/>
  <c r="B209" i="8"/>
  <c r="H208" i="8"/>
  <c r="G208" i="8"/>
  <c r="F208" i="8"/>
  <c r="E208" i="8"/>
  <c r="D208" i="8"/>
  <c r="C208" i="8"/>
  <c r="B208" i="8"/>
  <c r="H207" i="8"/>
  <c r="G207" i="8"/>
  <c r="F207" i="8"/>
  <c r="E207" i="8"/>
  <c r="D207" i="8"/>
  <c r="C207" i="8"/>
  <c r="B207" i="8"/>
  <c r="H206" i="8"/>
  <c r="G206" i="8"/>
  <c r="F206" i="8"/>
  <c r="E206" i="8"/>
  <c r="D206" i="8"/>
  <c r="C206" i="8"/>
  <c r="B206" i="8"/>
  <c r="H205" i="8"/>
  <c r="G205" i="8"/>
  <c r="F205" i="8"/>
  <c r="E205" i="8"/>
  <c r="D205" i="8"/>
  <c r="C205" i="8"/>
  <c r="B205" i="8"/>
  <c r="H204" i="8"/>
  <c r="G204" i="8"/>
  <c r="F204" i="8"/>
  <c r="E204" i="8"/>
  <c r="D204" i="8"/>
  <c r="C204" i="8"/>
  <c r="B204" i="8"/>
  <c r="H203" i="8"/>
  <c r="G203" i="8"/>
  <c r="F203" i="8"/>
  <c r="E203" i="8"/>
  <c r="D203" i="8"/>
  <c r="C203" i="8"/>
  <c r="B203" i="8"/>
  <c r="H202" i="8"/>
  <c r="G202" i="8"/>
  <c r="F202" i="8"/>
  <c r="E202" i="8"/>
  <c r="D202" i="8"/>
  <c r="C202" i="8"/>
  <c r="B202" i="8"/>
  <c r="H201" i="8"/>
  <c r="G201" i="8"/>
  <c r="F201" i="8"/>
  <c r="E201" i="8"/>
  <c r="D201" i="8"/>
  <c r="C201" i="8"/>
  <c r="B201" i="8"/>
  <c r="H200" i="8"/>
  <c r="G200" i="8"/>
  <c r="F200" i="8"/>
  <c r="E200" i="8"/>
  <c r="D200" i="8"/>
  <c r="C200" i="8"/>
  <c r="B200" i="8"/>
  <c r="H199" i="8"/>
  <c r="G199" i="8"/>
  <c r="F199" i="8"/>
  <c r="E199" i="8"/>
  <c r="D199" i="8"/>
  <c r="C199" i="8"/>
  <c r="B199" i="8"/>
  <c r="H198" i="8"/>
  <c r="G198" i="8"/>
  <c r="F198" i="8"/>
  <c r="E198" i="8"/>
  <c r="D198" i="8"/>
  <c r="C198" i="8"/>
  <c r="B198" i="8"/>
  <c r="H197" i="8"/>
  <c r="G197" i="8"/>
  <c r="F197" i="8"/>
  <c r="E197" i="8"/>
  <c r="D197" i="8"/>
  <c r="C197" i="8"/>
  <c r="B197" i="8"/>
  <c r="H196" i="8"/>
  <c r="G196" i="8"/>
  <c r="F196" i="8"/>
  <c r="E196" i="8"/>
  <c r="D196" i="8"/>
  <c r="C196" i="8"/>
  <c r="B196" i="8"/>
  <c r="H195" i="8"/>
  <c r="G195" i="8"/>
  <c r="F195" i="8"/>
  <c r="E195" i="8"/>
  <c r="D195" i="8"/>
  <c r="C195" i="8"/>
  <c r="B195" i="8"/>
  <c r="H194" i="8"/>
  <c r="G194" i="8"/>
  <c r="F194" i="8"/>
  <c r="E194" i="8"/>
  <c r="D194" i="8"/>
  <c r="C194" i="8"/>
  <c r="B194" i="8"/>
  <c r="H193" i="8"/>
  <c r="G193" i="8"/>
  <c r="F193" i="8"/>
  <c r="E193" i="8"/>
  <c r="D193" i="8"/>
  <c r="C193" i="8"/>
  <c r="B193" i="8"/>
  <c r="H192" i="8"/>
  <c r="G192" i="8"/>
  <c r="F192" i="8"/>
  <c r="E192" i="8"/>
  <c r="D192" i="8"/>
  <c r="C192" i="8"/>
  <c r="B192" i="8"/>
  <c r="H191" i="8"/>
  <c r="G191" i="8"/>
  <c r="F191" i="8"/>
  <c r="E191" i="8"/>
  <c r="D191" i="8"/>
  <c r="C191" i="8"/>
  <c r="B191" i="8"/>
  <c r="H190" i="8"/>
  <c r="G190" i="8"/>
  <c r="F190" i="8"/>
  <c r="E190" i="8"/>
  <c r="D190" i="8"/>
  <c r="C190" i="8"/>
  <c r="B190" i="8"/>
  <c r="H189" i="8"/>
  <c r="G189" i="8"/>
  <c r="F189" i="8"/>
  <c r="E189" i="8"/>
  <c r="D189" i="8"/>
  <c r="C189" i="8"/>
  <c r="B189" i="8"/>
  <c r="H188" i="8"/>
  <c r="G188" i="8"/>
  <c r="F188" i="8"/>
  <c r="E188" i="8"/>
  <c r="D188" i="8"/>
  <c r="C188" i="8"/>
  <c r="B188" i="8"/>
  <c r="H187" i="8"/>
  <c r="G187" i="8"/>
  <c r="F187" i="8"/>
  <c r="E187" i="8"/>
  <c r="D187" i="8"/>
  <c r="C187" i="8"/>
  <c r="B187" i="8"/>
  <c r="H186" i="8"/>
  <c r="G186" i="8"/>
  <c r="F186" i="8"/>
  <c r="E186" i="8"/>
  <c r="D186" i="8"/>
  <c r="C186" i="8"/>
  <c r="B186" i="8"/>
  <c r="H185" i="8"/>
  <c r="G185" i="8"/>
  <c r="F185" i="8"/>
  <c r="E185" i="8"/>
  <c r="D185" i="8"/>
  <c r="C185" i="8"/>
  <c r="B185" i="8"/>
  <c r="H184" i="8"/>
  <c r="G184" i="8"/>
  <c r="F184" i="8"/>
  <c r="E184" i="8"/>
  <c r="D184" i="8"/>
  <c r="C184" i="8"/>
  <c r="B184" i="8"/>
  <c r="H183" i="8"/>
  <c r="G183" i="8"/>
  <c r="F183" i="8"/>
  <c r="E183" i="8"/>
  <c r="D183" i="8"/>
  <c r="C183" i="8"/>
  <c r="B183" i="8"/>
  <c r="H182" i="8"/>
  <c r="G182" i="8"/>
  <c r="F182" i="8"/>
  <c r="E182" i="8"/>
  <c r="D182" i="8"/>
  <c r="C182" i="8"/>
  <c r="B182" i="8"/>
  <c r="H181" i="8"/>
  <c r="G181" i="8"/>
  <c r="F181" i="8"/>
  <c r="E181" i="8"/>
  <c r="D181" i="8"/>
  <c r="C181" i="8"/>
  <c r="B181" i="8"/>
  <c r="H180" i="8"/>
  <c r="G180" i="8"/>
  <c r="F180" i="8"/>
  <c r="E180" i="8"/>
  <c r="D180" i="8"/>
  <c r="C180" i="8"/>
  <c r="B180" i="8"/>
  <c r="H179" i="8"/>
  <c r="G179" i="8"/>
  <c r="F179" i="8"/>
  <c r="E179" i="8"/>
  <c r="D179" i="8"/>
  <c r="C179" i="8"/>
  <c r="B179" i="8"/>
  <c r="H178" i="8"/>
  <c r="G178" i="8"/>
  <c r="F178" i="8"/>
  <c r="E178" i="8"/>
  <c r="D178" i="8"/>
  <c r="C178" i="8"/>
  <c r="B178" i="8"/>
  <c r="H177" i="8"/>
  <c r="G177" i="8"/>
  <c r="F177" i="8"/>
  <c r="E177" i="8"/>
  <c r="D177" i="8"/>
  <c r="C177" i="8"/>
  <c r="B177" i="8"/>
  <c r="H176" i="8"/>
  <c r="G176" i="8"/>
  <c r="F176" i="8"/>
  <c r="E176" i="8"/>
  <c r="D176" i="8"/>
  <c r="C176" i="8"/>
  <c r="B176" i="8"/>
  <c r="H175" i="8"/>
  <c r="G175" i="8"/>
  <c r="F175" i="8"/>
  <c r="E175" i="8"/>
  <c r="D175" i="8"/>
  <c r="C175" i="8"/>
  <c r="B175" i="8"/>
  <c r="H174" i="8"/>
  <c r="G174" i="8"/>
  <c r="F174" i="8"/>
  <c r="E174" i="8"/>
  <c r="D174" i="8"/>
  <c r="C174" i="8"/>
  <c r="B174" i="8"/>
  <c r="H173" i="8"/>
  <c r="G173" i="8"/>
  <c r="F173" i="8"/>
  <c r="E173" i="8"/>
  <c r="D173" i="8"/>
  <c r="C173" i="8"/>
  <c r="B173" i="8"/>
  <c r="H172" i="8"/>
  <c r="G172" i="8"/>
  <c r="F172" i="8"/>
  <c r="E172" i="8"/>
  <c r="D172" i="8"/>
  <c r="C172" i="8"/>
  <c r="B172" i="8"/>
  <c r="H171" i="8"/>
  <c r="G171" i="8"/>
  <c r="F171" i="8"/>
  <c r="E171" i="8"/>
  <c r="D171" i="8"/>
  <c r="C171" i="8"/>
  <c r="B171" i="8"/>
  <c r="H170" i="8"/>
  <c r="G170" i="8"/>
  <c r="F170" i="8"/>
  <c r="E170" i="8"/>
  <c r="D170" i="8"/>
  <c r="C170" i="8"/>
  <c r="B170" i="8"/>
  <c r="H169" i="8"/>
  <c r="G169" i="8"/>
  <c r="F169" i="8"/>
  <c r="E169" i="8"/>
  <c r="D169" i="8"/>
  <c r="C169" i="8"/>
  <c r="B169" i="8"/>
  <c r="H168" i="8"/>
  <c r="G168" i="8"/>
  <c r="F168" i="8"/>
  <c r="E168" i="8"/>
  <c r="D168" i="8"/>
  <c r="C168" i="8"/>
  <c r="B168" i="8"/>
  <c r="H167" i="8"/>
  <c r="G167" i="8"/>
  <c r="F167" i="8"/>
  <c r="E167" i="8"/>
  <c r="D167" i="8"/>
  <c r="C167" i="8"/>
  <c r="B167" i="8"/>
  <c r="H166" i="8"/>
  <c r="G166" i="8"/>
  <c r="F166" i="8"/>
  <c r="E166" i="8"/>
  <c r="D166" i="8"/>
  <c r="C166" i="8"/>
  <c r="B166" i="8"/>
  <c r="H165" i="8"/>
  <c r="G165" i="8"/>
  <c r="F165" i="8"/>
  <c r="E165" i="8"/>
  <c r="D165" i="8"/>
  <c r="C165" i="8"/>
  <c r="B165" i="8"/>
  <c r="H164" i="8"/>
  <c r="G164" i="8"/>
  <c r="F164" i="8"/>
  <c r="E164" i="8"/>
  <c r="D164" i="8"/>
  <c r="C164" i="8"/>
  <c r="B164" i="8"/>
  <c r="H163" i="8"/>
  <c r="G163" i="8"/>
  <c r="F163" i="8"/>
  <c r="E163" i="8"/>
  <c r="D163" i="8"/>
  <c r="C163" i="8"/>
  <c r="B163" i="8"/>
  <c r="H162" i="8"/>
  <c r="G162" i="8"/>
  <c r="F162" i="8"/>
  <c r="E162" i="8"/>
  <c r="D162" i="8"/>
  <c r="C162" i="8"/>
  <c r="B162" i="8"/>
  <c r="H161" i="8"/>
  <c r="G161" i="8"/>
  <c r="F161" i="8"/>
  <c r="E161" i="8"/>
  <c r="D161" i="8"/>
  <c r="C161" i="8"/>
  <c r="B161" i="8"/>
  <c r="H160" i="8"/>
  <c r="G160" i="8"/>
  <c r="F160" i="8"/>
  <c r="E160" i="8"/>
  <c r="D160" i="8"/>
  <c r="C160" i="8"/>
  <c r="B160" i="8"/>
  <c r="H159" i="8"/>
  <c r="G159" i="8"/>
  <c r="F159" i="8"/>
  <c r="E159" i="8"/>
  <c r="D159" i="8"/>
  <c r="C159" i="8"/>
  <c r="B159" i="8"/>
  <c r="H158" i="8"/>
  <c r="G158" i="8"/>
  <c r="F158" i="8"/>
  <c r="E158" i="8"/>
  <c r="D158" i="8"/>
  <c r="C158" i="8"/>
  <c r="B158" i="8"/>
  <c r="H157" i="8"/>
  <c r="G157" i="8"/>
  <c r="F157" i="8"/>
  <c r="E157" i="8"/>
  <c r="D157" i="8"/>
  <c r="C157" i="8"/>
  <c r="B157" i="8"/>
  <c r="H156" i="8"/>
  <c r="G156" i="8"/>
  <c r="F156" i="8"/>
  <c r="E156" i="8"/>
  <c r="D156" i="8"/>
  <c r="C156" i="8"/>
  <c r="B156" i="8"/>
  <c r="H155" i="8"/>
  <c r="G155" i="8"/>
  <c r="F155" i="8"/>
  <c r="E155" i="8"/>
  <c r="D155" i="8"/>
  <c r="C155" i="8"/>
  <c r="B155" i="8"/>
  <c r="H154" i="8"/>
  <c r="G154" i="8"/>
  <c r="F154" i="8"/>
  <c r="E154" i="8"/>
  <c r="D154" i="8"/>
  <c r="C154" i="8"/>
  <c r="B154" i="8"/>
  <c r="H153" i="8"/>
  <c r="G153" i="8"/>
  <c r="F153" i="8"/>
  <c r="E153" i="8"/>
  <c r="D153" i="8"/>
  <c r="C153" i="8"/>
  <c r="B153" i="8"/>
  <c r="H152" i="8"/>
  <c r="G152" i="8"/>
  <c r="F152" i="8"/>
  <c r="E152" i="8"/>
  <c r="D152" i="8"/>
  <c r="C152" i="8"/>
  <c r="B152" i="8"/>
  <c r="H151" i="8"/>
  <c r="G151" i="8"/>
  <c r="F151" i="8"/>
  <c r="E151" i="8"/>
  <c r="D151" i="8"/>
  <c r="C151" i="8"/>
  <c r="B151" i="8"/>
  <c r="H150" i="8"/>
  <c r="G150" i="8"/>
  <c r="F150" i="8"/>
  <c r="E150" i="8"/>
  <c r="D150" i="8"/>
  <c r="C150" i="8"/>
  <c r="B150" i="8"/>
  <c r="H149" i="8"/>
  <c r="G149" i="8"/>
  <c r="F149" i="8"/>
  <c r="E149" i="8"/>
  <c r="D149" i="8"/>
  <c r="C149" i="8"/>
  <c r="B149" i="8"/>
  <c r="H148" i="8"/>
  <c r="G148" i="8"/>
  <c r="F148" i="8"/>
  <c r="E148" i="8"/>
  <c r="D148" i="8"/>
  <c r="C148" i="8"/>
  <c r="B148" i="8"/>
  <c r="H147" i="8"/>
  <c r="G147" i="8"/>
  <c r="F147" i="8"/>
  <c r="E147" i="8"/>
  <c r="D147" i="8"/>
  <c r="C147" i="8"/>
  <c r="B147" i="8"/>
  <c r="H146" i="8"/>
  <c r="G146" i="8"/>
  <c r="F146" i="8"/>
  <c r="E146" i="8"/>
  <c r="D146" i="8"/>
  <c r="C146" i="8"/>
  <c r="B146" i="8"/>
  <c r="H145" i="8"/>
  <c r="G145" i="8"/>
  <c r="F145" i="8"/>
  <c r="E145" i="8"/>
  <c r="D145" i="8"/>
  <c r="C145" i="8"/>
  <c r="B145" i="8"/>
  <c r="H144" i="8"/>
  <c r="G144" i="8"/>
  <c r="F144" i="8"/>
  <c r="E144" i="8"/>
  <c r="D144" i="8"/>
  <c r="C144" i="8"/>
  <c r="B144" i="8"/>
  <c r="H143" i="8"/>
  <c r="G143" i="8"/>
  <c r="F143" i="8"/>
  <c r="E143" i="8"/>
  <c r="D143" i="8"/>
  <c r="C143" i="8"/>
  <c r="B143" i="8"/>
  <c r="H142" i="8"/>
  <c r="G142" i="8"/>
  <c r="F142" i="8"/>
  <c r="E142" i="8"/>
  <c r="D142" i="8"/>
  <c r="C142" i="8"/>
  <c r="B142" i="8"/>
  <c r="H141" i="8"/>
  <c r="G141" i="8"/>
  <c r="F141" i="8"/>
  <c r="E141" i="8"/>
  <c r="D141" i="8"/>
  <c r="C141" i="8"/>
  <c r="B141" i="8"/>
  <c r="H140" i="8"/>
  <c r="G140" i="8"/>
  <c r="F140" i="8"/>
  <c r="E140" i="8"/>
  <c r="D140" i="8"/>
  <c r="C140" i="8"/>
  <c r="B140" i="8"/>
  <c r="H139" i="8"/>
  <c r="G139" i="8"/>
  <c r="F139" i="8"/>
  <c r="E139" i="8"/>
  <c r="D139" i="8"/>
  <c r="C139" i="8"/>
  <c r="B139" i="8"/>
  <c r="H138" i="8"/>
  <c r="G138" i="8"/>
  <c r="F138" i="8"/>
  <c r="E138" i="8"/>
  <c r="D138" i="8"/>
  <c r="C138" i="8"/>
  <c r="B138" i="8"/>
  <c r="H137" i="8"/>
  <c r="G137" i="8"/>
  <c r="F137" i="8"/>
  <c r="E137" i="8"/>
  <c r="D137" i="8"/>
  <c r="C137" i="8"/>
  <c r="B137" i="8"/>
  <c r="H136" i="8"/>
  <c r="G136" i="8"/>
  <c r="F136" i="8"/>
  <c r="E136" i="8"/>
  <c r="D136" i="8"/>
  <c r="C136" i="8"/>
  <c r="B136" i="8"/>
  <c r="H135" i="8"/>
  <c r="G135" i="8"/>
  <c r="F135" i="8"/>
  <c r="E135" i="8"/>
  <c r="D135" i="8"/>
  <c r="C135" i="8"/>
  <c r="B135" i="8"/>
  <c r="H134" i="8"/>
  <c r="G134" i="8"/>
  <c r="F134" i="8"/>
  <c r="E134" i="8"/>
  <c r="D134" i="8"/>
  <c r="C134" i="8"/>
  <c r="B134" i="8"/>
  <c r="H133" i="8"/>
  <c r="G133" i="8"/>
  <c r="F133" i="8"/>
  <c r="E133" i="8"/>
  <c r="D133" i="8"/>
  <c r="C133" i="8"/>
  <c r="B133" i="8"/>
  <c r="H132" i="8"/>
  <c r="G132" i="8"/>
  <c r="F132" i="8"/>
  <c r="E132" i="8"/>
  <c r="D132" i="8"/>
  <c r="C132" i="8"/>
  <c r="B132" i="8"/>
  <c r="H131" i="8"/>
  <c r="G131" i="8"/>
  <c r="F131" i="8"/>
  <c r="E131" i="8"/>
  <c r="D131" i="8"/>
  <c r="C131" i="8"/>
  <c r="B131" i="8"/>
  <c r="H130" i="8"/>
  <c r="G130" i="8"/>
  <c r="F130" i="8"/>
  <c r="E130" i="8"/>
  <c r="D130" i="8"/>
  <c r="C130" i="8"/>
  <c r="B130" i="8"/>
  <c r="H129" i="8"/>
  <c r="G129" i="8"/>
  <c r="F129" i="8"/>
  <c r="E129" i="8"/>
  <c r="D129" i="8"/>
  <c r="C129" i="8"/>
  <c r="B129" i="8"/>
  <c r="H128" i="8"/>
  <c r="G128" i="8"/>
  <c r="F128" i="8"/>
  <c r="E128" i="8"/>
  <c r="D128" i="8"/>
  <c r="C128" i="8"/>
  <c r="B128" i="8"/>
  <c r="H127" i="8"/>
  <c r="G127" i="8"/>
  <c r="F127" i="8"/>
  <c r="E127" i="8"/>
  <c r="D127" i="8"/>
  <c r="C127" i="8"/>
  <c r="B127" i="8"/>
  <c r="H126" i="8"/>
  <c r="G126" i="8"/>
  <c r="F126" i="8"/>
  <c r="E126" i="8"/>
  <c r="D126" i="8"/>
  <c r="C126" i="8"/>
  <c r="B126" i="8"/>
  <c r="H125" i="8"/>
  <c r="G125" i="8"/>
  <c r="F125" i="8"/>
  <c r="E125" i="8"/>
  <c r="D125" i="8"/>
  <c r="C125" i="8"/>
  <c r="B125" i="8"/>
  <c r="H124" i="8"/>
  <c r="G124" i="8"/>
  <c r="F124" i="8"/>
  <c r="E124" i="8"/>
  <c r="D124" i="8"/>
  <c r="C124" i="8"/>
  <c r="B124" i="8"/>
  <c r="H123" i="8"/>
  <c r="G123" i="8"/>
  <c r="F123" i="8"/>
  <c r="E123" i="8"/>
  <c r="D123" i="8"/>
  <c r="C123" i="8"/>
  <c r="B123" i="8"/>
  <c r="H122" i="8"/>
  <c r="G122" i="8"/>
  <c r="F122" i="8"/>
  <c r="E122" i="8"/>
  <c r="D122" i="8"/>
  <c r="C122" i="8"/>
  <c r="B122" i="8"/>
  <c r="H121" i="8"/>
  <c r="G121" i="8"/>
  <c r="F121" i="8"/>
  <c r="E121" i="8"/>
  <c r="D121" i="8"/>
  <c r="C121" i="8"/>
  <c r="B121" i="8"/>
  <c r="H120" i="8"/>
  <c r="G120" i="8"/>
  <c r="F120" i="8"/>
  <c r="E120" i="8"/>
  <c r="D120" i="8"/>
  <c r="C120" i="8"/>
  <c r="B120" i="8"/>
  <c r="H119" i="8"/>
  <c r="G119" i="8"/>
  <c r="F119" i="8"/>
  <c r="E119" i="8"/>
  <c r="D119" i="8"/>
  <c r="C119" i="8"/>
  <c r="B119" i="8"/>
  <c r="H118" i="8"/>
  <c r="G118" i="8"/>
  <c r="F118" i="8"/>
  <c r="E118" i="8"/>
  <c r="D118" i="8"/>
  <c r="C118" i="8"/>
  <c r="B118" i="8"/>
  <c r="H117" i="8"/>
  <c r="G117" i="8"/>
  <c r="F117" i="8"/>
  <c r="E117" i="8"/>
  <c r="D117" i="8"/>
  <c r="C117" i="8"/>
  <c r="B117" i="8"/>
  <c r="H116" i="8"/>
  <c r="G116" i="8"/>
  <c r="F116" i="8"/>
  <c r="E116" i="8"/>
  <c r="D116" i="8"/>
  <c r="C116" i="8"/>
  <c r="B116" i="8"/>
  <c r="H115" i="8"/>
  <c r="G115" i="8"/>
  <c r="F115" i="8"/>
  <c r="E115" i="8"/>
  <c r="D115" i="8"/>
  <c r="C115" i="8"/>
  <c r="B115" i="8"/>
  <c r="H114" i="8"/>
  <c r="G114" i="8"/>
  <c r="F114" i="8"/>
  <c r="E114" i="8"/>
  <c r="D114" i="8"/>
  <c r="C114" i="8"/>
  <c r="B114" i="8"/>
  <c r="H113" i="8"/>
  <c r="G113" i="8"/>
  <c r="F113" i="8"/>
  <c r="E113" i="8"/>
  <c r="D113" i="8"/>
  <c r="C113" i="8"/>
  <c r="B113" i="8"/>
  <c r="H112" i="8"/>
  <c r="G112" i="8"/>
  <c r="F112" i="8"/>
  <c r="E112" i="8"/>
  <c r="D112" i="8"/>
  <c r="C112" i="8"/>
  <c r="B112" i="8"/>
  <c r="H111" i="8"/>
  <c r="G111" i="8"/>
  <c r="F111" i="8"/>
  <c r="E111" i="8"/>
  <c r="D111" i="8"/>
  <c r="C111" i="8"/>
  <c r="B111" i="8"/>
  <c r="H110" i="8"/>
  <c r="G110" i="8"/>
  <c r="F110" i="8"/>
  <c r="E110" i="8"/>
  <c r="D110" i="8"/>
  <c r="C110" i="8"/>
  <c r="B110" i="8"/>
  <c r="H109" i="8"/>
  <c r="G109" i="8"/>
  <c r="F109" i="8"/>
  <c r="E109" i="8"/>
  <c r="D109" i="8"/>
  <c r="C109" i="8"/>
  <c r="B109" i="8"/>
  <c r="H108" i="8"/>
  <c r="G108" i="8"/>
  <c r="F108" i="8"/>
  <c r="E108" i="8"/>
  <c r="D108" i="8"/>
  <c r="C108" i="8"/>
  <c r="B108" i="8"/>
  <c r="H107" i="8"/>
  <c r="G107" i="8"/>
  <c r="F107" i="8"/>
  <c r="E107" i="8"/>
  <c r="D107" i="8"/>
  <c r="C107" i="8"/>
  <c r="B107" i="8"/>
  <c r="H106" i="8"/>
  <c r="G106" i="8"/>
  <c r="F106" i="8"/>
  <c r="E106" i="8"/>
  <c r="D106" i="8"/>
  <c r="C106" i="8"/>
  <c r="B106" i="8"/>
  <c r="H105" i="8"/>
  <c r="G105" i="8"/>
  <c r="F105" i="8"/>
  <c r="E105" i="8"/>
  <c r="D105" i="8"/>
  <c r="C105" i="8"/>
  <c r="B105" i="8"/>
  <c r="H104" i="8"/>
  <c r="G104" i="8"/>
  <c r="F104" i="8"/>
  <c r="E104" i="8"/>
  <c r="D104" i="8"/>
  <c r="C104" i="8"/>
  <c r="B104" i="8"/>
  <c r="H103" i="8"/>
  <c r="G103" i="8"/>
  <c r="F103" i="8"/>
  <c r="E103" i="8"/>
  <c r="D103" i="8"/>
  <c r="C103" i="8"/>
  <c r="B103" i="8"/>
  <c r="H102" i="8"/>
  <c r="G102" i="8"/>
  <c r="F102" i="8"/>
  <c r="E102" i="8"/>
  <c r="D102" i="8"/>
  <c r="C102" i="8"/>
  <c r="B102" i="8"/>
  <c r="H101" i="8"/>
  <c r="G101" i="8"/>
  <c r="F101" i="8"/>
  <c r="E101" i="8"/>
  <c r="D101" i="8"/>
  <c r="C101" i="8"/>
  <c r="B101" i="8"/>
  <c r="H100" i="8"/>
  <c r="G100" i="8"/>
  <c r="F100" i="8"/>
  <c r="E100" i="8"/>
  <c r="D100" i="8"/>
  <c r="C100" i="8"/>
  <c r="B100" i="8"/>
  <c r="H99" i="8"/>
  <c r="G99" i="8"/>
  <c r="F99" i="8"/>
  <c r="E99" i="8"/>
  <c r="D99" i="8"/>
  <c r="C99" i="8"/>
  <c r="B99" i="8"/>
  <c r="H98" i="8"/>
  <c r="G98" i="8"/>
  <c r="F98" i="8"/>
  <c r="E98" i="8"/>
  <c r="D98" i="8"/>
  <c r="C98" i="8"/>
  <c r="B98" i="8"/>
  <c r="H97" i="8"/>
  <c r="G97" i="8"/>
  <c r="F97" i="8"/>
  <c r="E97" i="8"/>
  <c r="D97" i="8"/>
  <c r="C97" i="8"/>
  <c r="B97" i="8"/>
  <c r="H96" i="8"/>
  <c r="G96" i="8"/>
  <c r="F96" i="8"/>
  <c r="E96" i="8"/>
  <c r="D96" i="8"/>
  <c r="C96" i="8"/>
  <c r="B96" i="8"/>
  <c r="H95" i="8"/>
  <c r="G95" i="8"/>
  <c r="F95" i="8"/>
  <c r="E95" i="8"/>
  <c r="D95" i="8"/>
  <c r="C95" i="8"/>
  <c r="B95" i="8"/>
  <c r="H94" i="8"/>
  <c r="G94" i="8"/>
  <c r="F94" i="8"/>
  <c r="E94" i="8"/>
  <c r="D94" i="8"/>
  <c r="C94" i="8"/>
  <c r="B94" i="8"/>
  <c r="H93" i="8"/>
  <c r="G93" i="8"/>
  <c r="F93" i="8"/>
  <c r="E93" i="8"/>
  <c r="D93" i="8"/>
  <c r="C93" i="8"/>
  <c r="B93" i="8"/>
  <c r="H92" i="8"/>
  <c r="G92" i="8"/>
  <c r="F92" i="8"/>
  <c r="E92" i="8"/>
  <c r="D92" i="8"/>
  <c r="C92" i="8"/>
  <c r="B92" i="8"/>
  <c r="H91" i="8"/>
  <c r="G91" i="8"/>
  <c r="F91" i="8"/>
  <c r="E91" i="8"/>
  <c r="D91" i="8"/>
  <c r="C91" i="8"/>
  <c r="B91" i="8"/>
  <c r="H90" i="8"/>
  <c r="G90" i="8"/>
  <c r="F90" i="8"/>
  <c r="E90" i="8"/>
  <c r="D90" i="8"/>
  <c r="C90" i="8"/>
  <c r="B90" i="8"/>
  <c r="H89" i="8"/>
  <c r="G89" i="8"/>
  <c r="F89" i="8"/>
  <c r="E89" i="8"/>
  <c r="D89" i="8"/>
  <c r="C89" i="8"/>
  <c r="B89" i="8"/>
  <c r="H88" i="8"/>
  <c r="G88" i="8"/>
  <c r="F88" i="8"/>
  <c r="E88" i="8"/>
  <c r="D88" i="8"/>
  <c r="C88" i="8"/>
  <c r="B88" i="8"/>
  <c r="H87" i="8"/>
  <c r="G87" i="8"/>
  <c r="F87" i="8"/>
  <c r="E87" i="8"/>
  <c r="D87" i="8"/>
  <c r="C87" i="8"/>
  <c r="B87" i="8"/>
  <c r="H86" i="8"/>
  <c r="G86" i="8"/>
  <c r="F86" i="8"/>
  <c r="E86" i="8"/>
  <c r="D86" i="8"/>
  <c r="C86" i="8"/>
  <c r="B86" i="8"/>
  <c r="H85" i="8"/>
  <c r="G85" i="8"/>
  <c r="F85" i="8"/>
  <c r="E85" i="8"/>
  <c r="D85" i="8"/>
  <c r="C85" i="8"/>
  <c r="B85" i="8"/>
  <c r="H84" i="8"/>
  <c r="G84" i="8"/>
  <c r="F84" i="8"/>
  <c r="E84" i="8"/>
  <c r="D84" i="8"/>
  <c r="C84" i="8"/>
  <c r="B84" i="8"/>
  <c r="H83" i="8"/>
  <c r="G83" i="8"/>
  <c r="F83" i="8"/>
  <c r="E83" i="8"/>
  <c r="D83" i="8"/>
  <c r="C83" i="8"/>
  <c r="B83" i="8"/>
  <c r="H82" i="8"/>
  <c r="G82" i="8"/>
  <c r="F82" i="8"/>
  <c r="E82" i="8"/>
  <c r="D82" i="8"/>
  <c r="C82" i="8"/>
  <c r="B82" i="8"/>
  <c r="H81" i="8"/>
  <c r="G81" i="8"/>
  <c r="F81" i="8"/>
  <c r="E81" i="8"/>
  <c r="D81" i="8"/>
  <c r="C81" i="8"/>
  <c r="B81" i="8"/>
  <c r="H80" i="8"/>
  <c r="G80" i="8"/>
  <c r="F80" i="8"/>
  <c r="E80" i="8"/>
  <c r="D80" i="8"/>
  <c r="C80" i="8"/>
  <c r="B80" i="8"/>
  <c r="H79" i="8"/>
  <c r="G79" i="8"/>
  <c r="F79" i="8"/>
  <c r="E79" i="8"/>
  <c r="D79" i="8"/>
  <c r="C79" i="8"/>
  <c r="B79" i="8"/>
  <c r="H78" i="8"/>
  <c r="G78" i="8"/>
  <c r="F78" i="8"/>
  <c r="E78" i="8"/>
  <c r="D78" i="8"/>
  <c r="C78" i="8"/>
  <c r="B78" i="8"/>
  <c r="H77" i="8"/>
  <c r="G77" i="8"/>
  <c r="F77" i="8"/>
  <c r="E77" i="8"/>
  <c r="D77" i="8"/>
  <c r="C77" i="8"/>
  <c r="B77" i="8"/>
  <c r="H76" i="8"/>
  <c r="G76" i="8"/>
  <c r="F76" i="8"/>
  <c r="E76" i="8"/>
  <c r="D76" i="8"/>
  <c r="C76" i="8"/>
  <c r="B76" i="8"/>
  <c r="H75" i="8"/>
  <c r="G75" i="8"/>
  <c r="F75" i="8"/>
  <c r="E75" i="8"/>
  <c r="D75" i="8"/>
  <c r="C75" i="8"/>
  <c r="B75" i="8"/>
  <c r="H74" i="8"/>
  <c r="G74" i="8"/>
  <c r="F74" i="8"/>
  <c r="E74" i="8"/>
  <c r="D74" i="8"/>
  <c r="C74" i="8"/>
  <c r="B74" i="8"/>
  <c r="H73" i="8"/>
  <c r="G73" i="8"/>
  <c r="F73" i="8"/>
  <c r="E73" i="8"/>
  <c r="D73" i="8"/>
  <c r="C73" i="8"/>
  <c r="B73" i="8"/>
  <c r="H72" i="8"/>
  <c r="G72" i="8"/>
  <c r="F72" i="8"/>
  <c r="E72" i="8"/>
  <c r="D72" i="8"/>
  <c r="C72" i="8"/>
  <c r="B72" i="8"/>
  <c r="H71" i="8"/>
  <c r="G71" i="8"/>
  <c r="F71" i="8"/>
  <c r="E71" i="8"/>
  <c r="D71" i="8"/>
  <c r="C71" i="8"/>
  <c r="B71" i="8"/>
  <c r="H70" i="8"/>
  <c r="G70" i="8"/>
  <c r="F70" i="8"/>
  <c r="E70" i="8"/>
  <c r="D70" i="8"/>
  <c r="C70" i="8"/>
  <c r="B70" i="8"/>
  <c r="H69" i="8"/>
  <c r="G69" i="8"/>
  <c r="F69" i="8"/>
  <c r="E69" i="8"/>
  <c r="D69" i="8"/>
  <c r="C69" i="8"/>
  <c r="B69" i="8"/>
  <c r="H68" i="8"/>
  <c r="G68" i="8"/>
  <c r="F68" i="8"/>
  <c r="E68" i="8"/>
  <c r="D68" i="8"/>
  <c r="C68" i="8"/>
  <c r="B68" i="8"/>
  <c r="H67" i="8"/>
  <c r="G67" i="8"/>
  <c r="F67" i="8"/>
  <c r="E67" i="8"/>
  <c r="D67" i="8"/>
  <c r="C67" i="8"/>
  <c r="B67" i="8"/>
  <c r="H66" i="8"/>
  <c r="G66" i="8"/>
  <c r="F66" i="8"/>
  <c r="E66" i="8"/>
  <c r="D66" i="8"/>
  <c r="C66" i="8"/>
  <c r="B66" i="8"/>
  <c r="H65" i="8"/>
  <c r="G65" i="8"/>
  <c r="F65" i="8"/>
  <c r="E65" i="8"/>
  <c r="D65" i="8"/>
  <c r="C65" i="8"/>
  <c r="B65" i="8"/>
  <c r="H64" i="8"/>
  <c r="G64" i="8"/>
  <c r="F64" i="8"/>
  <c r="E64" i="8"/>
  <c r="D64" i="8"/>
  <c r="C64" i="8"/>
  <c r="B64" i="8"/>
  <c r="H63" i="8"/>
  <c r="G63" i="8"/>
  <c r="F63" i="8"/>
  <c r="E63" i="8"/>
  <c r="D63" i="8"/>
  <c r="C63" i="8"/>
  <c r="B63" i="8"/>
  <c r="H62" i="8"/>
  <c r="G62" i="8"/>
  <c r="F62" i="8"/>
  <c r="E62" i="8"/>
  <c r="D62" i="8"/>
  <c r="C62" i="8"/>
  <c r="B62" i="8"/>
  <c r="H61" i="8"/>
  <c r="G61" i="8"/>
  <c r="F61" i="8"/>
  <c r="E61" i="8"/>
  <c r="D61" i="8"/>
  <c r="C61" i="8"/>
  <c r="B61" i="8"/>
  <c r="H60" i="8"/>
  <c r="G60" i="8"/>
  <c r="F60" i="8"/>
  <c r="E60" i="8"/>
  <c r="D60" i="8"/>
  <c r="C60" i="8"/>
  <c r="B60" i="8"/>
  <c r="H59" i="8"/>
  <c r="G59" i="8"/>
  <c r="F59" i="8"/>
  <c r="E59" i="8"/>
  <c r="D59" i="8"/>
  <c r="C59" i="8"/>
  <c r="B59" i="8"/>
  <c r="H58" i="8"/>
  <c r="G58" i="8"/>
  <c r="F58" i="8"/>
  <c r="E58" i="8"/>
  <c r="D58" i="8"/>
  <c r="C58" i="8"/>
  <c r="B58" i="8"/>
  <c r="H57" i="8"/>
  <c r="G57" i="8"/>
  <c r="F57" i="8"/>
  <c r="E57" i="8"/>
  <c r="D57" i="8"/>
  <c r="C57" i="8"/>
  <c r="B57" i="8"/>
  <c r="H56" i="8"/>
  <c r="G56" i="8"/>
  <c r="F56" i="8"/>
  <c r="E56" i="8"/>
  <c r="D56" i="8"/>
  <c r="C56" i="8"/>
  <c r="B56" i="8"/>
  <c r="H55" i="8"/>
  <c r="G55" i="8"/>
  <c r="F55" i="8"/>
  <c r="E55" i="8"/>
  <c r="D55" i="8"/>
  <c r="C55" i="8"/>
  <c r="B55" i="8"/>
  <c r="H54" i="8"/>
  <c r="G54" i="8"/>
  <c r="F54" i="8"/>
  <c r="E54" i="8"/>
  <c r="D54" i="8"/>
  <c r="C54" i="8"/>
  <c r="B54" i="8"/>
  <c r="H53" i="8"/>
  <c r="G53" i="8"/>
  <c r="F53" i="8"/>
  <c r="E53" i="8"/>
  <c r="D53" i="8"/>
  <c r="C53" i="8"/>
  <c r="B53" i="8"/>
  <c r="H52" i="8"/>
  <c r="G52" i="8"/>
  <c r="F52" i="8"/>
  <c r="E52" i="8"/>
  <c r="D52" i="8"/>
  <c r="C52" i="8"/>
  <c r="B52" i="8"/>
  <c r="H51" i="8"/>
  <c r="G51" i="8"/>
  <c r="F51" i="8"/>
  <c r="E51" i="8"/>
  <c r="D51" i="8"/>
  <c r="C51" i="8"/>
  <c r="B51" i="8"/>
  <c r="H50" i="8"/>
  <c r="G50" i="8"/>
  <c r="F50" i="8"/>
  <c r="E50" i="8"/>
  <c r="D50" i="8"/>
  <c r="C50" i="8"/>
  <c r="B50" i="8"/>
  <c r="H49" i="8"/>
  <c r="G49" i="8"/>
  <c r="F49" i="8"/>
  <c r="E49" i="8"/>
  <c r="D49" i="8"/>
  <c r="C49" i="8"/>
  <c r="B49" i="8"/>
  <c r="H48" i="8"/>
  <c r="G48" i="8"/>
  <c r="F48" i="8"/>
  <c r="E48" i="8"/>
  <c r="D48" i="8"/>
  <c r="C48" i="8"/>
  <c r="B48" i="8"/>
  <c r="H47" i="8"/>
  <c r="G47" i="8"/>
  <c r="F47" i="8"/>
  <c r="E47" i="8"/>
  <c r="D47" i="8"/>
  <c r="C47" i="8"/>
  <c r="B47" i="8"/>
  <c r="H46" i="8"/>
  <c r="G46" i="8"/>
  <c r="F46" i="8"/>
  <c r="E46" i="8"/>
  <c r="D46" i="8"/>
  <c r="C46" i="8"/>
  <c r="B46" i="8"/>
  <c r="H45" i="8"/>
  <c r="G45" i="8"/>
  <c r="F45" i="8"/>
  <c r="E45" i="8"/>
  <c r="D45" i="8"/>
  <c r="C45" i="8"/>
  <c r="B45" i="8"/>
  <c r="H44" i="8"/>
  <c r="G44" i="8"/>
  <c r="F44" i="8"/>
  <c r="E44" i="8"/>
  <c r="D44" i="8"/>
  <c r="C44" i="8"/>
  <c r="B44" i="8"/>
  <c r="H43" i="8"/>
  <c r="G43" i="8"/>
  <c r="F43" i="8"/>
  <c r="E43" i="8"/>
  <c r="D43" i="8"/>
  <c r="C43" i="8"/>
  <c r="B43" i="8"/>
  <c r="H42" i="8"/>
  <c r="G42" i="8"/>
  <c r="F42" i="8"/>
  <c r="E42" i="8"/>
  <c r="D42" i="8"/>
  <c r="C42" i="8"/>
  <c r="B42" i="8"/>
  <c r="H41" i="8"/>
  <c r="G41" i="8"/>
  <c r="F41" i="8"/>
  <c r="E41" i="8"/>
  <c r="D41" i="8"/>
  <c r="C41" i="8"/>
  <c r="B41" i="8"/>
  <c r="H40" i="8"/>
  <c r="G40" i="8"/>
  <c r="F40" i="8"/>
  <c r="E40" i="8"/>
  <c r="D40" i="8"/>
  <c r="C40" i="8"/>
  <c r="B40" i="8"/>
  <c r="H39" i="8"/>
  <c r="G39" i="8"/>
  <c r="F39" i="8"/>
  <c r="E39" i="8"/>
  <c r="D39" i="8"/>
  <c r="C39" i="8"/>
  <c r="B39" i="8"/>
  <c r="H38" i="8"/>
  <c r="G38" i="8"/>
  <c r="F38" i="8"/>
  <c r="E38" i="8"/>
  <c r="D38" i="8"/>
  <c r="C38" i="8"/>
  <c r="B38" i="8"/>
  <c r="H37" i="8"/>
  <c r="G37" i="8"/>
  <c r="F37" i="8"/>
  <c r="E37" i="8"/>
  <c r="D37" i="8"/>
  <c r="C37" i="8"/>
  <c r="B37" i="8"/>
  <c r="H36" i="8"/>
  <c r="G36" i="8"/>
  <c r="F36" i="8"/>
  <c r="E36" i="8"/>
  <c r="D36" i="8"/>
  <c r="C36" i="8"/>
  <c r="B36" i="8"/>
  <c r="H35" i="8"/>
  <c r="G35" i="8"/>
  <c r="F35" i="8"/>
  <c r="E35" i="8"/>
  <c r="D35" i="8"/>
  <c r="C35" i="8"/>
  <c r="B35" i="8"/>
  <c r="H34" i="8"/>
  <c r="G34" i="8"/>
  <c r="F34" i="8"/>
  <c r="E34" i="8"/>
  <c r="D34" i="8"/>
  <c r="C34" i="8"/>
  <c r="B34" i="8"/>
  <c r="H33" i="8"/>
  <c r="G33" i="8"/>
  <c r="F33" i="8"/>
  <c r="E33" i="8"/>
  <c r="D33" i="8"/>
  <c r="C33" i="8"/>
  <c r="B33" i="8"/>
  <c r="H32" i="8"/>
  <c r="G32" i="8"/>
  <c r="F32" i="8"/>
  <c r="E32" i="8"/>
  <c r="D32" i="8"/>
  <c r="C32" i="8"/>
  <c r="B32" i="8"/>
  <c r="H31" i="8"/>
  <c r="G31" i="8"/>
  <c r="F31" i="8"/>
  <c r="E31" i="8"/>
  <c r="D31" i="8"/>
  <c r="C31" i="8"/>
  <c r="B31" i="8"/>
  <c r="H30" i="8"/>
  <c r="G30" i="8"/>
  <c r="F30" i="8"/>
  <c r="E30" i="8"/>
  <c r="D30" i="8"/>
  <c r="C30" i="8"/>
  <c r="B30" i="8"/>
  <c r="H29" i="8"/>
  <c r="G29" i="8"/>
  <c r="F29" i="8"/>
  <c r="E29" i="8"/>
  <c r="D29" i="8"/>
  <c r="C29" i="8"/>
  <c r="B29" i="8"/>
  <c r="H28" i="8"/>
  <c r="G28" i="8"/>
  <c r="F28" i="8"/>
  <c r="E28" i="8"/>
  <c r="D28" i="8"/>
  <c r="C28" i="8"/>
  <c r="B28" i="8"/>
  <c r="H27" i="8"/>
  <c r="G27" i="8"/>
  <c r="F27" i="8"/>
  <c r="E27" i="8"/>
  <c r="D27" i="8"/>
  <c r="C27" i="8"/>
  <c r="B27" i="8"/>
  <c r="H26" i="8"/>
  <c r="G26" i="8"/>
  <c r="F26" i="8"/>
  <c r="E26" i="8"/>
  <c r="D26" i="8"/>
  <c r="C26" i="8"/>
  <c r="B26" i="8"/>
  <c r="H25" i="8"/>
  <c r="G25" i="8"/>
  <c r="F25" i="8"/>
  <c r="E25" i="8"/>
  <c r="D25" i="8"/>
  <c r="C25" i="8"/>
  <c r="B25" i="8"/>
  <c r="H24" i="8"/>
  <c r="G24" i="8"/>
  <c r="F24" i="8"/>
  <c r="E24" i="8"/>
  <c r="D24" i="8"/>
  <c r="C24" i="8"/>
  <c r="B24" i="8"/>
  <c r="H23" i="8"/>
  <c r="G23" i="8"/>
  <c r="F23" i="8"/>
  <c r="E23" i="8"/>
  <c r="D23" i="8"/>
  <c r="C23" i="8"/>
  <c r="B23" i="8"/>
  <c r="H22" i="8"/>
  <c r="G22" i="8"/>
  <c r="F22" i="8"/>
  <c r="E22" i="8"/>
  <c r="D22" i="8"/>
  <c r="C22" i="8"/>
  <c r="B22" i="8"/>
  <c r="H21" i="8"/>
  <c r="G21" i="8"/>
  <c r="F21" i="8"/>
  <c r="E21" i="8"/>
  <c r="D21" i="8"/>
  <c r="C21" i="8"/>
  <c r="B21" i="8"/>
  <c r="H20" i="8"/>
  <c r="G20" i="8"/>
  <c r="F20" i="8"/>
  <c r="E20" i="8"/>
  <c r="D20" i="8"/>
  <c r="C20" i="8"/>
  <c r="B20" i="8"/>
  <c r="H19" i="8"/>
  <c r="G19" i="8"/>
  <c r="F19" i="8"/>
  <c r="E19" i="8"/>
  <c r="D19" i="8"/>
  <c r="C19" i="8"/>
  <c r="B19" i="8"/>
  <c r="H18" i="8"/>
  <c r="G18" i="8"/>
  <c r="F18" i="8"/>
  <c r="E18" i="8"/>
  <c r="D18" i="8"/>
  <c r="C18" i="8"/>
  <c r="B18" i="8"/>
  <c r="H17" i="8"/>
  <c r="G17" i="8"/>
  <c r="F17" i="8"/>
  <c r="E17" i="8"/>
  <c r="D17" i="8"/>
  <c r="C17" i="8"/>
  <c r="B17" i="8"/>
  <c r="H16" i="8"/>
  <c r="G16" i="8"/>
  <c r="F16" i="8"/>
  <c r="E16" i="8"/>
  <c r="D16" i="8"/>
  <c r="C16" i="8"/>
  <c r="B16" i="8"/>
  <c r="H15" i="8"/>
  <c r="G15" i="8"/>
  <c r="F15" i="8"/>
  <c r="E15" i="8"/>
  <c r="D15" i="8"/>
  <c r="C15" i="8"/>
  <c r="B15" i="8"/>
  <c r="H14" i="8"/>
  <c r="G14" i="8"/>
  <c r="F14" i="8"/>
  <c r="E14" i="8"/>
  <c r="D14" i="8"/>
  <c r="C14" i="8"/>
  <c r="B14" i="8"/>
  <c r="H13" i="8"/>
  <c r="G13" i="8"/>
  <c r="F13" i="8"/>
  <c r="E13" i="8"/>
  <c r="D13" i="8"/>
  <c r="C13" i="8"/>
  <c r="B13" i="8"/>
  <c r="H12" i="8"/>
  <c r="G12" i="8"/>
  <c r="F12" i="8"/>
  <c r="E12" i="8"/>
  <c r="D12" i="8"/>
  <c r="C12" i="8"/>
  <c r="B12" i="8"/>
  <c r="H11" i="8"/>
  <c r="G11" i="8"/>
  <c r="F11" i="8"/>
  <c r="E11" i="8"/>
  <c r="D11" i="8"/>
  <c r="C11" i="8"/>
  <c r="B11" i="8"/>
  <c r="H10" i="8"/>
  <c r="G10" i="8"/>
  <c r="F10" i="8"/>
  <c r="E10" i="8"/>
  <c r="D10" i="8"/>
  <c r="C10" i="8"/>
  <c r="B10" i="8"/>
  <c r="H9" i="8"/>
  <c r="G9" i="8"/>
  <c r="F9" i="8"/>
  <c r="E9" i="8"/>
  <c r="D9" i="8"/>
  <c r="C9" i="8"/>
  <c r="B9" i="8"/>
  <c r="H8" i="8"/>
  <c r="G8" i="8"/>
  <c r="F8" i="8"/>
  <c r="E8" i="8"/>
  <c r="D8" i="8"/>
  <c r="C8" i="8"/>
  <c r="B8" i="8"/>
  <c r="H7" i="8"/>
  <c r="G7" i="8"/>
  <c r="F7" i="8"/>
  <c r="E7" i="8"/>
  <c r="D7" i="8"/>
  <c r="C7" i="8"/>
  <c r="B7" i="8"/>
  <c r="H6" i="8"/>
  <c r="G6" i="8"/>
  <c r="F6" i="8"/>
  <c r="E6" i="8"/>
  <c r="D6" i="8"/>
  <c r="C6" i="8"/>
  <c r="B6" i="8"/>
  <c r="H5" i="8"/>
  <c r="G5" i="8"/>
  <c r="F5" i="8"/>
  <c r="E5" i="8"/>
  <c r="D5" i="8"/>
  <c r="C5" i="8"/>
  <c r="B5" i="8"/>
  <c r="H4" i="8"/>
  <c r="G4" i="8"/>
  <c r="F4" i="8"/>
  <c r="E4" i="8"/>
  <c r="D4" i="8"/>
  <c r="C4" i="8"/>
  <c r="B4" i="8"/>
  <c r="H3" i="8"/>
  <c r="G3" i="8"/>
  <c r="F3" i="8"/>
  <c r="E3" i="8"/>
  <c r="D3" i="8"/>
  <c r="C3" i="8"/>
  <c r="B3" i="8"/>
  <c r="H2" i="8"/>
  <c r="G2" i="8"/>
  <c r="F2" i="8"/>
  <c r="E2" i="8"/>
  <c r="D2" i="8"/>
  <c r="C2" i="8"/>
  <c r="B2" i="8"/>
  <c r="AD96" i="6"/>
  <c r="S143" i="6"/>
  <c r="U145" i="6"/>
  <c r="Z157" i="6"/>
  <c r="U159" i="6"/>
  <c r="Z160" i="6"/>
  <c r="AD16" i="6"/>
  <c r="B167" i="6"/>
  <c r="W167" i="6" s="1"/>
  <c r="B166" i="6"/>
  <c r="W166" i="6" s="1"/>
  <c r="B165" i="6"/>
  <c r="W165" i="6" s="1"/>
  <c r="B164" i="6"/>
  <c r="W164" i="6" s="1"/>
  <c r="B163" i="6"/>
  <c r="AD163" i="6" s="1"/>
  <c r="B162" i="6"/>
  <c r="V162" i="6" s="1"/>
  <c r="B161" i="6"/>
  <c r="W161" i="6" s="1"/>
  <c r="B160" i="6"/>
  <c r="W160" i="6" s="1"/>
  <c r="B159" i="6"/>
  <c r="W159" i="6" s="1"/>
  <c r="B158" i="6"/>
  <c r="W158" i="6" s="1"/>
  <c r="B157" i="6"/>
  <c r="W157" i="6" s="1"/>
  <c r="B156" i="6"/>
  <c r="W156" i="6" s="1"/>
  <c r="B155" i="6"/>
  <c r="V155" i="6" s="1"/>
  <c r="B154" i="6"/>
  <c r="B153" i="6"/>
  <c r="W153" i="6" s="1"/>
  <c r="B152" i="6"/>
  <c r="W152" i="6" s="1"/>
  <c r="B151" i="6"/>
  <c r="W151" i="6" s="1"/>
  <c r="B150" i="6"/>
  <c r="W150" i="6" s="1"/>
  <c r="B149" i="6"/>
  <c r="W149" i="6" s="1"/>
  <c r="B148" i="6"/>
  <c r="W148" i="6" s="1"/>
  <c r="B147" i="6"/>
  <c r="V147" i="6" s="1"/>
  <c r="B146" i="6"/>
  <c r="V146" i="6" s="1"/>
  <c r="B145" i="6"/>
  <c r="W145" i="6" s="1"/>
  <c r="B144" i="6"/>
  <c r="Y144" i="6" s="1"/>
  <c r="B143" i="6"/>
  <c r="AD143" i="6" s="1"/>
  <c r="B142" i="6"/>
  <c r="AD142" i="6" s="1"/>
  <c r="B141" i="6"/>
  <c r="AE141" i="6" s="1"/>
  <c r="B140" i="6"/>
  <c r="R140" i="6" s="1"/>
  <c r="B139" i="6"/>
  <c r="S139" i="6" s="1"/>
  <c r="B138" i="6"/>
  <c r="S138" i="6" s="1"/>
  <c r="B137" i="6"/>
  <c r="W137" i="6" s="1"/>
  <c r="B136" i="6"/>
  <c r="Z136" i="6" s="1"/>
  <c r="B135" i="6"/>
  <c r="AA135" i="6" s="1"/>
  <c r="B134" i="6"/>
  <c r="AD134" i="6" s="1"/>
  <c r="B133" i="6"/>
  <c r="AE133" i="6" s="1"/>
  <c r="B132" i="6"/>
  <c r="R132" i="6" s="1"/>
  <c r="B131" i="6"/>
  <c r="S131" i="6" s="1"/>
  <c r="B130" i="6"/>
  <c r="S130" i="6" s="1"/>
  <c r="B129" i="6"/>
  <c r="W129" i="6" s="1"/>
  <c r="B128" i="6"/>
  <c r="Z128" i="6" s="1"/>
  <c r="B127" i="6"/>
  <c r="AA127" i="6" s="1"/>
  <c r="B126" i="6"/>
  <c r="AD126" i="6" s="1"/>
  <c r="B125" i="6"/>
  <c r="AD125" i="6" s="1"/>
  <c r="B124" i="6"/>
  <c r="AD124" i="6" s="1"/>
  <c r="B123" i="6"/>
  <c r="B122" i="6"/>
  <c r="S122" i="6" s="1"/>
  <c r="B121" i="6"/>
  <c r="S121" i="6" s="1"/>
  <c r="B120" i="6"/>
  <c r="S120" i="6" s="1"/>
  <c r="B119" i="6"/>
  <c r="S119" i="6" s="1"/>
  <c r="B118" i="6"/>
  <c r="AE118" i="6" s="1"/>
  <c r="B117" i="6"/>
  <c r="AD117" i="6" s="1"/>
  <c r="B116" i="6"/>
  <c r="AA116" i="6" s="1"/>
  <c r="B115" i="6"/>
  <c r="W115" i="6" s="1"/>
  <c r="B114" i="6"/>
  <c r="S114" i="6" s="1"/>
  <c r="B113" i="6"/>
  <c r="S113" i="6" s="1"/>
  <c r="B112" i="6"/>
  <c r="S112" i="6" s="1"/>
  <c r="B111" i="6"/>
  <c r="S111" i="6" s="1"/>
  <c r="B110" i="6"/>
  <c r="AE110" i="6" s="1"/>
  <c r="B109" i="6"/>
  <c r="AD109" i="6" s="1"/>
  <c r="B108" i="6"/>
  <c r="X108" i="6" s="1"/>
  <c r="B107" i="6"/>
  <c r="B106" i="6"/>
  <c r="AD106" i="6" s="1"/>
  <c r="B105" i="6"/>
  <c r="X105" i="6" s="1"/>
  <c r="B104" i="6"/>
  <c r="Q104" i="6" s="1"/>
  <c r="B103" i="6"/>
  <c r="X103" i="6" s="1"/>
  <c r="B102" i="6"/>
  <c r="Q102" i="6" s="1"/>
  <c r="B101" i="6"/>
  <c r="X101" i="6" s="1"/>
  <c r="B100" i="6"/>
  <c r="B99" i="6"/>
  <c r="X99" i="6" s="1"/>
  <c r="B98" i="6"/>
  <c r="B97" i="6"/>
  <c r="X97" i="6" s="1"/>
  <c r="B96" i="6"/>
  <c r="Q96" i="6" s="1"/>
  <c r="B95" i="6"/>
  <c r="X95" i="6" s="1"/>
  <c r="B94" i="6"/>
  <c r="Q94" i="6" s="1"/>
  <c r="B93" i="6"/>
  <c r="X93" i="6" s="1"/>
  <c r="B92" i="6"/>
  <c r="B91" i="6"/>
  <c r="B90" i="6"/>
  <c r="B89" i="6"/>
  <c r="X89" i="6" s="1"/>
  <c r="B88" i="6"/>
  <c r="AD88" i="6" s="1"/>
  <c r="B87" i="6"/>
  <c r="AD87" i="6" s="1"/>
  <c r="B86" i="6"/>
  <c r="B85" i="6"/>
  <c r="B84" i="6"/>
  <c r="S84" i="6" s="1"/>
  <c r="B83" i="6"/>
  <c r="B82" i="6"/>
  <c r="B81" i="6"/>
  <c r="V81" i="6" s="1"/>
  <c r="B80" i="6"/>
  <c r="B79" i="6"/>
  <c r="B78" i="6"/>
  <c r="AA78" i="6" s="1"/>
  <c r="B77" i="6"/>
  <c r="R77" i="6" s="1"/>
  <c r="B76" i="6"/>
  <c r="B75" i="6"/>
  <c r="B74" i="6"/>
  <c r="B73" i="6"/>
  <c r="AC73" i="6" s="1"/>
  <c r="B72" i="6"/>
  <c r="B71" i="6"/>
  <c r="Z71" i="6" s="1"/>
  <c r="B70" i="6"/>
  <c r="B69" i="6"/>
  <c r="AC69" i="6" s="1"/>
  <c r="B68" i="6"/>
  <c r="B67" i="6"/>
  <c r="B66" i="6"/>
  <c r="B65" i="6"/>
  <c r="B64" i="6"/>
  <c r="B63" i="6"/>
  <c r="B62" i="6"/>
  <c r="B61" i="6"/>
  <c r="B60" i="6"/>
  <c r="B59" i="6"/>
  <c r="B58" i="6"/>
  <c r="B57" i="6"/>
  <c r="AF57" i="6" s="1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R38" i="6" s="1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U19" i="6" s="1"/>
  <c r="B18" i="6"/>
  <c r="U18" i="6" s="1"/>
  <c r="B17" i="6"/>
  <c r="W17" i="6" s="1"/>
  <c r="B16" i="6"/>
  <c r="W16" i="6" s="1"/>
  <c r="B15" i="6"/>
  <c r="W15" i="6" s="1"/>
  <c r="B14" i="6"/>
  <c r="W14" i="6" s="1"/>
  <c r="B13" i="6"/>
  <c r="W13" i="6" s="1"/>
  <c r="B12" i="6"/>
  <c r="W12" i="6" s="1"/>
  <c r="B11" i="6"/>
  <c r="V11" i="6" s="1"/>
  <c r="B10" i="6"/>
  <c r="U10" i="6" s="1"/>
  <c r="B9" i="6"/>
  <c r="W9" i="6" s="1"/>
  <c r="B8" i="6"/>
  <c r="W8" i="6" s="1"/>
  <c r="B7" i="6"/>
  <c r="W7" i="6" s="1"/>
  <c r="B6" i="6"/>
  <c r="W6" i="6" s="1"/>
  <c r="B5" i="6"/>
  <c r="W5" i="6" s="1"/>
  <c r="B4" i="6"/>
  <c r="W4" i="6" s="1"/>
  <c r="B3" i="6"/>
  <c r="AD3" i="6" s="1"/>
  <c r="B2" i="6"/>
  <c r="AD2" i="6" s="1"/>
  <c r="B49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AD128" i="5"/>
  <c r="AE128" i="5"/>
  <c r="AF128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AE145" i="5"/>
  <c r="AF145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AE146" i="5"/>
  <c r="AF146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AE147" i="5"/>
  <c r="AF147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D148" i="5"/>
  <c r="AE148" i="5"/>
  <c r="AF148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C149" i="5"/>
  <c r="AD149" i="5"/>
  <c r="AE149" i="5"/>
  <c r="AF149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AD150" i="5"/>
  <c r="AE150" i="5"/>
  <c r="AF150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Q154" i="5"/>
  <c r="R154" i="5"/>
  <c r="S154" i="5"/>
  <c r="T154" i="5"/>
  <c r="U154" i="5"/>
  <c r="V154" i="5"/>
  <c r="W154" i="5"/>
  <c r="X154" i="5"/>
  <c r="Y154" i="5"/>
  <c r="Z154" i="5"/>
  <c r="AA154" i="5"/>
  <c r="AB154" i="5"/>
  <c r="AC154" i="5"/>
  <c r="AD154" i="5"/>
  <c r="AE154" i="5"/>
  <c r="AF154" i="5"/>
  <c r="Q156" i="5"/>
  <c r="R156" i="5"/>
  <c r="S156" i="5"/>
  <c r="T156" i="5"/>
  <c r="U156" i="5"/>
  <c r="V156" i="5"/>
  <c r="W156" i="5"/>
  <c r="X156" i="5"/>
  <c r="Y156" i="5"/>
  <c r="Z156" i="5"/>
  <c r="AA156" i="5"/>
  <c r="AB156" i="5"/>
  <c r="AC156" i="5"/>
  <c r="AD156" i="5"/>
  <c r="AE156" i="5"/>
  <c r="AF156" i="5"/>
  <c r="Q157" i="5"/>
  <c r="R157" i="5"/>
  <c r="S157" i="5"/>
  <c r="T157" i="5"/>
  <c r="U157" i="5"/>
  <c r="V157" i="5"/>
  <c r="W157" i="5"/>
  <c r="X157" i="5"/>
  <c r="Y157" i="5"/>
  <c r="Z157" i="5"/>
  <c r="AA157" i="5"/>
  <c r="AB157" i="5"/>
  <c r="AC157" i="5"/>
  <c r="AD157" i="5"/>
  <c r="AE157" i="5"/>
  <c r="AF157" i="5"/>
  <c r="Q158" i="5"/>
  <c r="R158" i="5"/>
  <c r="S158" i="5"/>
  <c r="T158" i="5"/>
  <c r="U158" i="5"/>
  <c r="V158" i="5"/>
  <c r="W158" i="5"/>
  <c r="X158" i="5"/>
  <c r="Y158" i="5"/>
  <c r="Z158" i="5"/>
  <c r="AA158" i="5"/>
  <c r="AB158" i="5"/>
  <c r="AC158" i="5"/>
  <c r="AD158" i="5"/>
  <c r="AE158" i="5"/>
  <c r="AF158" i="5"/>
  <c r="Q159" i="5"/>
  <c r="R159" i="5"/>
  <c r="S159" i="5"/>
  <c r="T159" i="5"/>
  <c r="U159" i="5"/>
  <c r="V159" i="5"/>
  <c r="W159" i="5"/>
  <c r="X159" i="5"/>
  <c r="Y159" i="5"/>
  <c r="Z159" i="5"/>
  <c r="AA159" i="5"/>
  <c r="AB159" i="5"/>
  <c r="AC159" i="5"/>
  <c r="AD159" i="5"/>
  <c r="AE159" i="5"/>
  <c r="AF159" i="5"/>
  <c r="Q160" i="5"/>
  <c r="R160" i="5"/>
  <c r="S160" i="5"/>
  <c r="T160" i="5"/>
  <c r="U160" i="5"/>
  <c r="V160" i="5"/>
  <c r="W160" i="5"/>
  <c r="X160" i="5"/>
  <c r="Y160" i="5"/>
  <c r="Z160" i="5"/>
  <c r="AA160" i="5"/>
  <c r="AB160" i="5"/>
  <c r="AC160" i="5"/>
  <c r="AD160" i="5"/>
  <c r="AE160" i="5"/>
  <c r="AF160" i="5"/>
  <c r="Q161" i="5"/>
  <c r="R161" i="5"/>
  <c r="S161" i="5"/>
  <c r="T161" i="5"/>
  <c r="U161" i="5"/>
  <c r="V161" i="5"/>
  <c r="W161" i="5"/>
  <c r="X161" i="5"/>
  <c r="Y161" i="5"/>
  <c r="Z161" i="5"/>
  <c r="AA161" i="5"/>
  <c r="AB161" i="5"/>
  <c r="AC161" i="5"/>
  <c r="AD161" i="5"/>
  <c r="AE161" i="5"/>
  <c r="AF161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AD163" i="5"/>
  <c r="AE163" i="5"/>
  <c r="AF163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AE164" i="5"/>
  <c r="AF164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D165" i="5"/>
  <c r="AE165" i="5"/>
  <c r="AF165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AD166" i="5"/>
  <c r="AE166" i="5"/>
  <c r="AF166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C171" i="5"/>
  <c r="AD171" i="5"/>
  <c r="AE171" i="5"/>
  <c r="AF171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C172" i="5"/>
  <c r="AD172" i="5"/>
  <c r="AE172" i="5"/>
  <c r="AF172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D173" i="5"/>
  <c r="AE173" i="5"/>
  <c r="AF173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AD174" i="5"/>
  <c r="AE174" i="5"/>
  <c r="AF174" i="5"/>
  <c r="Q175" i="5"/>
  <c r="R175" i="5"/>
  <c r="S175" i="5"/>
  <c r="T175" i="5"/>
  <c r="U175" i="5"/>
  <c r="V175" i="5"/>
  <c r="W175" i="5"/>
  <c r="X175" i="5"/>
  <c r="Y175" i="5"/>
  <c r="Z175" i="5"/>
  <c r="AA175" i="5"/>
  <c r="AB175" i="5"/>
  <c r="AC175" i="5"/>
  <c r="AD175" i="5"/>
  <c r="AE175" i="5"/>
  <c r="AF175" i="5"/>
  <c r="Q176" i="5"/>
  <c r="R176" i="5"/>
  <c r="S176" i="5"/>
  <c r="T176" i="5"/>
  <c r="U176" i="5"/>
  <c r="V176" i="5"/>
  <c r="W176" i="5"/>
  <c r="X176" i="5"/>
  <c r="Y176" i="5"/>
  <c r="Z176" i="5"/>
  <c r="AA176" i="5"/>
  <c r="AB176" i="5"/>
  <c r="AC176" i="5"/>
  <c r="AD176" i="5"/>
  <c r="AE176" i="5"/>
  <c r="AF176" i="5"/>
  <c r="Q177" i="5"/>
  <c r="R177" i="5"/>
  <c r="S177" i="5"/>
  <c r="T177" i="5"/>
  <c r="U177" i="5"/>
  <c r="V177" i="5"/>
  <c r="W177" i="5"/>
  <c r="X177" i="5"/>
  <c r="Y177" i="5"/>
  <c r="Z177" i="5"/>
  <c r="AA177" i="5"/>
  <c r="AB177" i="5"/>
  <c r="AC177" i="5"/>
  <c r="AD177" i="5"/>
  <c r="AE177" i="5"/>
  <c r="AF177" i="5"/>
  <c r="Q178" i="5"/>
  <c r="R178" i="5"/>
  <c r="S178" i="5"/>
  <c r="T178" i="5"/>
  <c r="U178" i="5"/>
  <c r="V178" i="5"/>
  <c r="W178" i="5"/>
  <c r="X178" i="5"/>
  <c r="Y178" i="5"/>
  <c r="Z178" i="5"/>
  <c r="AA178" i="5"/>
  <c r="AB178" i="5"/>
  <c r="AC178" i="5"/>
  <c r="AD178" i="5"/>
  <c r="AE178" i="5"/>
  <c r="AF178" i="5"/>
  <c r="Q179" i="5"/>
  <c r="R179" i="5"/>
  <c r="S179" i="5"/>
  <c r="T179" i="5"/>
  <c r="U179" i="5"/>
  <c r="V179" i="5"/>
  <c r="W179" i="5"/>
  <c r="X179" i="5"/>
  <c r="Y179" i="5"/>
  <c r="Z179" i="5"/>
  <c r="AA179" i="5"/>
  <c r="AB179" i="5"/>
  <c r="AC179" i="5"/>
  <c r="AD179" i="5"/>
  <c r="AE179" i="5"/>
  <c r="AF179" i="5"/>
  <c r="Q180" i="5"/>
  <c r="R180" i="5"/>
  <c r="S180" i="5"/>
  <c r="T180" i="5"/>
  <c r="U180" i="5"/>
  <c r="V180" i="5"/>
  <c r="W180" i="5"/>
  <c r="X180" i="5"/>
  <c r="Y180" i="5"/>
  <c r="Z180" i="5"/>
  <c r="AA180" i="5"/>
  <c r="AB180" i="5"/>
  <c r="AC180" i="5"/>
  <c r="AD180" i="5"/>
  <c r="AE180" i="5"/>
  <c r="AF180" i="5"/>
  <c r="Q181" i="5"/>
  <c r="R181" i="5"/>
  <c r="S181" i="5"/>
  <c r="T181" i="5"/>
  <c r="U181" i="5"/>
  <c r="V181" i="5"/>
  <c r="W181" i="5"/>
  <c r="X181" i="5"/>
  <c r="Y181" i="5"/>
  <c r="Z181" i="5"/>
  <c r="AA181" i="5"/>
  <c r="AB181" i="5"/>
  <c r="AC181" i="5"/>
  <c r="AD181" i="5"/>
  <c r="AE181" i="5"/>
  <c r="AF181" i="5"/>
  <c r="Q182" i="5"/>
  <c r="R182" i="5"/>
  <c r="S182" i="5"/>
  <c r="T182" i="5"/>
  <c r="U182" i="5"/>
  <c r="V182" i="5"/>
  <c r="W182" i="5"/>
  <c r="X182" i="5"/>
  <c r="Y182" i="5"/>
  <c r="Z182" i="5"/>
  <c r="AA182" i="5"/>
  <c r="AB182" i="5"/>
  <c r="AC182" i="5"/>
  <c r="AD182" i="5"/>
  <c r="AE182" i="5"/>
  <c r="AF182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C183" i="5"/>
  <c r="AD183" i="5"/>
  <c r="AE183" i="5"/>
  <c r="AF183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C184" i="5"/>
  <c r="AD184" i="5"/>
  <c r="AE184" i="5"/>
  <c r="AF184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C185" i="5"/>
  <c r="AD185" i="5"/>
  <c r="AE185" i="5"/>
  <c r="AF185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AC186" i="5"/>
  <c r="AD186" i="5"/>
  <c r="AE186" i="5"/>
  <c r="AF186" i="5"/>
  <c r="Q187" i="5"/>
  <c r="R187" i="5"/>
  <c r="S187" i="5"/>
  <c r="T187" i="5"/>
  <c r="U187" i="5"/>
  <c r="V187" i="5"/>
  <c r="W187" i="5"/>
  <c r="X187" i="5"/>
  <c r="Y187" i="5"/>
  <c r="Z187" i="5"/>
  <c r="AA187" i="5"/>
  <c r="AB187" i="5"/>
  <c r="AC187" i="5"/>
  <c r="AD187" i="5"/>
  <c r="AE187" i="5"/>
  <c r="AF187" i="5"/>
  <c r="Q188" i="5"/>
  <c r="R188" i="5"/>
  <c r="S188" i="5"/>
  <c r="T188" i="5"/>
  <c r="U188" i="5"/>
  <c r="V188" i="5"/>
  <c r="W188" i="5"/>
  <c r="X188" i="5"/>
  <c r="Y188" i="5"/>
  <c r="Z188" i="5"/>
  <c r="AA188" i="5"/>
  <c r="AB188" i="5"/>
  <c r="AC188" i="5"/>
  <c r="AD188" i="5"/>
  <c r="AE188" i="5"/>
  <c r="AF188" i="5"/>
  <c r="Q189" i="5"/>
  <c r="R189" i="5"/>
  <c r="S189" i="5"/>
  <c r="T189" i="5"/>
  <c r="U189" i="5"/>
  <c r="V189" i="5"/>
  <c r="W189" i="5"/>
  <c r="X189" i="5"/>
  <c r="Y189" i="5"/>
  <c r="Z189" i="5"/>
  <c r="AA189" i="5"/>
  <c r="AB189" i="5"/>
  <c r="AC189" i="5"/>
  <c r="AD189" i="5"/>
  <c r="AE189" i="5"/>
  <c r="AF189" i="5"/>
  <c r="Q190" i="5"/>
  <c r="R190" i="5"/>
  <c r="S190" i="5"/>
  <c r="T190" i="5"/>
  <c r="U190" i="5"/>
  <c r="V190" i="5"/>
  <c r="W190" i="5"/>
  <c r="X190" i="5"/>
  <c r="Y190" i="5"/>
  <c r="Z190" i="5"/>
  <c r="AA190" i="5"/>
  <c r="AB190" i="5"/>
  <c r="AC190" i="5"/>
  <c r="AD190" i="5"/>
  <c r="AE190" i="5"/>
  <c r="AF190" i="5"/>
  <c r="Q191" i="5"/>
  <c r="R191" i="5"/>
  <c r="S191" i="5"/>
  <c r="T191" i="5"/>
  <c r="U191" i="5"/>
  <c r="V191" i="5"/>
  <c r="W191" i="5"/>
  <c r="X191" i="5"/>
  <c r="Y191" i="5"/>
  <c r="Z191" i="5"/>
  <c r="AA191" i="5"/>
  <c r="AB191" i="5"/>
  <c r="AC191" i="5"/>
  <c r="AD191" i="5"/>
  <c r="AE191" i="5"/>
  <c r="AF191" i="5"/>
  <c r="Q192" i="5"/>
  <c r="R192" i="5"/>
  <c r="S192" i="5"/>
  <c r="T192" i="5"/>
  <c r="U192" i="5"/>
  <c r="V192" i="5"/>
  <c r="W192" i="5"/>
  <c r="X192" i="5"/>
  <c r="Y192" i="5"/>
  <c r="Z192" i="5"/>
  <c r="AA192" i="5"/>
  <c r="AB192" i="5"/>
  <c r="AC192" i="5"/>
  <c r="AD192" i="5"/>
  <c r="AE192" i="5"/>
  <c r="AF192" i="5"/>
  <c r="Q193" i="5"/>
  <c r="R193" i="5"/>
  <c r="S193" i="5"/>
  <c r="T193" i="5"/>
  <c r="U193" i="5"/>
  <c r="V193" i="5"/>
  <c r="W193" i="5"/>
  <c r="X193" i="5"/>
  <c r="Y193" i="5"/>
  <c r="Z193" i="5"/>
  <c r="AA193" i="5"/>
  <c r="AB193" i="5"/>
  <c r="AC193" i="5"/>
  <c r="AD193" i="5"/>
  <c r="AE193" i="5"/>
  <c r="AF193" i="5"/>
  <c r="Q194" i="5"/>
  <c r="R194" i="5"/>
  <c r="S194" i="5"/>
  <c r="T194" i="5"/>
  <c r="U194" i="5"/>
  <c r="V194" i="5"/>
  <c r="W194" i="5"/>
  <c r="X194" i="5"/>
  <c r="Y194" i="5"/>
  <c r="Z194" i="5"/>
  <c r="AA194" i="5"/>
  <c r="AB194" i="5"/>
  <c r="AC194" i="5"/>
  <c r="AD194" i="5"/>
  <c r="AE194" i="5"/>
  <c r="AF194" i="5"/>
  <c r="Q195" i="5"/>
  <c r="R195" i="5"/>
  <c r="S195" i="5"/>
  <c r="T195" i="5"/>
  <c r="U195" i="5"/>
  <c r="V195" i="5"/>
  <c r="W195" i="5"/>
  <c r="X195" i="5"/>
  <c r="Y195" i="5"/>
  <c r="Z195" i="5"/>
  <c r="AA195" i="5"/>
  <c r="AB195" i="5"/>
  <c r="AC195" i="5"/>
  <c r="AD195" i="5"/>
  <c r="AE195" i="5"/>
  <c r="AF195" i="5"/>
  <c r="Q196" i="5"/>
  <c r="R196" i="5"/>
  <c r="S196" i="5"/>
  <c r="T196" i="5"/>
  <c r="U196" i="5"/>
  <c r="V196" i="5"/>
  <c r="W196" i="5"/>
  <c r="X196" i="5"/>
  <c r="Y196" i="5"/>
  <c r="Z196" i="5"/>
  <c r="AA196" i="5"/>
  <c r="AB196" i="5"/>
  <c r="AC196" i="5"/>
  <c r="AD196" i="5"/>
  <c r="AE196" i="5"/>
  <c r="AF196" i="5"/>
  <c r="Q197" i="5"/>
  <c r="R197" i="5"/>
  <c r="S197" i="5"/>
  <c r="T197" i="5"/>
  <c r="U197" i="5"/>
  <c r="V197" i="5"/>
  <c r="W197" i="5"/>
  <c r="X197" i="5"/>
  <c r="Y197" i="5"/>
  <c r="Z197" i="5"/>
  <c r="AA197" i="5"/>
  <c r="AB197" i="5"/>
  <c r="AC197" i="5"/>
  <c r="AD197" i="5"/>
  <c r="AE197" i="5"/>
  <c r="AF197" i="5"/>
  <c r="Q199" i="5"/>
  <c r="R199" i="5"/>
  <c r="S199" i="5"/>
  <c r="T199" i="5"/>
  <c r="U199" i="5"/>
  <c r="V199" i="5"/>
  <c r="W199" i="5"/>
  <c r="X199" i="5"/>
  <c r="Y199" i="5"/>
  <c r="Z199" i="5"/>
  <c r="AA199" i="5"/>
  <c r="AB199" i="5"/>
  <c r="AC199" i="5"/>
  <c r="AD199" i="5"/>
  <c r="AE199" i="5"/>
  <c r="AF199" i="5"/>
  <c r="Q200" i="5"/>
  <c r="R200" i="5"/>
  <c r="S200" i="5"/>
  <c r="T200" i="5"/>
  <c r="U200" i="5"/>
  <c r="V200" i="5"/>
  <c r="W200" i="5"/>
  <c r="X200" i="5"/>
  <c r="Y200" i="5"/>
  <c r="Z200" i="5"/>
  <c r="AA200" i="5"/>
  <c r="AB200" i="5"/>
  <c r="AC200" i="5"/>
  <c r="AD200" i="5"/>
  <c r="AE200" i="5"/>
  <c r="AF200" i="5"/>
  <c r="Q201" i="5"/>
  <c r="R201" i="5"/>
  <c r="S201" i="5"/>
  <c r="T201" i="5"/>
  <c r="U201" i="5"/>
  <c r="V201" i="5"/>
  <c r="W201" i="5"/>
  <c r="X201" i="5"/>
  <c r="Y201" i="5"/>
  <c r="Z201" i="5"/>
  <c r="AA201" i="5"/>
  <c r="AB201" i="5"/>
  <c r="AC201" i="5"/>
  <c r="AD201" i="5"/>
  <c r="AE201" i="5"/>
  <c r="AF201" i="5"/>
  <c r="Q202" i="5"/>
  <c r="R202" i="5"/>
  <c r="S202" i="5"/>
  <c r="T202" i="5"/>
  <c r="U202" i="5"/>
  <c r="V202" i="5"/>
  <c r="W202" i="5"/>
  <c r="X202" i="5"/>
  <c r="Y202" i="5"/>
  <c r="Z202" i="5"/>
  <c r="AA202" i="5"/>
  <c r="AB202" i="5"/>
  <c r="AC202" i="5"/>
  <c r="AD202" i="5"/>
  <c r="AE202" i="5"/>
  <c r="AF202" i="5"/>
  <c r="Q203" i="5"/>
  <c r="R203" i="5"/>
  <c r="S203" i="5"/>
  <c r="T203" i="5"/>
  <c r="U203" i="5"/>
  <c r="V203" i="5"/>
  <c r="W203" i="5"/>
  <c r="X203" i="5"/>
  <c r="Y203" i="5"/>
  <c r="Z203" i="5"/>
  <c r="AA203" i="5"/>
  <c r="AB203" i="5"/>
  <c r="AC203" i="5"/>
  <c r="AD203" i="5"/>
  <c r="AE203" i="5"/>
  <c r="AF203" i="5"/>
  <c r="Q204" i="5"/>
  <c r="R204" i="5"/>
  <c r="S204" i="5"/>
  <c r="T204" i="5"/>
  <c r="U204" i="5"/>
  <c r="V204" i="5"/>
  <c r="W204" i="5"/>
  <c r="X204" i="5"/>
  <c r="Y204" i="5"/>
  <c r="Z204" i="5"/>
  <c r="AA204" i="5"/>
  <c r="AB204" i="5"/>
  <c r="AC204" i="5"/>
  <c r="AD204" i="5"/>
  <c r="AE204" i="5"/>
  <c r="AF204" i="5"/>
  <c r="Q205" i="5"/>
  <c r="R205" i="5"/>
  <c r="S205" i="5"/>
  <c r="T205" i="5"/>
  <c r="U205" i="5"/>
  <c r="V205" i="5"/>
  <c r="W205" i="5"/>
  <c r="X205" i="5"/>
  <c r="Y205" i="5"/>
  <c r="Z205" i="5"/>
  <c r="AA205" i="5"/>
  <c r="AB205" i="5"/>
  <c r="AC205" i="5"/>
  <c r="AD205" i="5"/>
  <c r="AE205" i="5"/>
  <c r="AF205" i="5"/>
  <c r="Q206" i="5"/>
  <c r="R206" i="5"/>
  <c r="S206" i="5"/>
  <c r="T206" i="5"/>
  <c r="U206" i="5"/>
  <c r="V206" i="5"/>
  <c r="W206" i="5"/>
  <c r="X206" i="5"/>
  <c r="Y206" i="5"/>
  <c r="Z206" i="5"/>
  <c r="AA206" i="5"/>
  <c r="AB206" i="5"/>
  <c r="AC206" i="5"/>
  <c r="AD206" i="5"/>
  <c r="AE206" i="5"/>
  <c r="AF206" i="5"/>
  <c r="Q207" i="5"/>
  <c r="R207" i="5"/>
  <c r="S207" i="5"/>
  <c r="T207" i="5"/>
  <c r="U207" i="5"/>
  <c r="V207" i="5"/>
  <c r="W207" i="5"/>
  <c r="X207" i="5"/>
  <c r="Y207" i="5"/>
  <c r="Z207" i="5"/>
  <c r="AA207" i="5"/>
  <c r="AB207" i="5"/>
  <c r="AC207" i="5"/>
  <c r="AD207" i="5"/>
  <c r="AE207" i="5"/>
  <c r="AF207" i="5"/>
  <c r="Q208" i="5"/>
  <c r="R208" i="5"/>
  <c r="S208" i="5"/>
  <c r="T208" i="5"/>
  <c r="U208" i="5"/>
  <c r="V208" i="5"/>
  <c r="W208" i="5"/>
  <c r="X208" i="5"/>
  <c r="Y208" i="5"/>
  <c r="Z208" i="5"/>
  <c r="AA208" i="5"/>
  <c r="AB208" i="5"/>
  <c r="AC208" i="5"/>
  <c r="AD208" i="5"/>
  <c r="AE208" i="5"/>
  <c r="AF208" i="5"/>
  <c r="Q209" i="5"/>
  <c r="R209" i="5"/>
  <c r="S209" i="5"/>
  <c r="T209" i="5"/>
  <c r="U209" i="5"/>
  <c r="V209" i="5"/>
  <c r="W209" i="5"/>
  <c r="X209" i="5"/>
  <c r="Y209" i="5"/>
  <c r="Z209" i="5"/>
  <c r="AA209" i="5"/>
  <c r="AB209" i="5"/>
  <c r="AC209" i="5"/>
  <c r="AD209" i="5"/>
  <c r="AE209" i="5"/>
  <c r="AF209" i="5"/>
  <c r="Q210" i="5"/>
  <c r="R210" i="5"/>
  <c r="S210" i="5"/>
  <c r="T210" i="5"/>
  <c r="U210" i="5"/>
  <c r="V210" i="5"/>
  <c r="W210" i="5"/>
  <c r="X210" i="5"/>
  <c r="Y210" i="5"/>
  <c r="Z210" i="5"/>
  <c r="AA210" i="5"/>
  <c r="AB210" i="5"/>
  <c r="AC210" i="5"/>
  <c r="AD210" i="5"/>
  <c r="AE210" i="5"/>
  <c r="AF210" i="5"/>
  <c r="Q211" i="5"/>
  <c r="R211" i="5"/>
  <c r="S211" i="5"/>
  <c r="T211" i="5"/>
  <c r="U211" i="5"/>
  <c r="V211" i="5"/>
  <c r="W211" i="5"/>
  <c r="X211" i="5"/>
  <c r="Y211" i="5"/>
  <c r="Z211" i="5"/>
  <c r="AA211" i="5"/>
  <c r="AB211" i="5"/>
  <c r="AC211" i="5"/>
  <c r="AD211" i="5"/>
  <c r="AE211" i="5"/>
  <c r="AF211" i="5"/>
  <c r="Q212" i="5"/>
  <c r="R212" i="5"/>
  <c r="S212" i="5"/>
  <c r="T212" i="5"/>
  <c r="U212" i="5"/>
  <c r="V212" i="5"/>
  <c r="W212" i="5"/>
  <c r="X212" i="5"/>
  <c r="Y212" i="5"/>
  <c r="Z212" i="5"/>
  <c r="AA212" i="5"/>
  <c r="AB212" i="5"/>
  <c r="AC212" i="5"/>
  <c r="AD212" i="5"/>
  <c r="AE212" i="5"/>
  <c r="AF212" i="5"/>
  <c r="Q213" i="5"/>
  <c r="R213" i="5"/>
  <c r="S213" i="5"/>
  <c r="T213" i="5"/>
  <c r="U213" i="5"/>
  <c r="V213" i="5"/>
  <c r="W213" i="5"/>
  <c r="X213" i="5"/>
  <c r="Y213" i="5"/>
  <c r="Z213" i="5"/>
  <c r="AA213" i="5"/>
  <c r="AB213" i="5"/>
  <c r="AC213" i="5"/>
  <c r="AD213" i="5"/>
  <c r="AE213" i="5"/>
  <c r="AF213" i="5"/>
  <c r="Q214" i="5"/>
  <c r="R214" i="5"/>
  <c r="S214" i="5"/>
  <c r="T214" i="5"/>
  <c r="U214" i="5"/>
  <c r="V214" i="5"/>
  <c r="W214" i="5"/>
  <c r="X214" i="5"/>
  <c r="Y214" i="5"/>
  <c r="Z214" i="5"/>
  <c r="AA214" i="5"/>
  <c r="AB214" i="5"/>
  <c r="AC214" i="5"/>
  <c r="AD214" i="5"/>
  <c r="AE214" i="5"/>
  <c r="AF214" i="5"/>
  <c r="Q215" i="5"/>
  <c r="R215" i="5"/>
  <c r="S215" i="5"/>
  <c r="T215" i="5"/>
  <c r="U215" i="5"/>
  <c r="V215" i="5"/>
  <c r="W215" i="5"/>
  <c r="X215" i="5"/>
  <c r="Y215" i="5"/>
  <c r="Z215" i="5"/>
  <c r="AA215" i="5"/>
  <c r="AB215" i="5"/>
  <c r="AC215" i="5"/>
  <c r="AD215" i="5"/>
  <c r="AE215" i="5"/>
  <c r="AF215" i="5"/>
  <c r="Q216" i="5"/>
  <c r="R216" i="5"/>
  <c r="S216" i="5"/>
  <c r="T216" i="5"/>
  <c r="U216" i="5"/>
  <c r="V216" i="5"/>
  <c r="W216" i="5"/>
  <c r="X216" i="5"/>
  <c r="Y216" i="5"/>
  <c r="Z216" i="5"/>
  <c r="AA216" i="5"/>
  <c r="AB216" i="5"/>
  <c r="AC216" i="5"/>
  <c r="AD216" i="5"/>
  <c r="AE216" i="5"/>
  <c r="AF216" i="5"/>
  <c r="Q217" i="5"/>
  <c r="R217" i="5"/>
  <c r="S217" i="5"/>
  <c r="T217" i="5"/>
  <c r="U217" i="5"/>
  <c r="V217" i="5"/>
  <c r="W217" i="5"/>
  <c r="X217" i="5"/>
  <c r="Y217" i="5"/>
  <c r="Z217" i="5"/>
  <c r="AA217" i="5"/>
  <c r="AB217" i="5"/>
  <c r="AC217" i="5"/>
  <c r="AD217" i="5"/>
  <c r="AE217" i="5"/>
  <c r="AF217" i="5"/>
  <c r="Q218" i="5"/>
  <c r="R218" i="5"/>
  <c r="S218" i="5"/>
  <c r="T218" i="5"/>
  <c r="U218" i="5"/>
  <c r="V218" i="5"/>
  <c r="W218" i="5"/>
  <c r="X218" i="5"/>
  <c r="Y218" i="5"/>
  <c r="Z218" i="5"/>
  <c r="AA218" i="5"/>
  <c r="AB218" i="5"/>
  <c r="AC218" i="5"/>
  <c r="AD218" i="5"/>
  <c r="AE218" i="5"/>
  <c r="AF218" i="5"/>
  <c r="Q219" i="5"/>
  <c r="R219" i="5"/>
  <c r="S219" i="5"/>
  <c r="T219" i="5"/>
  <c r="U219" i="5"/>
  <c r="V219" i="5"/>
  <c r="W219" i="5"/>
  <c r="X219" i="5"/>
  <c r="Y219" i="5"/>
  <c r="Z219" i="5"/>
  <c r="AA219" i="5"/>
  <c r="AB219" i="5"/>
  <c r="AC219" i="5"/>
  <c r="AD219" i="5"/>
  <c r="AE219" i="5"/>
  <c r="AF219" i="5"/>
  <c r="Q220" i="5"/>
  <c r="R220" i="5"/>
  <c r="S220" i="5"/>
  <c r="T220" i="5"/>
  <c r="U220" i="5"/>
  <c r="V220" i="5"/>
  <c r="W220" i="5"/>
  <c r="X220" i="5"/>
  <c r="Y220" i="5"/>
  <c r="Z220" i="5"/>
  <c r="AA220" i="5"/>
  <c r="AB220" i="5"/>
  <c r="AC220" i="5"/>
  <c r="AD220" i="5"/>
  <c r="AE220" i="5"/>
  <c r="AF220" i="5"/>
  <c r="Q221" i="5"/>
  <c r="R221" i="5"/>
  <c r="S221" i="5"/>
  <c r="T221" i="5"/>
  <c r="U221" i="5"/>
  <c r="V221" i="5"/>
  <c r="W221" i="5"/>
  <c r="X221" i="5"/>
  <c r="Y221" i="5"/>
  <c r="Z221" i="5"/>
  <c r="AA221" i="5"/>
  <c r="AB221" i="5"/>
  <c r="AC221" i="5"/>
  <c r="AD221" i="5"/>
  <c r="AE221" i="5"/>
  <c r="AF221" i="5"/>
  <c r="Q222" i="5"/>
  <c r="R222" i="5"/>
  <c r="S222" i="5"/>
  <c r="T222" i="5"/>
  <c r="U222" i="5"/>
  <c r="V222" i="5"/>
  <c r="W222" i="5"/>
  <c r="X222" i="5"/>
  <c r="Y222" i="5"/>
  <c r="Z222" i="5"/>
  <c r="AA222" i="5"/>
  <c r="AB222" i="5"/>
  <c r="AC222" i="5"/>
  <c r="AD222" i="5"/>
  <c r="AE222" i="5"/>
  <c r="AF222" i="5"/>
  <c r="Q223" i="5"/>
  <c r="R223" i="5"/>
  <c r="S223" i="5"/>
  <c r="T223" i="5"/>
  <c r="U223" i="5"/>
  <c r="V223" i="5"/>
  <c r="W223" i="5"/>
  <c r="X223" i="5"/>
  <c r="Y223" i="5"/>
  <c r="Z223" i="5"/>
  <c r="AA223" i="5"/>
  <c r="AB223" i="5"/>
  <c r="AC223" i="5"/>
  <c r="AD223" i="5"/>
  <c r="AE223" i="5"/>
  <c r="AF223" i="5"/>
  <c r="Q224" i="5"/>
  <c r="R224" i="5"/>
  <c r="S224" i="5"/>
  <c r="T224" i="5"/>
  <c r="U224" i="5"/>
  <c r="V224" i="5"/>
  <c r="W224" i="5"/>
  <c r="X224" i="5"/>
  <c r="Y224" i="5"/>
  <c r="Z224" i="5"/>
  <c r="AA224" i="5"/>
  <c r="AB224" i="5"/>
  <c r="AC224" i="5"/>
  <c r="AD224" i="5"/>
  <c r="AE224" i="5"/>
  <c r="AF224" i="5"/>
  <c r="Q225" i="5"/>
  <c r="R225" i="5"/>
  <c r="S225" i="5"/>
  <c r="T225" i="5"/>
  <c r="U225" i="5"/>
  <c r="V225" i="5"/>
  <c r="W225" i="5"/>
  <c r="X225" i="5"/>
  <c r="Y225" i="5"/>
  <c r="Z225" i="5"/>
  <c r="AA225" i="5"/>
  <c r="AB225" i="5"/>
  <c r="AC225" i="5"/>
  <c r="AD225" i="5"/>
  <c r="AE225" i="5"/>
  <c r="AF225" i="5"/>
  <c r="Q226" i="5"/>
  <c r="R226" i="5"/>
  <c r="S226" i="5"/>
  <c r="T226" i="5"/>
  <c r="U226" i="5"/>
  <c r="V226" i="5"/>
  <c r="W226" i="5"/>
  <c r="X226" i="5"/>
  <c r="Y226" i="5"/>
  <c r="Z226" i="5"/>
  <c r="AA226" i="5"/>
  <c r="AB226" i="5"/>
  <c r="AC226" i="5"/>
  <c r="AD226" i="5"/>
  <c r="AE226" i="5"/>
  <c r="AF226" i="5"/>
  <c r="Q227" i="5"/>
  <c r="R227" i="5"/>
  <c r="S227" i="5"/>
  <c r="T227" i="5"/>
  <c r="U227" i="5"/>
  <c r="V227" i="5"/>
  <c r="W227" i="5"/>
  <c r="X227" i="5"/>
  <c r="Y227" i="5"/>
  <c r="Z227" i="5"/>
  <c r="AA227" i="5"/>
  <c r="AB227" i="5"/>
  <c r="AC227" i="5"/>
  <c r="AD227" i="5"/>
  <c r="AE227" i="5"/>
  <c r="AF227" i="5"/>
  <c r="Q228" i="5"/>
  <c r="R228" i="5"/>
  <c r="S228" i="5"/>
  <c r="T228" i="5"/>
  <c r="U228" i="5"/>
  <c r="V228" i="5"/>
  <c r="W228" i="5"/>
  <c r="X228" i="5"/>
  <c r="Y228" i="5"/>
  <c r="Z228" i="5"/>
  <c r="AA228" i="5"/>
  <c r="AB228" i="5"/>
  <c r="AC228" i="5"/>
  <c r="AD228" i="5"/>
  <c r="AE228" i="5"/>
  <c r="AF228" i="5"/>
  <c r="Q229" i="5"/>
  <c r="R229" i="5"/>
  <c r="S229" i="5"/>
  <c r="T229" i="5"/>
  <c r="U229" i="5"/>
  <c r="V229" i="5"/>
  <c r="W229" i="5"/>
  <c r="X229" i="5"/>
  <c r="Y229" i="5"/>
  <c r="Z229" i="5"/>
  <c r="AA229" i="5"/>
  <c r="AB229" i="5"/>
  <c r="AC229" i="5"/>
  <c r="AD229" i="5"/>
  <c r="AE229" i="5"/>
  <c r="AF229" i="5"/>
  <c r="Q230" i="5"/>
  <c r="R230" i="5"/>
  <c r="S230" i="5"/>
  <c r="T230" i="5"/>
  <c r="U230" i="5"/>
  <c r="V230" i="5"/>
  <c r="W230" i="5"/>
  <c r="X230" i="5"/>
  <c r="Y230" i="5"/>
  <c r="Z230" i="5"/>
  <c r="AA230" i="5"/>
  <c r="AB230" i="5"/>
  <c r="AC230" i="5"/>
  <c r="AD230" i="5"/>
  <c r="AE230" i="5"/>
  <c r="AF230" i="5"/>
  <c r="Q231" i="5"/>
  <c r="R231" i="5"/>
  <c r="S231" i="5"/>
  <c r="T231" i="5"/>
  <c r="U231" i="5"/>
  <c r="V231" i="5"/>
  <c r="W231" i="5"/>
  <c r="X231" i="5"/>
  <c r="Y231" i="5"/>
  <c r="Z231" i="5"/>
  <c r="AA231" i="5"/>
  <c r="AB231" i="5"/>
  <c r="AC231" i="5"/>
  <c r="AD231" i="5"/>
  <c r="AE231" i="5"/>
  <c r="AF231" i="5"/>
  <c r="Q232" i="5"/>
  <c r="R232" i="5"/>
  <c r="S232" i="5"/>
  <c r="T232" i="5"/>
  <c r="U232" i="5"/>
  <c r="V232" i="5"/>
  <c r="W232" i="5"/>
  <c r="X232" i="5"/>
  <c r="Y232" i="5"/>
  <c r="Z232" i="5"/>
  <c r="AA232" i="5"/>
  <c r="AB232" i="5"/>
  <c r="AC232" i="5"/>
  <c r="AD232" i="5"/>
  <c r="AE232" i="5"/>
  <c r="AF232" i="5"/>
  <c r="Q233" i="5"/>
  <c r="R233" i="5"/>
  <c r="S233" i="5"/>
  <c r="T233" i="5"/>
  <c r="U233" i="5"/>
  <c r="V233" i="5"/>
  <c r="W233" i="5"/>
  <c r="X233" i="5"/>
  <c r="Y233" i="5"/>
  <c r="Z233" i="5"/>
  <c r="AA233" i="5"/>
  <c r="AB233" i="5"/>
  <c r="AC233" i="5"/>
  <c r="AD233" i="5"/>
  <c r="AE233" i="5"/>
  <c r="AF233" i="5"/>
  <c r="Q234" i="5"/>
  <c r="R234" i="5"/>
  <c r="S234" i="5"/>
  <c r="T234" i="5"/>
  <c r="U234" i="5"/>
  <c r="V234" i="5"/>
  <c r="W234" i="5"/>
  <c r="X234" i="5"/>
  <c r="Y234" i="5"/>
  <c r="Z234" i="5"/>
  <c r="AA234" i="5"/>
  <c r="AB234" i="5"/>
  <c r="AC234" i="5"/>
  <c r="AD234" i="5"/>
  <c r="AE234" i="5"/>
  <c r="AF234" i="5"/>
  <c r="Q235" i="5"/>
  <c r="R235" i="5"/>
  <c r="S235" i="5"/>
  <c r="T235" i="5"/>
  <c r="U235" i="5"/>
  <c r="V235" i="5"/>
  <c r="W235" i="5"/>
  <c r="X235" i="5"/>
  <c r="Y235" i="5"/>
  <c r="Z235" i="5"/>
  <c r="AA235" i="5"/>
  <c r="AB235" i="5"/>
  <c r="AC235" i="5"/>
  <c r="AD235" i="5"/>
  <c r="AE235" i="5"/>
  <c r="AF235" i="5"/>
  <c r="Q236" i="5"/>
  <c r="R236" i="5"/>
  <c r="S236" i="5"/>
  <c r="T236" i="5"/>
  <c r="U236" i="5"/>
  <c r="V236" i="5"/>
  <c r="W236" i="5"/>
  <c r="X236" i="5"/>
  <c r="Y236" i="5"/>
  <c r="Z236" i="5"/>
  <c r="AA236" i="5"/>
  <c r="AB236" i="5"/>
  <c r="AC236" i="5"/>
  <c r="AD236" i="5"/>
  <c r="AE236" i="5"/>
  <c r="AF236" i="5"/>
  <c r="Q237" i="5"/>
  <c r="R237" i="5"/>
  <c r="S237" i="5"/>
  <c r="T237" i="5"/>
  <c r="U237" i="5"/>
  <c r="V237" i="5"/>
  <c r="W237" i="5"/>
  <c r="X237" i="5"/>
  <c r="Y237" i="5"/>
  <c r="Z237" i="5"/>
  <c r="AA237" i="5"/>
  <c r="AB237" i="5"/>
  <c r="AC237" i="5"/>
  <c r="AD237" i="5"/>
  <c r="AE237" i="5"/>
  <c r="AF237" i="5"/>
  <c r="Q238" i="5"/>
  <c r="R238" i="5"/>
  <c r="S238" i="5"/>
  <c r="T238" i="5"/>
  <c r="U238" i="5"/>
  <c r="V238" i="5"/>
  <c r="W238" i="5"/>
  <c r="X238" i="5"/>
  <c r="Y238" i="5"/>
  <c r="Z238" i="5"/>
  <c r="AA238" i="5"/>
  <c r="AB238" i="5"/>
  <c r="AC238" i="5"/>
  <c r="AD238" i="5"/>
  <c r="AE238" i="5"/>
  <c r="AF238" i="5"/>
  <c r="Q239" i="5"/>
  <c r="R239" i="5"/>
  <c r="S239" i="5"/>
  <c r="T239" i="5"/>
  <c r="U239" i="5"/>
  <c r="V239" i="5"/>
  <c r="W239" i="5"/>
  <c r="X239" i="5"/>
  <c r="Y239" i="5"/>
  <c r="Z239" i="5"/>
  <c r="AA239" i="5"/>
  <c r="AB239" i="5"/>
  <c r="AC239" i="5"/>
  <c r="AD239" i="5"/>
  <c r="AE239" i="5"/>
  <c r="AF239" i="5"/>
  <c r="Q240" i="5"/>
  <c r="R240" i="5"/>
  <c r="S240" i="5"/>
  <c r="T240" i="5"/>
  <c r="U240" i="5"/>
  <c r="V240" i="5"/>
  <c r="W240" i="5"/>
  <c r="X240" i="5"/>
  <c r="Y240" i="5"/>
  <c r="Z240" i="5"/>
  <c r="AA240" i="5"/>
  <c r="AB240" i="5"/>
  <c r="AC240" i="5"/>
  <c r="AD240" i="5"/>
  <c r="AE240" i="5"/>
  <c r="AF240" i="5"/>
  <c r="Q241" i="5"/>
  <c r="R241" i="5"/>
  <c r="S241" i="5"/>
  <c r="T241" i="5"/>
  <c r="U241" i="5"/>
  <c r="V241" i="5"/>
  <c r="W241" i="5"/>
  <c r="X241" i="5"/>
  <c r="Y241" i="5"/>
  <c r="Z241" i="5"/>
  <c r="AA241" i="5"/>
  <c r="AB241" i="5"/>
  <c r="AC241" i="5"/>
  <c r="AD241" i="5"/>
  <c r="AE241" i="5"/>
  <c r="AF241" i="5"/>
  <c r="Q242" i="5"/>
  <c r="R242" i="5"/>
  <c r="S242" i="5"/>
  <c r="T242" i="5"/>
  <c r="U242" i="5"/>
  <c r="V242" i="5"/>
  <c r="W242" i="5"/>
  <c r="X242" i="5"/>
  <c r="Y242" i="5"/>
  <c r="Z242" i="5"/>
  <c r="AA242" i="5"/>
  <c r="AB242" i="5"/>
  <c r="AC242" i="5"/>
  <c r="AD242" i="5"/>
  <c r="AE242" i="5"/>
  <c r="AF242" i="5"/>
  <c r="Q243" i="5"/>
  <c r="R243" i="5"/>
  <c r="S243" i="5"/>
  <c r="T243" i="5"/>
  <c r="U243" i="5"/>
  <c r="V243" i="5"/>
  <c r="W243" i="5"/>
  <c r="X243" i="5"/>
  <c r="Y243" i="5"/>
  <c r="Z243" i="5"/>
  <c r="AA243" i="5"/>
  <c r="AB243" i="5"/>
  <c r="AC243" i="5"/>
  <c r="AD243" i="5"/>
  <c r="AE243" i="5"/>
  <c r="AF243" i="5"/>
  <c r="Q244" i="5"/>
  <c r="R244" i="5"/>
  <c r="S244" i="5"/>
  <c r="T244" i="5"/>
  <c r="U244" i="5"/>
  <c r="V244" i="5"/>
  <c r="W244" i="5"/>
  <c r="X244" i="5"/>
  <c r="Y244" i="5"/>
  <c r="Z244" i="5"/>
  <c r="AA244" i="5"/>
  <c r="AB244" i="5"/>
  <c r="AC244" i="5"/>
  <c r="AD244" i="5"/>
  <c r="AE244" i="5"/>
  <c r="AF244" i="5"/>
  <c r="Q245" i="5"/>
  <c r="R245" i="5"/>
  <c r="S245" i="5"/>
  <c r="T245" i="5"/>
  <c r="U245" i="5"/>
  <c r="V245" i="5"/>
  <c r="W245" i="5"/>
  <c r="X245" i="5"/>
  <c r="Y245" i="5"/>
  <c r="Z245" i="5"/>
  <c r="AA245" i="5"/>
  <c r="AB245" i="5"/>
  <c r="AC245" i="5"/>
  <c r="AD245" i="5"/>
  <c r="AE245" i="5"/>
  <c r="AF245" i="5"/>
  <c r="Q246" i="5"/>
  <c r="R246" i="5"/>
  <c r="S246" i="5"/>
  <c r="T246" i="5"/>
  <c r="U246" i="5"/>
  <c r="V246" i="5"/>
  <c r="W246" i="5"/>
  <c r="X246" i="5"/>
  <c r="Y246" i="5"/>
  <c r="Z246" i="5"/>
  <c r="AA246" i="5"/>
  <c r="AB246" i="5"/>
  <c r="AC246" i="5"/>
  <c r="AD246" i="5"/>
  <c r="AE246" i="5"/>
  <c r="AF246" i="5"/>
  <c r="Q247" i="5"/>
  <c r="R247" i="5"/>
  <c r="S247" i="5"/>
  <c r="T247" i="5"/>
  <c r="U247" i="5"/>
  <c r="V247" i="5"/>
  <c r="W247" i="5"/>
  <c r="X247" i="5"/>
  <c r="Y247" i="5"/>
  <c r="Z247" i="5"/>
  <c r="AA247" i="5"/>
  <c r="AB247" i="5"/>
  <c r="AC247" i="5"/>
  <c r="AD247" i="5"/>
  <c r="AE247" i="5"/>
  <c r="AF247" i="5"/>
  <c r="Q248" i="5"/>
  <c r="R248" i="5"/>
  <c r="S248" i="5"/>
  <c r="T248" i="5"/>
  <c r="U248" i="5"/>
  <c r="V248" i="5"/>
  <c r="W248" i="5"/>
  <c r="X248" i="5"/>
  <c r="Y248" i="5"/>
  <c r="Z248" i="5"/>
  <c r="AA248" i="5"/>
  <c r="AB248" i="5"/>
  <c r="AC248" i="5"/>
  <c r="AD248" i="5"/>
  <c r="AE248" i="5"/>
  <c r="AF248" i="5"/>
  <c r="Q249" i="5"/>
  <c r="R249" i="5"/>
  <c r="S249" i="5"/>
  <c r="T249" i="5"/>
  <c r="U249" i="5"/>
  <c r="V249" i="5"/>
  <c r="W249" i="5"/>
  <c r="X249" i="5"/>
  <c r="Y249" i="5"/>
  <c r="Z249" i="5"/>
  <c r="AA249" i="5"/>
  <c r="AB249" i="5"/>
  <c r="AC249" i="5"/>
  <c r="AD249" i="5"/>
  <c r="AE249" i="5"/>
  <c r="AF249" i="5"/>
  <c r="Q250" i="5"/>
  <c r="R250" i="5"/>
  <c r="S250" i="5"/>
  <c r="T250" i="5"/>
  <c r="U250" i="5"/>
  <c r="V250" i="5"/>
  <c r="W250" i="5"/>
  <c r="X250" i="5"/>
  <c r="Y250" i="5"/>
  <c r="Z250" i="5"/>
  <c r="AA250" i="5"/>
  <c r="AB250" i="5"/>
  <c r="AC250" i="5"/>
  <c r="AD250" i="5"/>
  <c r="AE250" i="5"/>
  <c r="AF250" i="5"/>
  <c r="Q251" i="5"/>
  <c r="R251" i="5"/>
  <c r="S251" i="5"/>
  <c r="T251" i="5"/>
  <c r="U251" i="5"/>
  <c r="V251" i="5"/>
  <c r="W251" i="5"/>
  <c r="X251" i="5"/>
  <c r="Y251" i="5"/>
  <c r="Z251" i="5"/>
  <c r="AA251" i="5"/>
  <c r="AB251" i="5"/>
  <c r="AC251" i="5"/>
  <c r="AD251" i="5"/>
  <c r="AE251" i="5"/>
  <c r="AF251" i="5"/>
  <c r="Q252" i="5"/>
  <c r="R252" i="5"/>
  <c r="S252" i="5"/>
  <c r="T252" i="5"/>
  <c r="U252" i="5"/>
  <c r="V252" i="5"/>
  <c r="W252" i="5"/>
  <c r="X252" i="5"/>
  <c r="Y252" i="5"/>
  <c r="Z252" i="5"/>
  <c r="AA252" i="5"/>
  <c r="AB252" i="5"/>
  <c r="AC252" i="5"/>
  <c r="AD252" i="5"/>
  <c r="AE252" i="5"/>
  <c r="AF252" i="5"/>
  <c r="Q253" i="5"/>
  <c r="R253" i="5"/>
  <c r="S253" i="5"/>
  <c r="T253" i="5"/>
  <c r="U253" i="5"/>
  <c r="V253" i="5"/>
  <c r="W253" i="5"/>
  <c r="X253" i="5"/>
  <c r="Y253" i="5"/>
  <c r="Z253" i="5"/>
  <c r="AA253" i="5"/>
  <c r="AB253" i="5"/>
  <c r="AC253" i="5"/>
  <c r="AD253" i="5"/>
  <c r="AE253" i="5"/>
  <c r="AF253" i="5"/>
  <c r="Q254" i="5"/>
  <c r="R254" i="5"/>
  <c r="S254" i="5"/>
  <c r="T254" i="5"/>
  <c r="U254" i="5"/>
  <c r="V254" i="5"/>
  <c r="W254" i="5"/>
  <c r="X254" i="5"/>
  <c r="Y254" i="5"/>
  <c r="Z254" i="5"/>
  <c r="AA254" i="5"/>
  <c r="AB254" i="5"/>
  <c r="AC254" i="5"/>
  <c r="AD254" i="5"/>
  <c r="AE254" i="5"/>
  <c r="AF254" i="5"/>
  <c r="Q255" i="5"/>
  <c r="R255" i="5"/>
  <c r="S255" i="5"/>
  <c r="T255" i="5"/>
  <c r="U255" i="5"/>
  <c r="V255" i="5"/>
  <c r="W255" i="5"/>
  <c r="X255" i="5"/>
  <c r="Y255" i="5"/>
  <c r="Z255" i="5"/>
  <c r="AA255" i="5"/>
  <c r="AB255" i="5"/>
  <c r="AC255" i="5"/>
  <c r="AD255" i="5"/>
  <c r="AE255" i="5"/>
  <c r="AF255" i="5"/>
  <c r="Q256" i="5"/>
  <c r="R256" i="5"/>
  <c r="S256" i="5"/>
  <c r="T256" i="5"/>
  <c r="U256" i="5"/>
  <c r="V256" i="5"/>
  <c r="W256" i="5"/>
  <c r="X256" i="5"/>
  <c r="Y256" i="5"/>
  <c r="Z256" i="5"/>
  <c r="AA256" i="5"/>
  <c r="AB256" i="5"/>
  <c r="AC256" i="5"/>
  <c r="AD256" i="5"/>
  <c r="AE256" i="5"/>
  <c r="AF256" i="5"/>
  <c r="Q257" i="5"/>
  <c r="R257" i="5"/>
  <c r="S257" i="5"/>
  <c r="T257" i="5"/>
  <c r="U257" i="5"/>
  <c r="V257" i="5"/>
  <c r="W257" i="5"/>
  <c r="X257" i="5"/>
  <c r="Y257" i="5"/>
  <c r="Z257" i="5"/>
  <c r="AA257" i="5"/>
  <c r="AB257" i="5"/>
  <c r="AC257" i="5"/>
  <c r="AD257" i="5"/>
  <c r="AE257" i="5"/>
  <c r="AF257" i="5"/>
  <c r="Q258" i="5"/>
  <c r="R258" i="5"/>
  <c r="S258" i="5"/>
  <c r="T258" i="5"/>
  <c r="U258" i="5"/>
  <c r="V258" i="5"/>
  <c r="W258" i="5"/>
  <c r="X258" i="5"/>
  <c r="Y258" i="5"/>
  <c r="Z258" i="5"/>
  <c r="AA258" i="5"/>
  <c r="AB258" i="5"/>
  <c r="AC258" i="5"/>
  <c r="AD258" i="5"/>
  <c r="AE258" i="5"/>
  <c r="AF258" i="5"/>
  <c r="Q259" i="5"/>
  <c r="R259" i="5"/>
  <c r="S259" i="5"/>
  <c r="T259" i="5"/>
  <c r="U259" i="5"/>
  <c r="V259" i="5"/>
  <c r="W259" i="5"/>
  <c r="X259" i="5"/>
  <c r="Y259" i="5"/>
  <c r="Z259" i="5"/>
  <c r="AA259" i="5"/>
  <c r="AB259" i="5"/>
  <c r="AC259" i="5"/>
  <c r="AD259" i="5"/>
  <c r="AE259" i="5"/>
  <c r="AF259" i="5"/>
  <c r="Q260" i="5"/>
  <c r="R260" i="5"/>
  <c r="S260" i="5"/>
  <c r="T260" i="5"/>
  <c r="U260" i="5"/>
  <c r="V260" i="5"/>
  <c r="W260" i="5"/>
  <c r="X260" i="5"/>
  <c r="Y260" i="5"/>
  <c r="Z260" i="5"/>
  <c r="AA260" i="5"/>
  <c r="AB260" i="5"/>
  <c r="AC260" i="5"/>
  <c r="AD260" i="5"/>
  <c r="AE260" i="5"/>
  <c r="AF260" i="5"/>
  <c r="Q261" i="5"/>
  <c r="R261" i="5"/>
  <c r="S261" i="5"/>
  <c r="T261" i="5"/>
  <c r="U261" i="5"/>
  <c r="V261" i="5"/>
  <c r="W261" i="5"/>
  <c r="X261" i="5"/>
  <c r="Y261" i="5"/>
  <c r="Z261" i="5"/>
  <c r="AA261" i="5"/>
  <c r="AB261" i="5"/>
  <c r="AC261" i="5"/>
  <c r="AD261" i="5"/>
  <c r="AE261" i="5"/>
  <c r="AF261" i="5"/>
  <c r="Q262" i="5"/>
  <c r="R262" i="5"/>
  <c r="S262" i="5"/>
  <c r="T262" i="5"/>
  <c r="U262" i="5"/>
  <c r="V262" i="5"/>
  <c r="W262" i="5"/>
  <c r="X262" i="5"/>
  <c r="Y262" i="5"/>
  <c r="Z262" i="5"/>
  <c r="AA262" i="5"/>
  <c r="AB262" i="5"/>
  <c r="AC262" i="5"/>
  <c r="AD262" i="5"/>
  <c r="AE262" i="5"/>
  <c r="AF262" i="5"/>
  <c r="Q263" i="5"/>
  <c r="R263" i="5"/>
  <c r="S263" i="5"/>
  <c r="T263" i="5"/>
  <c r="U263" i="5"/>
  <c r="V263" i="5"/>
  <c r="W263" i="5"/>
  <c r="X263" i="5"/>
  <c r="Y263" i="5"/>
  <c r="Z263" i="5"/>
  <c r="AA263" i="5"/>
  <c r="AB263" i="5"/>
  <c r="AC263" i="5"/>
  <c r="AD263" i="5"/>
  <c r="AE263" i="5"/>
  <c r="AF263" i="5"/>
  <c r="Q264" i="5"/>
  <c r="R264" i="5"/>
  <c r="S264" i="5"/>
  <c r="T264" i="5"/>
  <c r="U264" i="5"/>
  <c r="V264" i="5"/>
  <c r="W264" i="5"/>
  <c r="X264" i="5"/>
  <c r="Y264" i="5"/>
  <c r="Z264" i="5"/>
  <c r="AA264" i="5"/>
  <c r="AB264" i="5"/>
  <c r="AC264" i="5"/>
  <c r="AD264" i="5"/>
  <c r="AE264" i="5"/>
  <c r="AF264" i="5"/>
  <c r="Q265" i="5"/>
  <c r="R265" i="5"/>
  <c r="S265" i="5"/>
  <c r="T265" i="5"/>
  <c r="U265" i="5"/>
  <c r="V265" i="5"/>
  <c r="W265" i="5"/>
  <c r="X265" i="5"/>
  <c r="Y265" i="5"/>
  <c r="Z265" i="5"/>
  <c r="AA265" i="5"/>
  <c r="AB265" i="5"/>
  <c r="AC265" i="5"/>
  <c r="AD265" i="5"/>
  <c r="AE265" i="5"/>
  <c r="AF265" i="5"/>
  <c r="Q266" i="5"/>
  <c r="R266" i="5"/>
  <c r="S266" i="5"/>
  <c r="T266" i="5"/>
  <c r="U266" i="5"/>
  <c r="V266" i="5"/>
  <c r="W266" i="5"/>
  <c r="X266" i="5"/>
  <c r="Y266" i="5"/>
  <c r="Z266" i="5"/>
  <c r="AA266" i="5"/>
  <c r="AB266" i="5"/>
  <c r="AC266" i="5"/>
  <c r="AD266" i="5"/>
  <c r="AE266" i="5"/>
  <c r="AF266" i="5"/>
  <c r="Q267" i="5"/>
  <c r="R267" i="5"/>
  <c r="S267" i="5"/>
  <c r="T267" i="5"/>
  <c r="U267" i="5"/>
  <c r="V267" i="5"/>
  <c r="W267" i="5"/>
  <c r="X267" i="5"/>
  <c r="Y267" i="5"/>
  <c r="Z267" i="5"/>
  <c r="AA267" i="5"/>
  <c r="AB267" i="5"/>
  <c r="AC267" i="5"/>
  <c r="AD267" i="5"/>
  <c r="AE267" i="5"/>
  <c r="AF267" i="5"/>
  <c r="Q268" i="5"/>
  <c r="R268" i="5"/>
  <c r="S268" i="5"/>
  <c r="T268" i="5"/>
  <c r="U268" i="5"/>
  <c r="V268" i="5"/>
  <c r="W268" i="5"/>
  <c r="X268" i="5"/>
  <c r="Y268" i="5"/>
  <c r="Z268" i="5"/>
  <c r="AA268" i="5"/>
  <c r="AB268" i="5"/>
  <c r="AC268" i="5"/>
  <c r="AD268" i="5"/>
  <c r="AE268" i="5"/>
  <c r="AF268" i="5"/>
  <c r="Q269" i="5"/>
  <c r="R269" i="5"/>
  <c r="S269" i="5"/>
  <c r="T269" i="5"/>
  <c r="U269" i="5"/>
  <c r="V269" i="5"/>
  <c r="W269" i="5"/>
  <c r="X269" i="5"/>
  <c r="Y269" i="5"/>
  <c r="Z269" i="5"/>
  <c r="AA269" i="5"/>
  <c r="AB269" i="5"/>
  <c r="AC269" i="5"/>
  <c r="AD269" i="5"/>
  <c r="AE269" i="5"/>
  <c r="AF269" i="5"/>
  <c r="Q270" i="5"/>
  <c r="R270" i="5"/>
  <c r="S270" i="5"/>
  <c r="T270" i="5"/>
  <c r="U270" i="5"/>
  <c r="V270" i="5"/>
  <c r="W270" i="5"/>
  <c r="X270" i="5"/>
  <c r="Y270" i="5"/>
  <c r="Z270" i="5"/>
  <c r="AA270" i="5"/>
  <c r="AB270" i="5"/>
  <c r="AC270" i="5"/>
  <c r="AD270" i="5"/>
  <c r="AE270" i="5"/>
  <c r="AF270" i="5"/>
  <c r="Q271" i="5"/>
  <c r="R271" i="5"/>
  <c r="S271" i="5"/>
  <c r="T271" i="5"/>
  <c r="U271" i="5"/>
  <c r="V271" i="5"/>
  <c r="W271" i="5"/>
  <c r="X271" i="5"/>
  <c r="Y271" i="5"/>
  <c r="Z271" i="5"/>
  <c r="AA271" i="5"/>
  <c r="AB271" i="5"/>
  <c r="AC271" i="5"/>
  <c r="AD271" i="5"/>
  <c r="AE271" i="5"/>
  <c r="AF271" i="5"/>
  <c r="Q272" i="5"/>
  <c r="R272" i="5"/>
  <c r="S272" i="5"/>
  <c r="T272" i="5"/>
  <c r="U272" i="5"/>
  <c r="V272" i="5"/>
  <c r="W272" i="5"/>
  <c r="X272" i="5"/>
  <c r="Y272" i="5"/>
  <c r="Z272" i="5"/>
  <c r="AA272" i="5"/>
  <c r="AB272" i="5"/>
  <c r="AC272" i="5"/>
  <c r="AD272" i="5"/>
  <c r="AE272" i="5"/>
  <c r="AF272" i="5"/>
  <c r="Q273" i="5"/>
  <c r="R273" i="5"/>
  <c r="S273" i="5"/>
  <c r="T273" i="5"/>
  <c r="U273" i="5"/>
  <c r="V273" i="5"/>
  <c r="W273" i="5"/>
  <c r="X273" i="5"/>
  <c r="Y273" i="5"/>
  <c r="Z273" i="5"/>
  <c r="AA273" i="5"/>
  <c r="AB273" i="5"/>
  <c r="AC273" i="5"/>
  <c r="AD273" i="5"/>
  <c r="AE273" i="5"/>
  <c r="AF273" i="5"/>
  <c r="Q274" i="5"/>
  <c r="R274" i="5"/>
  <c r="S274" i="5"/>
  <c r="T274" i="5"/>
  <c r="U274" i="5"/>
  <c r="V274" i="5"/>
  <c r="W274" i="5"/>
  <c r="X274" i="5"/>
  <c r="Y274" i="5"/>
  <c r="Z274" i="5"/>
  <c r="AA274" i="5"/>
  <c r="AB274" i="5"/>
  <c r="AC274" i="5"/>
  <c r="AD274" i="5"/>
  <c r="AE274" i="5"/>
  <c r="AF274" i="5"/>
  <c r="Q275" i="5"/>
  <c r="R275" i="5"/>
  <c r="S275" i="5"/>
  <c r="T275" i="5"/>
  <c r="U275" i="5"/>
  <c r="V275" i="5"/>
  <c r="W275" i="5"/>
  <c r="X275" i="5"/>
  <c r="Y275" i="5"/>
  <c r="Z275" i="5"/>
  <c r="AA275" i="5"/>
  <c r="AB275" i="5"/>
  <c r="AC275" i="5"/>
  <c r="AD275" i="5"/>
  <c r="AE275" i="5"/>
  <c r="AF275" i="5"/>
  <c r="Q276" i="5"/>
  <c r="R276" i="5"/>
  <c r="S276" i="5"/>
  <c r="T276" i="5"/>
  <c r="U276" i="5"/>
  <c r="V276" i="5"/>
  <c r="W276" i="5"/>
  <c r="X276" i="5"/>
  <c r="Y276" i="5"/>
  <c r="Z276" i="5"/>
  <c r="AA276" i="5"/>
  <c r="AB276" i="5"/>
  <c r="AC276" i="5"/>
  <c r="AD276" i="5"/>
  <c r="AE276" i="5"/>
  <c r="AF276" i="5"/>
  <c r="Q277" i="5"/>
  <c r="R277" i="5"/>
  <c r="S277" i="5"/>
  <c r="T277" i="5"/>
  <c r="U277" i="5"/>
  <c r="V277" i="5"/>
  <c r="W277" i="5"/>
  <c r="X277" i="5"/>
  <c r="Y277" i="5"/>
  <c r="Z277" i="5"/>
  <c r="AA277" i="5"/>
  <c r="AB277" i="5"/>
  <c r="AC277" i="5"/>
  <c r="AD277" i="5"/>
  <c r="AE277" i="5"/>
  <c r="AF277" i="5"/>
  <c r="Q278" i="5"/>
  <c r="R278" i="5"/>
  <c r="S278" i="5"/>
  <c r="T278" i="5"/>
  <c r="U278" i="5"/>
  <c r="V278" i="5"/>
  <c r="W278" i="5"/>
  <c r="X278" i="5"/>
  <c r="Y278" i="5"/>
  <c r="Z278" i="5"/>
  <c r="AA278" i="5"/>
  <c r="AB278" i="5"/>
  <c r="AC278" i="5"/>
  <c r="AD278" i="5"/>
  <c r="AE278" i="5"/>
  <c r="AF278" i="5"/>
  <c r="Q279" i="5"/>
  <c r="R279" i="5"/>
  <c r="S279" i="5"/>
  <c r="T279" i="5"/>
  <c r="U279" i="5"/>
  <c r="V279" i="5"/>
  <c r="W279" i="5"/>
  <c r="X279" i="5"/>
  <c r="Y279" i="5"/>
  <c r="Z279" i="5"/>
  <c r="AA279" i="5"/>
  <c r="AB279" i="5"/>
  <c r="AC279" i="5"/>
  <c r="AD279" i="5"/>
  <c r="AE279" i="5"/>
  <c r="AF279" i="5"/>
  <c r="Q280" i="5"/>
  <c r="R280" i="5"/>
  <c r="S280" i="5"/>
  <c r="T280" i="5"/>
  <c r="U280" i="5"/>
  <c r="V280" i="5"/>
  <c r="W280" i="5"/>
  <c r="X280" i="5"/>
  <c r="Y280" i="5"/>
  <c r="Z280" i="5"/>
  <c r="AA280" i="5"/>
  <c r="AB280" i="5"/>
  <c r="AC280" i="5"/>
  <c r="AD280" i="5"/>
  <c r="AE280" i="5"/>
  <c r="AF280" i="5"/>
  <c r="Q281" i="5"/>
  <c r="R281" i="5"/>
  <c r="S281" i="5"/>
  <c r="T281" i="5"/>
  <c r="U281" i="5"/>
  <c r="V281" i="5"/>
  <c r="W281" i="5"/>
  <c r="X281" i="5"/>
  <c r="Y281" i="5"/>
  <c r="Z281" i="5"/>
  <c r="AA281" i="5"/>
  <c r="AB281" i="5"/>
  <c r="AC281" i="5"/>
  <c r="AD281" i="5"/>
  <c r="AE281" i="5"/>
  <c r="AF281" i="5"/>
  <c r="Q282" i="5"/>
  <c r="R282" i="5"/>
  <c r="S282" i="5"/>
  <c r="T282" i="5"/>
  <c r="U282" i="5"/>
  <c r="V282" i="5"/>
  <c r="W282" i="5"/>
  <c r="X282" i="5"/>
  <c r="Y282" i="5"/>
  <c r="Z282" i="5"/>
  <c r="AA282" i="5"/>
  <c r="AB282" i="5"/>
  <c r="AC282" i="5"/>
  <c r="AD282" i="5"/>
  <c r="AE282" i="5"/>
  <c r="AF282" i="5"/>
  <c r="Q283" i="5"/>
  <c r="R283" i="5"/>
  <c r="S283" i="5"/>
  <c r="T283" i="5"/>
  <c r="U283" i="5"/>
  <c r="V283" i="5"/>
  <c r="W283" i="5"/>
  <c r="X283" i="5"/>
  <c r="Y283" i="5"/>
  <c r="Z283" i="5"/>
  <c r="AA283" i="5"/>
  <c r="AB283" i="5"/>
  <c r="AC283" i="5"/>
  <c r="AD283" i="5"/>
  <c r="AE283" i="5"/>
  <c r="AF283" i="5"/>
  <c r="Q284" i="5"/>
  <c r="R284" i="5"/>
  <c r="S284" i="5"/>
  <c r="T284" i="5"/>
  <c r="U284" i="5"/>
  <c r="V284" i="5"/>
  <c r="W284" i="5"/>
  <c r="X284" i="5"/>
  <c r="Y284" i="5"/>
  <c r="Z284" i="5"/>
  <c r="AA284" i="5"/>
  <c r="AB284" i="5"/>
  <c r="AC284" i="5"/>
  <c r="AD284" i="5"/>
  <c r="AE284" i="5"/>
  <c r="AF284" i="5"/>
  <c r="Q285" i="5"/>
  <c r="R285" i="5"/>
  <c r="S285" i="5"/>
  <c r="T285" i="5"/>
  <c r="U285" i="5"/>
  <c r="V285" i="5"/>
  <c r="W285" i="5"/>
  <c r="X285" i="5"/>
  <c r="Y285" i="5"/>
  <c r="Z285" i="5"/>
  <c r="AA285" i="5"/>
  <c r="AB285" i="5"/>
  <c r="AC285" i="5"/>
  <c r="AD285" i="5"/>
  <c r="AE285" i="5"/>
  <c r="AF285" i="5"/>
  <c r="Q286" i="5"/>
  <c r="R286" i="5"/>
  <c r="S286" i="5"/>
  <c r="T286" i="5"/>
  <c r="U286" i="5"/>
  <c r="V286" i="5"/>
  <c r="W286" i="5"/>
  <c r="X286" i="5"/>
  <c r="Y286" i="5"/>
  <c r="Z286" i="5"/>
  <c r="AA286" i="5"/>
  <c r="AB286" i="5"/>
  <c r="AC286" i="5"/>
  <c r="AD286" i="5"/>
  <c r="AE286" i="5"/>
  <c r="AF286" i="5"/>
  <c r="Q287" i="5"/>
  <c r="R287" i="5"/>
  <c r="S287" i="5"/>
  <c r="T287" i="5"/>
  <c r="U287" i="5"/>
  <c r="V287" i="5"/>
  <c r="W287" i="5"/>
  <c r="X287" i="5"/>
  <c r="Y287" i="5"/>
  <c r="Z287" i="5"/>
  <c r="AA287" i="5"/>
  <c r="AB287" i="5"/>
  <c r="AC287" i="5"/>
  <c r="AD287" i="5"/>
  <c r="AE287" i="5"/>
  <c r="AF287" i="5"/>
  <c r="Q288" i="5"/>
  <c r="R288" i="5"/>
  <c r="S288" i="5"/>
  <c r="T288" i="5"/>
  <c r="U288" i="5"/>
  <c r="V288" i="5"/>
  <c r="W288" i="5"/>
  <c r="X288" i="5"/>
  <c r="Y288" i="5"/>
  <c r="Z288" i="5"/>
  <c r="AA288" i="5"/>
  <c r="AB288" i="5"/>
  <c r="AC288" i="5"/>
  <c r="AD288" i="5"/>
  <c r="AE288" i="5"/>
  <c r="AF288" i="5"/>
  <c r="Q289" i="5"/>
  <c r="R289" i="5"/>
  <c r="S289" i="5"/>
  <c r="T289" i="5"/>
  <c r="U289" i="5"/>
  <c r="V289" i="5"/>
  <c r="W289" i="5"/>
  <c r="X289" i="5"/>
  <c r="Y289" i="5"/>
  <c r="Z289" i="5"/>
  <c r="AA289" i="5"/>
  <c r="AB289" i="5"/>
  <c r="AC289" i="5"/>
  <c r="AD289" i="5"/>
  <c r="AE289" i="5"/>
  <c r="AF289" i="5"/>
  <c r="Q290" i="5"/>
  <c r="R290" i="5"/>
  <c r="S290" i="5"/>
  <c r="T290" i="5"/>
  <c r="U290" i="5"/>
  <c r="V290" i="5"/>
  <c r="W290" i="5"/>
  <c r="X290" i="5"/>
  <c r="Y290" i="5"/>
  <c r="Z290" i="5"/>
  <c r="AA290" i="5"/>
  <c r="AB290" i="5"/>
  <c r="AC290" i="5"/>
  <c r="AD290" i="5"/>
  <c r="AE290" i="5"/>
  <c r="AF290" i="5"/>
  <c r="Q291" i="5"/>
  <c r="R291" i="5"/>
  <c r="S291" i="5"/>
  <c r="T291" i="5"/>
  <c r="U291" i="5"/>
  <c r="V291" i="5"/>
  <c r="W291" i="5"/>
  <c r="X291" i="5"/>
  <c r="Y291" i="5"/>
  <c r="Z291" i="5"/>
  <c r="AA291" i="5"/>
  <c r="AB291" i="5"/>
  <c r="AC291" i="5"/>
  <c r="AD291" i="5"/>
  <c r="AE291" i="5"/>
  <c r="AF291" i="5"/>
  <c r="Q292" i="5"/>
  <c r="R292" i="5"/>
  <c r="S292" i="5"/>
  <c r="T292" i="5"/>
  <c r="U292" i="5"/>
  <c r="V292" i="5"/>
  <c r="W292" i="5"/>
  <c r="X292" i="5"/>
  <c r="Y292" i="5"/>
  <c r="Z292" i="5"/>
  <c r="AA292" i="5"/>
  <c r="AB292" i="5"/>
  <c r="AC292" i="5"/>
  <c r="AD292" i="5"/>
  <c r="AE292" i="5"/>
  <c r="AF292" i="5"/>
  <c r="Q293" i="5"/>
  <c r="R293" i="5"/>
  <c r="S293" i="5"/>
  <c r="T293" i="5"/>
  <c r="U293" i="5"/>
  <c r="V293" i="5"/>
  <c r="W293" i="5"/>
  <c r="X293" i="5"/>
  <c r="Y293" i="5"/>
  <c r="Z293" i="5"/>
  <c r="AA293" i="5"/>
  <c r="AB293" i="5"/>
  <c r="AC293" i="5"/>
  <c r="AD293" i="5"/>
  <c r="AE293" i="5"/>
  <c r="AF293" i="5"/>
  <c r="Q294" i="5"/>
  <c r="R294" i="5"/>
  <c r="S294" i="5"/>
  <c r="T294" i="5"/>
  <c r="U294" i="5"/>
  <c r="V294" i="5"/>
  <c r="W294" i="5"/>
  <c r="X294" i="5"/>
  <c r="Y294" i="5"/>
  <c r="Z294" i="5"/>
  <c r="AA294" i="5"/>
  <c r="AB294" i="5"/>
  <c r="AC294" i="5"/>
  <c r="AD294" i="5"/>
  <c r="AE294" i="5"/>
  <c r="AF294" i="5"/>
  <c r="Q295" i="5"/>
  <c r="R295" i="5"/>
  <c r="S295" i="5"/>
  <c r="T295" i="5"/>
  <c r="U295" i="5"/>
  <c r="V295" i="5"/>
  <c r="W295" i="5"/>
  <c r="X295" i="5"/>
  <c r="Y295" i="5"/>
  <c r="Z295" i="5"/>
  <c r="AA295" i="5"/>
  <c r="AB295" i="5"/>
  <c r="AC295" i="5"/>
  <c r="AD295" i="5"/>
  <c r="AE295" i="5"/>
  <c r="AF295" i="5"/>
  <c r="Q296" i="5"/>
  <c r="R296" i="5"/>
  <c r="S296" i="5"/>
  <c r="T296" i="5"/>
  <c r="U296" i="5"/>
  <c r="V296" i="5"/>
  <c r="W296" i="5"/>
  <c r="X296" i="5"/>
  <c r="Y296" i="5"/>
  <c r="Z296" i="5"/>
  <c r="AA296" i="5"/>
  <c r="AB296" i="5"/>
  <c r="AC296" i="5"/>
  <c r="AD296" i="5"/>
  <c r="AE296" i="5"/>
  <c r="AF296" i="5"/>
  <c r="Q297" i="5"/>
  <c r="R297" i="5"/>
  <c r="S297" i="5"/>
  <c r="T297" i="5"/>
  <c r="U297" i="5"/>
  <c r="V297" i="5"/>
  <c r="W297" i="5"/>
  <c r="X297" i="5"/>
  <c r="Y297" i="5"/>
  <c r="Z297" i="5"/>
  <c r="AA297" i="5"/>
  <c r="AB297" i="5"/>
  <c r="AC297" i="5"/>
  <c r="AD297" i="5"/>
  <c r="AE297" i="5"/>
  <c r="AF297" i="5"/>
  <c r="Q298" i="5"/>
  <c r="R298" i="5"/>
  <c r="S298" i="5"/>
  <c r="T298" i="5"/>
  <c r="U298" i="5"/>
  <c r="V298" i="5"/>
  <c r="W298" i="5"/>
  <c r="X298" i="5"/>
  <c r="Y298" i="5"/>
  <c r="Z298" i="5"/>
  <c r="AA298" i="5"/>
  <c r="AB298" i="5"/>
  <c r="AC298" i="5"/>
  <c r="AD298" i="5"/>
  <c r="AE298" i="5"/>
  <c r="AF298" i="5"/>
  <c r="Q299" i="5"/>
  <c r="R299" i="5"/>
  <c r="S299" i="5"/>
  <c r="T299" i="5"/>
  <c r="U299" i="5"/>
  <c r="V299" i="5"/>
  <c r="W299" i="5"/>
  <c r="X299" i="5"/>
  <c r="Y299" i="5"/>
  <c r="Z299" i="5"/>
  <c r="AA299" i="5"/>
  <c r="AB299" i="5"/>
  <c r="AC299" i="5"/>
  <c r="AD299" i="5"/>
  <c r="AE299" i="5"/>
  <c r="AF299" i="5"/>
  <c r="Q300" i="5"/>
  <c r="R300" i="5"/>
  <c r="S300" i="5"/>
  <c r="T300" i="5"/>
  <c r="U300" i="5"/>
  <c r="V300" i="5"/>
  <c r="W300" i="5"/>
  <c r="X300" i="5"/>
  <c r="Y300" i="5"/>
  <c r="Z300" i="5"/>
  <c r="AA300" i="5"/>
  <c r="AB300" i="5"/>
  <c r="AC300" i="5"/>
  <c r="AD300" i="5"/>
  <c r="AE300" i="5"/>
  <c r="AF300" i="5"/>
  <c r="Q301" i="5"/>
  <c r="R301" i="5"/>
  <c r="S301" i="5"/>
  <c r="T301" i="5"/>
  <c r="U301" i="5"/>
  <c r="V301" i="5"/>
  <c r="W301" i="5"/>
  <c r="X301" i="5"/>
  <c r="Y301" i="5"/>
  <c r="Z301" i="5"/>
  <c r="AA301" i="5"/>
  <c r="AB301" i="5"/>
  <c r="AC301" i="5"/>
  <c r="AD301" i="5"/>
  <c r="AE301" i="5"/>
  <c r="AF301" i="5"/>
  <c r="Q302" i="5"/>
  <c r="R302" i="5"/>
  <c r="S302" i="5"/>
  <c r="T302" i="5"/>
  <c r="U302" i="5"/>
  <c r="V302" i="5"/>
  <c r="W302" i="5"/>
  <c r="X302" i="5"/>
  <c r="Y302" i="5"/>
  <c r="Z302" i="5"/>
  <c r="AA302" i="5"/>
  <c r="AB302" i="5"/>
  <c r="AC302" i="5"/>
  <c r="AD302" i="5"/>
  <c r="AE302" i="5"/>
  <c r="AF302" i="5"/>
  <c r="Q303" i="5"/>
  <c r="R303" i="5"/>
  <c r="S303" i="5"/>
  <c r="T303" i="5"/>
  <c r="U303" i="5"/>
  <c r="V303" i="5"/>
  <c r="W303" i="5"/>
  <c r="X303" i="5"/>
  <c r="Y303" i="5"/>
  <c r="Z303" i="5"/>
  <c r="AA303" i="5"/>
  <c r="AB303" i="5"/>
  <c r="AC303" i="5"/>
  <c r="AD303" i="5"/>
  <c r="AE303" i="5"/>
  <c r="AF303" i="5"/>
  <c r="Q304" i="5"/>
  <c r="R304" i="5"/>
  <c r="S304" i="5"/>
  <c r="T304" i="5"/>
  <c r="U304" i="5"/>
  <c r="V304" i="5"/>
  <c r="W304" i="5"/>
  <c r="X304" i="5"/>
  <c r="Y304" i="5"/>
  <c r="Z304" i="5"/>
  <c r="AA304" i="5"/>
  <c r="AB304" i="5"/>
  <c r="AC304" i="5"/>
  <c r="AD304" i="5"/>
  <c r="AE304" i="5"/>
  <c r="AF304" i="5"/>
  <c r="Q305" i="5"/>
  <c r="R305" i="5"/>
  <c r="S305" i="5"/>
  <c r="T305" i="5"/>
  <c r="U305" i="5"/>
  <c r="V305" i="5"/>
  <c r="W305" i="5"/>
  <c r="X305" i="5"/>
  <c r="Y305" i="5"/>
  <c r="Z305" i="5"/>
  <c r="AA305" i="5"/>
  <c r="AB305" i="5"/>
  <c r="AC305" i="5"/>
  <c r="AD305" i="5"/>
  <c r="AE305" i="5"/>
  <c r="AF305" i="5"/>
  <c r="Q306" i="5"/>
  <c r="R306" i="5"/>
  <c r="S306" i="5"/>
  <c r="T306" i="5"/>
  <c r="U306" i="5"/>
  <c r="V306" i="5"/>
  <c r="W306" i="5"/>
  <c r="X306" i="5"/>
  <c r="Y306" i="5"/>
  <c r="Z306" i="5"/>
  <c r="AA306" i="5"/>
  <c r="AB306" i="5"/>
  <c r="AC306" i="5"/>
  <c r="AD306" i="5"/>
  <c r="AE306" i="5"/>
  <c r="AF306" i="5"/>
  <c r="Q307" i="5"/>
  <c r="R307" i="5"/>
  <c r="S307" i="5"/>
  <c r="T307" i="5"/>
  <c r="U307" i="5"/>
  <c r="V307" i="5"/>
  <c r="W307" i="5"/>
  <c r="X307" i="5"/>
  <c r="Y307" i="5"/>
  <c r="Z307" i="5"/>
  <c r="AA307" i="5"/>
  <c r="AB307" i="5"/>
  <c r="AC307" i="5"/>
  <c r="AD307" i="5"/>
  <c r="AE307" i="5"/>
  <c r="AF307" i="5"/>
  <c r="Q308" i="5"/>
  <c r="R308" i="5"/>
  <c r="S308" i="5"/>
  <c r="T308" i="5"/>
  <c r="U308" i="5"/>
  <c r="V308" i="5"/>
  <c r="W308" i="5"/>
  <c r="X308" i="5"/>
  <c r="Y308" i="5"/>
  <c r="Z308" i="5"/>
  <c r="AA308" i="5"/>
  <c r="AB308" i="5"/>
  <c r="AC308" i="5"/>
  <c r="AD308" i="5"/>
  <c r="AE308" i="5"/>
  <c r="AF308" i="5"/>
  <c r="Q309" i="5"/>
  <c r="R309" i="5"/>
  <c r="S309" i="5"/>
  <c r="T309" i="5"/>
  <c r="U309" i="5"/>
  <c r="V309" i="5"/>
  <c r="W309" i="5"/>
  <c r="X309" i="5"/>
  <c r="Y309" i="5"/>
  <c r="Z309" i="5"/>
  <c r="AA309" i="5"/>
  <c r="AB309" i="5"/>
  <c r="AC309" i="5"/>
  <c r="AD309" i="5"/>
  <c r="AE309" i="5"/>
  <c r="AF309" i="5"/>
  <c r="Q310" i="5"/>
  <c r="R310" i="5"/>
  <c r="S310" i="5"/>
  <c r="T310" i="5"/>
  <c r="U310" i="5"/>
  <c r="V310" i="5"/>
  <c r="W310" i="5"/>
  <c r="X310" i="5"/>
  <c r="Y310" i="5"/>
  <c r="Z310" i="5"/>
  <c r="AA310" i="5"/>
  <c r="AB310" i="5"/>
  <c r="AC310" i="5"/>
  <c r="AD310" i="5"/>
  <c r="AE310" i="5"/>
  <c r="AF310" i="5"/>
  <c r="Q311" i="5"/>
  <c r="R311" i="5"/>
  <c r="S311" i="5"/>
  <c r="T311" i="5"/>
  <c r="U311" i="5"/>
  <c r="V311" i="5"/>
  <c r="W311" i="5"/>
  <c r="X311" i="5"/>
  <c r="Y311" i="5"/>
  <c r="Z311" i="5"/>
  <c r="AA311" i="5"/>
  <c r="AB311" i="5"/>
  <c r="AC311" i="5"/>
  <c r="AD311" i="5"/>
  <c r="AE311" i="5"/>
  <c r="AF311" i="5"/>
  <c r="Q312" i="5"/>
  <c r="R312" i="5"/>
  <c r="S312" i="5"/>
  <c r="T312" i="5"/>
  <c r="U312" i="5"/>
  <c r="V312" i="5"/>
  <c r="W312" i="5"/>
  <c r="X312" i="5"/>
  <c r="Y312" i="5"/>
  <c r="Z312" i="5"/>
  <c r="AA312" i="5"/>
  <c r="AB312" i="5"/>
  <c r="AC312" i="5"/>
  <c r="AD312" i="5"/>
  <c r="AE312" i="5"/>
  <c r="AF312" i="5"/>
  <c r="Q313" i="5"/>
  <c r="R313" i="5"/>
  <c r="S313" i="5"/>
  <c r="T313" i="5"/>
  <c r="U313" i="5"/>
  <c r="V313" i="5"/>
  <c r="W313" i="5"/>
  <c r="X313" i="5"/>
  <c r="Y313" i="5"/>
  <c r="Z313" i="5"/>
  <c r="AA313" i="5"/>
  <c r="AB313" i="5"/>
  <c r="AC313" i="5"/>
  <c r="AD313" i="5"/>
  <c r="AE313" i="5"/>
  <c r="AF313" i="5"/>
  <c r="Q314" i="5"/>
  <c r="R314" i="5"/>
  <c r="S314" i="5"/>
  <c r="T314" i="5"/>
  <c r="U314" i="5"/>
  <c r="V314" i="5"/>
  <c r="W314" i="5"/>
  <c r="X314" i="5"/>
  <c r="Y314" i="5"/>
  <c r="Z314" i="5"/>
  <c r="AA314" i="5"/>
  <c r="AB314" i="5"/>
  <c r="AC314" i="5"/>
  <c r="AD314" i="5"/>
  <c r="AE314" i="5"/>
  <c r="AF314" i="5"/>
  <c r="Q315" i="5"/>
  <c r="R315" i="5"/>
  <c r="S315" i="5"/>
  <c r="T315" i="5"/>
  <c r="U315" i="5"/>
  <c r="V315" i="5"/>
  <c r="W315" i="5"/>
  <c r="X315" i="5"/>
  <c r="Y315" i="5"/>
  <c r="Z315" i="5"/>
  <c r="AA315" i="5"/>
  <c r="AB315" i="5"/>
  <c r="AC315" i="5"/>
  <c r="AD315" i="5"/>
  <c r="AE315" i="5"/>
  <c r="AF315" i="5"/>
  <c r="Q316" i="5"/>
  <c r="R316" i="5"/>
  <c r="S316" i="5"/>
  <c r="T316" i="5"/>
  <c r="U316" i="5"/>
  <c r="V316" i="5"/>
  <c r="W316" i="5"/>
  <c r="X316" i="5"/>
  <c r="Y316" i="5"/>
  <c r="Z316" i="5"/>
  <c r="AA316" i="5"/>
  <c r="AB316" i="5"/>
  <c r="AC316" i="5"/>
  <c r="AD316" i="5"/>
  <c r="AE316" i="5"/>
  <c r="AF316" i="5"/>
  <c r="Q317" i="5"/>
  <c r="R317" i="5"/>
  <c r="S317" i="5"/>
  <c r="T317" i="5"/>
  <c r="U317" i="5"/>
  <c r="V317" i="5"/>
  <c r="W317" i="5"/>
  <c r="X317" i="5"/>
  <c r="Y317" i="5"/>
  <c r="Z317" i="5"/>
  <c r="AA317" i="5"/>
  <c r="AB317" i="5"/>
  <c r="AC317" i="5"/>
  <c r="AD317" i="5"/>
  <c r="AE317" i="5"/>
  <c r="AF317" i="5"/>
  <c r="Q318" i="5"/>
  <c r="R318" i="5"/>
  <c r="S318" i="5"/>
  <c r="T318" i="5"/>
  <c r="U318" i="5"/>
  <c r="V318" i="5"/>
  <c r="W318" i="5"/>
  <c r="X318" i="5"/>
  <c r="Y318" i="5"/>
  <c r="Z318" i="5"/>
  <c r="AA318" i="5"/>
  <c r="AB318" i="5"/>
  <c r="AC318" i="5"/>
  <c r="AD318" i="5"/>
  <c r="AE318" i="5"/>
  <c r="AF318" i="5"/>
  <c r="Q319" i="5"/>
  <c r="R319" i="5"/>
  <c r="S319" i="5"/>
  <c r="T319" i="5"/>
  <c r="U319" i="5"/>
  <c r="V319" i="5"/>
  <c r="W319" i="5"/>
  <c r="X319" i="5"/>
  <c r="Y319" i="5"/>
  <c r="Z319" i="5"/>
  <c r="AA319" i="5"/>
  <c r="AB319" i="5"/>
  <c r="AC319" i="5"/>
  <c r="AD319" i="5"/>
  <c r="AE319" i="5"/>
  <c r="AF319" i="5"/>
  <c r="Q320" i="5"/>
  <c r="R320" i="5"/>
  <c r="S320" i="5"/>
  <c r="T320" i="5"/>
  <c r="U320" i="5"/>
  <c r="V320" i="5"/>
  <c r="W320" i="5"/>
  <c r="X320" i="5"/>
  <c r="Y320" i="5"/>
  <c r="Z320" i="5"/>
  <c r="AA320" i="5"/>
  <c r="AB320" i="5"/>
  <c r="AC320" i="5"/>
  <c r="AD320" i="5"/>
  <c r="AE320" i="5"/>
  <c r="AF320" i="5"/>
  <c r="Q321" i="5"/>
  <c r="R321" i="5"/>
  <c r="S321" i="5"/>
  <c r="T321" i="5"/>
  <c r="U321" i="5"/>
  <c r="V321" i="5"/>
  <c r="W321" i="5"/>
  <c r="X321" i="5"/>
  <c r="Y321" i="5"/>
  <c r="Z321" i="5"/>
  <c r="AA321" i="5"/>
  <c r="AB321" i="5"/>
  <c r="AC321" i="5"/>
  <c r="AD321" i="5"/>
  <c r="AE321" i="5"/>
  <c r="AF321" i="5"/>
  <c r="Q322" i="5"/>
  <c r="R322" i="5"/>
  <c r="S322" i="5"/>
  <c r="T322" i="5"/>
  <c r="U322" i="5"/>
  <c r="V322" i="5"/>
  <c r="W322" i="5"/>
  <c r="X322" i="5"/>
  <c r="Y322" i="5"/>
  <c r="Z322" i="5"/>
  <c r="AA322" i="5"/>
  <c r="AB322" i="5"/>
  <c r="AC322" i="5"/>
  <c r="AD322" i="5"/>
  <c r="AE322" i="5"/>
  <c r="AF322" i="5"/>
  <c r="Q323" i="5"/>
  <c r="R323" i="5"/>
  <c r="S323" i="5"/>
  <c r="T323" i="5"/>
  <c r="U323" i="5"/>
  <c r="V323" i="5"/>
  <c r="W323" i="5"/>
  <c r="X323" i="5"/>
  <c r="Y323" i="5"/>
  <c r="Z323" i="5"/>
  <c r="AA323" i="5"/>
  <c r="AB323" i="5"/>
  <c r="AC323" i="5"/>
  <c r="AD323" i="5"/>
  <c r="AE323" i="5"/>
  <c r="AF323" i="5"/>
  <c r="Q324" i="5"/>
  <c r="R324" i="5"/>
  <c r="S324" i="5"/>
  <c r="T324" i="5"/>
  <c r="U324" i="5"/>
  <c r="V324" i="5"/>
  <c r="W324" i="5"/>
  <c r="X324" i="5"/>
  <c r="Y324" i="5"/>
  <c r="Z324" i="5"/>
  <c r="AA324" i="5"/>
  <c r="AB324" i="5"/>
  <c r="AC324" i="5"/>
  <c r="AD324" i="5"/>
  <c r="AE324" i="5"/>
  <c r="AF324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I27" i="6" s="1"/>
  <c r="R2" i="5"/>
  <c r="Q2" i="5"/>
  <c r="AG27" i="6" s="1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490" i="4"/>
  <c r="AA490" i="4" s="1"/>
  <c r="B489" i="4"/>
  <c r="AG489" i="4" s="1"/>
  <c r="B488" i="4"/>
  <c r="AA488" i="4" s="1"/>
  <c r="B487" i="4"/>
  <c r="W487" i="4" s="1"/>
  <c r="B486" i="4"/>
  <c r="AG486" i="4" s="1"/>
  <c r="B485" i="4"/>
  <c r="B484" i="4"/>
  <c r="AA484" i="4" s="1"/>
  <c r="B483" i="4"/>
  <c r="B482" i="4"/>
  <c r="AG482" i="4" s="1"/>
  <c r="B481" i="4"/>
  <c r="U481" i="4" s="1"/>
  <c r="B480" i="4"/>
  <c r="Z480" i="4" s="1"/>
  <c r="B479" i="4"/>
  <c r="W479" i="4" s="1"/>
  <c r="B478" i="4"/>
  <c r="AG478" i="4" s="1"/>
  <c r="B477" i="4"/>
  <c r="B476" i="4"/>
  <c r="AG476" i="4" s="1"/>
  <c r="B475" i="4"/>
  <c r="AG475" i="4" s="1"/>
  <c r="B474" i="4"/>
  <c r="Q474" i="4" s="1"/>
  <c r="B473" i="4"/>
  <c r="AG473" i="4" s="1"/>
  <c r="B472" i="4"/>
  <c r="AB472" i="4" s="1"/>
  <c r="B471" i="4"/>
  <c r="AB471" i="4" s="1"/>
  <c r="B470" i="4"/>
  <c r="B469" i="4"/>
  <c r="AG469" i="4" s="1"/>
  <c r="B468" i="4"/>
  <c r="AG468" i="4" s="1"/>
  <c r="B467" i="4"/>
  <c r="AB467" i="4" s="1"/>
  <c r="B466" i="4"/>
  <c r="AG466" i="4" s="1"/>
  <c r="B465" i="4"/>
  <c r="Z464" i="4"/>
  <c r="B464" i="4"/>
  <c r="T464" i="4" s="1"/>
  <c r="B463" i="4"/>
  <c r="AG463" i="4" s="1"/>
  <c r="B462" i="4"/>
  <c r="B461" i="4"/>
  <c r="AG461" i="4" s="1"/>
  <c r="B460" i="4"/>
  <c r="AG460" i="4" s="1"/>
  <c r="B459" i="4"/>
  <c r="AG459" i="4" s="1"/>
  <c r="B458" i="4"/>
  <c r="AG458" i="4" s="1"/>
  <c r="B457" i="4"/>
  <c r="B456" i="4"/>
  <c r="AG456" i="4" s="1"/>
  <c r="B455" i="4"/>
  <c r="AG455" i="4" s="1"/>
  <c r="AB454" i="4"/>
  <c r="Y454" i="4"/>
  <c r="B454" i="4"/>
  <c r="S454" i="4" s="1"/>
  <c r="B453" i="4"/>
  <c r="B452" i="4"/>
  <c r="AB452" i="4" s="1"/>
  <c r="B451" i="4"/>
  <c r="B450" i="4"/>
  <c r="AG450" i="4" s="1"/>
  <c r="B449" i="4"/>
  <c r="Z449" i="4" s="1"/>
  <c r="B448" i="4"/>
  <c r="AC448" i="4" s="1"/>
  <c r="B447" i="4"/>
  <c r="W447" i="4" s="1"/>
  <c r="X446" i="4"/>
  <c r="B446" i="4"/>
  <c r="B445" i="4"/>
  <c r="B444" i="4"/>
  <c r="AA443" i="4"/>
  <c r="Q443" i="4"/>
  <c r="B443" i="4"/>
  <c r="B442" i="4"/>
  <c r="Z442" i="4" s="1"/>
  <c r="B441" i="4"/>
  <c r="B440" i="4"/>
  <c r="B439" i="4"/>
  <c r="B438" i="4"/>
  <c r="B437" i="4"/>
  <c r="B436" i="4"/>
  <c r="B435" i="4"/>
  <c r="AG435" i="4" s="1"/>
  <c r="B434" i="4"/>
  <c r="AD434" i="4" s="1"/>
  <c r="B433" i="4"/>
  <c r="AF432" i="4"/>
  <c r="R432" i="4"/>
  <c r="B432" i="4"/>
  <c r="AC432" i="4" s="1"/>
  <c r="B431" i="4"/>
  <c r="AG431" i="4" s="1"/>
  <c r="B430" i="4"/>
  <c r="AG430" i="4" s="1"/>
  <c r="AA429" i="4"/>
  <c r="B429" i="4"/>
  <c r="V428" i="4"/>
  <c r="B428" i="4"/>
  <c r="B427" i="4"/>
  <c r="B426" i="4"/>
  <c r="Z426" i="4" s="1"/>
  <c r="B425" i="4"/>
  <c r="B424" i="4"/>
  <c r="AG424" i="4" s="1"/>
  <c r="B423" i="4"/>
  <c r="B422" i="4"/>
  <c r="AG422" i="4" s="1"/>
  <c r="B421" i="4"/>
  <c r="B420" i="4"/>
  <c r="AG420" i="4" s="1"/>
  <c r="AF419" i="4"/>
  <c r="Q419" i="4"/>
  <c r="B419" i="4"/>
  <c r="B418" i="4"/>
  <c r="AG418" i="4" s="1"/>
  <c r="B417" i="4"/>
  <c r="AG417" i="4" s="1"/>
  <c r="B416" i="4"/>
  <c r="AA416" i="4" s="1"/>
  <c r="B415" i="4"/>
  <c r="AG415" i="4" s="1"/>
  <c r="B414" i="4"/>
  <c r="AF413" i="4"/>
  <c r="Y413" i="4"/>
  <c r="B413" i="4"/>
  <c r="B412" i="4"/>
  <c r="AG412" i="4" s="1"/>
  <c r="B411" i="4"/>
  <c r="AG411" i="4" s="1"/>
  <c r="B410" i="4"/>
  <c r="AC410" i="4" s="1"/>
  <c r="B409" i="4"/>
  <c r="AG409" i="4" s="1"/>
  <c r="B408" i="4"/>
  <c r="AF408" i="4" s="1"/>
  <c r="B407" i="4"/>
  <c r="AG407" i="4" s="1"/>
  <c r="B406" i="4"/>
  <c r="B405" i="4"/>
  <c r="AG405" i="4" s="1"/>
  <c r="B404" i="4"/>
  <c r="B403" i="4"/>
  <c r="AG403" i="4" s="1"/>
  <c r="B402" i="4"/>
  <c r="R402" i="4" s="1"/>
  <c r="B401" i="4"/>
  <c r="B400" i="4"/>
  <c r="AD400" i="4" s="1"/>
  <c r="B399" i="4"/>
  <c r="AG399" i="4" s="1"/>
  <c r="B398" i="4"/>
  <c r="AG398" i="4" s="1"/>
  <c r="B397" i="4"/>
  <c r="AG397" i="4" s="1"/>
  <c r="B396" i="4"/>
  <c r="AB395" i="4"/>
  <c r="B395" i="4"/>
  <c r="AF395" i="4" s="1"/>
  <c r="B394" i="4"/>
  <c r="Z394" i="4" s="1"/>
  <c r="B393" i="4"/>
  <c r="AG393" i="4" s="1"/>
  <c r="B392" i="4"/>
  <c r="W392" i="4" s="1"/>
  <c r="B391" i="4"/>
  <c r="AG391" i="4" s="1"/>
  <c r="B390" i="4"/>
  <c r="AG390" i="4" s="1"/>
  <c r="B389" i="4"/>
  <c r="Q389" i="4" s="1"/>
  <c r="B388" i="4"/>
  <c r="AG388" i="4" s="1"/>
  <c r="B387" i="4"/>
  <c r="B386" i="4"/>
  <c r="R386" i="4" s="1"/>
  <c r="B385" i="4"/>
  <c r="AG385" i="4" s="1"/>
  <c r="B384" i="4"/>
  <c r="Z384" i="4" s="1"/>
  <c r="B383" i="4"/>
  <c r="AG383" i="4" s="1"/>
  <c r="B382" i="4"/>
  <c r="B381" i="4"/>
  <c r="AG381" i="4" s="1"/>
  <c r="B380" i="4"/>
  <c r="AG380" i="4" s="1"/>
  <c r="B379" i="4"/>
  <c r="AG379" i="4" s="1"/>
  <c r="B378" i="4"/>
  <c r="AG378" i="4" s="1"/>
  <c r="B377" i="4"/>
  <c r="B376" i="4"/>
  <c r="AG376" i="4" s="1"/>
  <c r="B375" i="4"/>
  <c r="AG375" i="4" s="1"/>
  <c r="B374" i="4"/>
  <c r="AG374" i="4" s="1"/>
  <c r="B373" i="4"/>
  <c r="AG373" i="4" s="1"/>
  <c r="B372" i="4"/>
  <c r="B371" i="4"/>
  <c r="AG371" i="4" s="1"/>
  <c r="B370" i="4"/>
  <c r="AF370" i="4" s="1"/>
  <c r="B369" i="4"/>
  <c r="B368" i="4"/>
  <c r="AG368" i="4" s="1"/>
  <c r="B367" i="4"/>
  <c r="B366" i="4"/>
  <c r="T365" i="4"/>
  <c r="B365" i="4"/>
  <c r="B364" i="4"/>
  <c r="AG364" i="4" s="1"/>
  <c r="B363" i="4"/>
  <c r="B362" i="4"/>
  <c r="AG362" i="4" s="1"/>
  <c r="B361" i="4"/>
  <c r="AG361" i="4" s="1"/>
  <c r="B360" i="4"/>
  <c r="AG360" i="4" s="1"/>
  <c r="B359" i="4"/>
  <c r="B358" i="4"/>
  <c r="B357" i="4"/>
  <c r="AG357" i="4" s="1"/>
  <c r="B356" i="4"/>
  <c r="AG356" i="4" s="1"/>
  <c r="B355" i="4"/>
  <c r="AG355" i="4" s="1"/>
  <c r="AF354" i="4"/>
  <c r="AB354" i="4"/>
  <c r="V354" i="4"/>
  <c r="B354" i="4"/>
  <c r="AC354" i="4" s="1"/>
  <c r="B353" i="4"/>
  <c r="W353" i="4" s="1"/>
  <c r="B352" i="4"/>
  <c r="AG352" i="4" s="1"/>
  <c r="B351" i="4"/>
  <c r="AG351" i="4" s="1"/>
  <c r="B350" i="4"/>
  <c r="AG350" i="4" s="1"/>
  <c r="B349" i="4"/>
  <c r="AG349" i="4" s="1"/>
  <c r="B348" i="4"/>
  <c r="B347" i="4"/>
  <c r="S347" i="4" s="1"/>
  <c r="B346" i="4"/>
  <c r="AG346" i="4" s="1"/>
  <c r="B345" i="4"/>
  <c r="AG345" i="4" s="1"/>
  <c r="B344" i="4"/>
  <c r="AG344" i="4" s="1"/>
  <c r="B343" i="4"/>
  <c r="AG343" i="4" s="1"/>
  <c r="B342" i="4"/>
  <c r="AG342" i="4" s="1"/>
  <c r="B341" i="4"/>
  <c r="AG341" i="4" s="1"/>
  <c r="B340" i="4"/>
  <c r="AG340" i="4" s="1"/>
  <c r="B339" i="4"/>
  <c r="AG339" i="4" s="1"/>
  <c r="B338" i="4"/>
  <c r="AG338" i="4" s="1"/>
  <c r="B337" i="4"/>
  <c r="B336" i="4"/>
  <c r="AG336" i="4" s="1"/>
  <c r="B335" i="4"/>
  <c r="AG335" i="4" s="1"/>
  <c r="B334" i="4"/>
  <c r="R333" i="4"/>
  <c r="B333" i="4"/>
  <c r="B332" i="4"/>
  <c r="AG332" i="4" s="1"/>
  <c r="B331" i="4"/>
  <c r="B330" i="4"/>
  <c r="AG330" i="4" s="1"/>
  <c r="B329" i="4"/>
  <c r="AG329" i="4" s="1"/>
  <c r="B328" i="4"/>
  <c r="AG328" i="4" s="1"/>
  <c r="B327" i="4"/>
  <c r="AG327" i="4" s="1"/>
  <c r="B326" i="4"/>
  <c r="AG326" i="4" s="1"/>
  <c r="B325" i="4"/>
  <c r="AD325" i="4" s="1"/>
  <c r="B324" i="4"/>
  <c r="S324" i="4" s="1"/>
  <c r="B323" i="4"/>
  <c r="AG323" i="4" s="1"/>
  <c r="B322" i="4"/>
  <c r="AG322" i="4" s="1"/>
  <c r="B321" i="4"/>
  <c r="B320" i="4"/>
  <c r="AG320" i="4" s="1"/>
  <c r="B319" i="4"/>
  <c r="AG319" i="4" s="1"/>
  <c r="B318" i="4"/>
  <c r="AD318" i="4" s="1"/>
  <c r="B317" i="4"/>
  <c r="AG317" i="4" s="1"/>
  <c r="B316" i="4"/>
  <c r="AG316" i="4" s="1"/>
  <c r="B315" i="4"/>
  <c r="AC315" i="4" s="1"/>
  <c r="B314" i="4"/>
  <c r="AG314" i="4" s="1"/>
  <c r="B313" i="4"/>
  <c r="AG313" i="4" s="1"/>
  <c r="B312" i="4"/>
  <c r="AB312" i="4" s="1"/>
  <c r="B311" i="4"/>
  <c r="B310" i="4"/>
  <c r="B309" i="4"/>
  <c r="B308" i="4"/>
  <c r="AG308" i="4" s="1"/>
  <c r="B307" i="4"/>
  <c r="B306" i="4"/>
  <c r="U306" i="4" s="1"/>
  <c r="B305" i="4"/>
  <c r="AG305" i="4" s="1"/>
  <c r="B304" i="4"/>
  <c r="AG304" i="4" s="1"/>
  <c r="B303" i="4"/>
  <c r="X302" i="4"/>
  <c r="B302" i="4"/>
  <c r="AG302" i="4" s="1"/>
  <c r="B301" i="4"/>
  <c r="B300" i="4"/>
  <c r="B299" i="4"/>
  <c r="AG299" i="4" s="1"/>
  <c r="B298" i="4"/>
  <c r="AG298" i="4" s="1"/>
  <c r="B297" i="4"/>
  <c r="AG297" i="4" s="1"/>
  <c r="B296" i="4"/>
  <c r="AG296" i="4" s="1"/>
  <c r="AF295" i="4"/>
  <c r="B295" i="4"/>
  <c r="AG295" i="4" s="1"/>
  <c r="B294" i="4"/>
  <c r="AG294" i="4" s="1"/>
  <c r="B293" i="4"/>
  <c r="B292" i="4"/>
  <c r="B291" i="4"/>
  <c r="AG291" i="4" s="1"/>
  <c r="B290" i="4"/>
  <c r="AG290" i="4" s="1"/>
  <c r="B289" i="4"/>
  <c r="AG289" i="4" s="1"/>
  <c r="B288" i="4"/>
  <c r="AG288" i="4" s="1"/>
  <c r="B287" i="4"/>
  <c r="B286" i="4"/>
  <c r="B285" i="4"/>
  <c r="AG285" i="4" s="1"/>
  <c r="B284" i="4"/>
  <c r="B283" i="4"/>
  <c r="B282" i="4"/>
  <c r="S282" i="4" s="1"/>
  <c r="B281" i="4"/>
  <c r="B280" i="4"/>
  <c r="T280" i="4" s="1"/>
  <c r="B279" i="4"/>
  <c r="B278" i="4"/>
  <c r="B277" i="4"/>
  <c r="B276" i="4"/>
  <c r="B275" i="4"/>
  <c r="B274" i="4"/>
  <c r="AF274" i="4" s="1"/>
  <c r="B273" i="4"/>
  <c r="AG273" i="4" s="1"/>
  <c r="B272" i="4"/>
  <c r="U272" i="4" s="1"/>
  <c r="B271" i="4"/>
  <c r="B270" i="4"/>
  <c r="B269" i="4"/>
  <c r="B268" i="4"/>
  <c r="B267" i="4"/>
  <c r="AG267" i="4" s="1"/>
  <c r="B266" i="4"/>
  <c r="S266" i="4" s="1"/>
  <c r="B265" i="4"/>
  <c r="B264" i="4"/>
  <c r="AD264" i="4" s="1"/>
  <c r="B263" i="4"/>
  <c r="B262" i="4"/>
  <c r="AG262" i="4" s="1"/>
  <c r="B261" i="4"/>
  <c r="B260" i="4"/>
  <c r="AG260" i="4" s="1"/>
  <c r="B259" i="4"/>
  <c r="B258" i="4"/>
  <c r="AG258" i="4" s="1"/>
  <c r="B257" i="4"/>
  <c r="B256" i="4"/>
  <c r="AG256" i="4" s="1"/>
  <c r="B255" i="4"/>
  <c r="AG255" i="4" s="1"/>
  <c r="B254" i="4"/>
  <c r="AG254" i="4" s="1"/>
  <c r="B253" i="4"/>
  <c r="Y253" i="4" s="1"/>
  <c r="B252" i="4"/>
  <c r="B251" i="4"/>
  <c r="B250" i="4"/>
  <c r="AA250" i="4" s="1"/>
  <c r="B249" i="4"/>
  <c r="AG249" i="4" s="1"/>
  <c r="B248" i="4"/>
  <c r="AG248" i="4" s="1"/>
  <c r="B247" i="4"/>
  <c r="AG247" i="4" s="1"/>
  <c r="B246" i="4"/>
  <c r="B245" i="4"/>
  <c r="T245" i="4" s="1"/>
  <c r="B244" i="4"/>
  <c r="AG244" i="4" s="1"/>
  <c r="B243" i="4"/>
  <c r="B242" i="4"/>
  <c r="AA242" i="4" s="1"/>
  <c r="B241" i="4"/>
  <c r="AG241" i="4" s="1"/>
  <c r="B240" i="4"/>
  <c r="AG240" i="4" s="1"/>
  <c r="B239" i="4"/>
  <c r="AG239" i="4" s="1"/>
  <c r="B238" i="4"/>
  <c r="AG238" i="4" s="1"/>
  <c r="B237" i="4"/>
  <c r="B236" i="4"/>
  <c r="AG236" i="4" s="1"/>
  <c r="B235" i="4"/>
  <c r="AG235" i="4" s="1"/>
  <c r="B234" i="4"/>
  <c r="AG234" i="4" s="1"/>
  <c r="B233" i="4"/>
  <c r="B232" i="4"/>
  <c r="Y232" i="4" s="1"/>
  <c r="B231" i="4"/>
  <c r="AG231" i="4" s="1"/>
  <c r="B230" i="4"/>
  <c r="X230" i="4" s="1"/>
  <c r="B229" i="4"/>
  <c r="AA229" i="4" s="1"/>
  <c r="B228" i="4"/>
  <c r="AG228" i="4" s="1"/>
  <c r="B227" i="4"/>
  <c r="AG227" i="4" s="1"/>
  <c r="B226" i="4"/>
  <c r="AG226" i="4" s="1"/>
  <c r="B225" i="4"/>
  <c r="B224" i="4"/>
  <c r="AD224" i="4" s="1"/>
  <c r="Q223" i="4"/>
  <c r="B223" i="4"/>
  <c r="U223" i="4" s="1"/>
  <c r="B222" i="4"/>
  <c r="B221" i="4"/>
  <c r="AG221" i="4" s="1"/>
  <c r="B220" i="4"/>
  <c r="AC219" i="4"/>
  <c r="B219" i="4"/>
  <c r="AG219" i="4" s="1"/>
  <c r="B218" i="4"/>
  <c r="AG218" i="4" s="1"/>
  <c r="B217" i="4"/>
  <c r="B216" i="4"/>
  <c r="AG216" i="4" s="1"/>
  <c r="B215" i="4"/>
  <c r="AG215" i="4" s="1"/>
  <c r="Q214" i="4"/>
  <c r="B214" i="4"/>
  <c r="AG214" i="4" s="1"/>
  <c r="B213" i="4"/>
  <c r="AG213" i="4" s="1"/>
  <c r="B212" i="4"/>
  <c r="B211" i="4"/>
  <c r="AG211" i="4" s="1"/>
  <c r="B210" i="4"/>
  <c r="AF210" i="4" s="1"/>
  <c r="B209" i="4"/>
  <c r="X209" i="4" s="1"/>
  <c r="B208" i="4"/>
  <c r="AG208" i="4" s="1"/>
  <c r="B207" i="4"/>
  <c r="AG207" i="4" s="1"/>
  <c r="B206" i="4"/>
  <c r="B205" i="4"/>
  <c r="AG205" i="4" s="1"/>
  <c r="B204" i="4"/>
  <c r="B203" i="4"/>
  <c r="B202" i="4"/>
  <c r="AF202" i="4" s="1"/>
  <c r="B201" i="4"/>
  <c r="B200" i="4"/>
  <c r="AG200" i="4" s="1"/>
  <c r="B199" i="4"/>
  <c r="AF199" i="4" s="1"/>
  <c r="B198" i="4"/>
  <c r="AG198" i="4" s="1"/>
  <c r="B197" i="4"/>
  <c r="B196" i="4"/>
  <c r="B195" i="4"/>
  <c r="T195" i="4" s="1"/>
  <c r="B194" i="4"/>
  <c r="T194" i="4" s="1"/>
  <c r="B193" i="4"/>
  <c r="AC193" i="4" s="1"/>
  <c r="B192" i="4"/>
  <c r="AG192" i="4" s="1"/>
  <c r="B191" i="4"/>
  <c r="AG191" i="4" s="1"/>
  <c r="B190" i="4"/>
  <c r="W190" i="4" s="1"/>
  <c r="B189" i="4"/>
  <c r="B188" i="4"/>
  <c r="AG188" i="4" s="1"/>
  <c r="Y187" i="4"/>
  <c r="Q187" i="4"/>
  <c r="B187" i="4"/>
  <c r="Z187" i="4" s="1"/>
  <c r="B186" i="4"/>
  <c r="AA186" i="4" s="1"/>
  <c r="B185" i="4"/>
  <c r="AG185" i="4" s="1"/>
  <c r="B184" i="4"/>
  <c r="AG184" i="4" s="1"/>
  <c r="B183" i="4"/>
  <c r="B182" i="4"/>
  <c r="B181" i="4"/>
  <c r="B180" i="4"/>
  <c r="AG180" i="4" s="1"/>
  <c r="B179" i="4"/>
  <c r="AG179" i="4" s="1"/>
  <c r="B178" i="4"/>
  <c r="AG178" i="4" s="1"/>
  <c r="B177" i="4"/>
  <c r="AG177" i="4" s="1"/>
  <c r="B176" i="4"/>
  <c r="Z176" i="4" s="1"/>
  <c r="B175" i="4"/>
  <c r="B174" i="4"/>
  <c r="B173" i="4"/>
  <c r="B172" i="4"/>
  <c r="B171" i="4"/>
  <c r="B170" i="4"/>
  <c r="B169" i="4"/>
  <c r="AG169" i="4" s="1"/>
  <c r="B168" i="4"/>
  <c r="V168" i="4" s="1"/>
  <c r="B167" i="4"/>
  <c r="AG167" i="4" s="1"/>
  <c r="B166" i="4"/>
  <c r="B165" i="4"/>
  <c r="AG165" i="4" s="1"/>
  <c r="B164" i="4"/>
  <c r="B163" i="4"/>
  <c r="V163" i="4" s="1"/>
  <c r="B162" i="4"/>
  <c r="V161" i="4"/>
  <c r="B161" i="4"/>
  <c r="AG161" i="4" s="1"/>
  <c r="R160" i="4"/>
  <c r="B160" i="4"/>
  <c r="AD159" i="4"/>
  <c r="B159" i="4"/>
  <c r="B158" i="4"/>
  <c r="B157" i="4"/>
  <c r="AG157" i="4" s="1"/>
  <c r="B156" i="4"/>
  <c r="AG156" i="4" s="1"/>
  <c r="B155" i="4"/>
  <c r="AG155" i="4" s="1"/>
  <c r="B154" i="4"/>
  <c r="R154" i="4" s="1"/>
  <c r="B153" i="4"/>
  <c r="AG153" i="4" s="1"/>
  <c r="B152" i="4"/>
  <c r="AG152" i="4" s="1"/>
  <c r="B151" i="4"/>
  <c r="B150" i="4"/>
  <c r="B149" i="4"/>
  <c r="AG149" i="4" s="1"/>
  <c r="B148" i="4"/>
  <c r="AG148" i="4" s="1"/>
  <c r="B147" i="4"/>
  <c r="B146" i="4"/>
  <c r="S146" i="4" s="1"/>
  <c r="B145" i="4"/>
  <c r="AG145" i="4" s="1"/>
  <c r="B144" i="4"/>
  <c r="V144" i="4" s="1"/>
  <c r="B143" i="4"/>
  <c r="AG143" i="4" s="1"/>
  <c r="B142" i="4"/>
  <c r="Y141" i="4"/>
  <c r="B141" i="4"/>
  <c r="B140" i="4"/>
  <c r="AG140" i="4" s="1"/>
  <c r="B139" i="4"/>
  <c r="AG139" i="4" s="1"/>
  <c r="B138" i="4"/>
  <c r="AG138" i="4" s="1"/>
  <c r="B137" i="4"/>
  <c r="AG137" i="4" s="1"/>
  <c r="B136" i="4"/>
  <c r="R136" i="4" s="1"/>
  <c r="B135" i="4"/>
  <c r="B134" i="4"/>
  <c r="AG134" i="4" s="1"/>
  <c r="B133" i="4"/>
  <c r="AG133" i="4" s="1"/>
  <c r="B132" i="4"/>
  <c r="B131" i="4"/>
  <c r="B130" i="4"/>
  <c r="B129" i="4"/>
  <c r="B128" i="4"/>
  <c r="AG128" i="4" s="1"/>
  <c r="B127" i="4"/>
  <c r="AG127" i="4" s="1"/>
  <c r="S126" i="4"/>
  <c r="B126" i="4"/>
  <c r="B125" i="4"/>
  <c r="X125" i="4" s="1"/>
  <c r="B124" i="4"/>
  <c r="B123" i="4"/>
  <c r="B122" i="4"/>
  <c r="AG122" i="4" s="1"/>
  <c r="B121" i="4"/>
  <c r="AG121" i="4" s="1"/>
  <c r="B120" i="4"/>
  <c r="B119" i="4"/>
  <c r="B118" i="4"/>
  <c r="AG118" i="4" s="1"/>
  <c r="AB117" i="4"/>
  <c r="B117" i="4"/>
  <c r="B116" i="4"/>
  <c r="B115" i="4"/>
  <c r="B114" i="4"/>
  <c r="AA114" i="4" s="1"/>
  <c r="B113" i="4"/>
  <c r="B112" i="4"/>
  <c r="AD112" i="4" s="1"/>
  <c r="B111" i="4"/>
  <c r="AG111" i="4" s="1"/>
  <c r="B110" i="4"/>
  <c r="AG110" i="4" s="1"/>
  <c r="B109" i="4"/>
  <c r="B108" i="4"/>
  <c r="AG108" i="4" s="1"/>
  <c r="B107" i="4"/>
  <c r="B106" i="4"/>
  <c r="AG106" i="4" s="1"/>
  <c r="B105" i="4"/>
  <c r="B104" i="4"/>
  <c r="S104" i="4" s="1"/>
  <c r="B103" i="4"/>
  <c r="AG103" i="4" s="1"/>
  <c r="B102" i="4"/>
  <c r="AG102" i="4" s="1"/>
  <c r="B101" i="4"/>
  <c r="AG101" i="4" s="1"/>
  <c r="B100" i="4"/>
  <c r="B99" i="4"/>
  <c r="B98" i="4"/>
  <c r="B97" i="4"/>
  <c r="AG97" i="4" s="1"/>
  <c r="B96" i="4"/>
  <c r="B95" i="4"/>
  <c r="AG95" i="4" s="1"/>
  <c r="B94" i="4"/>
  <c r="AG94" i="4" s="1"/>
  <c r="B93" i="4"/>
  <c r="Y93" i="4" s="1"/>
  <c r="AF92" i="4"/>
  <c r="B92" i="4"/>
  <c r="B91" i="4"/>
  <c r="AG91" i="4" s="1"/>
  <c r="AD90" i="4"/>
  <c r="R90" i="4"/>
  <c r="B90" i="4"/>
  <c r="X90" i="4" s="1"/>
  <c r="B89" i="4"/>
  <c r="B88" i="4"/>
  <c r="R88" i="4" s="1"/>
  <c r="B87" i="4"/>
  <c r="AG87" i="4" s="1"/>
  <c r="B86" i="4"/>
  <c r="B85" i="4"/>
  <c r="B84" i="4"/>
  <c r="B83" i="4"/>
  <c r="AG83" i="4" s="1"/>
  <c r="B82" i="4"/>
  <c r="Z82" i="4" s="1"/>
  <c r="B81" i="4"/>
  <c r="AG81" i="4" s="1"/>
  <c r="B80" i="4"/>
  <c r="U80" i="4" s="1"/>
  <c r="B79" i="4"/>
  <c r="AG79" i="4" s="1"/>
  <c r="B78" i="4"/>
  <c r="AG78" i="4" s="1"/>
  <c r="B77" i="4"/>
  <c r="AG77" i="4" s="1"/>
  <c r="B76" i="4"/>
  <c r="B75" i="4"/>
  <c r="B74" i="4"/>
  <c r="B73" i="4"/>
  <c r="B72" i="4"/>
  <c r="W72" i="4" s="1"/>
  <c r="B71" i="4"/>
  <c r="B70" i="4"/>
  <c r="AG70" i="4" s="1"/>
  <c r="B69" i="4"/>
  <c r="AD69" i="4" s="1"/>
  <c r="B68" i="4"/>
  <c r="AG68" i="4" s="1"/>
  <c r="B67" i="4"/>
  <c r="AG67" i="4" s="1"/>
  <c r="B66" i="4"/>
  <c r="B65" i="4"/>
  <c r="Y65" i="4" s="1"/>
  <c r="B64" i="4"/>
  <c r="AD63" i="4"/>
  <c r="B63" i="4"/>
  <c r="AG63" i="4" s="1"/>
  <c r="B62" i="4"/>
  <c r="B61" i="4"/>
  <c r="AG61" i="4" s="1"/>
  <c r="B60" i="4"/>
  <c r="B59" i="4"/>
  <c r="B58" i="4"/>
  <c r="R58" i="4" s="1"/>
  <c r="B57" i="4"/>
  <c r="AB56" i="4"/>
  <c r="B56" i="4"/>
  <c r="B55" i="4"/>
  <c r="B54" i="4"/>
  <c r="B53" i="4"/>
  <c r="B52" i="4"/>
  <c r="AG52" i="4" s="1"/>
  <c r="B51" i="4"/>
  <c r="AG51" i="4" s="1"/>
  <c r="B50" i="4"/>
  <c r="Z50" i="4" s="1"/>
  <c r="B49" i="4"/>
  <c r="AG49" i="4" s="1"/>
  <c r="B48" i="4"/>
  <c r="V48" i="4" s="1"/>
  <c r="B47" i="4"/>
  <c r="B46" i="4"/>
  <c r="B45" i="4"/>
  <c r="B44" i="4"/>
  <c r="B43" i="4"/>
  <c r="B42" i="4"/>
  <c r="B41" i="4"/>
  <c r="B40" i="4"/>
  <c r="Z40" i="4" s="1"/>
  <c r="B39" i="4"/>
  <c r="B38" i="4"/>
  <c r="B37" i="4"/>
  <c r="AC37" i="4" s="1"/>
  <c r="B36" i="4"/>
  <c r="B35" i="4"/>
  <c r="AG35" i="4" s="1"/>
  <c r="B34" i="4"/>
  <c r="B33" i="4"/>
  <c r="B32" i="4"/>
  <c r="B31" i="4"/>
  <c r="B30" i="4"/>
  <c r="R30" i="4" s="1"/>
  <c r="B29" i="4"/>
  <c r="V29" i="4" s="1"/>
  <c r="B28" i="4"/>
  <c r="B27" i="4"/>
  <c r="B26" i="4"/>
  <c r="Z26" i="4" s="1"/>
  <c r="B25" i="4"/>
  <c r="AG25" i="4" s="1"/>
  <c r="B24" i="4"/>
  <c r="B23" i="4"/>
  <c r="B22" i="4"/>
  <c r="B21" i="4"/>
  <c r="B20" i="4"/>
  <c r="B19" i="4"/>
  <c r="B18" i="4"/>
  <c r="Z18" i="4" s="1"/>
  <c r="B17" i="4"/>
  <c r="B16" i="4"/>
  <c r="AG16" i="4" s="1"/>
  <c r="B15" i="4"/>
  <c r="B14" i="4"/>
  <c r="B13" i="4"/>
  <c r="B12" i="4"/>
  <c r="AG12" i="4" s="1"/>
  <c r="B11" i="4"/>
  <c r="B10" i="4"/>
  <c r="AB10" i="4" s="1"/>
  <c r="B9" i="4"/>
  <c r="W9" i="4" s="1"/>
  <c r="B8" i="4"/>
  <c r="AF8" i="4" s="1"/>
  <c r="B7" i="4"/>
  <c r="B6" i="4"/>
  <c r="B5" i="4"/>
  <c r="AG5" i="4" s="1"/>
  <c r="B4" i="4"/>
  <c r="AG4" i="4" s="1"/>
  <c r="B3" i="4"/>
  <c r="AG3" i="4" s="1"/>
  <c r="B2" i="4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AA501" i="2"/>
  <c r="AA502" i="2"/>
  <c r="AA503" i="2"/>
  <c r="AA504" i="2"/>
  <c r="AA505" i="2"/>
  <c r="AA506" i="2"/>
  <c r="AA507" i="2"/>
  <c r="AA508" i="2"/>
  <c r="AA509" i="2"/>
  <c r="AA510" i="2"/>
  <c r="AA511" i="2"/>
  <c r="AA512" i="2"/>
  <c r="AA513" i="2"/>
  <c r="AA514" i="2"/>
  <c r="AA515" i="2"/>
  <c r="AA516" i="2"/>
  <c r="AA517" i="2"/>
  <c r="AA518" i="2"/>
  <c r="AA519" i="2"/>
  <c r="AA520" i="2"/>
  <c r="AA521" i="2"/>
  <c r="AA522" i="2"/>
  <c r="AA523" i="2"/>
  <c r="AA524" i="2"/>
  <c r="AA525" i="2"/>
  <c r="AA526" i="2"/>
  <c r="AA527" i="2"/>
  <c r="AA528" i="2"/>
  <c r="AA529" i="2"/>
  <c r="AA530" i="2"/>
  <c r="AA531" i="2"/>
  <c r="AA532" i="2"/>
  <c r="AA533" i="2"/>
  <c r="AA534" i="2"/>
  <c r="AA535" i="2"/>
  <c r="AA536" i="2"/>
  <c r="AA537" i="2"/>
  <c r="AA538" i="2"/>
  <c r="AA539" i="2"/>
  <c r="AA540" i="2"/>
  <c r="AA541" i="2"/>
  <c r="AA542" i="2"/>
  <c r="AA543" i="2"/>
  <c r="AA544" i="2"/>
  <c r="AA545" i="2"/>
  <c r="AA546" i="2"/>
  <c r="AA547" i="2"/>
  <c r="AA548" i="2"/>
  <c r="AA549" i="2"/>
  <c r="AA550" i="2"/>
  <c r="AA551" i="2"/>
  <c r="AA552" i="2"/>
  <c r="AA553" i="2"/>
  <c r="AA554" i="2"/>
  <c r="AA555" i="2"/>
  <c r="AA556" i="2"/>
  <c r="AA557" i="2"/>
  <c r="AA558" i="2"/>
  <c r="AA559" i="2"/>
  <c r="AA560" i="2"/>
  <c r="AA561" i="2"/>
  <c r="AA562" i="2"/>
  <c r="AA563" i="2"/>
  <c r="AA564" i="2"/>
  <c r="AA565" i="2"/>
  <c r="AA566" i="2"/>
  <c r="AA567" i="2"/>
  <c r="AA568" i="2"/>
  <c r="AA569" i="2"/>
  <c r="AA570" i="2"/>
  <c r="AA571" i="2"/>
  <c r="AA572" i="2"/>
  <c r="AA573" i="2"/>
  <c r="AA574" i="2"/>
  <c r="AA575" i="2"/>
  <c r="AA576" i="2"/>
  <c r="AA577" i="2"/>
  <c r="AA578" i="2"/>
  <c r="AA579" i="2"/>
  <c r="AA580" i="2"/>
  <c r="AA581" i="2"/>
  <c r="AA582" i="2"/>
  <c r="AA583" i="2"/>
  <c r="AA584" i="2"/>
  <c r="AA585" i="2"/>
  <c r="AA586" i="2"/>
  <c r="AA587" i="2"/>
  <c r="AA588" i="2"/>
  <c r="AA589" i="2"/>
  <c r="AA590" i="2"/>
  <c r="AA591" i="2"/>
  <c r="AA592" i="2"/>
  <c r="AA593" i="2"/>
  <c r="AA594" i="2"/>
  <c r="AA595" i="2"/>
  <c r="AA596" i="2"/>
  <c r="AA597" i="2"/>
  <c r="AA598" i="2"/>
  <c r="AA599" i="2"/>
  <c r="AA600" i="2"/>
  <c r="AA601" i="2"/>
  <c r="AA602" i="2"/>
  <c r="AA603" i="2"/>
  <c r="AA604" i="2"/>
  <c r="AA605" i="2"/>
  <c r="AA606" i="2"/>
  <c r="AA607" i="2"/>
  <c r="AA608" i="2"/>
  <c r="AA609" i="2"/>
  <c r="AA2" i="2"/>
  <c r="V6" i="6" l="1"/>
  <c r="AD4" i="6"/>
  <c r="W78" i="6"/>
  <c r="S140" i="6"/>
  <c r="Z15" i="6"/>
  <c r="U156" i="6"/>
  <c r="R135" i="6"/>
  <c r="Z13" i="6"/>
  <c r="AD167" i="6"/>
  <c r="AD152" i="6"/>
  <c r="R129" i="6"/>
  <c r="U12" i="6"/>
  <c r="V166" i="6"/>
  <c r="Z151" i="6"/>
  <c r="AA124" i="6"/>
  <c r="U9" i="6"/>
  <c r="AD164" i="6"/>
  <c r="AD149" i="6"/>
  <c r="AE117" i="6"/>
  <c r="AD7" i="6"/>
  <c r="AD161" i="6"/>
  <c r="Z148" i="6"/>
  <c r="S110" i="6"/>
  <c r="G19" i="9"/>
  <c r="AC12" i="6"/>
  <c r="AC9" i="6"/>
  <c r="V8" i="6"/>
  <c r="R7" i="6"/>
  <c r="V5" i="6"/>
  <c r="R4" i="6"/>
  <c r="V17" i="6"/>
  <c r="R16" i="6"/>
  <c r="AC14" i="6"/>
  <c r="R167" i="6"/>
  <c r="V165" i="6"/>
  <c r="R164" i="6"/>
  <c r="R161" i="6"/>
  <c r="AC159" i="6"/>
  <c r="U158" i="6"/>
  <c r="AC156" i="6"/>
  <c r="V153" i="6"/>
  <c r="R152" i="6"/>
  <c r="AC150" i="6"/>
  <c r="R149" i="6"/>
  <c r="AC145" i="6"/>
  <c r="S144" i="6"/>
  <c r="S141" i="6"/>
  <c r="S136" i="6"/>
  <c r="S132" i="6"/>
  <c r="S126" i="6"/>
  <c r="W119" i="6"/>
  <c r="AA112" i="6"/>
  <c r="AA104" i="6"/>
  <c r="AA88" i="6"/>
  <c r="G2" i="9"/>
  <c r="G22" i="9"/>
  <c r="G14" i="9"/>
  <c r="G6" i="9"/>
  <c r="V18" i="6"/>
  <c r="G11" i="9"/>
  <c r="AD13" i="6"/>
  <c r="AH13" i="6" s="1"/>
  <c r="Z12" i="6"/>
  <c r="Z9" i="6"/>
  <c r="U8" i="6"/>
  <c r="AD6" i="6"/>
  <c r="U5" i="6"/>
  <c r="V3" i="6"/>
  <c r="U17" i="6"/>
  <c r="AD15" i="6"/>
  <c r="AH15" i="6" s="1"/>
  <c r="V14" i="6"/>
  <c r="AD166" i="6"/>
  <c r="AH166" i="6" s="1"/>
  <c r="U165" i="6"/>
  <c r="AD162" i="6"/>
  <c r="AD160" i="6"/>
  <c r="Z159" i="6"/>
  <c r="AD157" i="6"/>
  <c r="Z156" i="6"/>
  <c r="U153" i="6"/>
  <c r="AD151" i="6"/>
  <c r="V150" i="6"/>
  <c r="AD148" i="6"/>
  <c r="Z145" i="6"/>
  <c r="R144" i="6"/>
  <c r="R141" i="6"/>
  <c r="R136" i="6"/>
  <c r="AE125" i="6"/>
  <c r="V119" i="6"/>
  <c r="W111" i="6"/>
  <c r="R102" i="6"/>
  <c r="G29" i="9"/>
  <c r="G21" i="9"/>
  <c r="G13" i="9"/>
  <c r="G5" i="9"/>
  <c r="G27" i="9"/>
  <c r="AC13" i="6"/>
  <c r="V12" i="6"/>
  <c r="V9" i="6"/>
  <c r="R8" i="6"/>
  <c r="AC6" i="6"/>
  <c r="R5" i="6"/>
  <c r="U3" i="6"/>
  <c r="R17" i="6"/>
  <c r="AC15" i="6"/>
  <c r="U14" i="6"/>
  <c r="AC166" i="6"/>
  <c r="R165" i="6"/>
  <c r="AC160" i="6"/>
  <c r="V159" i="6"/>
  <c r="AC157" i="6"/>
  <c r="V156" i="6"/>
  <c r="R153" i="6"/>
  <c r="AC151" i="6"/>
  <c r="U150" i="6"/>
  <c r="AC148" i="6"/>
  <c r="V145" i="6"/>
  <c r="AA143" i="6"/>
  <c r="AA140" i="6"/>
  <c r="S135" i="6"/>
  <c r="S129" i="6"/>
  <c r="S118" i="6"/>
  <c r="V111" i="6"/>
  <c r="G28" i="9"/>
  <c r="G20" i="9"/>
  <c r="G12" i="9"/>
  <c r="G4" i="9"/>
  <c r="V13" i="6"/>
  <c r="R12" i="6"/>
  <c r="R9" i="6"/>
  <c r="AC7" i="6"/>
  <c r="U6" i="6"/>
  <c r="AC4" i="6"/>
  <c r="AC16" i="6"/>
  <c r="V15" i="6"/>
  <c r="AC167" i="6"/>
  <c r="U166" i="6"/>
  <c r="AC164" i="6"/>
  <c r="AC161" i="6"/>
  <c r="V160" i="6"/>
  <c r="R159" i="6"/>
  <c r="V157" i="6"/>
  <c r="R156" i="6"/>
  <c r="AC152" i="6"/>
  <c r="V151" i="6"/>
  <c r="AC149" i="6"/>
  <c r="V148" i="6"/>
  <c r="R145" i="6"/>
  <c r="R143" i="6"/>
  <c r="S134" i="6"/>
  <c r="S128" i="6"/>
  <c r="AD116" i="6"/>
  <c r="AH116" i="6" s="1"/>
  <c r="AE109" i="6"/>
  <c r="AA96" i="6"/>
  <c r="AC71" i="6"/>
  <c r="G26" i="9"/>
  <c r="G18" i="9"/>
  <c r="G10" i="9"/>
  <c r="U13" i="6"/>
  <c r="AD10" i="6"/>
  <c r="AH10" i="6" s="1"/>
  <c r="AD8" i="6"/>
  <c r="AH8" i="6" s="1"/>
  <c r="Z7" i="6"/>
  <c r="AD5" i="6"/>
  <c r="Z4" i="6"/>
  <c r="AD17" i="6"/>
  <c r="Z16" i="6"/>
  <c r="U15" i="6"/>
  <c r="Z167" i="6"/>
  <c r="AD165" i="6"/>
  <c r="AH165" i="6" s="1"/>
  <c r="Z164" i="6"/>
  <c r="Z161" i="6"/>
  <c r="U160" i="6"/>
  <c r="AD158" i="6"/>
  <c r="U157" i="6"/>
  <c r="AD153" i="6"/>
  <c r="Z152" i="6"/>
  <c r="U151" i="6"/>
  <c r="Z149" i="6"/>
  <c r="U148" i="6"/>
  <c r="AD144" i="6"/>
  <c r="S142" i="6"/>
  <c r="AA137" i="6"/>
  <c r="R134" i="6"/>
  <c r="R128" i="6"/>
  <c r="AE121" i="6"/>
  <c r="AA108" i="6"/>
  <c r="R94" i="6"/>
  <c r="G25" i="9"/>
  <c r="G17" i="9"/>
  <c r="G9" i="9"/>
  <c r="R13" i="6"/>
  <c r="AC10" i="6"/>
  <c r="AC8" i="6"/>
  <c r="V7" i="6"/>
  <c r="AC5" i="6"/>
  <c r="V4" i="6"/>
  <c r="AC17" i="6"/>
  <c r="V16" i="6"/>
  <c r="R15" i="6"/>
  <c r="V167" i="6"/>
  <c r="AC165" i="6"/>
  <c r="V164" i="6"/>
  <c r="V161" i="6"/>
  <c r="R160" i="6"/>
  <c r="AC158" i="6"/>
  <c r="R157" i="6"/>
  <c r="AC153" i="6"/>
  <c r="V152" i="6"/>
  <c r="R151" i="6"/>
  <c r="V149" i="6"/>
  <c r="R148" i="6"/>
  <c r="AC144" i="6"/>
  <c r="R142" i="6"/>
  <c r="S137" i="6"/>
  <c r="S133" i="6"/>
  <c r="S127" i="6"/>
  <c r="AD120" i="6"/>
  <c r="AH120" i="6" s="1"/>
  <c r="AE113" i="6"/>
  <c r="G24" i="9"/>
  <c r="G16" i="9"/>
  <c r="G8" i="9"/>
  <c r="G3" i="9"/>
  <c r="AD12" i="6"/>
  <c r="AH12" i="6" s="1"/>
  <c r="AD9" i="6"/>
  <c r="Z8" i="6"/>
  <c r="U7" i="6"/>
  <c r="Z5" i="6"/>
  <c r="U4" i="6"/>
  <c r="Z17" i="6"/>
  <c r="U16" i="6"/>
  <c r="AD14" i="6"/>
  <c r="AH14" i="6" s="1"/>
  <c r="U167" i="6"/>
  <c r="Z165" i="6"/>
  <c r="U164" i="6"/>
  <c r="U161" i="6"/>
  <c r="AD159" i="6"/>
  <c r="V158" i="6"/>
  <c r="AD156" i="6"/>
  <c r="Z153" i="6"/>
  <c r="U152" i="6"/>
  <c r="AD150" i="6"/>
  <c r="AH150" i="6" s="1"/>
  <c r="U149" i="6"/>
  <c r="AD145" i="6"/>
  <c r="Z144" i="6"/>
  <c r="AA141" i="6"/>
  <c r="R137" i="6"/>
  <c r="R133" i="6"/>
  <c r="R127" i="6"/>
  <c r="AA120" i="6"/>
  <c r="AD112" i="6"/>
  <c r="AD104" i="6"/>
  <c r="G23" i="9"/>
  <c r="G15" i="9"/>
  <c r="G7" i="9"/>
  <c r="S221" i="4"/>
  <c r="Q230" i="4"/>
  <c r="AF361" i="4"/>
  <c r="T442" i="4"/>
  <c r="U221" i="4"/>
  <c r="S230" i="4"/>
  <c r="R454" i="4"/>
  <c r="AG464" i="4"/>
  <c r="U72" i="4"/>
  <c r="AD221" i="4"/>
  <c r="S226" i="4"/>
  <c r="Q312" i="4"/>
  <c r="T318" i="4"/>
  <c r="AG490" i="4"/>
  <c r="AG488" i="4"/>
  <c r="AC72" i="4"/>
  <c r="T153" i="4"/>
  <c r="T187" i="4"/>
  <c r="AC400" i="4"/>
  <c r="AD432" i="4"/>
  <c r="AD454" i="4"/>
  <c r="AG434" i="4"/>
  <c r="AG480" i="4"/>
  <c r="AG370" i="4"/>
  <c r="AG472" i="4"/>
  <c r="AA165" i="3"/>
  <c r="AC40" i="4"/>
  <c r="S229" i="4"/>
  <c r="AB264" i="4"/>
  <c r="W295" i="4"/>
  <c r="Z354" i="4"/>
  <c r="AG474" i="4"/>
  <c r="AG306" i="4"/>
  <c r="AC71" i="4"/>
  <c r="AG71" i="4"/>
  <c r="Z89" i="4"/>
  <c r="AG89" i="4"/>
  <c r="AC39" i="4"/>
  <c r="AG39" i="4"/>
  <c r="X53" i="4"/>
  <c r="AG53" i="4"/>
  <c r="AD59" i="4"/>
  <c r="AG59" i="4"/>
  <c r="Q113" i="4"/>
  <c r="AG113" i="4"/>
  <c r="AD119" i="4"/>
  <c r="AG119" i="4"/>
  <c r="AB152" i="4"/>
  <c r="W196" i="4"/>
  <c r="AG196" i="4"/>
  <c r="T261" i="4"/>
  <c r="AG261" i="4"/>
  <c r="S277" i="4"/>
  <c r="AG277" i="4"/>
  <c r="Z309" i="4"/>
  <c r="AG309" i="4"/>
  <c r="AB311" i="4"/>
  <c r="AG311" i="4"/>
  <c r="AF359" i="4"/>
  <c r="AG359" i="4"/>
  <c r="AF372" i="4"/>
  <c r="AG372" i="4"/>
  <c r="AC414" i="4"/>
  <c r="AG414" i="4"/>
  <c r="V427" i="4"/>
  <c r="AG427" i="4"/>
  <c r="Z437" i="4"/>
  <c r="AG437" i="4"/>
  <c r="AA445" i="4"/>
  <c r="AG445" i="4"/>
  <c r="AC451" i="4"/>
  <c r="AG451" i="4"/>
  <c r="Z462" i="4"/>
  <c r="AG462" i="4"/>
  <c r="AB462" i="4"/>
  <c r="AF477" i="4"/>
  <c r="AG477" i="4"/>
  <c r="AC485" i="4"/>
  <c r="AG485" i="4"/>
  <c r="AG10" i="4"/>
  <c r="AG402" i="4"/>
  <c r="AG274" i="4"/>
  <c r="AG242" i="4"/>
  <c r="AG210" i="4"/>
  <c r="AG136" i="4"/>
  <c r="AG93" i="4"/>
  <c r="AG50" i="4"/>
  <c r="AA509" i="3"/>
  <c r="AA466" i="3"/>
  <c r="AA423" i="3"/>
  <c r="AA374" i="3"/>
  <c r="AA293" i="3"/>
  <c r="Z44" i="4"/>
  <c r="AG44" i="4"/>
  <c r="Z98" i="4"/>
  <c r="AG98" i="4"/>
  <c r="Z132" i="4"/>
  <c r="AG132" i="4"/>
  <c r="W2" i="4"/>
  <c r="AA6" i="3"/>
  <c r="AA14" i="3"/>
  <c r="AA22" i="3"/>
  <c r="AA30" i="3"/>
  <c r="AA38" i="3"/>
  <c r="AA46" i="3"/>
  <c r="AA54" i="3"/>
  <c r="AA62" i="3"/>
  <c r="AA70" i="3"/>
  <c r="AA78" i="3"/>
  <c r="AA86" i="3"/>
  <c r="AA94" i="3"/>
  <c r="AA102" i="3"/>
  <c r="AA110" i="3"/>
  <c r="AA118" i="3"/>
  <c r="AA126" i="3"/>
  <c r="AA134" i="3"/>
  <c r="AA142" i="3"/>
  <c r="AA150" i="3"/>
  <c r="AA158" i="3"/>
  <c r="AA166" i="3"/>
  <c r="AA174" i="3"/>
  <c r="AA182" i="3"/>
  <c r="AA190" i="3"/>
  <c r="AA198" i="3"/>
  <c r="AA206" i="3"/>
  <c r="AA214" i="3"/>
  <c r="AA222" i="3"/>
  <c r="AA230" i="3"/>
  <c r="AA238" i="3"/>
  <c r="AA246" i="3"/>
  <c r="AA254" i="3"/>
  <c r="AA262" i="3"/>
  <c r="AA270" i="3"/>
  <c r="AA278" i="3"/>
  <c r="AA286" i="3"/>
  <c r="AA294" i="3"/>
  <c r="AA302" i="3"/>
  <c r="AA310" i="3"/>
  <c r="AA318" i="3"/>
  <c r="AA326" i="3"/>
  <c r="AA7" i="3"/>
  <c r="AA15" i="3"/>
  <c r="AA23" i="3"/>
  <c r="AA31" i="3"/>
  <c r="AA39" i="3"/>
  <c r="AA47" i="3"/>
  <c r="AA55" i="3"/>
  <c r="AA63" i="3"/>
  <c r="AA71" i="3"/>
  <c r="AA8" i="3"/>
  <c r="AA16" i="3"/>
  <c r="AA24" i="3"/>
  <c r="AA32" i="3"/>
  <c r="AA40" i="3"/>
  <c r="AA48" i="3"/>
  <c r="AA56" i="3"/>
  <c r="AA64" i="3"/>
  <c r="AA72" i="3"/>
  <c r="AA80" i="3"/>
  <c r="AA88" i="3"/>
  <c r="AA96" i="3"/>
  <c r="AA104" i="3"/>
  <c r="AA112" i="3"/>
  <c r="AA120" i="3"/>
  <c r="AA128" i="3"/>
  <c r="AA136" i="3"/>
  <c r="AA144" i="3"/>
  <c r="AA152" i="3"/>
  <c r="AA160" i="3"/>
  <c r="AA168" i="3"/>
  <c r="AA176" i="3"/>
  <c r="AA184" i="3"/>
  <c r="AA192" i="3"/>
  <c r="AA200" i="3"/>
  <c r="AA208" i="3"/>
  <c r="AA216" i="3"/>
  <c r="AA224" i="3"/>
  <c r="AA232" i="3"/>
  <c r="AA240" i="3"/>
  <c r="AA248" i="3"/>
  <c r="AA256" i="3"/>
  <c r="AA264" i="3"/>
  <c r="AA272" i="3"/>
  <c r="AA280" i="3"/>
  <c r="AA288" i="3"/>
  <c r="AA296" i="3"/>
  <c r="AA304" i="3"/>
  <c r="AA312" i="3"/>
  <c r="AA320" i="3"/>
  <c r="AA328" i="3"/>
  <c r="AA336" i="3"/>
  <c r="AA344" i="3"/>
  <c r="AA352" i="3"/>
  <c r="AA360" i="3"/>
  <c r="AA368" i="3"/>
  <c r="AA9" i="3"/>
  <c r="AA17" i="3"/>
  <c r="AA25" i="3"/>
  <c r="AA33" i="3"/>
  <c r="AA41" i="3"/>
  <c r="AA49" i="3"/>
  <c r="AA57" i="3"/>
  <c r="AA65" i="3"/>
  <c r="AA73" i="3"/>
  <c r="AA81" i="3"/>
  <c r="AA89" i="3"/>
  <c r="AA97" i="3"/>
  <c r="AA105" i="3"/>
  <c r="AA113" i="3"/>
  <c r="AA121" i="3"/>
  <c r="AA129" i="3"/>
  <c r="AA137" i="3"/>
  <c r="AA145" i="3"/>
  <c r="AA153" i="3"/>
  <c r="AA161" i="3"/>
  <c r="AA169" i="3"/>
  <c r="AA177" i="3"/>
  <c r="AA185" i="3"/>
  <c r="AA193" i="3"/>
  <c r="AA201" i="3"/>
  <c r="AA209" i="3"/>
  <c r="AA217" i="3"/>
  <c r="AA225" i="3"/>
  <c r="AA233" i="3"/>
  <c r="AA241" i="3"/>
  <c r="AA249" i="3"/>
  <c r="AA257" i="3"/>
  <c r="AA265" i="3"/>
  <c r="AA273" i="3"/>
  <c r="AA281" i="3"/>
  <c r="AA289" i="3"/>
  <c r="AA297" i="3"/>
  <c r="AA305" i="3"/>
  <c r="AA313" i="3"/>
  <c r="AA321" i="3"/>
  <c r="AA329" i="3"/>
  <c r="AA337" i="3"/>
  <c r="AA345" i="3"/>
  <c r="AA353" i="3"/>
  <c r="AA361" i="3"/>
  <c r="AA369" i="3"/>
  <c r="AA377" i="3"/>
  <c r="AA385" i="3"/>
  <c r="AA393" i="3"/>
  <c r="AA401" i="3"/>
  <c r="AA409" i="3"/>
  <c r="AA417" i="3"/>
  <c r="AA425" i="3"/>
  <c r="AA433" i="3"/>
  <c r="AA441" i="3"/>
  <c r="AA449" i="3"/>
  <c r="AA457" i="3"/>
  <c r="AA465" i="3"/>
  <c r="AA473" i="3"/>
  <c r="AA481" i="3"/>
  <c r="AA489" i="3"/>
  <c r="AA497" i="3"/>
  <c r="AA505" i="3"/>
  <c r="AA514" i="3"/>
  <c r="AA512" i="3"/>
  <c r="AA10" i="3"/>
  <c r="AA18" i="3"/>
  <c r="AA26" i="3"/>
  <c r="AA34" i="3"/>
  <c r="AA42" i="3"/>
  <c r="AA50" i="3"/>
  <c r="AA58" i="3"/>
  <c r="AA66" i="3"/>
  <c r="AA74" i="3"/>
  <c r="AA82" i="3"/>
  <c r="AA90" i="3"/>
  <c r="AA98" i="3"/>
  <c r="AA106" i="3"/>
  <c r="AA114" i="3"/>
  <c r="AA122" i="3"/>
  <c r="AA130" i="3"/>
  <c r="AA138" i="3"/>
  <c r="AA146" i="3"/>
  <c r="AA154" i="3"/>
  <c r="AA162" i="3"/>
  <c r="AA170" i="3"/>
  <c r="AA178" i="3"/>
  <c r="AA186" i="3"/>
  <c r="AA194" i="3"/>
  <c r="AA202" i="3"/>
  <c r="AA210" i="3"/>
  <c r="AA218" i="3"/>
  <c r="AA226" i="3"/>
  <c r="AA234" i="3"/>
  <c r="AA242" i="3"/>
  <c r="AA250" i="3"/>
  <c r="AA258" i="3"/>
  <c r="AA266" i="3"/>
  <c r="AA274" i="3"/>
  <c r="AA282" i="3"/>
  <c r="AA290" i="3"/>
  <c r="AA298" i="3"/>
  <c r="AA306" i="3"/>
  <c r="AA314" i="3"/>
  <c r="AA322" i="3"/>
  <c r="AA3" i="3"/>
  <c r="AA11" i="3"/>
  <c r="AA19" i="3"/>
  <c r="AA27" i="3"/>
  <c r="AA35" i="3"/>
  <c r="AA43" i="3"/>
  <c r="AA51" i="3"/>
  <c r="AA59" i="3"/>
  <c r="AA67" i="3"/>
  <c r="AA75" i="3"/>
  <c r="AA83" i="3"/>
  <c r="AA91" i="3"/>
  <c r="AA99" i="3"/>
  <c r="AA107" i="3"/>
  <c r="AA115" i="3"/>
  <c r="AA123" i="3"/>
  <c r="AA131" i="3"/>
  <c r="AA139" i="3"/>
  <c r="AA147" i="3"/>
  <c r="AA155" i="3"/>
  <c r="AA163" i="3"/>
  <c r="AA171" i="3"/>
  <c r="AA179" i="3"/>
  <c r="AA187" i="3"/>
  <c r="AA195" i="3"/>
  <c r="AA203" i="3"/>
  <c r="AA211" i="3"/>
  <c r="AA219" i="3"/>
  <c r="AA227" i="3"/>
  <c r="AA235" i="3"/>
  <c r="AA243" i="3"/>
  <c r="AA251" i="3"/>
  <c r="AA259" i="3"/>
  <c r="AA267" i="3"/>
  <c r="AA275" i="3"/>
  <c r="AA283" i="3"/>
  <c r="AA291" i="3"/>
  <c r="AA299" i="3"/>
  <c r="AA307" i="3"/>
  <c r="AA315" i="3"/>
  <c r="AA323" i="3"/>
  <c r="AA331" i="3"/>
  <c r="AA339" i="3"/>
  <c r="AA347" i="3"/>
  <c r="AA355" i="3"/>
  <c r="AA363" i="3"/>
  <c r="AA371" i="3"/>
  <c r="AA379" i="3"/>
  <c r="AA387" i="3"/>
  <c r="AA395" i="3"/>
  <c r="AA403" i="3"/>
  <c r="AA411" i="3"/>
  <c r="AA4" i="3"/>
  <c r="AA12" i="3"/>
  <c r="AA20" i="3"/>
  <c r="AA28" i="3"/>
  <c r="AA36" i="3"/>
  <c r="AA44" i="3"/>
  <c r="AA52" i="3"/>
  <c r="AA60" i="3"/>
  <c r="AA68" i="3"/>
  <c r="AA76" i="3"/>
  <c r="AA84" i="3"/>
  <c r="AA92" i="3"/>
  <c r="AA100" i="3"/>
  <c r="AA108" i="3"/>
  <c r="AA116" i="3"/>
  <c r="AA124" i="3"/>
  <c r="AA132" i="3"/>
  <c r="AA140" i="3"/>
  <c r="AA148" i="3"/>
  <c r="AA156" i="3"/>
  <c r="AA164" i="3"/>
  <c r="AA172" i="3"/>
  <c r="AA180" i="3"/>
  <c r="AA188" i="3"/>
  <c r="AA196" i="3"/>
  <c r="AA204" i="3"/>
  <c r="AA212" i="3"/>
  <c r="AA220" i="3"/>
  <c r="AA228" i="3"/>
  <c r="AA236" i="3"/>
  <c r="AA244" i="3"/>
  <c r="AA252" i="3"/>
  <c r="AA260" i="3"/>
  <c r="AA268" i="3"/>
  <c r="AA276" i="3"/>
  <c r="AA284" i="3"/>
  <c r="AA292" i="3"/>
  <c r="AA300" i="3"/>
  <c r="AA308" i="3"/>
  <c r="AA316" i="3"/>
  <c r="AA324" i="3"/>
  <c r="AA332" i="3"/>
  <c r="AA340" i="3"/>
  <c r="AA348" i="3"/>
  <c r="AA356" i="3"/>
  <c r="AA364" i="3"/>
  <c r="AA372" i="3"/>
  <c r="AA380" i="3"/>
  <c r="AA388" i="3"/>
  <c r="AA396" i="3"/>
  <c r="AA404" i="3"/>
  <c r="AA412" i="3"/>
  <c r="AA420" i="3"/>
  <c r="AA428" i="3"/>
  <c r="AA436" i="3"/>
  <c r="AA444" i="3"/>
  <c r="AA452" i="3"/>
  <c r="AA460" i="3"/>
  <c r="AA468" i="3"/>
  <c r="AA476" i="3"/>
  <c r="AA484" i="3"/>
  <c r="AA492" i="3"/>
  <c r="AA500" i="3"/>
  <c r="AA508" i="3"/>
  <c r="AA517" i="3"/>
  <c r="AA5" i="3"/>
  <c r="AA69" i="3"/>
  <c r="AA103" i="3"/>
  <c r="AA135" i="3"/>
  <c r="AA167" i="3"/>
  <c r="AA199" i="3"/>
  <c r="AA231" i="3"/>
  <c r="AA263" i="3"/>
  <c r="AA295" i="3"/>
  <c r="AA327" i="3"/>
  <c r="AA343" i="3"/>
  <c r="AA359" i="3"/>
  <c r="AA375" i="3"/>
  <c r="AA389" i="3"/>
  <c r="AA400" i="3"/>
  <c r="AA414" i="3"/>
  <c r="AA424" i="3"/>
  <c r="AA435" i="3"/>
  <c r="AA446" i="3"/>
  <c r="AA456" i="3"/>
  <c r="AA467" i="3"/>
  <c r="AA478" i="3"/>
  <c r="AA488" i="3"/>
  <c r="AA499" i="3"/>
  <c r="AA510" i="3"/>
  <c r="AA13" i="3"/>
  <c r="AA77" i="3"/>
  <c r="AA109" i="3"/>
  <c r="AA141" i="3"/>
  <c r="AA173" i="3"/>
  <c r="AA205" i="3"/>
  <c r="AA237" i="3"/>
  <c r="AA269" i="3"/>
  <c r="AA301" i="3"/>
  <c r="AA330" i="3"/>
  <c r="AA346" i="3"/>
  <c r="AA362" i="3"/>
  <c r="AA376" i="3"/>
  <c r="AA390" i="3"/>
  <c r="AA402" i="3"/>
  <c r="AA415" i="3"/>
  <c r="AA426" i="3"/>
  <c r="AA437" i="3"/>
  <c r="AA447" i="3"/>
  <c r="AA458" i="3"/>
  <c r="AA469" i="3"/>
  <c r="AA479" i="3"/>
  <c r="AA490" i="3"/>
  <c r="AA501" i="3"/>
  <c r="AA511" i="3"/>
  <c r="AA21" i="3"/>
  <c r="AA79" i="3"/>
  <c r="AA111" i="3"/>
  <c r="AA143" i="3"/>
  <c r="AA175" i="3"/>
  <c r="AA207" i="3"/>
  <c r="AA239" i="3"/>
  <c r="AA271" i="3"/>
  <c r="AA303" i="3"/>
  <c r="AA333" i="3"/>
  <c r="AA349" i="3"/>
  <c r="AA365" i="3"/>
  <c r="AA378" i="3"/>
  <c r="AA391" i="3"/>
  <c r="AA405" i="3"/>
  <c r="AA416" i="3"/>
  <c r="AA427" i="3"/>
  <c r="AA438" i="3"/>
  <c r="AA448" i="3"/>
  <c r="AA459" i="3"/>
  <c r="AA470" i="3"/>
  <c r="AA480" i="3"/>
  <c r="AA491" i="3"/>
  <c r="AA502" i="3"/>
  <c r="AA513" i="3"/>
  <c r="AA29" i="3"/>
  <c r="AA85" i="3"/>
  <c r="AA117" i="3"/>
  <c r="AA149" i="3"/>
  <c r="AA181" i="3"/>
  <c r="AA213" i="3"/>
  <c r="AA245" i="3"/>
  <c r="AA277" i="3"/>
  <c r="AA309" i="3"/>
  <c r="AA334" i="3"/>
  <c r="AA350" i="3"/>
  <c r="AA366" i="3"/>
  <c r="AA381" i="3"/>
  <c r="AA392" i="3"/>
  <c r="AA406" i="3"/>
  <c r="AA418" i="3"/>
  <c r="AA429" i="3"/>
  <c r="AA439" i="3"/>
  <c r="AA450" i="3"/>
  <c r="AA461" i="3"/>
  <c r="AA471" i="3"/>
  <c r="AA482" i="3"/>
  <c r="AA493" i="3"/>
  <c r="AA503" i="3"/>
  <c r="AA515" i="3"/>
  <c r="AA37" i="3"/>
  <c r="AA87" i="3"/>
  <c r="AA119" i="3"/>
  <c r="AA151" i="3"/>
  <c r="AA183" i="3"/>
  <c r="AA215" i="3"/>
  <c r="AA247" i="3"/>
  <c r="AA279" i="3"/>
  <c r="AA311" i="3"/>
  <c r="AA335" i="3"/>
  <c r="AA351" i="3"/>
  <c r="AA367" i="3"/>
  <c r="AA382" i="3"/>
  <c r="AA394" i="3"/>
  <c r="AA407" i="3"/>
  <c r="AA419" i="3"/>
  <c r="AA430" i="3"/>
  <c r="AA440" i="3"/>
  <c r="AA451" i="3"/>
  <c r="AA462" i="3"/>
  <c r="AA472" i="3"/>
  <c r="AA483" i="3"/>
  <c r="AA494" i="3"/>
  <c r="AA504" i="3"/>
  <c r="AA516" i="3"/>
  <c r="AA53" i="3"/>
  <c r="AA95" i="3"/>
  <c r="AA127" i="3"/>
  <c r="AA159" i="3"/>
  <c r="AA191" i="3"/>
  <c r="AA223" i="3"/>
  <c r="AA255" i="3"/>
  <c r="AA287" i="3"/>
  <c r="AA319" i="3"/>
  <c r="AA341" i="3"/>
  <c r="AA357" i="3"/>
  <c r="AA373" i="3"/>
  <c r="AA384" i="3"/>
  <c r="AA398" i="3"/>
  <c r="AA410" i="3"/>
  <c r="AA422" i="3"/>
  <c r="AA432" i="3"/>
  <c r="AA443" i="3"/>
  <c r="AA454" i="3"/>
  <c r="AA464" i="3"/>
  <c r="AA475" i="3"/>
  <c r="AA486" i="3"/>
  <c r="AA496" i="3"/>
  <c r="AA507" i="3"/>
  <c r="AA2" i="3"/>
  <c r="AD17" i="4"/>
  <c r="AG17" i="4"/>
  <c r="AF31" i="4"/>
  <c r="AG31" i="4"/>
  <c r="AF46" i="4"/>
  <c r="AG46" i="4"/>
  <c r="V85" i="4"/>
  <c r="AG85" i="4"/>
  <c r="AB98" i="4"/>
  <c r="Z175" i="4"/>
  <c r="AG175" i="4"/>
  <c r="T183" i="4"/>
  <c r="AG183" i="4"/>
  <c r="X265" i="4"/>
  <c r="AG265" i="4"/>
  <c r="AB32" i="4"/>
  <c r="AG32" i="4"/>
  <c r="R47" i="4"/>
  <c r="AG47" i="4"/>
  <c r="AA54" i="4"/>
  <c r="AG54" i="4"/>
  <c r="V60" i="4"/>
  <c r="AG60" i="4"/>
  <c r="Q66" i="4"/>
  <c r="AG66" i="4"/>
  <c r="Q86" i="4"/>
  <c r="AG86" i="4"/>
  <c r="R94" i="4"/>
  <c r="Z99" i="4"/>
  <c r="AG99" i="4"/>
  <c r="AC107" i="4"/>
  <c r="AG107" i="4"/>
  <c r="AC120" i="4"/>
  <c r="AG120" i="4"/>
  <c r="V135" i="4"/>
  <c r="AG135" i="4"/>
  <c r="Z142" i="4"/>
  <c r="AG142" i="4"/>
  <c r="AD152" i="4"/>
  <c r="AB158" i="4"/>
  <c r="AG158" i="4"/>
  <c r="R162" i="4"/>
  <c r="AG162" i="4"/>
  <c r="AF193" i="4"/>
  <c r="AG193" i="4"/>
  <c r="AB197" i="4"/>
  <c r="AG197" i="4"/>
  <c r="AF203" i="4"/>
  <c r="AG203" i="4"/>
  <c r="AD217" i="4"/>
  <c r="AG217" i="4"/>
  <c r="AB225" i="4"/>
  <c r="AG225" i="4"/>
  <c r="T229" i="4"/>
  <c r="W230" i="4"/>
  <c r="U241" i="4"/>
  <c r="T277" i="4"/>
  <c r="Y283" i="4"/>
  <c r="AG283" i="4"/>
  <c r="AC302" i="4"/>
  <c r="Q309" i="4"/>
  <c r="AA318" i="4"/>
  <c r="AG318" i="4"/>
  <c r="AA333" i="4"/>
  <c r="AG333" i="4"/>
  <c r="AD366" i="4"/>
  <c r="AG366" i="4"/>
  <c r="AA389" i="4"/>
  <c r="AG389" i="4"/>
  <c r="X396" i="4"/>
  <c r="AG396" i="4"/>
  <c r="T409" i="4"/>
  <c r="AD421" i="4"/>
  <c r="AG421" i="4"/>
  <c r="Y428" i="4"/>
  <c r="AG428" i="4"/>
  <c r="Z438" i="4"/>
  <c r="AG438" i="4"/>
  <c r="Z443" i="4"/>
  <c r="AG443" i="4"/>
  <c r="W443" i="4"/>
  <c r="Z446" i="4"/>
  <c r="AG446" i="4"/>
  <c r="X470" i="4"/>
  <c r="AG470" i="4"/>
  <c r="AB470" i="4"/>
  <c r="AG8" i="4"/>
  <c r="AG432" i="4"/>
  <c r="AG400" i="4"/>
  <c r="AG272" i="4"/>
  <c r="AG176" i="4"/>
  <c r="AG90" i="4"/>
  <c r="AG48" i="4"/>
  <c r="AA506" i="3"/>
  <c r="AA463" i="3"/>
  <c r="AA421" i="3"/>
  <c r="AA370" i="3"/>
  <c r="AA285" i="3"/>
  <c r="AA157" i="3"/>
  <c r="AF150" i="4"/>
  <c r="AG150" i="4"/>
  <c r="Q159" i="4"/>
  <c r="AG159" i="4"/>
  <c r="AF163" i="4"/>
  <c r="AG163" i="4"/>
  <c r="AB204" i="4"/>
  <c r="AG204" i="4"/>
  <c r="Y229" i="4"/>
  <c r="AD263" i="4"/>
  <c r="AG263" i="4"/>
  <c r="AB277" i="4"/>
  <c r="AC284" i="4"/>
  <c r="AG284" i="4"/>
  <c r="R292" i="4"/>
  <c r="AG292" i="4"/>
  <c r="AC303" i="4"/>
  <c r="AG303" i="4"/>
  <c r="S309" i="4"/>
  <c r="X324" i="4"/>
  <c r="AG324" i="4"/>
  <c r="Z347" i="4"/>
  <c r="AG347" i="4"/>
  <c r="AF353" i="4"/>
  <c r="AG353" i="4"/>
  <c r="Z367" i="4"/>
  <c r="AG367" i="4"/>
  <c r="T382" i="4"/>
  <c r="AG382" i="4"/>
  <c r="X404" i="4"/>
  <c r="AG404" i="4"/>
  <c r="W439" i="4"/>
  <c r="AG439" i="4"/>
  <c r="T453" i="4"/>
  <c r="AG453" i="4"/>
  <c r="AD457" i="4"/>
  <c r="AG457" i="4"/>
  <c r="AG426" i="4"/>
  <c r="AG394" i="4"/>
  <c r="AG266" i="4"/>
  <c r="AG202" i="4"/>
  <c r="AG168" i="4"/>
  <c r="AG125" i="4"/>
  <c r="AG82" i="4"/>
  <c r="AG40" i="4"/>
  <c r="AA498" i="3"/>
  <c r="AA455" i="3"/>
  <c r="AA413" i="3"/>
  <c r="AA358" i="3"/>
  <c r="AA261" i="3"/>
  <c r="AA133" i="3"/>
  <c r="X22" i="4"/>
  <c r="AG22" i="4"/>
  <c r="AB76" i="4"/>
  <c r="AG76" i="4"/>
  <c r="AA15" i="4"/>
  <c r="AG15" i="4"/>
  <c r="AD64" i="4"/>
  <c r="AG64" i="4"/>
  <c r="AA19" i="4"/>
  <c r="AG19" i="4"/>
  <c r="AD33" i="4"/>
  <c r="AG33" i="4"/>
  <c r="AB55" i="4"/>
  <c r="AG55" i="4"/>
  <c r="U73" i="4"/>
  <c r="AG73" i="4"/>
  <c r="AD115" i="4"/>
  <c r="AG115" i="4"/>
  <c r="S20" i="4"/>
  <c r="AG20" i="4"/>
  <c r="W34" i="4"/>
  <c r="AG34" i="4"/>
  <c r="AB48" i="4"/>
  <c r="Q87" i="4"/>
  <c r="Z116" i="4"/>
  <c r="AG116" i="4"/>
  <c r="Z143" i="4"/>
  <c r="R150" i="4"/>
  <c r="X170" i="4"/>
  <c r="AG170" i="4"/>
  <c r="V237" i="4"/>
  <c r="AG237" i="4"/>
  <c r="AF243" i="4"/>
  <c r="AG243" i="4"/>
  <c r="AD268" i="4"/>
  <c r="AG268" i="4"/>
  <c r="X275" i="4"/>
  <c r="AG275" i="4"/>
  <c r="Y278" i="4"/>
  <c r="AG278" i="4"/>
  <c r="AB293" i="4"/>
  <c r="AG293" i="4"/>
  <c r="U309" i="4"/>
  <c r="R389" i="4"/>
  <c r="V404" i="4"/>
  <c r="AA423" i="4"/>
  <c r="AG423" i="4"/>
  <c r="X429" i="4"/>
  <c r="AG429" i="4"/>
  <c r="X433" i="4"/>
  <c r="AG433" i="4"/>
  <c r="R439" i="4"/>
  <c r="R443" i="4"/>
  <c r="AA447" i="4"/>
  <c r="AG447" i="4"/>
  <c r="Q447" i="4"/>
  <c r="AG392" i="4"/>
  <c r="AG264" i="4"/>
  <c r="AG232" i="4"/>
  <c r="AG80" i="4"/>
  <c r="AG37" i="4"/>
  <c r="AA495" i="3"/>
  <c r="AA453" i="3"/>
  <c r="AA408" i="3"/>
  <c r="AA354" i="3"/>
  <c r="AA253" i="3"/>
  <c r="AA125" i="3"/>
  <c r="AF7" i="4"/>
  <c r="AG7" i="4"/>
  <c r="T30" i="4"/>
  <c r="AG30" i="4"/>
  <c r="AC23" i="4"/>
  <c r="AG23" i="4"/>
  <c r="U57" i="4"/>
  <c r="AG57" i="4"/>
  <c r="V11" i="4"/>
  <c r="AG11" i="4"/>
  <c r="U27" i="4"/>
  <c r="AG27" i="4"/>
  <c r="X100" i="4"/>
  <c r="AG100" i="4"/>
  <c r="AA28" i="4"/>
  <c r="AG28" i="4"/>
  <c r="T41" i="4"/>
  <c r="AG41" i="4"/>
  <c r="W55" i="4"/>
  <c r="W62" i="4"/>
  <c r="AG62" i="4"/>
  <c r="V74" i="4"/>
  <c r="AG74" i="4"/>
  <c r="AB92" i="4"/>
  <c r="AG92" i="4"/>
  <c r="Z96" i="4"/>
  <c r="AG96" i="4"/>
  <c r="AF109" i="4"/>
  <c r="AG109" i="4"/>
  <c r="AF129" i="4"/>
  <c r="AG129" i="4"/>
  <c r="V189" i="4"/>
  <c r="AG189" i="4"/>
  <c r="U199" i="4"/>
  <c r="AG199" i="4"/>
  <c r="AF212" i="4"/>
  <c r="AG212" i="4"/>
  <c r="AF222" i="4"/>
  <c r="AG222" i="4"/>
  <c r="Z229" i="4"/>
  <c r="AD334" i="4"/>
  <c r="AG334" i="4"/>
  <c r="AB6" i="4"/>
  <c r="AG6" i="4"/>
  <c r="U13" i="4"/>
  <c r="AG13" i="4"/>
  <c r="Y21" i="4"/>
  <c r="AG21" i="4"/>
  <c r="Z42" i="4"/>
  <c r="AG42" i="4"/>
  <c r="AA56" i="4"/>
  <c r="AG56" i="4"/>
  <c r="T75" i="4"/>
  <c r="AG75" i="4"/>
  <c r="AF88" i="4"/>
  <c r="AG88" i="4"/>
  <c r="S92" i="4"/>
  <c r="U96" i="4"/>
  <c r="S116" i="4"/>
  <c r="T123" i="4"/>
  <c r="AG123" i="4"/>
  <c r="AD130" i="4"/>
  <c r="AG130" i="4"/>
  <c r="AA150" i="4"/>
  <c r="V153" i="4"/>
  <c r="W160" i="4"/>
  <c r="AG160" i="4"/>
  <c r="W163" i="4"/>
  <c r="AD171" i="4"/>
  <c r="AG171" i="4"/>
  <c r="AC187" i="4"/>
  <c r="AG187" i="4"/>
  <c r="X189" i="4"/>
  <c r="AF194" i="4"/>
  <c r="V199" i="4"/>
  <c r="AF206" i="4"/>
  <c r="AG206" i="4"/>
  <c r="V219" i="4"/>
  <c r="R223" i="4"/>
  <c r="AG223" i="4"/>
  <c r="Q231" i="4"/>
  <c r="R237" i="4"/>
  <c r="Z251" i="4"/>
  <c r="AG251" i="4"/>
  <c r="AB257" i="4"/>
  <c r="AG257" i="4"/>
  <c r="R264" i="4"/>
  <c r="V268" i="4"/>
  <c r="T275" i="4"/>
  <c r="AB279" i="4"/>
  <c r="AG279" i="4"/>
  <c r="AF286" i="4"/>
  <c r="AG286" i="4"/>
  <c r="AD300" i="4"/>
  <c r="AG300" i="4"/>
  <c r="V309" i="4"/>
  <c r="W324" i="4"/>
  <c r="AF347" i="4"/>
  <c r="AF369" i="4"/>
  <c r="AG369" i="4"/>
  <c r="X389" i="4"/>
  <c r="R395" i="4"/>
  <c r="AG395" i="4"/>
  <c r="AA440" i="4"/>
  <c r="W440" i="4"/>
  <c r="S443" i="4"/>
  <c r="AC465" i="4"/>
  <c r="AG465" i="4"/>
  <c r="AG386" i="4"/>
  <c r="AG354" i="4"/>
  <c r="AG194" i="4"/>
  <c r="AG114" i="4"/>
  <c r="AG72" i="4"/>
  <c r="AG29" i="4"/>
  <c r="AA487" i="3"/>
  <c r="AA445" i="3"/>
  <c r="AA399" i="3"/>
  <c r="AA342" i="3"/>
  <c r="AA229" i="3"/>
  <c r="AA101" i="3"/>
  <c r="AF117" i="4"/>
  <c r="AG117" i="4"/>
  <c r="V124" i="4"/>
  <c r="AG124" i="4"/>
  <c r="AF131" i="4"/>
  <c r="AG131" i="4"/>
  <c r="Z151" i="4"/>
  <c r="AG151" i="4"/>
  <c r="AB164" i="4"/>
  <c r="AG164" i="4"/>
  <c r="Z172" i="4"/>
  <c r="AG172" i="4"/>
  <c r="AD190" i="4"/>
  <c r="AG190" i="4"/>
  <c r="U195" i="4"/>
  <c r="AG195" i="4"/>
  <c r="Y230" i="4"/>
  <c r="AG230" i="4"/>
  <c r="X231" i="4"/>
  <c r="AA245" i="4"/>
  <c r="AG245" i="4"/>
  <c r="AB252" i="4"/>
  <c r="AG252" i="4"/>
  <c r="X264" i="4"/>
  <c r="X269" i="4"/>
  <c r="AG269" i="4"/>
  <c r="V275" i="4"/>
  <c r="T279" i="4"/>
  <c r="AD287" i="4"/>
  <c r="AG287" i="4"/>
  <c r="T301" i="4"/>
  <c r="AG301" i="4"/>
  <c r="X309" i="4"/>
  <c r="AD315" i="4"/>
  <c r="AG315" i="4"/>
  <c r="Z324" i="4"/>
  <c r="AA342" i="4"/>
  <c r="AF348" i="4"/>
  <c r="AG348" i="4"/>
  <c r="S354" i="4"/>
  <c r="Z363" i="4"/>
  <c r="AG363" i="4"/>
  <c r="AC369" i="4"/>
  <c r="Y377" i="4"/>
  <c r="AG377" i="4"/>
  <c r="T395" i="4"/>
  <c r="AC406" i="4"/>
  <c r="AG406" i="4"/>
  <c r="X413" i="4"/>
  <c r="AG413" i="4"/>
  <c r="AB419" i="4"/>
  <c r="AG419" i="4"/>
  <c r="AB425" i="4"/>
  <c r="AG425" i="4"/>
  <c r="Q440" i="4"/>
  <c r="X443" i="4"/>
  <c r="Z459" i="4"/>
  <c r="AG448" i="4"/>
  <c r="AG416" i="4"/>
  <c r="AG384" i="4"/>
  <c r="AG224" i="4"/>
  <c r="AG154" i="4"/>
  <c r="AG112" i="4"/>
  <c r="AG69" i="4"/>
  <c r="AG26" i="4"/>
  <c r="AA485" i="3"/>
  <c r="AA442" i="3"/>
  <c r="AA397" i="3"/>
  <c r="AA338" i="3"/>
  <c r="AA221" i="3"/>
  <c r="AA93" i="3"/>
  <c r="AB14" i="4"/>
  <c r="AG14" i="4"/>
  <c r="V36" i="4"/>
  <c r="AG36" i="4"/>
  <c r="V43" i="4"/>
  <c r="AG43" i="4"/>
  <c r="Z83" i="4"/>
  <c r="Z173" i="4"/>
  <c r="AG173" i="4"/>
  <c r="S181" i="4"/>
  <c r="AG181" i="4"/>
  <c r="AB220" i="4"/>
  <c r="AG220" i="4"/>
  <c r="AD229" i="4"/>
  <c r="AG229" i="4"/>
  <c r="AD253" i="4"/>
  <c r="AG253" i="4"/>
  <c r="AA259" i="4"/>
  <c r="AG259" i="4"/>
  <c r="AA307" i="4"/>
  <c r="AG307" i="4"/>
  <c r="AF309" i="4"/>
  <c r="Q321" i="4"/>
  <c r="AG321" i="4"/>
  <c r="AF324" i="4"/>
  <c r="V331" i="4"/>
  <c r="AG331" i="4"/>
  <c r="X337" i="4"/>
  <c r="AG337" i="4"/>
  <c r="AB358" i="4"/>
  <c r="AG358" i="4"/>
  <c r="Y436" i="4"/>
  <c r="AG436" i="4"/>
  <c r="Z441" i="4"/>
  <c r="AG441" i="4"/>
  <c r="AD483" i="4"/>
  <c r="AG483" i="4"/>
  <c r="AG2" i="4"/>
  <c r="AG442" i="4"/>
  <c r="AG410" i="4"/>
  <c r="AG282" i="4"/>
  <c r="AG250" i="4"/>
  <c r="AG186" i="4"/>
  <c r="AG146" i="4"/>
  <c r="AG104" i="4"/>
  <c r="AG18" i="4"/>
  <c r="AA477" i="3"/>
  <c r="AA434" i="3"/>
  <c r="AA386" i="3"/>
  <c r="AA325" i="3"/>
  <c r="AA197" i="3"/>
  <c r="AA61" i="3"/>
  <c r="AB270" i="4"/>
  <c r="AG270" i="4"/>
  <c r="AA275" i="4"/>
  <c r="Y9" i="4"/>
  <c r="AG9" i="4"/>
  <c r="T24" i="4"/>
  <c r="AG24" i="4"/>
  <c r="S30" i="4"/>
  <c r="AB38" i="4"/>
  <c r="AG38" i="4"/>
  <c r="Z45" i="4"/>
  <c r="AG45" i="4"/>
  <c r="T65" i="4"/>
  <c r="AG65" i="4"/>
  <c r="AA84" i="4"/>
  <c r="AG84" i="4"/>
  <c r="AB93" i="4"/>
  <c r="T98" i="4"/>
  <c r="AC105" i="4"/>
  <c r="AG105" i="4"/>
  <c r="AB126" i="4"/>
  <c r="AG126" i="4"/>
  <c r="Z141" i="4"/>
  <c r="AG141" i="4"/>
  <c r="Z147" i="4"/>
  <c r="AG147" i="4"/>
  <c r="S152" i="4"/>
  <c r="R161" i="4"/>
  <c r="Z166" i="4"/>
  <c r="AG166" i="4"/>
  <c r="X174" i="4"/>
  <c r="AG174" i="4"/>
  <c r="Q182" i="4"/>
  <c r="AG182" i="4"/>
  <c r="U187" i="4"/>
  <c r="AB195" i="4"/>
  <c r="AB201" i="4"/>
  <c r="AG201" i="4"/>
  <c r="AB209" i="4"/>
  <c r="AG209" i="4"/>
  <c r="V223" i="4"/>
  <c r="Q229" i="4"/>
  <c r="R230" i="4"/>
  <c r="AD233" i="4"/>
  <c r="AG233" i="4"/>
  <c r="Z246" i="4"/>
  <c r="AG246" i="4"/>
  <c r="R253" i="4"/>
  <c r="AF264" i="4"/>
  <c r="S271" i="4"/>
  <c r="AG271" i="4"/>
  <c r="Z276" i="4"/>
  <c r="AG276" i="4"/>
  <c r="AC281" i="4"/>
  <c r="AG281" i="4"/>
  <c r="Q302" i="4"/>
  <c r="AB310" i="4"/>
  <c r="AG310" i="4"/>
  <c r="S321" i="4"/>
  <c r="AC325" i="4"/>
  <c r="AG325" i="4"/>
  <c r="T331" i="4"/>
  <c r="W337" i="4"/>
  <c r="X354" i="4"/>
  <c r="X358" i="4"/>
  <c r="AF365" i="4"/>
  <c r="AG365" i="4"/>
  <c r="Y387" i="4"/>
  <c r="AG387" i="4"/>
  <c r="Q391" i="4"/>
  <c r="AD395" i="4"/>
  <c r="AD401" i="4"/>
  <c r="AG401" i="4"/>
  <c r="V426" i="4"/>
  <c r="V436" i="4"/>
  <c r="AB444" i="4"/>
  <c r="AG444" i="4"/>
  <c r="AG440" i="4"/>
  <c r="AG408" i="4"/>
  <c r="AG312" i="4"/>
  <c r="AG280" i="4"/>
  <c r="AG144" i="4"/>
  <c r="AG58" i="4"/>
  <c r="AA518" i="3"/>
  <c r="AA474" i="3"/>
  <c r="AA431" i="3"/>
  <c r="AA383" i="3"/>
  <c r="AA317" i="3"/>
  <c r="AA189" i="3"/>
  <c r="AA45" i="3"/>
  <c r="AG481" i="4"/>
  <c r="AG449" i="4"/>
  <c r="AG487" i="4"/>
  <c r="AG479" i="4"/>
  <c r="AG471" i="4"/>
  <c r="AG454" i="4"/>
  <c r="AG484" i="4"/>
  <c r="AG452" i="4"/>
  <c r="AG467" i="4"/>
  <c r="AH27" i="6"/>
  <c r="AD15" i="4"/>
  <c r="W20" i="4"/>
  <c r="V46" i="4"/>
  <c r="AF48" i="4"/>
  <c r="X72" i="4"/>
  <c r="U101" i="4"/>
  <c r="AB114" i="4"/>
  <c r="U124" i="4"/>
  <c r="T129" i="4"/>
  <c r="AD141" i="4"/>
  <c r="AF176" i="4"/>
  <c r="Y195" i="4"/>
  <c r="AD199" i="4"/>
  <c r="S225" i="4"/>
  <c r="W245" i="4"/>
  <c r="R251" i="4"/>
  <c r="V274" i="4"/>
  <c r="AB275" i="4"/>
  <c r="AB296" i="4"/>
  <c r="S301" i="4"/>
  <c r="AD302" i="4"/>
  <c r="R309" i="4"/>
  <c r="W318" i="4"/>
  <c r="AF331" i="4"/>
  <c r="X348" i="4"/>
  <c r="R367" i="4"/>
  <c r="S377" i="4"/>
  <c r="X386" i="4"/>
  <c r="AD389" i="4"/>
  <c r="Q402" i="4"/>
  <c r="W404" i="4"/>
  <c r="V408" i="4"/>
  <c r="AD417" i="4"/>
  <c r="AB426" i="4"/>
  <c r="R433" i="4"/>
  <c r="U443" i="4"/>
  <c r="R445" i="4"/>
  <c r="S448" i="4"/>
  <c r="X453" i="4"/>
  <c r="Q471" i="4"/>
  <c r="W484" i="4"/>
  <c r="Y225" i="4"/>
  <c r="W251" i="4"/>
  <c r="Z274" i="4"/>
  <c r="AF296" i="4"/>
  <c r="Z301" i="4"/>
  <c r="AB348" i="4"/>
  <c r="V367" i="4"/>
  <c r="T377" i="4"/>
  <c r="AD386" i="4"/>
  <c r="Y402" i="4"/>
  <c r="W433" i="4"/>
  <c r="AD445" i="4"/>
  <c r="AA448" i="4"/>
  <c r="W471" i="4"/>
  <c r="X46" i="4"/>
  <c r="S173" i="4"/>
  <c r="R206" i="4"/>
  <c r="Z270" i="4"/>
  <c r="AB274" i="4"/>
  <c r="V276" i="4"/>
  <c r="T303" i="4"/>
  <c r="Q307" i="4"/>
  <c r="AD310" i="4"/>
  <c r="AC367" i="4"/>
  <c r="U377" i="4"/>
  <c r="V381" i="4"/>
  <c r="Z402" i="4"/>
  <c r="AC405" i="4"/>
  <c r="AA433" i="4"/>
  <c r="AF448" i="4"/>
  <c r="Q454" i="4"/>
  <c r="T10" i="4"/>
  <c r="Y29" i="4"/>
  <c r="T6" i="4"/>
  <c r="AC29" i="4"/>
  <c r="U173" i="4"/>
  <c r="V206" i="4"/>
  <c r="AD276" i="4"/>
  <c r="W303" i="4"/>
  <c r="W307" i="4"/>
  <c r="X377" i="4"/>
  <c r="AB402" i="4"/>
  <c r="AD433" i="4"/>
  <c r="V17" i="4"/>
  <c r="Z46" i="4"/>
  <c r="Q90" i="4"/>
  <c r="AD92" i="4"/>
  <c r="S96" i="4"/>
  <c r="T104" i="4"/>
  <c r="W126" i="4"/>
  <c r="X150" i="4"/>
  <c r="Y173" i="4"/>
  <c r="S189" i="4"/>
  <c r="AD206" i="4"/>
  <c r="AC223" i="4"/>
  <c r="U226" i="4"/>
  <c r="W229" i="4"/>
  <c r="U230" i="4"/>
  <c r="S237" i="4"/>
  <c r="W243" i="4"/>
  <c r="V257" i="4"/>
  <c r="V281" i="4"/>
  <c r="S302" i="4"/>
  <c r="W309" i="4"/>
  <c r="Q311" i="4"/>
  <c r="AF333" i="4"/>
  <c r="AC377" i="4"/>
  <c r="AF400" i="4"/>
  <c r="S406" i="4"/>
  <c r="R410" i="4"/>
  <c r="T419" i="4"/>
  <c r="V425" i="4"/>
  <c r="Z428" i="4"/>
  <c r="T432" i="4"/>
  <c r="AF443" i="4"/>
  <c r="X454" i="4"/>
  <c r="R464" i="4"/>
  <c r="R470" i="4"/>
  <c r="Z481" i="4"/>
  <c r="W46" i="4"/>
  <c r="W257" i="4"/>
  <c r="AA311" i="4"/>
  <c r="AF377" i="4"/>
  <c r="AD406" i="4"/>
  <c r="W410" i="4"/>
  <c r="X2" i="4"/>
  <c r="AA48" i="4"/>
  <c r="AA53" i="4"/>
  <c r="AC75" i="4"/>
  <c r="Z90" i="4"/>
  <c r="AC96" i="4"/>
  <c r="AC100" i="4"/>
  <c r="S117" i="4"/>
  <c r="R141" i="4"/>
  <c r="U181" i="4"/>
  <c r="T203" i="4"/>
  <c r="AB222" i="4"/>
  <c r="T224" i="4"/>
  <c r="AD227" i="4"/>
  <c r="AC233" i="4"/>
  <c r="T268" i="4"/>
  <c r="X300" i="4"/>
  <c r="AB302" i="4"/>
  <c r="AD309" i="4"/>
  <c r="W325" i="4"/>
  <c r="Q331" i="4"/>
  <c r="U369" i="4"/>
  <c r="V401" i="4"/>
  <c r="S404" i="4"/>
  <c r="AD416" i="4"/>
  <c r="U426" i="4"/>
  <c r="W429" i="4"/>
  <c r="V444" i="4"/>
  <c r="AF470" i="4"/>
  <c r="R179" i="4"/>
  <c r="Z179" i="4"/>
  <c r="AF304" i="4"/>
  <c r="T304" i="4"/>
  <c r="W28" i="4"/>
  <c r="AC53" i="4"/>
  <c r="R59" i="4"/>
  <c r="AF75" i="4"/>
  <c r="Q151" i="4"/>
  <c r="AF159" i="4"/>
  <c r="X290" i="4"/>
  <c r="Q290" i="4"/>
  <c r="Z339" i="4"/>
  <c r="AD339" i="4"/>
  <c r="Y339" i="4"/>
  <c r="X339" i="4"/>
  <c r="T339" i="4"/>
  <c r="Q339" i="4"/>
  <c r="AF357" i="4"/>
  <c r="X357" i="4"/>
  <c r="W357" i="4"/>
  <c r="V357" i="4"/>
  <c r="S357" i="4"/>
  <c r="R357" i="4"/>
  <c r="AD398" i="4"/>
  <c r="AB398" i="4"/>
  <c r="Y422" i="4"/>
  <c r="AA422" i="4"/>
  <c r="X422" i="4"/>
  <c r="AC55" i="4"/>
  <c r="AD166" i="4"/>
  <c r="AF2" i="4"/>
  <c r="Y16" i="4"/>
  <c r="U19" i="4"/>
  <c r="R23" i="4"/>
  <c r="AB28" i="4"/>
  <c r="X30" i="4"/>
  <c r="R37" i="4"/>
  <c r="AF45" i="4"/>
  <c r="W47" i="4"/>
  <c r="Q50" i="4"/>
  <c r="AF55" i="4"/>
  <c r="T59" i="4"/>
  <c r="AF87" i="4"/>
  <c r="W87" i="4"/>
  <c r="S89" i="4"/>
  <c r="T90" i="4"/>
  <c r="Y113" i="4"/>
  <c r="AD123" i="4"/>
  <c r="AB123" i="4"/>
  <c r="X135" i="4"/>
  <c r="R144" i="4"/>
  <c r="S150" i="4"/>
  <c r="AF167" i="4"/>
  <c r="W167" i="4"/>
  <c r="V175" i="4"/>
  <c r="W226" i="4"/>
  <c r="S306" i="4"/>
  <c r="X306" i="4"/>
  <c r="W306" i="4"/>
  <c r="V339" i="4"/>
  <c r="AF345" i="4"/>
  <c r="Z345" i="4"/>
  <c r="W345" i="4"/>
  <c r="R345" i="4"/>
  <c r="T357" i="4"/>
  <c r="S328" i="4"/>
  <c r="AC328" i="4"/>
  <c r="AB2" i="4"/>
  <c r="S19" i="4"/>
  <c r="Q89" i="4"/>
  <c r="V149" i="4"/>
  <c r="AB149" i="4"/>
  <c r="Z159" i="4"/>
  <c r="T159" i="4"/>
  <c r="W159" i="4"/>
  <c r="X172" i="4"/>
  <c r="V172" i="4"/>
  <c r="AC19" i="4"/>
  <c r="V59" i="4"/>
  <c r="S62" i="4"/>
  <c r="R74" i="4"/>
  <c r="W90" i="4"/>
  <c r="T144" i="4"/>
  <c r="AA152" i="4"/>
  <c r="V152" i="4"/>
  <c r="R159" i="4"/>
  <c r="AB172" i="4"/>
  <c r="Z197" i="4"/>
  <c r="S197" i="4"/>
  <c r="AC221" i="4"/>
  <c r="Q221" i="4"/>
  <c r="Z221" i="4"/>
  <c r="W221" i="4"/>
  <c r="T221" i="4"/>
  <c r="AB226" i="4"/>
  <c r="X322" i="4"/>
  <c r="AA322" i="4"/>
  <c r="T322" i="4"/>
  <c r="S322" i="4"/>
  <c r="Q322" i="4"/>
  <c r="AF322" i="4"/>
  <c r="AD340" i="4"/>
  <c r="Z340" i="4"/>
  <c r="T340" i="4"/>
  <c r="Q340" i="4"/>
  <c r="X89" i="4"/>
  <c r="T89" i="4"/>
  <c r="Q135" i="4"/>
  <c r="Y175" i="4"/>
  <c r="X208" i="4"/>
  <c r="U208" i="4"/>
  <c r="AA30" i="4"/>
  <c r="AA32" i="4"/>
  <c r="AB50" i="4"/>
  <c r="Z54" i="4"/>
  <c r="S29" i="4"/>
  <c r="AF30" i="4"/>
  <c r="T46" i="4"/>
  <c r="S48" i="4"/>
  <c r="W59" i="4"/>
  <c r="S72" i="4"/>
  <c r="AB87" i="4"/>
  <c r="AB89" i="4"/>
  <c r="W92" i="4"/>
  <c r="S114" i="4"/>
  <c r="U128" i="4"/>
  <c r="T128" i="4"/>
  <c r="Z144" i="4"/>
  <c r="V150" i="4"/>
  <c r="R152" i="4"/>
  <c r="U159" i="4"/>
  <c r="AF160" i="4"/>
  <c r="Y194" i="4"/>
  <c r="X197" i="4"/>
  <c r="R221" i="4"/>
  <c r="Z293" i="4"/>
  <c r="W293" i="4"/>
  <c r="AF303" i="4"/>
  <c r="AB303" i="4"/>
  <c r="V303" i="4"/>
  <c r="U303" i="4"/>
  <c r="S303" i="4"/>
  <c r="AD303" i="4"/>
  <c r="R303" i="4"/>
  <c r="AB306" i="4"/>
  <c r="AC322" i="4"/>
  <c r="X340" i="4"/>
  <c r="X388" i="4"/>
  <c r="AF388" i="4"/>
  <c r="V388" i="4"/>
  <c r="S388" i="4"/>
  <c r="W283" i="4"/>
  <c r="T283" i="4"/>
  <c r="AC89" i="4"/>
  <c r="V129" i="4"/>
  <c r="Z145" i="4"/>
  <c r="Y145" i="4"/>
  <c r="V159" i="4"/>
  <c r="AF161" i="4"/>
  <c r="U161" i="4"/>
  <c r="AA170" i="4"/>
  <c r="V170" i="4"/>
  <c r="AC218" i="4"/>
  <c r="Q218" i="4"/>
  <c r="Z238" i="4"/>
  <c r="W238" i="4"/>
  <c r="Y248" i="4"/>
  <c r="AF248" i="4"/>
  <c r="W248" i="4"/>
  <c r="S248" i="4"/>
  <c r="AF297" i="4"/>
  <c r="R297" i="4"/>
  <c r="AA314" i="4"/>
  <c r="S314" i="4"/>
  <c r="T55" i="4"/>
  <c r="S69" i="4"/>
  <c r="Y134" i="4"/>
  <c r="Z134" i="4"/>
  <c r="X143" i="4"/>
  <c r="T143" i="4"/>
  <c r="X159" i="4"/>
  <c r="S165" i="4"/>
  <c r="AD165" i="4"/>
  <c r="AD202" i="4"/>
  <c r="AA218" i="4"/>
  <c r="R238" i="4"/>
  <c r="AA248" i="4"/>
  <c r="AC298" i="4"/>
  <c r="S298" i="4"/>
  <c r="AC314" i="4"/>
  <c r="AD393" i="4"/>
  <c r="Z393" i="4"/>
  <c r="T393" i="4"/>
  <c r="S393" i="4"/>
  <c r="V435" i="4"/>
  <c r="AD31" i="4"/>
  <c r="AC273" i="4"/>
  <c r="AA273" i="4"/>
  <c r="AB356" i="4"/>
  <c r="Z356" i="4"/>
  <c r="X356" i="4"/>
  <c r="Q356" i="4"/>
  <c r="X59" i="4"/>
  <c r="S2" i="4"/>
  <c r="Q31" i="4"/>
  <c r="T34" i="4"/>
  <c r="S40" i="4"/>
  <c r="AB59" i="4"/>
  <c r="U31" i="4"/>
  <c r="AB40" i="4"/>
  <c r="V55" i="4"/>
  <c r="AC59" i="4"/>
  <c r="AB88" i="4"/>
  <c r="AA90" i="4"/>
  <c r="S90" i="4"/>
  <c r="AF90" i="4"/>
  <c r="U100" i="4"/>
  <c r="X104" i="4"/>
  <c r="W116" i="4"/>
  <c r="V116" i="4"/>
  <c r="Z126" i="4"/>
  <c r="U129" i="4"/>
  <c r="Q134" i="4"/>
  <c r="R143" i="4"/>
  <c r="AC159" i="4"/>
  <c r="T161" i="4"/>
  <c r="AF170" i="4"/>
  <c r="AD219" i="4"/>
  <c r="Z219" i="4"/>
  <c r="AB221" i="4"/>
  <c r="Z226" i="4"/>
  <c r="T226" i="4"/>
  <c r="AF226" i="4"/>
  <c r="R226" i="4"/>
  <c r="AC226" i="4"/>
  <c r="Q226" i="4"/>
  <c r="X226" i="4"/>
  <c r="AA295" i="4"/>
  <c r="X295" i="4"/>
  <c r="S295" i="4"/>
  <c r="R295" i="4"/>
  <c r="AA299" i="4"/>
  <c r="AD299" i="4"/>
  <c r="W361" i="4"/>
  <c r="AD361" i="4"/>
  <c r="Z361" i="4"/>
  <c r="U361" i="4"/>
  <c r="S361" i="4"/>
  <c r="X411" i="4"/>
  <c r="AF411" i="4"/>
  <c r="AF318" i="4"/>
  <c r="AC321" i="4"/>
  <c r="AD353" i="4"/>
  <c r="AD367" i="4"/>
  <c r="X409" i="4"/>
  <c r="W419" i="4"/>
  <c r="U439" i="4"/>
  <c r="AC440" i="4"/>
  <c r="AD447" i="4"/>
  <c r="AD453" i="4"/>
  <c r="AD464" i="4"/>
  <c r="AA481" i="4"/>
  <c r="W187" i="4"/>
  <c r="Z189" i="4"/>
  <c r="AF195" i="4"/>
  <c r="W206" i="4"/>
  <c r="Z223" i="4"/>
  <c r="AA225" i="4"/>
  <c r="X257" i="4"/>
  <c r="Q270" i="4"/>
  <c r="R277" i="4"/>
  <c r="R279" i="4"/>
  <c r="T302" i="4"/>
  <c r="AC309" i="4"/>
  <c r="S318" i="4"/>
  <c r="AF321" i="4"/>
  <c r="AC324" i="4"/>
  <c r="W331" i="4"/>
  <c r="R347" i="4"/>
  <c r="AF355" i="4"/>
  <c r="Q367" i="4"/>
  <c r="AF367" i="4"/>
  <c r="T370" i="4"/>
  <c r="AD384" i="4"/>
  <c r="AF389" i="4"/>
  <c r="AC395" i="4"/>
  <c r="U401" i="4"/>
  <c r="AA402" i="4"/>
  <c r="AD404" i="4"/>
  <c r="Y409" i="4"/>
  <c r="Q414" i="4"/>
  <c r="AA417" i="4"/>
  <c r="X419" i="4"/>
  <c r="V439" i="4"/>
  <c r="Q444" i="4"/>
  <c r="T446" i="4"/>
  <c r="X462" i="4"/>
  <c r="AF464" i="4"/>
  <c r="AF471" i="4"/>
  <c r="AF481" i="4"/>
  <c r="AB409" i="4"/>
  <c r="V414" i="4"/>
  <c r="AD439" i="4"/>
  <c r="AF223" i="4"/>
  <c r="V277" i="4"/>
  <c r="Y279" i="4"/>
  <c r="U318" i="4"/>
  <c r="V347" i="4"/>
  <c r="T367" i="4"/>
  <c r="R400" i="4"/>
  <c r="AC401" i="4"/>
  <c r="X405" i="4"/>
  <c r="S413" i="4"/>
  <c r="W414" i="4"/>
  <c r="AF439" i="4"/>
  <c r="W444" i="4"/>
  <c r="AA446" i="4"/>
  <c r="V452" i="4"/>
  <c r="R465" i="4"/>
  <c r="U472" i="4"/>
  <c r="AA482" i="4"/>
  <c r="AF187" i="4"/>
  <c r="AC220" i="4"/>
  <c r="AA277" i="4"/>
  <c r="Q315" i="4"/>
  <c r="V318" i="4"/>
  <c r="Q324" i="4"/>
  <c r="V325" i="4"/>
  <c r="AA347" i="4"/>
  <c r="U367" i="4"/>
  <c r="Z400" i="4"/>
  <c r="AA405" i="4"/>
  <c r="U413" i="4"/>
  <c r="AB414" i="4"/>
  <c r="Z452" i="4"/>
  <c r="T488" i="4"/>
  <c r="R187" i="4"/>
  <c r="Y245" i="4"/>
  <c r="AC268" i="4"/>
  <c r="AD277" i="4"/>
  <c r="Z307" i="4"/>
  <c r="X318" i="4"/>
  <c r="T324" i="4"/>
  <c r="U353" i="4"/>
  <c r="X365" i="4"/>
  <c r="W367" i="4"/>
  <c r="AB369" i="4"/>
  <c r="V389" i="4"/>
  <c r="U404" i="4"/>
  <c r="Q409" i="4"/>
  <c r="AB410" i="4"/>
  <c r="AC413" i="4"/>
  <c r="R419" i="4"/>
  <c r="U421" i="4"/>
  <c r="W432" i="4"/>
  <c r="Q439" i="4"/>
  <c r="V440" i="4"/>
  <c r="AD443" i="4"/>
  <c r="Y445" i="4"/>
  <c r="S447" i="4"/>
  <c r="AD467" i="4"/>
  <c r="S481" i="4"/>
  <c r="T484" i="4"/>
  <c r="Z6" i="4"/>
  <c r="Y8" i="4"/>
  <c r="Y11" i="4"/>
  <c r="AA11" i="4"/>
  <c r="S11" i="4"/>
  <c r="AB21" i="4"/>
  <c r="R21" i="4"/>
  <c r="T37" i="4"/>
  <c r="U44" i="4"/>
  <c r="AA44" i="4"/>
  <c r="V44" i="4"/>
  <c r="Z69" i="4"/>
  <c r="X69" i="4"/>
  <c r="U69" i="4"/>
  <c r="AF69" i="4"/>
  <c r="T69" i="4"/>
  <c r="AC69" i="4"/>
  <c r="R69" i="4"/>
  <c r="AC73" i="4"/>
  <c r="R73" i="4"/>
  <c r="AB73" i="4"/>
  <c r="AA73" i="4"/>
  <c r="V73" i="4"/>
  <c r="R105" i="4"/>
  <c r="AB142" i="4"/>
  <c r="S142" i="4"/>
  <c r="Y142" i="4"/>
  <c r="R142" i="4"/>
  <c r="Q142" i="4"/>
  <c r="T146" i="4"/>
  <c r="AD70" i="4"/>
  <c r="W70" i="4"/>
  <c r="T137" i="4"/>
  <c r="R137" i="4"/>
  <c r="Y249" i="4"/>
  <c r="U249" i="4"/>
  <c r="AD249" i="4"/>
  <c r="AC249" i="4"/>
  <c r="T249" i="4"/>
  <c r="R249" i="4"/>
  <c r="T77" i="4"/>
  <c r="U119" i="4"/>
  <c r="AB121" i="4"/>
  <c r="V9" i="4"/>
  <c r="R9" i="4"/>
  <c r="AB9" i="4"/>
  <c r="U11" i="4"/>
  <c r="W16" i="4"/>
  <c r="AD16" i="4"/>
  <c r="X16" i="4"/>
  <c r="V21" i="4"/>
  <c r="Y37" i="4"/>
  <c r="T44" i="4"/>
  <c r="Y51" i="4"/>
  <c r="V51" i="4"/>
  <c r="V54" i="4"/>
  <c r="R54" i="4"/>
  <c r="AF54" i="4"/>
  <c r="Z64" i="4"/>
  <c r="Q69" i="4"/>
  <c r="AB71" i="4"/>
  <c r="V71" i="4"/>
  <c r="S73" i="4"/>
  <c r="AC99" i="4"/>
  <c r="U99" i="4"/>
  <c r="S105" i="4"/>
  <c r="W119" i="4"/>
  <c r="V142" i="4"/>
  <c r="AD146" i="4"/>
  <c r="AF185" i="4"/>
  <c r="Q185" i="4"/>
  <c r="AC185" i="4"/>
  <c r="Z185" i="4"/>
  <c r="Y185" i="4"/>
  <c r="S185" i="4"/>
  <c r="R185" i="4"/>
  <c r="AA235" i="4"/>
  <c r="Y235" i="4"/>
  <c r="X235" i="4"/>
  <c r="W235" i="4"/>
  <c r="AF235" i="4"/>
  <c r="AC235" i="4"/>
  <c r="V235" i="4"/>
  <c r="S235" i="4"/>
  <c r="R235" i="4"/>
  <c r="Q235" i="4"/>
  <c r="AF327" i="4"/>
  <c r="AD327" i="4"/>
  <c r="T327" i="4"/>
  <c r="AC327" i="4"/>
  <c r="S327" i="4"/>
  <c r="W327" i="4"/>
  <c r="AB327" i="4"/>
  <c r="AA327" i="4"/>
  <c r="Z327" i="4"/>
  <c r="V327" i="4"/>
  <c r="R327" i="4"/>
  <c r="Q327" i="4"/>
  <c r="U327" i="4"/>
  <c r="AF77" i="4"/>
  <c r="Y77" i="4"/>
  <c r="W110" i="4"/>
  <c r="AA110" i="4"/>
  <c r="Z110" i="4"/>
  <c r="Q110" i="4"/>
  <c r="X119" i="4"/>
  <c r="W236" i="4"/>
  <c r="AB236" i="4"/>
  <c r="Y236" i="4"/>
  <c r="V236" i="4"/>
  <c r="Q236" i="4"/>
  <c r="Z258" i="4"/>
  <c r="Y258" i="4"/>
  <c r="X258" i="4"/>
  <c r="U258" i="4"/>
  <c r="Y121" i="4"/>
  <c r="AC121" i="4"/>
  <c r="V121" i="4"/>
  <c r="S121" i="4"/>
  <c r="Y7" i="4"/>
  <c r="V7" i="4"/>
  <c r="AC44" i="4"/>
  <c r="S53" i="4"/>
  <c r="AD53" i="4"/>
  <c r="Q53" i="4"/>
  <c r="Z53" i="4"/>
  <c r="V69" i="4"/>
  <c r="X73" i="4"/>
  <c r="AF79" i="4"/>
  <c r="U79" i="4"/>
  <c r="Z91" i="4"/>
  <c r="R91" i="4"/>
  <c r="AC97" i="4"/>
  <c r="U97" i="4"/>
  <c r="V110" i="4"/>
  <c r="AD133" i="4"/>
  <c r="X133" i="4"/>
  <c r="Q133" i="4"/>
  <c r="S148" i="4"/>
  <c r="AD148" i="4"/>
  <c r="U148" i="4"/>
  <c r="Z254" i="4"/>
  <c r="R254" i="4"/>
  <c r="AA105" i="4"/>
  <c r="AD105" i="4"/>
  <c r="Q105" i="4"/>
  <c r="AB105" i="4"/>
  <c r="V105" i="4"/>
  <c r="T105" i="4"/>
  <c r="V119" i="4"/>
  <c r="T119" i="4"/>
  <c r="AF119" i="4"/>
  <c r="R119" i="4"/>
  <c r="Z119" i="4"/>
  <c r="Z346" i="4"/>
  <c r="AA346" i="4"/>
  <c r="U346" i="4"/>
  <c r="AB346" i="4"/>
  <c r="Q346" i="4"/>
  <c r="U105" i="4"/>
  <c r="W5" i="4"/>
  <c r="Y5" i="4"/>
  <c r="R7" i="4"/>
  <c r="X10" i="4"/>
  <c r="S10" i="4"/>
  <c r="Y17" i="4"/>
  <c r="T17" i="4"/>
  <c r="AB42" i="4"/>
  <c r="T42" i="4"/>
  <c r="Q42" i="4"/>
  <c r="V45" i="4"/>
  <c r="AC45" i="4"/>
  <c r="S45" i="4"/>
  <c r="R53" i="4"/>
  <c r="Z55" i="4"/>
  <c r="U55" i="4"/>
  <c r="AD55" i="4"/>
  <c r="R55" i="4"/>
  <c r="X55" i="4"/>
  <c r="W56" i="4"/>
  <c r="X56" i="4"/>
  <c r="AA69" i="4"/>
  <c r="AF73" i="4"/>
  <c r="Y79" i="4"/>
  <c r="AB91" i="4"/>
  <c r="Q97" i="4"/>
  <c r="AF105" i="4"/>
  <c r="AD110" i="4"/>
  <c r="R120" i="4"/>
  <c r="AF120" i="4"/>
  <c r="V133" i="4"/>
  <c r="AB22" i="4"/>
  <c r="T22" i="4"/>
  <c r="T5" i="4"/>
  <c r="X7" i="4"/>
  <c r="AD5" i="4"/>
  <c r="AC7" i="4"/>
  <c r="R10" i="4"/>
  <c r="U17" i="4"/>
  <c r="X23" i="4"/>
  <c r="AD23" i="4"/>
  <c r="Q23" i="4"/>
  <c r="AB39" i="4"/>
  <c r="S42" i="4"/>
  <c r="X45" i="4"/>
  <c r="T53" i="4"/>
  <c r="Q55" i="4"/>
  <c r="R56" i="4"/>
  <c r="AB69" i="4"/>
  <c r="Y74" i="4"/>
  <c r="AB74" i="4"/>
  <c r="W74" i="4"/>
  <c r="S74" i="4"/>
  <c r="AF76" i="4"/>
  <c r="X76" i="4"/>
  <c r="V76" i="4"/>
  <c r="AB97" i="4"/>
  <c r="Z106" i="4"/>
  <c r="W106" i="4"/>
  <c r="AA120" i="4"/>
  <c r="AA149" i="4"/>
  <c r="AD168" i="4"/>
  <c r="AA168" i="4"/>
  <c r="AC168" i="4"/>
  <c r="Y174" i="4"/>
  <c r="AF174" i="4"/>
  <c r="Z174" i="4"/>
  <c r="AA262" i="4"/>
  <c r="V262" i="4"/>
  <c r="U6" i="4"/>
  <c r="W6" i="4"/>
  <c r="S6" i="4"/>
  <c r="AC6" i="4"/>
  <c r="AF32" i="4"/>
  <c r="X32" i="4"/>
  <c r="Z37" i="4"/>
  <c r="W37" i="4"/>
  <c r="S37" i="4"/>
  <c r="X63" i="4"/>
  <c r="AB101" i="4"/>
  <c r="AC101" i="4"/>
  <c r="V101" i="4"/>
  <c r="S101" i="4"/>
  <c r="Q107" i="4"/>
  <c r="Z107" i="4"/>
  <c r="R107" i="4"/>
  <c r="AD124" i="4"/>
  <c r="T124" i="4"/>
  <c r="AF124" i="4"/>
  <c r="AB72" i="4"/>
  <c r="AD126" i="4"/>
  <c r="Z135" i="4"/>
  <c r="Z150" i="4"/>
  <c r="AB150" i="4"/>
  <c r="Q150" i="4"/>
  <c r="AD150" i="4"/>
  <c r="X160" i="4"/>
  <c r="AA160" i="4"/>
  <c r="AD163" i="4"/>
  <c r="AB189" i="4"/>
  <c r="X190" i="4"/>
  <c r="V203" i="4"/>
  <c r="V208" i="4"/>
  <c r="Q276" i="4"/>
  <c r="X283" i="4"/>
  <c r="AF283" i="4"/>
  <c r="AB283" i="4"/>
  <c r="X292" i="4"/>
  <c r="V292" i="4"/>
  <c r="AC323" i="4"/>
  <c r="AA323" i="4"/>
  <c r="W176" i="4"/>
  <c r="V176" i="4"/>
  <c r="AC189" i="4"/>
  <c r="Z190" i="4"/>
  <c r="W203" i="4"/>
  <c r="Z208" i="4"/>
  <c r="W219" i="4"/>
  <c r="V225" i="4"/>
  <c r="U225" i="4"/>
  <c r="AC225" i="4"/>
  <c r="X320" i="4"/>
  <c r="Z320" i="4"/>
  <c r="W320" i="4"/>
  <c r="Q320" i="4"/>
  <c r="AF320" i="4"/>
  <c r="AB320" i="4"/>
  <c r="T320" i="4"/>
  <c r="R320" i="4"/>
  <c r="AB349" i="4"/>
  <c r="V349" i="4"/>
  <c r="T349" i="4"/>
  <c r="AF349" i="4"/>
  <c r="AA349" i="4"/>
  <c r="X349" i="4"/>
  <c r="AD72" i="4"/>
  <c r="S164" i="4"/>
  <c r="AF175" i="4"/>
  <c r="T175" i="4"/>
  <c r="T176" i="4"/>
  <c r="U179" i="4"/>
  <c r="Q189" i="4"/>
  <c r="AF189" i="4"/>
  <c r="AB190" i="4"/>
  <c r="AA201" i="4"/>
  <c r="X203" i="4"/>
  <c r="AB208" i="4"/>
  <c r="Q219" i="4"/>
  <c r="T220" i="4"/>
  <c r="Q225" i="4"/>
  <c r="AD225" i="4"/>
  <c r="Q233" i="4"/>
  <c r="Y237" i="4"/>
  <c r="Z237" i="4"/>
  <c r="AB237" i="4"/>
  <c r="U253" i="4"/>
  <c r="AA253" i="4"/>
  <c r="W253" i="4"/>
  <c r="V253" i="4"/>
  <c r="T253" i="4"/>
  <c r="S259" i="4"/>
  <c r="S263" i="4"/>
  <c r="S273" i="4"/>
  <c r="Z275" i="4"/>
  <c r="W275" i="4"/>
  <c r="S275" i="4"/>
  <c r="AF275" i="4"/>
  <c r="R275" i="4"/>
  <c r="AD275" i="4"/>
  <c r="Q275" i="4"/>
  <c r="W276" i="4"/>
  <c r="V283" i="4"/>
  <c r="Y287" i="4"/>
  <c r="V293" i="4"/>
  <c r="R293" i="4"/>
  <c r="AF293" i="4"/>
  <c r="U320" i="4"/>
  <c r="V19" i="4"/>
  <c r="W30" i="4"/>
  <c r="Y31" i="4"/>
  <c r="R72" i="4"/>
  <c r="AF72" i="4"/>
  <c r="T78" i="4"/>
  <c r="AF89" i="4"/>
  <c r="R93" i="4"/>
  <c r="AB96" i="4"/>
  <c r="Z104" i="4"/>
  <c r="Q126" i="4"/>
  <c r="W135" i="4"/>
  <c r="Y143" i="4"/>
  <c r="T150" i="4"/>
  <c r="X151" i="4"/>
  <c r="AB151" i="4"/>
  <c r="T152" i="4"/>
  <c r="Y154" i="4"/>
  <c r="AA154" i="4"/>
  <c r="AB160" i="4"/>
  <c r="R170" i="4"/>
  <c r="S172" i="4"/>
  <c r="V173" i="4"/>
  <c r="Q175" i="4"/>
  <c r="X176" i="4"/>
  <c r="W179" i="4"/>
  <c r="R189" i="4"/>
  <c r="T199" i="4"/>
  <c r="AD208" i="4"/>
  <c r="X218" i="4"/>
  <c r="T218" i="4"/>
  <c r="R219" i="4"/>
  <c r="V220" i="4"/>
  <c r="R225" i="4"/>
  <c r="AF231" i="4"/>
  <c r="AA233" i="4"/>
  <c r="AD241" i="4"/>
  <c r="Q241" i="4"/>
  <c r="Y259" i="4"/>
  <c r="Z273" i="4"/>
  <c r="AC297" i="4"/>
  <c r="W297" i="4"/>
  <c r="X297" i="4"/>
  <c r="T297" i="4"/>
  <c r="S297" i="4"/>
  <c r="U316" i="4"/>
  <c r="R316" i="4"/>
  <c r="AC316" i="4"/>
  <c r="AA316" i="4"/>
  <c r="X316" i="4"/>
  <c r="W316" i="4"/>
  <c r="AA368" i="4"/>
  <c r="AB368" i="4"/>
  <c r="X368" i="4"/>
  <c r="AF190" i="4"/>
  <c r="Q190" i="4"/>
  <c r="AB260" i="4"/>
  <c r="T260" i="4"/>
  <c r="Q260" i="4"/>
  <c r="W308" i="4"/>
  <c r="S308" i="4"/>
  <c r="R308" i="4"/>
  <c r="AF308" i="4"/>
  <c r="AC308" i="4"/>
  <c r="AB308" i="4"/>
  <c r="Z308" i="4"/>
  <c r="T308" i="4"/>
  <c r="Q308" i="4"/>
  <c r="U317" i="4"/>
  <c r="W29" i="4"/>
  <c r="Z30" i="4"/>
  <c r="V50" i="4"/>
  <c r="T72" i="4"/>
  <c r="R87" i="4"/>
  <c r="R89" i="4"/>
  <c r="AB90" i="4"/>
  <c r="AD96" i="4"/>
  <c r="AA100" i="4"/>
  <c r="Y114" i="4"/>
  <c r="T126" i="4"/>
  <c r="AF128" i="4"/>
  <c r="W150" i="4"/>
  <c r="W151" i="4"/>
  <c r="W152" i="4"/>
  <c r="AD154" i="4"/>
  <c r="R163" i="4"/>
  <c r="W170" i="4"/>
  <c r="W172" i="4"/>
  <c r="AD173" i="4"/>
  <c r="W175" i="4"/>
  <c r="AA176" i="4"/>
  <c r="AF179" i="4"/>
  <c r="U189" i="4"/>
  <c r="R190" i="4"/>
  <c r="AB199" i="4"/>
  <c r="R208" i="4"/>
  <c r="R209" i="4"/>
  <c r="AD214" i="4"/>
  <c r="AB214" i="4"/>
  <c r="S218" i="4"/>
  <c r="X219" i="4"/>
  <c r="AF221" i="4"/>
  <c r="V221" i="4"/>
  <c r="AA221" i="4"/>
  <c r="X223" i="4"/>
  <c r="W223" i="4"/>
  <c r="T225" i="4"/>
  <c r="W231" i="4"/>
  <c r="AD274" i="4"/>
  <c r="U274" i="4"/>
  <c r="S274" i="4"/>
  <c r="R274" i="4"/>
  <c r="W281" i="4"/>
  <c r="AA293" i="4"/>
  <c r="AA297" i="4"/>
  <c r="U308" i="4"/>
  <c r="T190" i="4"/>
  <c r="S208" i="4"/>
  <c r="T209" i="4"/>
  <c r="AB224" i="4"/>
  <c r="X224" i="4"/>
  <c r="W224" i="4"/>
  <c r="V271" i="4"/>
  <c r="AD271" i="4"/>
  <c r="AA271" i="4"/>
  <c r="Y282" i="4"/>
  <c r="U282" i="4"/>
  <c r="AD282" i="4"/>
  <c r="AB282" i="4"/>
  <c r="AB297" i="4"/>
  <c r="AC301" i="4"/>
  <c r="X301" i="4"/>
  <c r="U301" i="4"/>
  <c r="AD301" i="4"/>
  <c r="W326" i="4"/>
  <c r="V326" i="4"/>
  <c r="T326" i="4"/>
  <c r="AF326" i="4"/>
  <c r="AD326" i="4"/>
  <c r="AC326" i="4"/>
  <c r="S326" i="4"/>
  <c r="Q326" i="4"/>
  <c r="V374" i="4"/>
  <c r="W374" i="4"/>
  <c r="T374" i="4"/>
  <c r="R374" i="4"/>
  <c r="AF374" i="4"/>
  <c r="AB374" i="4"/>
  <c r="Z374" i="4"/>
  <c r="Z341" i="4"/>
  <c r="V341" i="4"/>
  <c r="S311" i="4"/>
  <c r="AD311" i="4"/>
  <c r="R311" i="4"/>
  <c r="W315" i="4"/>
  <c r="V315" i="4"/>
  <c r="U315" i="4"/>
  <c r="X338" i="4"/>
  <c r="AC338" i="4"/>
  <c r="AB382" i="4"/>
  <c r="X382" i="4"/>
  <c r="W382" i="4"/>
  <c r="V382" i="4"/>
  <c r="S382" i="4"/>
  <c r="AF382" i="4"/>
  <c r="Q382" i="4"/>
  <c r="AF391" i="4"/>
  <c r="AB391" i="4"/>
  <c r="Y391" i="4"/>
  <c r="X391" i="4"/>
  <c r="T391" i="4"/>
  <c r="R391" i="4"/>
  <c r="AB399" i="4"/>
  <c r="AC399" i="4"/>
  <c r="Z399" i="4"/>
  <c r="U412" i="4"/>
  <c r="X412" i="4"/>
  <c r="W412" i="4"/>
  <c r="V412" i="4"/>
  <c r="AF430" i="4"/>
  <c r="V430" i="4"/>
  <c r="T430" i="4"/>
  <c r="AF478" i="4"/>
  <c r="AB478" i="4"/>
  <c r="Y478" i="4"/>
  <c r="X478" i="4"/>
  <c r="T478" i="4"/>
  <c r="S478" i="4"/>
  <c r="R478" i="4"/>
  <c r="Z486" i="4"/>
  <c r="AF486" i="4"/>
  <c r="R486" i="4"/>
  <c r="Z373" i="4"/>
  <c r="AA373" i="4"/>
  <c r="X373" i="4"/>
  <c r="U373" i="4"/>
  <c r="AF373" i="4"/>
  <c r="S373" i="4"/>
  <c r="AD373" i="4"/>
  <c r="R373" i="4"/>
  <c r="U310" i="4"/>
  <c r="T310" i="4"/>
  <c r="U311" i="4"/>
  <c r="AA312" i="4"/>
  <c r="R315" i="4"/>
  <c r="AC319" i="4"/>
  <c r="W319" i="4"/>
  <c r="Z325" i="4"/>
  <c r="X325" i="4"/>
  <c r="R325" i="4"/>
  <c r="AC330" i="4"/>
  <c r="U330" i="4"/>
  <c r="S330" i="4"/>
  <c r="AC332" i="4"/>
  <c r="W332" i="4"/>
  <c r="AF335" i="4"/>
  <c r="X335" i="4"/>
  <c r="AF343" i="4"/>
  <c r="R343" i="4"/>
  <c r="AD351" i="4"/>
  <c r="V351" i="4"/>
  <c r="T351" i="4"/>
  <c r="T359" i="4"/>
  <c r="Q373" i="4"/>
  <c r="AF376" i="4"/>
  <c r="AA376" i="4"/>
  <c r="R376" i="4"/>
  <c r="Y382" i="4"/>
  <c r="W391" i="4"/>
  <c r="Y424" i="4"/>
  <c r="U424" i="4"/>
  <c r="Z463" i="4"/>
  <c r="Y463" i="4"/>
  <c r="R463" i="4"/>
  <c r="AB159" i="4"/>
  <c r="AD187" i="4"/>
  <c r="AA226" i="4"/>
  <c r="AA230" i="4"/>
  <c r="S234" i="4"/>
  <c r="Y251" i="4"/>
  <c r="AF251" i="4"/>
  <c r="Z269" i="4"/>
  <c r="V278" i="4"/>
  <c r="AC280" i="4"/>
  <c r="AA302" i="4"/>
  <c r="V302" i="4"/>
  <c r="U302" i="4"/>
  <c r="AF302" i="4"/>
  <c r="V306" i="4"/>
  <c r="AF306" i="4"/>
  <c r="Q310" i="4"/>
  <c r="V311" i="4"/>
  <c r="T315" i="4"/>
  <c r="S319" i="4"/>
  <c r="Q325" i="4"/>
  <c r="X330" i="4"/>
  <c r="Z332" i="4"/>
  <c r="S335" i="4"/>
  <c r="R351" i="4"/>
  <c r="W356" i="4"/>
  <c r="AF356" i="4"/>
  <c r="V356" i="4"/>
  <c r="AD359" i="4"/>
  <c r="AC362" i="4"/>
  <c r="Q362" i="4"/>
  <c r="T373" i="4"/>
  <c r="AD382" i="4"/>
  <c r="AA394" i="4"/>
  <c r="X394" i="4"/>
  <c r="W394" i="4"/>
  <c r="AF396" i="4"/>
  <c r="W396" i="4"/>
  <c r="U396" i="4"/>
  <c r="T396" i="4"/>
  <c r="Y420" i="4"/>
  <c r="T420" i="4"/>
  <c r="AB466" i="4"/>
  <c r="T466" i="4"/>
  <c r="AF230" i="4"/>
  <c r="AB278" i="4"/>
  <c r="AD280" i="4"/>
  <c r="AB295" i="4"/>
  <c r="Q295" i="4"/>
  <c r="W310" i="4"/>
  <c r="W311" i="4"/>
  <c r="AD314" i="4"/>
  <c r="W314" i="4"/>
  <c r="U314" i="4"/>
  <c r="Y315" i="4"/>
  <c r="U319" i="4"/>
  <c r="X321" i="4"/>
  <c r="Z321" i="4"/>
  <c r="W321" i="4"/>
  <c r="S325" i="4"/>
  <c r="AF330" i="4"/>
  <c r="AB333" i="4"/>
  <c r="V333" i="4"/>
  <c r="S333" i="4"/>
  <c r="AD345" i="4"/>
  <c r="U345" i="4"/>
  <c r="S345" i="4"/>
  <c r="AA345" i="4"/>
  <c r="Y351" i="4"/>
  <c r="AB373" i="4"/>
  <c r="V392" i="4"/>
  <c r="T392" i="4"/>
  <c r="AF449" i="4"/>
  <c r="W449" i="4"/>
  <c r="V449" i="4"/>
  <c r="U449" i="4"/>
  <c r="AD449" i="4"/>
  <c r="T449" i="4"/>
  <c r="AC449" i="4"/>
  <c r="S449" i="4"/>
  <c r="AB449" i="4"/>
  <c r="R449" i="4"/>
  <c r="AA449" i="4"/>
  <c r="Q449" i="4"/>
  <c r="Y311" i="4"/>
  <c r="AA315" i="4"/>
  <c r="AB337" i="4"/>
  <c r="T337" i="4"/>
  <c r="AC373" i="4"/>
  <c r="X381" i="4"/>
  <c r="AD381" i="4"/>
  <c r="AB381" i="4"/>
  <c r="Y381" i="4"/>
  <c r="U381" i="4"/>
  <c r="Q381" i="4"/>
  <c r="AD322" i="4"/>
  <c r="Y389" i="4"/>
  <c r="V393" i="4"/>
  <c r="X401" i="4"/>
  <c r="AD410" i="4"/>
  <c r="Y414" i="4"/>
  <c r="U419" i="4"/>
  <c r="X432" i="4"/>
  <c r="S439" i="4"/>
  <c r="X440" i="4"/>
  <c r="U444" i="4"/>
  <c r="V447" i="4"/>
  <c r="AF467" i="4"/>
  <c r="AD472" i="4"/>
  <c r="U484" i="4"/>
  <c r="U488" i="4"/>
  <c r="AB389" i="4"/>
  <c r="X393" i="4"/>
  <c r="Y401" i="4"/>
  <c r="AA414" i="4"/>
  <c r="AB440" i="4"/>
  <c r="S482" i="4"/>
  <c r="V484" i="4"/>
  <c r="AB488" i="4"/>
  <c r="AB393" i="4"/>
  <c r="AF401" i="4"/>
  <c r="T406" i="4"/>
  <c r="S410" i="4"/>
  <c r="R411" i="4"/>
  <c r="R414" i="4"/>
  <c r="AD414" i="4"/>
  <c r="Y419" i="4"/>
  <c r="AF428" i="4"/>
  <c r="X435" i="4"/>
  <c r="W438" i="4"/>
  <c r="X439" i="4"/>
  <c r="S440" i="4"/>
  <c r="AD440" i="4"/>
  <c r="AC443" i="4"/>
  <c r="AF444" i="4"/>
  <c r="T457" i="4"/>
  <c r="T465" i="4"/>
  <c r="Q467" i="4"/>
  <c r="Z471" i="4"/>
  <c r="T481" i="4"/>
  <c r="AD482" i="4"/>
  <c r="Z484" i="4"/>
  <c r="Q487" i="4"/>
  <c r="R489" i="4"/>
  <c r="Z303" i="4"/>
  <c r="AB318" i="4"/>
  <c r="U322" i="4"/>
  <c r="Z331" i="4"/>
  <c r="X347" i="4"/>
  <c r="AB357" i="4"/>
  <c r="X367" i="4"/>
  <c r="U384" i="4"/>
  <c r="V387" i="4"/>
  <c r="S389" i="4"/>
  <c r="Q393" i="4"/>
  <c r="AC393" i="4"/>
  <c r="Q401" i="4"/>
  <c r="S405" i="4"/>
  <c r="V406" i="4"/>
  <c r="T410" i="4"/>
  <c r="Y411" i="4"/>
  <c r="S414" i="4"/>
  <c r="AD419" i="4"/>
  <c r="Y435" i="4"/>
  <c r="X438" i="4"/>
  <c r="Z439" i="4"/>
  <c r="T440" i="4"/>
  <c r="AF440" i="4"/>
  <c r="X457" i="4"/>
  <c r="Z465" i="4"/>
  <c r="R467" i="4"/>
  <c r="AB484" i="4"/>
  <c r="T487" i="4"/>
  <c r="Z489" i="4"/>
  <c r="S299" i="4"/>
  <c r="Q303" i="4"/>
  <c r="AA303" i="4"/>
  <c r="AA309" i="4"/>
  <c r="Q318" i="4"/>
  <c r="AC318" i="4"/>
  <c r="V322" i="4"/>
  <c r="AA331" i="4"/>
  <c r="Q354" i="4"/>
  <c r="AB367" i="4"/>
  <c r="X384" i="4"/>
  <c r="U389" i="4"/>
  <c r="R393" i="4"/>
  <c r="AF393" i="4"/>
  <c r="T401" i="4"/>
  <c r="V405" i="4"/>
  <c r="W406" i="4"/>
  <c r="V410" i="4"/>
  <c r="AC411" i="4"/>
  <c r="T414" i="4"/>
  <c r="AC439" i="4"/>
  <c r="U440" i="4"/>
  <c r="AB457" i="4"/>
  <c r="AB465" i="4"/>
  <c r="V467" i="4"/>
  <c r="AF487" i="4"/>
  <c r="Q33" i="4"/>
  <c r="AA33" i="4"/>
  <c r="X34" i="4"/>
  <c r="U40" i="4"/>
  <c r="T40" i="4"/>
  <c r="T45" i="4"/>
  <c r="AA46" i="4"/>
  <c r="X47" i="4"/>
  <c r="T48" i="4"/>
  <c r="S54" i="4"/>
  <c r="U56" i="4"/>
  <c r="R57" i="4"/>
  <c r="T60" i="4"/>
  <c r="T62" i="4"/>
  <c r="X70" i="4"/>
  <c r="X71" i="4"/>
  <c r="AD75" i="4"/>
  <c r="W75" i="4"/>
  <c r="V75" i="4"/>
  <c r="R75" i="4"/>
  <c r="AB75" i="4"/>
  <c r="U91" i="4"/>
  <c r="AF91" i="4"/>
  <c r="T91" i="4"/>
  <c r="AC91" i="4"/>
  <c r="Q91" i="4"/>
  <c r="X91" i="4"/>
  <c r="T92" i="4"/>
  <c r="Y94" i="4"/>
  <c r="AD94" i="4"/>
  <c r="AB94" i="4"/>
  <c r="T94" i="4"/>
  <c r="R109" i="4"/>
  <c r="T117" i="4"/>
  <c r="T125" i="4"/>
  <c r="W158" i="4"/>
  <c r="V158" i="4"/>
  <c r="T158" i="4"/>
  <c r="S158" i="4"/>
  <c r="AF158" i="4"/>
  <c r="R158" i="4"/>
  <c r="AD158" i="4"/>
  <c r="Q158" i="4"/>
  <c r="Z158" i="4"/>
  <c r="Z165" i="4"/>
  <c r="V165" i="4"/>
  <c r="AC165" i="4"/>
  <c r="AB165" i="4"/>
  <c r="X165" i="4"/>
  <c r="U165" i="4"/>
  <c r="AF165" i="4"/>
  <c r="Q165" i="4"/>
  <c r="X167" i="4"/>
  <c r="AC167" i="4"/>
  <c r="V167" i="4"/>
  <c r="U167" i="4"/>
  <c r="T167" i="4"/>
  <c r="Q167" i="4"/>
  <c r="Z167" i="4"/>
  <c r="V216" i="4"/>
  <c r="AA216" i="4"/>
  <c r="X216" i="4"/>
  <c r="T216" i="4"/>
  <c r="S3" i="4"/>
  <c r="AF25" i="4"/>
  <c r="AB25" i="4"/>
  <c r="S25" i="4"/>
  <c r="AD58" i="4"/>
  <c r="V58" i="4"/>
  <c r="S58" i="4"/>
  <c r="X58" i="4"/>
  <c r="V66" i="4"/>
  <c r="T66" i="4"/>
  <c r="Y66" i="4"/>
  <c r="AF86" i="4"/>
  <c r="AA86" i="4"/>
  <c r="R86" i="4"/>
  <c r="AB192" i="4"/>
  <c r="R192" i="4"/>
  <c r="AA192" i="4"/>
  <c r="AF192" i="4"/>
  <c r="T192" i="4"/>
  <c r="AD192" i="4"/>
  <c r="W192" i="4"/>
  <c r="V192" i="4"/>
  <c r="AC192" i="4"/>
  <c r="X192" i="4"/>
  <c r="U192" i="4"/>
  <c r="S192" i="4"/>
  <c r="X3" i="4"/>
  <c r="U5" i="4"/>
  <c r="AC11" i="4"/>
  <c r="Q13" i="4"/>
  <c r="AA13" i="4"/>
  <c r="AF17" i="4"/>
  <c r="AA17" i="4"/>
  <c r="R17" i="4"/>
  <c r="AD11" i="4"/>
  <c r="R13" i="4"/>
  <c r="AB13" i="4"/>
  <c r="Q17" i="4"/>
  <c r="AB17" i="4"/>
  <c r="Q19" i="4"/>
  <c r="AF19" i="4"/>
  <c r="Y20" i="4"/>
  <c r="T21" i="4"/>
  <c r="AD21" i="4"/>
  <c r="S23" i="4"/>
  <c r="R25" i="4"/>
  <c r="U29" i="4"/>
  <c r="V32" i="4"/>
  <c r="W32" i="4"/>
  <c r="AC33" i="4"/>
  <c r="AF37" i="4"/>
  <c r="V37" i="4"/>
  <c r="AD37" i="4"/>
  <c r="U37" i="4"/>
  <c r="AA37" i="4"/>
  <c r="U45" i="4"/>
  <c r="V56" i="4"/>
  <c r="S57" i="4"/>
  <c r="W58" i="4"/>
  <c r="Z70" i="4"/>
  <c r="Z71" i="4"/>
  <c r="W86" i="4"/>
  <c r="S109" i="4"/>
  <c r="W131" i="4"/>
  <c r="U131" i="4"/>
  <c r="X158" i="4"/>
  <c r="AD60" i="4"/>
  <c r="AC60" i="4"/>
  <c r="AB60" i="4"/>
  <c r="S60" i="4"/>
  <c r="S9" i="4"/>
  <c r="AC9" i="4"/>
  <c r="Z17" i="4"/>
  <c r="AD19" i="4"/>
  <c r="X20" i="4"/>
  <c r="S21" i="4"/>
  <c r="AC21" i="4"/>
  <c r="Q25" i="4"/>
  <c r="AA25" i="4"/>
  <c r="T29" i="4"/>
  <c r="AD29" i="4"/>
  <c r="Y3" i="4"/>
  <c r="V5" i="4"/>
  <c r="AF6" i="4"/>
  <c r="T9" i="4"/>
  <c r="Q11" i="4"/>
  <c r="S16" i="4"/>
  <c r="AC25" i="4"/>
  <c r="R33" i="4"/>
  <c r="AA34" i="4"/>
  <c r="AD46" i="4"/>
  <c r="S46" i="4"/>
  <c r="AB46" i="4"/>
  <c r="R46" i="4"/>
  <c r="Z47" i="4"/>
  <c r="U48" i="4"/>
  <c r="T54" i="4"/>
  <c r="X65" i="4"/>
  <c r="U65" i="4"/>
  <c r="Z65" i="4"/>
  <c r="X66" i="4"/>
  <c r="AD3" i="4"/>
  <c r="R6" i="4"/>
  <c r="AD7" i="4"/>
  <c r="U7" i="4"/>
  <c r="X8" i="4"/>
  <c r="V8" i="4"/>
  <c r="Z10" i="4"/>
  <c r="AC10" i="4"/>
  <c r="R11" i="4"/>
  <c r="AF11" i="4"/>
  <c r="S13" i="4"/>
  <c r="AC13" i="4"/>
  <c r="V16" i="4"/>
  <c r="S17" i="4"/>
  <c r="AC17" i="4"/>
  <c r="R19" i="4"/>
  <c r="AB20" i="4"/>
  <c r="U21" i="4"/>
  <c r="T25" i="4"/>
  <c r="AD25" i="4"/>
  <c r="S28" i="4"/>
  <c r="Z31" i="4"/>
  <c r="R31" i="4"/>
  <c r="T32" i="4"/>
  <c r="T33" i="4"/>
  <c r="AF34" i="4"/>
  <c r="Q37" i="4"/>
  <c r="AB37" i="4"/>
  <c r="X40" i="4"/>
  <c r="Q46" i="4"/>
  <c r="AB47" i="4"/>
  <c r="V53" i="4"/>
  <c r="AF53" i="4"/>
  <c r="U53" i="4"/>
  <c r="AB53" i="4"/>
  <c r="AA58" i="4"/>
  <c r="W60" i="4"/>
  <c r="AC63" i="4"/>
  <c r="T63" i="4"/>
  <c r="Q65" i="4"/>
  <c r="AD66" i="4"/>
  <c r="X75" i="4"/>
  <c r="W91" i="4"/>
  <c r="AA94" i="4"/>
  <c r="S98" i="4"/>
  <c r="Q98" i="4"/>
  <c r="AD98" i="4"/>
  <c r="V98" i="4"/>
  <c r="AA109" i="4"/>
  <c r="AD120" i="4"/>
  <c r="T120" i="4"/>
  <c r="V120" i="4"/>
  <c r="X120" i="4"/>
  <c r="W120" i="4"/>
  <c r="U120" i="4"/>
  <c r="S120" i="4"/>
  <c r="AB120" i="4"/>
  <c r="V131" i="4"/>
  <c r="X149" i="4"/>
  <c r="U149" i="4"/>
  <c r="T149" i="4"/>
  <c r="AF149" i="4"/>
  <c r="S149" i="4"/>
  <c r="AD149" i="4"/>
  <c r="R149" i="4"/>
  <c r="AC149" i="4"/>
  <c r="Q149" i="4"/>
  <c r="Z149" i="4"/>
  <c r="AA153" i="4"/>
  <c r="U153" i="4"/>
  <c r="AF153" i="4"/>
  <c r="AC153" i="4"/>
  <c r="R153" i="4"/>
  <c r="U156" i="4"/>
  <c r="AF156" i="4"/>
  <c r="AD156" i="4"/>
  <c r="T156" i="4"/>
  <c r="S156" i="4"/>
  <c r="AA158" i="4"/>
  <c r="T165" i="4"/>
  <c r="AD167" i="4"/>
  <c r="AF33" i="4"/>
  <c r="AB33" i="4"/>
  <c r="S33" i="4"/>
  <c r="Z33" i="4"/>
  <c r="AC57" i="4"/>
  <c r="AA57" i="4"/>
  <c r="X57" i="4"/>
  <c r="AD57" i="4"/>
  <c r="Y115" i="4"/>
  <c r="AF115" i="4"/>
  <c r="Q115" i="4"/>
  <c r="AB115" i="4"/>
  <c r="V115" i="4"/>
  <c r="U115" i="4"/>
  <c r="T115" i="4"/>
  <c r="U33" i="4"/>
  <c r="Y95" i="4"/>
  <c r="AC95" i="4"/>
  <c r="R95" i="4"/>
  <c r="AD109" i="4"/>
  <c r="X118" i="4"/>
  <c r="V118" i="4"/>
  <c r="T118" i="4"/>
  <c r="S118" i="4"/>
  <c r="AF118" i="4"/>
  <c r="R118" i="4"/>
  <c r="AD118" i="4"/>
  <c r="Q118" i="4"/>
  <c r="Z118" i="4"/>
  <c r="AF127" i="4"/>
  <c r="T127" i="4"/>
  <c r="Q127" i="4"/>
  <c r="AD127" i="4"/>
  <c r="AC127" i="4"/>
  <c r="Z127" i="4"/>
  <c r="X127" i="4"/>
  <c r="U127" i="4"/>
  <c r="U139" i="4"/>
  <c r="R139" i="4"/>
  <c r="Z139" i="4"/>
  <c r="Y139" i="4"/>
  <c r="X139" i="4"/>
  <c r="W139" i="4"/>
  <c r="AF139" i="4"/>
  <c r="AF157" i="4"/>
  <c r="U157" i="4"/>
  <c r="AC157" i="4"/>
  <c r="R157" i="4"/>
  <c r="AA157" i="4"/>
  <c r="Z157" i="4"/>
  <c r="X157" i="4"/>
  <c r="V157" i="4"/>
  <c r="AD157" i="4"/>
  <c r="Q157" i="4"/>
  <c r="R177" i="4"/>
  <c r="AF177" i="4"/>
  <c r="V177" i="4"/>
  <c r="T177" i="4"/>
  <c r="Z177" i="4"/>
  <c r="Z81" i="4"/>
  <c r="Y35" i="4"/>
  <c r="AD35" i="4"/>
  <c r="V33" i="4"/>
  <c r="Q35" i="4"/>
  <c r="Q47" i="4"/>
  <c r="AD47" i="4"/>
  <c r="AB57" i="4"/>
  <c r="AF58" i="4"/>
  <c r="AF60" i="4"/>
  <c r="AB70" i="4"/>
  <c r="R70" i="4"/>
  <c r="AA70" i="4"/>
  <c r="Q70" i="4"/>
  <c r="AF70" i="4"/>
  <c r="T70" i="4"/>
  <c r="AF71" i="4"/>
  <c r="U71" i="4"/>
  <c r="AD71" i="4"/>
  <c r="T71" i="4"/>
  <c r="W71" i="4"/>
  <c r="U95" i="4"/>
  <c r="X102" i="4"/>
  <c r="V102" i="4"/>
  <c r="S102" i="4"/>
  <c r="R102" i="4"/>
  <c r="AB102" i="4"/>
  <c r="Z112" i="4"/>
  <c r="X112" i="4"/>
  <c r="AC112" i="4"/>
  <c r="AB112" i="4"/>
  <c r="V112" i="4"/>
  <c r="U112" i="4"/>
  <c r="R112" i="4"/>
  <c r="W118" i="4"/>
  <c r="V127" i="4"/>
  <c r="Q139" i="4"/>
  <c r="S157" i="4"/>
  <c r="Z184" i="4"/>
  <c r="R184" i="4"/>
  <c r="AC184" i="4"/>
  <c r="AA184" i="4"/>
  <c r="T13" i="4"/>
  <c r="AD13" i="4"/>
  <c r="U25" i="4"/>
  <c r="AF5" i="4"/>
  <c r="AB5" i="4"/>
  <c r="S5" i="4"/>
  <c r="Z5" i="4"/>
  <c r="X12" i="4"/>
  <c r="Q20" i="4"/>
  <c r="AF20" i="4"/>
  <c r="V25" i="4"/>
  <c r="Q5" i="4"/>
  <c r="AA5" i="4"/>
  <c r="W25" i="4"/>
  <c r="T26" i="4"/>
  <c r="AF29" i="4"/>
  <c r="AA29" i="4"/>
  <c r="R29" i="4"/>
  <c r="Z29" i="4"/>
  <c r="W33" i="4"/>
  <c r="R34" i="4"/>
  <c r="V35" i="4"/>
  <c r="Z43" i="4"/>
  <c r="AC43" i="4"/>
  <c r="X48" i="4"/>
  <c r="W48" i="4"/>
  <c r="AC48" i="4"/>
  <c r="U51" i="4"/>
  <c r="AC51" i="4"/>
  <c r="Z51" i="4"/>
  <c r="X54" i="4"/>
  <c r="W54" i="4"/>
  <c r="AB54" i="4"/>
  <c r="AF57" i="4"/>
  <c r="AC65" i="4"/>
  <c r="S70" i="4"/>
  <c r="Q71" i="4"/>
  <c r="AD76" i="4"/>
  <c r="T76" i="4"/>
  <c r="S76" i="4"/>
  <c r="AC76" i="4"/>
  <c r="W76" i="4"/>
  <c r="AF80" i="4"/>
  <c r="Z80" i="4"/>
  <c r="AF85" i="4"/>
  <c r="R85" i="4"/>
  <c r="Q85" i="4"/>
  <c r="AA85" i="4"/>
  <c r="AD91" i="4"/>
  <c r="AB95" i="4"/>
  <c r="Y102" i="4"/>
  <c r="S112" i="4"/>
  <c r="AA118" i="4"/>
  <c r="W127" i="4"/>
  <c r="AD139" i="4"/>
  <c r="T157" i="4"/>
  <c r="AF166" i="4"/>
  <c r="S166" i="4"/>
  <c r="Q166" i="4"/>
  <c r="X166" i="4"/>
  <c r="W166" i="4"/>
  <c r="V166" i="4"/>
  <c r="T166" i="4"/>
  <c r="AB166" i="4"/>
  <c r="AF13" i="4"/>
  <c r="V13" i="4"/>
  <c r="Z13" i="4"/>
  <c r="Z25" i="4"/>
  <c r="V109" i="4"/>
  <c r="AB109" i="4"/>
  <c r="Z109" i="4"/>
  <c r="X109" i="4"/>
  <c r="U109" i="4"/>
  <c r="T109" i="4"/>
  <c r="AC109" i="4"/>
  <c r="Q109" i="4"/>
  <c r="AD125" i="4"/>
  <c r="V125" i="4"/>
  <c r="AF125" i="4"/>
  <c r="Z125" i="4"/>
  <c r="S125" i="4"/>
  <c r="T20" i="4"/>
  <c r="AD20" i="4"/>
  <c r="V47" i="4"/>
  <c r="AF47" i="4"/>
  <c r="U47" i="4"/>
  <c r="AC47" i="4"/>
  <c r="V57" i="4"/>
  <c r="AB58" i="4"/>
  <c r="X60" i="4"/>
  <c r="AF9" i="4"/>
  <c r="AD9" i="4"/>
  <c r="U9" i="4"/>
  <c r="Z9" i="4"/>
  <c r="T12" i="4"/>
  <c r="W13" i="4"/>
  <c r="X18" i="4"/>
  <c r="AF18" i="4"/>
  <c r="AF21" i="4"/>
  <c r="W21" i="4"/>
  <c r="Z21" i="4"/>
  <c r="R5" i="4"/>
  <c r="AC5" i="4"/>
  <c r="Q9" i="4"/>
  <c r="AA9" i="4"/>
  <c r="X11" i="4"/>
  <c r="Y12" i="4"/>
  <c r="Y13" i="4"/>
  <c r="S15" i="4"/>
  <c r="AF16" i="4"/>
  <c r="W17" i="4"/>
  <c r="U18" i="4"/>
  <c r="Y19" i="4"/>
  <c r="V20" i="4"/>
  <c r="Q21" i="4"/>
  <c r="AA21" i="4"/>
  <c r="Y23" i="4"/>
  <c r="AA23" i="4"/>
  <c r="Y25" i="4"/>
  <c r="Q29" i="4"/>
  <c r="AB29" i="4"/>
  <c r="Y33" i="4"/>
  <c r="S34" i="4"/>
  <c r="Z35" i="4"/>
  <c r="U39" i="4"/>
  <c r="Q43" i="4"/>
  <c r="AB45" i="4"/>
  <c r="R45" i="4"/>
  <c r="AA45" i="4"/>
  <c r="Q45" i="4"/>
  <c r="AD45" i="4"/>
  <c r="T47" i="4"/>
  <c r="R48" i="4"/>
  <c r="AD48" i="4"/>
  <c r="T51" i="4"/>
  <c r="Q54" i="4"/>
  <c r="AD54" i="4"/>
  <c r="AD56" i="4"/>
  <c r="T56" i="4"/>
  <c r="AC56" i="4"/>
  <c r="S56" i="4"/>
  <c r="AF56" i="4"/>
  <c r="AD62" i="4"/>
  <c r="AB62" i="4"/>
  <c r="W64" i="4"/>
  <c r="X64" i="4"/>
  <c r="U64" i="4"/>
  <c r="AC64" i="4"/>
  <c r="V70" i="4"/>
  <c r="R71" i="4"/>
  <c r="AF78" i="4"/>
  <c r="Y78" i="4"/>
  <c r="AA92" i="4"/>
  <c r="X92" i="4"/>
  <c r="U92" i="4"/>
  <c r="AC92" i="4"/>
  <c r="R92" i="4"/>
  <c r="AD95" i="4"/>
  <c r="AD102" i="4"/>
  <c r="AC108" i="4"/>
  <c r="AD108" i="4"/>
  <c r="U108" i="4"/>
  <c r="T108" i="4"/>
  <c r="S108" i="4"/>
  <c r="T112" i="4"/>
  <c r="V117" i="4"/>
  <c r="AC117" i="4"/>
  <c r="R117" i="4"/>
  <c r="AA117" i="4"/>
  <c r="Z117" i="4"/>
  <c r="X117" i="4"/>
  <c r="U117" i="4"/>
  <c r="AD117" i="4"/>
  <c r="Q117" i="4"/>
  <c r="AB118" i="4"/>
  <c r="X128" i="4"/>
  <c r="AC128" i="4"/>
  <c r="AD128" i="4"/>
  <c r="AA128" i="4"/>
  <c r="W128" i="4"/>
  <c r="V128" i="4"/>
  <c r="R128" i="4"/>
  <c r="Z137" i="4"/>
  <c r="X137" i="4"/>
  <c r="AF137" i="4"/>
  <c r="AC137" i="4"/>
  <c r="Y137" i="4"/>
  <c r="V137" i="4"/>
  <c r="Q137" i="4"/>
  <c r="AB157" i="4"/>
  <c r="AA72" i="4"/>
  <c r="AF74" i="4"/>
  <c r="AA89" i="4"/>
  <c r="AC93" i="4"/>
  <c r="Z97" i="4"/>
  <c r="V99" i="4"/>
  <c r="V100" i="4"/>
  <c r="T101" i="4"/>
  <c r="AD101" i="4"/>
  <c r="U104" i="4"/>
  <c r="AD116" i="4"/>
  <c r="T116" i="4"/>
  <c r="AC144" i="4"/>
  <c r="S144" i="4"/>
  <c r="AF146" i="4"/>
  <c r="R146" i="4"/>
  <c r="X168" i="4"/>
  <c r="W220" i="4"/>
  <c r="U220" i="4"/>
  <c r="AA220" i="4"/>
  <c r="X220" i="4"/>
  <c r="S220" i="4"/>
  <c r="AF220" i="4"/>
  <c r="Q220" i="4"/>
  <c r="AF233" i="4"/>
  <c r="AB233" i="4"/>
  <c r="S233" i="4"/>
  <c r="U233" i="4"/>
  <c r="Y233" i="4"/>
  <c r="Z233" i="4"/>
  <c r="W233" i="4"/>
  <c r="V233" i="4"/>
  <c r="T233" i="4"/>
  <c r="R233" i="4"/>
  <c r="X191" i="4"/>
  <c r="U191" i="4"/>
  <c r="Z191" i="4"/>
  <c r="AF191" i="4"/>
  <c r="Q191" i="4"/>
  <c r="AB191" i="4"/>
  <c r="W191" i="4"/>
  <c r="AF228" i="4"/>
  <c r="U228" i="4"/>
  <c r="X228" i="4"/>
  <c r="AC228" i="4"/>
  <c r="Q228" i="4"/>
  <c r="AA228" i="4"/>
  <c r="W228" i="4"/>
  <c r="T228" i="4"/>
  <c r="S228" i="4"/>
  <c r="X313" i="4"/>
  <c r="AC313" i="4"/>
  <c r="Q313" i="4"/>
  <c r="Z313" i="4"/>
  <c r="AD313" i="4"/>
  <c r="AA313" i="4"/>
  <c r="V313" i="4"/>
  <c r="U313" i="4"/>
  <c r="S313" i="4"/>
  <c r="R313" i="4"/>
  <c r="AF313" i="4"/>
  <c r="W313" i="4"/>
  <c r="R191" i="4"/>
  <c r="R200" i="4"/>
  <c r="AD200" i="4"/>
  <c r="T200" i="4"/>
  <c r="X200" i="4"/>
  <c r="AF217" i="4"/>
  <c r="Z217" i="4"/>
  <c r="Q217" i="4"/>
  <c r="AB217" i="4"/>
  <c r="R217" i="4"/>
  <c r="U217" i="4"/>
  <c r="S217" i="4"/>
  <c r="AA217" i="4"/>
  <c r="Y217" i="4"/>
  <c r="V228" i="4"/>
  <c r="AD97" i="4"/>
  <c r="AD99" i="4"/>
  <c r="AD100" i="4"/>
  <c r="X101" i="4"/>
  <c r="AB104" i="4"/>
  <c r="X110" i="4"/>
  <c r="T110" i="4"/>
  <c r="AB110" i="4"/>
  <c r="AD114" i="4"/>
  <c r="Q114" i="4"/>
  <c r="R114" i="4"/>
  <c r="X121" i="4"/>
  <c r="AD121" i="4"/>
  <c r="R121" i="4"/>
  <c r="AF121" i="4"/>
  <c r="U141" i="4"/>
  <c r="AC151" i="4"/>
  <c r="R151" i="4"/>
  <c r="AF151" i="4"/>
  <c r="T151" i="4"/>
  <c r="AD151" i="4"/>
  <c r="AC160" i="4"/>
  <c r="S160" i="4"/>
  <c r="U160" i="4"/>
  <c r="AD160" i="4"/>
  <c r="Y162" i="4"/>
  <c r="AA162" i="4"/>
  <c r="Z183" i="4"/>
  <c r="T191" i="4"/>
  <c r="V196" i="4"/>
  <c r="Z196" i="4"/>
  <c r="U196" i="4"/>
  <c r="AF196" i="4"/>
  <c r="AB196" i="4"/>
  <c r="V200" i="4"/>
  <c r="T217" i="4"/>
  <c r="AB228" i="4"/>
  <c r="S294" i="4"/>
  <c r="AF294" i="4"/>
  <c r="Q294" i="4"/>
  <c r="AA294" i="4"/>
  <c r="X294" i="4"/>
  <c r="V294" i="4"/>
  <c r="AB294" i="4"/>
  <c r="Z294" i="4"/>
  <c r="R294" i="4"/>
  <c r="Z101" i="4"/>
  <c r="AF168" i="4"/>
  <c r="T168" i="4"/>
  <c r="W168" i="4"/>
  <c r="W174" i="4"/>
  <c r="V191" i="4"/>
  <c r="U193" i="4"/>
  <c r="Y193" i="4"/>
  <c r="AD193" i="4"/>
  <c r="AA193" i="4"/>
  <c r="T193" i="4"/>
  <c r="Z200" i="4"/>
  <c r="X212" i="4"/>
  <c r="T212" i="4"/>
  <c r="Z212" i="4"/>
  <c r="AD212" i="4"/>
  <c r="U212" i="4"/>
  <c r="R212" i="4"/>
  <c r="Z215" i="4"/>
  <c r="AF215" i="4"/>
  <c r="AD215" i="4"/>
  <c r="U215" i="4"/>
  <c r="V217" i="4"/>
  <c r="AA222" i="4"/>
  <c r="Q222" i="4"/>
  <c r="AC222" i="4"/>
  <c r="R222" i="4"/>
  <c r="U222" i="4"/>
  <c r="Z222" i="4"/>
  <c r="T222" i="4"/>
  <c r="S222" i="4"/>
  <c r="AC227" i="4"/>
  <c r="R227" i="4"/>
  <c r="AF227" i="4"/>
  <c r="S227" i="4"/>
  <c r="W227" i="4"/>
  <c r="AA227" i="4"/>
  <c r="Z227" i="4"/>
  <c r="V227" i="4"/>
  <c r="U227" i="4"/>
  <c r="AD228" i="4"/>
  <c r="AC104" i="4"/>
  <c r="I7" i="8"/>
  <c r="I15" i="8"/>
  <c r="I23" i="8"/>
  <c r="I31" i="8"/>
  <c r="I39" i="8"/>
  <c r="I47" i="8"/>
  <c r="I55" i="8"/>
  <c r="I63" i="8"/>
  <c r="I71" i="8"/>
  <c r="I79" i="8"/>
  <c r="I87" i="8"/>
  <c r="I95" i="8"/>
  <c r="I103" i="8"/>
  <c r="I111" i="8"/>
  <c r="I119" i="8"/>
  <c r="I127" i="8"/>
  <c r="I135" i="8"/>
  <c r="I143" i="8"/>
  <c r="I151" i="8"/>
  <c r="I159" i="8"/>
  <c r="I167" i="8"/>
  <c r="I175" i="8"/>
  <c r="I183" i="8"/>
  <c r="I191" i="8"/>
  <c r="I199" i="8"/>
  <c r="I207" i="8"/>
  <c r="I215" i="8"/>
  <c r="I223" i="8"/>
  <c r="I231" i="8"/>
  <c r="I239" i="8"/>
  <c r="I247" i="8"/>
  <c r="I255" i="8"/>
  <c r="I263" i="8"/>
  <c r="I271" i="8"/>
  <c r="I279" i="8"/>
  <c r="I287" i="8"/>
  <c r="I295" i="8"/>
  <c r="I303" i="8"/>
  <c r="I311" i="8"/>
  <c r="I319" i="8"/>
  <c r="I327" i="8"/>
  <c r="I335" i="8"/>
  <c r="I8" i="8"/>
  <c r="I16" i="8"/>
  <c r="I24" i="8"/>
  <c r="I32" i="8"/>
  <c r="I40" i="8"/>
  <c r="I48" i="8"/>
  <c r="I56" i="8"/>
  <c r="I64" i="8"/>
  <c r="I72" i="8"/>
  <c r="I80" i="8"/>
  <c r="I88" i="8"/>
  <c r="I96" i="8"/>
  <c r="I104" i="8"/>
  <c r="I112" i="8"/>
  <c r="I120" i="8"/>
  <c r="I128" i="8"/>
  <c r="I136" i="8"/>
  <c r="I144" i="8"/>
  <c r="I152" i="8"/>
  <c r="I160" i="8"/>
  <c r="I168" i="8"/>
  <c r="I176" i="8"/>
  <c r="I184" i="8"/>
  <c r="I192" i="8"/>
  <c r="I200" i="8"/>
  <c r="I208" i="8"/>
  <c r="I216" i="8"/>
  <c r="I224" i="8"/>
  <c r="I232" i="8"/>
  <c r="I240" i="8"/>
  <c r="I248" i="8"/>
  <c r="I256" i="8"/>
  <c r="I264" i="8"/>
  <c r="I272" i="8"/>
  <c r="I280" i="8"/>
  <c r="I288" i="8"/>
  <c r="I296" i="8"/>
  <c r="I304" i="8"/>
  <c r="I312" i="8"/>
  <c r="I320" i="8"/>
  <c r="I328" i="8"/>
  <c r="I336" i="8"/>
  <c r="I9" i="8"/>
  <c r="I17" i="8"/>
  <c r="I25" i="8"/>
  <c r="I33" i="8"/>
  <c r="I41" i="8"/>
  <c r="I49" i="8"/>
  <c r="I57" i="8"/>
  <c r="I65" i="8"/>
  <c r="I73" i="8"/>
  <c r="I81" i="8"/>
  <c r="I89" i="8"/>
  <c r="I97" i="8"/>
  <c r="I105" i="8"/>
  <c r="I113" i="8"/>
  <c r="I121" i="8"/>
  <c r="I129" i="8"/>
  <c r="I137" i="8"/>
  <c r="I145" i="8"/>
  <c r="I153" i="8"/>
  <c r="I161" i="8"/>
  <c r="I169" i="8"/>
  <c r="I177" i="8"/>
  <c r="I185" i="8"/>
  <c r="I193" i="8"/>
  <c r="I201" i="8"/>
  <c r="I209" i="8"/>
  <c r="I217" i="8"/>
  <c r="I225" i="8"/>
  <c r="I233" i="8"/>
  <c r="I241" i="8"/>
  <c r="I249" i="8"/>
  <c r="I257" i="8"/>
  <c r="I265" i="8"/>
  <c r="I273" i="8"/>
  <c r="I281" i="8"/>
  <c r="I289" i="8"/>
  <c r="I297" i="8"/>
  <c r="I305" i="8"/>
  <c r="I313" i="8"/>
  <c r="I321" i="8"/>
  <c r="I329" i="8"/>
  <c r="I337" i="8"/>
  <c r="I3" i="8"/>
  <c r="I11" i="8"/>
  <c r="I19" i="8"/>
  <c r="I27" i="8"/>
  <c r="I35" i="8"/>
  <c r="I43" i="8"/>
  <c r="I51" i="8"/>
  <c r="I59" i="8"/>
  <c r="I67" i="8"/>
  <c r="I75" i="8"/>
  <c r="I83" i="8"/>
  <c r="I91" i="8"/>
  <c r="I99" i="8"/>
  <c r="I107" i="8"/>
  <c r="I115" i="8"/>
  <c r="I123" i="8"/>
  <c r="I131" i="8"/>
  <c r="I139" i="8"/>
  <c r="I147" i="8"/>
  <c r="I155" i="8"/>
  <c r="I163" i="8"/>
  <c r="I171" i="8"/>
  <c r="I179" i="8"/>
  <c r="I187" i="8"/>
  <c r="I195" i="8"/>
  <c r="I203" i="8"/>
  <c r="I211" i="8"/>
  <c r="I219" i="8"/>
  <c r="I227" i="8"/>
  <c r="I235" i="8"/>
  <c r="I243" i="8"/>
  <c r="I251" i="8"/>
  <c r="I259" i="8"/>
  <c r="I267" i="8"/>
  <c r="I275" i="8"/>
  <c r="I283" i="8"/>
  <c r="I291" i="8"/>
  <c r="I299" i="8"/>
  <c r="I307" i="8"/>
  <c r="I315" i="8"/>
  <c r="I323" i="8"/>
  <c r="I331" i="8"/>
  <c r="I339" i="8"/>
  <c r="I4" i="8"/>
  <c r="I12" i="8"/>
  <c r="I20" i="8"/>
  <c r="I28" i="8"/>
  <c r="I36" i="8"/>
  <c r="I44" i="8"/>
  <c r="I52" i="8"/>
  <c r="I60" i="8"/>
  <c r="I68" i="8"/>
  <c r="I76" i="8"/>
  <c r="I84" i="8"/>
  <c r="I92" i="8"/>
  <c r="I100" i="8"/>
  <c r="I108" i="8"/>
  <c r="I116" i="8"/>
  <c r="I124" i="8"/>
  <c r="I132" i="8"/>
  <c r="I140" i="8"/>
  <c r="I148" i="8"/>
  <c r="I156" i="8"/>
  <c r="I164" i="8"/>
  <c r="I172" i="8"/>
  <c r="I180" i="8"/>
  <c r="I188" i="8"/>
  <c r="I196" i="8"/>
  <c r="I204" i="8"/>
  <c r="I212" i="8"/>
  <c r="I220" i="8"/>
  <c r="I228" i="8"/>
  <c r="I236" i="8"/>
  <c r="I244" i="8"/>
  <c r="I252" i="8"/>
  <c r="I260" i="8"/>
  <c r="I268" i="8"/>
  <c r="I276" i="8"/>
  <c r="I284" i="8"/>
  <c r="I292" i="8"/>
  <c r="I300" i="8"/>
  <c r="I308" i="8"/>
  <c r="I316" i="8"/>
  <c r="I324" i="8"/>
  <c r="I332" i="8"/>
  <c r="I340" i="8"/>
  <c r="I5" i="8"/>
  <c r="I13" i="8"/>
  <c r="I21" i="8"/>
  <c r="I29" i="8"/>
  <c r="I37" i="8"/>
  <c r="I45" i="8"/>
  <c r="I53" i="8"/>
  <c r="I61" i="8"/>
  <c r="I69" i="8"/>
  <c r="I77" i="8"/>
  <c r="I85" i="8"/>
  <c r="I93" i="8"/>
  <c r="I101" i="8"/>
  <c r="I109" i="8"/>
  <c r="I117" i="8"/>
  <c r="I125" i="8"/>
  <c r="I133" i="8"/>
  <c r="I141" i="8"/>
  <c r="I149" i="8"/>
  <c r="I157" i="8"/>
  <c r="I165" i="8"/>
  <c r="I173" i="8"/>
  <c r="I181" i="8"/>
  <c r="I189" i="8"/>
  <c r="I197" i="8"/>
  <c r="I205" i="8"/>
  <c r="I213" i="8"/>
  <c r="I221" i="8"/>
  <c r="I229" i="8"/>
  <c r="I237" i="8"/>
  <c r="I245" i="8"/>
  <c r="I253" i="8"/>
  <c r="I261" i="8"/>
  <c r="I269" i="8"/>
  <c r="I277" i="8"/>
  <c r="I285" i="8"/>
  <c r="I293" i="8"/>
  <c r="I301" i="8"/>
  <c r="I309" i="8"/>
  <c r="I317" i="8"/>
  <c r="I325" i="8"/>
  <c r="I333" i="8"/>
  <c r="I2" i="8"/>
  <c r="I6" i="8"/>
  <c r="I14" i="8"/>
  <c r="I22" i="8"/>
  <c r="I30" i="8"/>
  <c r="I38" i="8"/>
  <c r="I46" i="8"/>
  <c r="I54" i="8"/>
  <c r="I62" i="8"/>
  <c r="I70" i="8"/>
  <c r="I78" i="8"/>
  <c r="I86" i="8"/>
  <c r="I94" i="8"/>
  <c r="I102" i="8"/>
  <c r="I110" i="8"/>
  <c r="I118" i="8"/>
  <c r="I126" i="8"/>
  <c r="I134" i="8"/>
  <c r="I142" i="8"/>
  <c r="I150" i="8"/>
  <c r="I158" i="8"/>
  <c r="I166" i="8"/>
  <c r="I174" i="8"/>
  <c r="I182" i="8"/>
  <c r="I190" i="8"/>
  <c r="I198" i="8"/>
  <c r="I206" i="8"/>
  <c r="I214" i="8"/>
  <c r="I222" i="8"/>
  <c r="I230" i="8"/>
  <c r="I238" i="8"/>
  <c r="I246" i="8"/>
  <c r="I254" i="8"/>
  <c r="I262" i="8"/>
  <c r="I270" i="8"/>
  <c r="I278" i="8"/>
  <c r="I286" i="8"/>
  <c r="I294" i="8"/>
  <c r="I302" i="8"/>
  <c r="I310" i="8"/>
  <c r="I318" i="8"/>
  <c r="I326" i="8"/>
  <c r="I334" i="8"/>
  <c r="I42" i="8"/>
  <c r="I106" i="8"/>
  <c r="I170" i="8"/>
  <c r="I234" i="8"/>
  <c r="I298" i="8"/>
  <c r="I50" i="8"/>
  <c r="I114" i="8"/>
  <c r="I178" i="8"/>
  <c r="I242" i="8"/>
  <c r="I306" i="8"/>
  <c r="I58" i="8"/>
  <c r="I122" i="8"/>
  <c r="I186" i="8"/>
  <c r="I250" i="8"/>
  <c r="I314" i="8"/>
  <c r="I66" i="8"/>
  <c r="I130" i="8"/>
  <c r="I194" i="8"/>
  <c r="I258" i="8"/>
  <c r="I322" i="8"/>
  <c r="I10" i="8"/>
  <c r="I74" i="8"/>
  <c r="I138" i="8"/>
  <c r="I202" i="8"/>
  <c r="I266" i="8"/>
  <c r="I330" i="8"/>
  <c r="I18" i="8"/>
  <c r="I82" i="8"/>
  <c r="I146" i="8"/>
  <c r="I210" i="8"/>
  <c r="I274" i="8"/>
  <c r="I338" i="8"/>
  <c r="I26" i="8"/>
  <c r="I90" i="8"/>
  <c r="I154" i="8"/>
  <c r="I218" i="8"/>
  <c r="I282" i="8"/>
  <c r="I290" i="8"/>
  <c r="I34" i="8"/>
  <c r="I162" i="8"/>
  <c r="I226" i="8"/>
  <c r="I98" i="8"/>
  <c r="AF59" i="4"/>
  <c r="V72" i="4"/>
  <c r="AD73" i="4"/>
  <c r="X74" i="4"/>
  <c r="S88" i="4"/>
  <c r="V89" i="4"/>
  <c r="T93" i="4"/>
  <c r="S97" i="4"/>
  <c r="Q99" i="4"/>
  <c r="R100" i="4"/>
  <c r="Q101" i="4"/>
  <c r="AA101" i="4"/>
  <c r="R104" i="4"/>
  <c r="AD104" i="4"/>
  <c r="Y105" i="4"/>
  <c r="R110" i="4"/>
  <c r="AF110" i="4"/>
  <c r="T114" i="4"/>
  <c r="AC116" i="4"/>
  <c r="T121" i="4"/>
  <c r="X126" i="4"/>
  <c r="V126" i="4"/>
  <c r="AF126" i="4"/>
  <c r="AD132" i="4"/>
  <c r="Z136" i="4"/>
  <c r="AA136" i="4"/>
  <c r="S141" i="4"/>
  <c r="AA144" i="4"/>
  <c r="Y147" i="4"/>
  <c r="U151" i="4"/>
  <c r="AF152" i="4"/>
  <c r="U152" i="4"/>
  <c r="X152" i="4"/>
  <c r="AC152" i="4"/>
  <c r="T160" i="4"/>
  <c r="AD162" i="4"/>
  <c r="R168" i="4"/>
  <c r="Y170" i="4"/>
  <c r="T170" i="4"/>
  <c r="Q173" i="4"/>
  <c r="AF173" i="4"/>
  <c r="S174" i="4"/>
  <c r="Z178" i="4"/>
  <c r="Y178" i="4"/>
  <c r="V183" i="4"/>
  <c r="AC191" i="4"/>
  <c r="R193" i="4"/>
  <c r="V197" i="4"/>
  <c r="AF197" i="4"/>
  <c r="Q197" i="4"/>
  <c r="U197" i="4"/>
  <c r="T197" i="4"/>
  <c r="AD197" i="4"/>
  <c r="AB200" i="4"/>
  <c r="V212" i="4"/>
  <c r="T215" i="4"/>
  <c r="W217" i="4"/>
  <c r="AD220" i="4"/>
  <c r="W222" i="4"/>
  <c r="Q227" i="4"/>
  <c r="AA305" i="4"/>
  <c r="Q305" i="4"/>
  <c r="W305" i="4"/>
  <c r="U305" i="4"/>
  <c r="R305" i="4"/>
  <c r="AD305" i="4"/>
  <c r="Z305" i="4"/>
  <c r="X305" i="4"/>
  <c r="AF305" i="4"/>
  <c r="AC305" i="4"/>
  <c r="V305" i="4"/>
  <c r="S305" i="4"/>
  <c r="AA74" i="4"/>
  <c r="W88" i="4"/>
  <c r="AA93" i="4"/>
  <c r="T97" i="4"/>
  <c r="T99" i="4"/>
  <c r="T100" i="4"/>
  <c r="R101" i="4"/>
  <c r="S110" i="4"/>
  <c r="W114" i="4"/>
  <c r="AF116" i="4"/>
  <c r="U121" i="4"/>
  <c r="Z133" i="4"/>
  <c r="U133" i="4"/>
  <c r="X141" i="4"/>
  <c r="AF148" i="4"/>
  <c r="T148" i="4"/>
  <c r="V151" i="4"/>
  <c r="V160" i="4"/>
  <c r="AB163" i="4"/>
  <c r="U163" i="4"/>
  <c r="U168" i="4"/>
  <c r="U172" i="4"/>
  <c r="AF172" i="4"/>
  <c r="V174" i="4"/>
  <c r="Z181" i="4"/>
  <c r="X181" i="4"/>
  <c r="X183" i="4"/>
  <c r="AD191" i="4"/>
  <c r="S193" i="4"/>
  <c r="Q201" i="4"/>
  <c r="X201" i="4"/>
  <c r="Z201" i="4"/>
  <c r="R201" i="4"/>
  <c r="AB212" i="4"/>
  <c r="V215" i="4"/>
  <c r="AC217" i="4"/>
  <c r="X222" i="4"/>
  <c r="X227" i="4"/>
  <c r="AC261" i="4"/>
  <c r="X261" i="4"/>
  <c r="S261" i="4"/>
  <c r="W261" i="4"/>
  <c r="AF261" i="4"/>
  <c r="Z261" i="4"/>
  <c r="V261" i="4"/>
  <c r="Z291" i="4"/>
  <c r="Q291" i="4"/>
  <c r="Y291" i="4"/>
  <c r="AB119" i="4"/>
  <c r="Q119" i="4"/>
  <c r="AC119" i="4"/>
  <c r="V143" i="4"/>
  <c r="AA161" i="4"/>
  <c r="AC161" i="4"/>
  <c r="Z164" i="4"/>
  <c r="AD164" i="4"/>
  <c r="V195" i="4"/>
  <c r="AD195" i="4"/>
  <c r="R195" i="4"/>
  <c r="Y209" i="4"/>
  <c r="V209" i="4"/>
  <c r="AF209" i="4"/>
  <c r="W218" i="4"/>
  <c r="AA224" i="4"/>
  <c r="AF229" i="4"/>
  <c r="V229" i="4"/>
  <c r="AB229" i="4"/>
  <c r="R229" i="4"/>
  <c r="U229" i="4"/>
  <c r="AC229" i="4"/>
  <c r="AA231" i="4"/>
  <c r="Y234" i="4"/>
  <c r="W234" i="4"/>
  <c r="W237" i="4"/>
  <c r="V241" i="4"/>
  <c r="Z245" i="4"/>
  <c r="W249" i="4"/>
  <c r="Y264" i="4"/>
  <c r="W264" i="4"/>
  <c r="T264" i="4"/>
  <c r="U264" i="4"/>
  <c r="Q264" i="4"/>
  <c r="AC264" i="4"/>
  <c r="AA266" i="4"/>
  <c r="AC266" i="4"/>
  <c r="Y266" i="4"/>
  <c r="Y271" i="4"/>
  <c r="T271" i="4"/>
  <c r="AF271" i="4"/>
  <c r="R271" i="4"/>
  <c r="AB271" i="4"/>
  <c r="W271" i="4"/>
  <c r="Q271" i="4"/>
  <c r="AD278" i="4"/>
  <c r="R278" i="4"/>
  <c r="AF278" i="4"/>
  <c r="X278" i="4"/>
  <c r="U278" i="4"/>
  <c r="AB281" i="4"/>
  <c r="Y284" i="4"/>
  <c r="T284" i="4"/>
  <c r="V284" i="4"/>
  <c r="W291" i="4"/>
  <c r="Y182" i="4"/>
  <c r="Z182" i="4"/>
  <c r="AB182" i="4"/>
  <c r="V185" i="4"/>
  <c r="T185" i="4"/>
  <c r="AB185" i="4"/>
  <c r="Y241" i="4"/>
  <c r="Q258" i="4"/>
  <c r="AA258" i="4"/>
  <c r="V258" i="4"/>
  <c r="AD269" i="4"/>
  <c r="V269" i="4"/>
  <c r="R269" i="4"/>
  <c r="U269" i="4"/>
  <c r="AB269" i="4"/>
  <c r="AF276" i="4"/>
  <c r="U276" i="4"/>
  <c r="AC276" i="4"/>
  <c r="R276" i="4"/>
  <c r="AB276" i="4"/>
  <c r="X276" i="4"/>
  <c r="T276" i="4"/>
  <c r="Y280" i="4"/>
  <c r="U280" i="4"/>
  <c r="R280" i="4"/>
  <c r="W280" i="4"/>
  <c r="X291" i="4"/>
  <c r="AC304" i="4"/>
  <c r="S304" i="4"/>
  <c r="AA304" i="4"/>
  <c r="Q304" i="4"/>
  <c r="U304" i="4"/>
  <c r="R304" i="4"/>
  <c r="AB304" i="4"/>
  <c r="Z304" i="4"/>
  <c r="X329" i="4"/>
  <c r="AD329" i="4"/>
  <c r="S329" i="4"/>
  <c r="W329" i="4"/>
  <c r="U329" i="4"/>
  <c r="R329" i="4"/>
  <c r="AF329" i="4"/>
  <c r="Q329" i="4"/>
  <c r="AA329" i="4"/>
  <c r="AC329" i="4"/>
  <c r="Z329" i="4"/>
  <c r="V329" i="4"/>
  <c r="Y240" i="4"/>
  <c r="S240" i="4"/>
  <c r="W240" i="4"/>
  <c r="Z241" i="4"/>
  <c r="AB256" i="4"/>
  <c r="U256" i="4"/>
  <c r="AA267" i="4"/>
  <c r="R267" i="4"/>
  <c r="AB267" i="4"/>
  <c r="X285" i="4"/>
  <c r="V285" i="4"/>
  <c r="AF285" i="4"/>
  <c r="Z285" i="4"/>
  <c r="W285" i="4"/>
  <c r="AF288" i="4"/>
  <c r="AD288" i="4"/>
  <c r="V224" i="4"/>
  <c r="AC224" i="4"/>
  <c r="Q224" i="4"/>
  <c r="U224" i="4"/>
  <c r="AF224" i="4"/>
  <c r="Q232" i="4"/>
  <c r="T232" i="4"/>
  <c r="AB232" i="4"/>
  <c r="AA240" i="4"/>
  <c r="AB241" i="4"/>
  <c r="AF245" i="4"/>
  <c r="AD245" i="4"/>
  <c r="U245" i="4"/>
  <c r="AB245" i="4"/>
  <c r="S245" i="4"/>
  <c r="AC245" i="4"/>
  <c r="Q245" i="4"/>
  <c r="V245" i="4"/>
  <c r="Y246" i="4"/>
  <c r="AF246" i="4"/>
  <c r="R246" i="4"/>
  <c r="Y256" i="4"/>
  <c r="V267" i="4"/>
  <c r="U285" i="4"/>
  <c r="AD289" i="4"/>
  <c r="W289" i="4"/>
  <c r="Z289" i="4"/>
  <c r="X296" i="4"/>
  <c r="T296" i="4"/>
  <c r="AC296" i="4"/>
  <c r="Z296" i="4"/>
  <c r="R296" i="4"/>
  <c r="Q296" i="4"/>
  <c r="W304" i="4"/>
  <c r="V194" i="4"/>
  <c r="W194" i="4"/>
  <c r="AA194" i="4"/>
  <c r="Z202" i="4"/>
  <c r="V202" i="4"/>
  <c r="T202" i="4"/>
  <c r="AB218" i="4"/>
  <c r="R218" i="4"/>
  <c r="U218" i="4"/>
  <c r="Z218" i="4"/>
  <c r="AF218" i="4"/>
  <c r="S224" i="4"/>
  <c r="AC231" i="4"/>
  <c r="V231" i="4"/>
  <c r="S231" i="4"/>
  <c r="Y231" i="4"/>
  <c r="X232" i="4"/>
  <c r="AF237" i="4"/>
  <c r="AC237" i="4"/>
  <c r="T237" i="4"/>
  <c r="AA237" i="4"/>
  <c r="Q237" i="4"/>
  <c r="U237" i="4"/>
  <c r="AD237" i="4"/>
  <c r="AF240" i="4"/>
  <c r="R245" i="4"/>
  <c r="W246" i="4"/>
  <c r="AF249" i="4"/>
  <c r="AB249" i="4"/>
  <c r="S249" i="4"/>
  <c r="Z249" i="4"/>
  <c r="Q249" i="4"/>
  <c r="V249" i="4"/>
  <c r="AA249" i="4"/>
  <c r="Z257" i="4"/>
  <c r="U257" i="4"/>
  <c r="AF257" i="4"/>
  <c r="R257" i="4"/>
  <c r="AD257" i="4"/>
  <c r="S257" i="4"/>
  <c r="X268" i="4"/>
  <c r="U268" i="4"/>
  <c r="R268" i="4"/>
  <c r="Y268" i="4"/>
  <c r="Y270" i="4"/>
  <c r="R270" i="4"/>
  <c r="AA270" i="4"/>
  <c r="T270" i="4"/>
  <c r="AC285" i="4"/>
  <c r="Z290" i="4"/>
  <c r="AD290" i="4"/>
  <c r="AF290" i="4"/>
  <c r="U290" i="4"/>
  <c r="R290" i="4"/>
  <c r="W296" i="4"/>
  <c r="X304" i="4"/>
  <c r="Y238" i="4"/>
  <c r="AF238" i="4"/>
  <c r="AF241" i="4"/>
  <c r="AC241" i="4"/>
  <c r="T241" i="4"/>
  <c r="AA241" i="4"/>
  <c r="R241" i="4"/>
  <c r="S241" i="4"/>
  <c r="W241" i="4"/>
  <c r="Y263" i="4"/>
  <c r="Z263" i="4"/>
  <c r="Q263" i="4"/>
  <c r="AA263" i="4"/>
  <c r="U281" i="4"/>
  <c r="AD281" i="4"/>
  <c r="S281" i="4"/>
  <c r="T281" i="4"/>
  <c r="AF281" i="4"/>
  <c r="X281" i="4"/>
  <c r="V286" i="4"/>
  <c r="T286" i="4"/>
  <c r="AA180" i="4"/>
  <c r="Z180" i="4"/>
  <c r="AD189" i="4"/>
  <c r="T189" i="4"/>
  <c r="AA189" i="4"/>
  <c r="S190" i="4"/>
  <c r="Z203" i="4"/>
  <c r="AD203" i="4"/>
  <c r="Y206" i="4"/>
  <c r="X206" i="4"/>
  <c r="AF208" i="4"/>
  <c r="T208" i="4"/>
  <c r="AC208" i="4"/>
  <c r="S219" i="4"/>
  <c r="AD223" i="4"/>
  <c r="S223" i="4"/>
  <c r="AA223" i="4"/>
  <c r="AF225" i="4"/>
  <c r="W225" i="4"/>
  <c r="Z225" i="4"/>
  <c r="AB230" i="4"/>
  <c r="Y243" i="4"/>
  <c r="Z243" i="4"/>
  <c r="R243" i="4"/>
  <c r="Y254" i="4"/>
  <c r="AF254" i="4"/>
  <c r="W254" i="4"/>
  <c r="W260" i="4"/>
  <c r="Z260" i="4"/>
  <c r="W273" i="4"/>
  <c r="AF273" i="4"/>
  <c r="T274" i="4"/>
  <c r="W277" i="4"/>
  <c r="AF277" i="4"/>
  <c r="U277" i="4"/>
  <c r="AC277" i="4"/>
  <c r="R307" i="4"/>
  <c r="AC310" i="4"/>
  <c r="S310" i="4"/>
  <c r="X310" i="4"/>
  <c r="V310" i="4"/>
  <c r="AF310" i="4"/>
  <c r="R312" i="4"/>
  <c r="X317" i="4"/>
  <c r="X407" i="4"/>
  <c r="U407" i="4"/>
  <c r="T407" i="4"/>
  <c r="R407" i="4"/>
  <c r="AF407" i="4"/>
  <c r="AC407" i="4"/>
  <c r="AB407" i="4"/>
  <c r="Y407" i="4"/>
  <c r="Q407" i="4"/>
  <c r="Z292" i="4"/>
  <c r="Q292" i="4"/>
  <c r="T307" i="4"/>
  <c r="T312" i="4"/>
  <c r="AB314" i="4"/>
  <c r="Q314" i="4"/>
  <c r="V314" i="4"/>
  <c r="AF314" i="4"/>
  <c r="T314" i="4"/>
  <c r="AA317" i="4"/>
  <c r="AF319" i="4"/>
  <c r="AA319" i="4"/>
  <c r="R319" i="4"/>
  <c r="AB319" i="4"/>
  <c r="Q319" i="4"/>
  <c r="Y319" i="4"/>
  <c r="V319" i="4"/>
  <c r="AD319" i="4"/>
  <c r="T319" i="4"/>
  <c r="X312" i="4"/>
  <c r="AD317" i="4"/>
  <c r="AD265" i="4"/>
  <c r="U265" i="4"/>
  <c r="Y307" i="4"/>
  <c r="Z312" i="4"/>
  <c r="U328" i="4"/>
  <c r="AA328" i="4"/>
  <c r="Q328" i="4"/>
  <c r="AB328" i="4"/>
  <c r="X328" i="4"/>
  <c r="W328" i="4"/>
  <c r="T328" i="4"/>
  <c r="AF328" i="4"/>
  <c r="R328" i="4"/>
  <c r="W317" i="4"/>
  <c r="AF317" i="4"/>
  <c r="S317" i="4"/>
  <c r="AC317" i="4"/>
  <c r="Z317" i="4"/>
  <c r="V317" i="4"/>
  <c r="AF323" i="4"/>
  <c r="Z323" i="4"/>
  <c r="Q323" i="4"/>
  <c r="Y323" i="4"/>
  <c r="V323" i="4"/>
  <c r="U323" i="4"/>
  <c r="AD323" i="4"/>
  <c r="T323" i="4"/>
  <c r="AB323" i="4"/>
  <c r="R323" i="4"/>
  <c r="V190" i="4"/>
  <c r="AA190" i="4"/>
  <c r="R214" i="4"/>
  <c r="Z214" i="4"/>
  <c r="AF219" i="4"/>
  <c r="U219" i="4"/>
  <c r="AA219" i="4"/>
  <c r="AF236" i="4"/>
  <c r="X236" i="4"/>
  <c r="AF253" i="4"/>
  <c r="AB253" i="4"/>
  <c r="S253" i="4"/>
  <c r="Z253" i="4"/>
  <c r="Q253" i="4"/>
  <c r="AC253" i="4"/>
  <c r="Y262" i="4"/>
  <c r="AF265" i="4"/>
  <c r="AA274" i="4"/>
  <c r="Q274" i="4"/>
  <c r="X274" i="4"/>
  <c r="AC274" i="4"/>
  <c r="X277" i="4"/>
  <c r="AF292" i="4"/>
  <c r="AD306" i="4"/>
  <c r="T306" i="4"/>
  <c r="AC306" i="4"/>
  <c r="Q306" i="4"/>
  <c r="AA306" i="4"/>
  <c r="AA310" i="4"/>
  <c r="X314" i="4"/>
  <c r="AF316" i="4"/>
  <c r="T316" i="4"/>
  <c r="Z316" i="4"/>
  <c r="S316" i="4"/>
  <c r="AB316" i="4"/>
  <c r="Q316" i="4"/>
  <c r="Q317" i="4"/>
  <c r="Z319" i="4"/>
  <c r="S323" i="4"/>
  <c r="Z328" i="4"/>
  <c r="AF307" i="4"/>
  <c r="AD307" i="4"/>
  <c r="U307" i="4"/>
  <c r="V307" i="4"/>
  <c r="AC307" i="4"/>
  <c r="S307" i="4"/>
  <c r="AB307" i="4"/>
  <c r="U312" i="4"/>
  <c r="W312" i="4"/>
  <c r="AF312" i="4"/>
  <c r="S312" i="4"/>
  <c r="AC312" i="4"/>
  <c r="R317" i="4"/>
  <c r="W323" i="4"/>
  <c r="Y221" i="4"/>
  <c r="Z295" i="4"/>
  <c r="W302" i="4"/>
  <c r="Y303" i="4"/>
  <c r="X308" i="4"/>
  <c r="AF311" i="4"/>
  <c r="AC311" i="4"/>
  <c r="T311" i="4"/>
  <c r="Z311" i="4"/>
  <c r="R321" i="4"/>
  <c r="AD321" i="4"/>
  <c r="W322" i="4"/>
  <c r="U324" i="4"/>
  <c r="AF325" i="4"/>
  <c r="U325" i="4"/>
  <c r="AA325" i="4"/>
  <c r="U326" i="4"/>
  <c r="W330" i="4"/>
  <c r="R331" i="4"/>
  <c r="W333" i="4"/>
  <c r="AA335" i="4"/>
  <c r="W335" i="4"/>
  <c r="X341" i="4"/>
  <c r="V343" i="4"/>
  <c r="S346" i="4"/>
  <c r="AD347" i="4"/>
  <c r="AB347" i="4"/>
  <c r="Q347" i="4"/>
  <c r="W347" i="4"/>
  <c r="S376" i="4"/>
  <c r="V332" i="4"/>
  <c r="AB332" i="4"/>
  <c r="Q332" i="4"/>
  <c r="AD332" i="4"/>
  <c r="W343" i="4"/>
  <c r="AD348" i="4"/>
  <c r="W348" i="4"/>
  <c r="AC348" i="4"/>
  <c r="Q348" i="4"/>
  <c r="AD355" i="4"/>
  <c r="Z355" i="4"/>
  <c r="W355" i="4"/>
  <c r="S355" i="4"/>
  <c r="AA355" i="4"/>
  <c r="W366" i="4"/>
  <c r="V366" i="4"/>
  <c r="T366" i="4"/>
  <c r="AF366" i="4"/>
  <c r="S366" i="4"/>
  <c r="Z366" i="4"/>
  <c r="AD375" i="4"/>
  <c r="T375" i="4"/>
  <c r="AB375" i="4"/>
  <c r="Q375" i="4"/>
  <c r="AC375" i="4"/>
  <c r="Z375" i="4"/>
  <c r="X375" i="4"/>
  <c r="R375" i="4"/>
  <c r="X383" i="4"/>
  <c r="Y383" i="4"/>
  <c r="U383" i="4"/>
  <c r="AA308" i="4"/>
  <c r="AF315" i="4"/>
  <c r="AB315" i="4"/>
  <c r="S315" i="4"/>
  <c r="Z315" i="4"/>
  <c r="AC320" i="4"/>
  <c r="S320" i="4"/>
  <c r="AA320" i="4"/>
  <c r="U321" i="4"/>
  <c r="AB322" i="4"/>
  <c r="X326" i="4"/>
  <c r="AA330" i="4"/>
  <c r="R332" i="4"/>
  <c r="AF332" i="4"/>
  <c r="Q338" i="4"/>
  <c r="AD342" i="4"/>
  <c r="AF342" i="4"/>
  <c r="Y343" i="4"/>
  <c r="V346" i="4"/>
  <c r="R348" i="4"/>
  <c r="AD349" i="4"/>
  <c r="AC349" i="4"/>
  <c r="R349" i="4"/>
  <c r="W349" i="4"/>
  <c r="V353" i="4"/>
  <c r="S353" i="4"/>
  <c r="Z353" i="4"/>
  <c r="Q355" i="4"/>
  <c r="Y363" i="4"/>
  <c r="V363" i="4"/>
  <c r="S363" i="4"/>
  <c r="Q366" i="4"/>
  <c r="W372" i="4"/>
  <c r="R372" i="4"/>
  <c r="AD372" i="4"/>
  <c r="AB372" i="4"/>
  <c r="Z372" i="4"/>
  <c r="V372" i="4"/>
  <c r="U375" i="4"/>
  <c r="AC376" i="4"/>
  <c r="AC418" i="4"/>
  <c r="V418" i="4"/>
  <c r="T418" i="4"/>
  <c r="AD418" i="4"/>
  <c r="S418" i="4"/>
  <c r="AB418" i="4"/>
  <c r="R418" i="4"/>
  <c r="AA418" i="4"/>
  <c r="Q418" i="4"/>
  <c r="Z418" i="4"/>
  <c r="Y418" i="4"/>
  <c r="W418" i="4"/>
  <c r="AA326" i="4"/>
  <c r="T332" i="4"/>
  <c r="X333" i="4"/>
  <c r="AD333" i="4"/>
  <c r="T333" i="4"/>
  <c r="AC333" i="4"/>
  <c r="S338" i="4"/>
  <c r="R342" i="4"/>
  <c r="AD343" i="4"/>
  <c r="T348" i="4"/>
  <c r="S349" i="4"/>
  <c r="Z351" i="4"/>
  <c r="W351" i="4"/>
  <c r="AF351" i="4"/>
  <c r="Q351" i="4"/>
  <c r="R353" i="4"/>
  <c r="R355" i="4"/>
  <c r="X363" i="4"/>
  <c r="R366" i="4"/>
  <c r="T372" i="4"/>
  <c r="V375" i="4"/>
  <c r="AB324" i="4"/>
  <c r="R324" i="4"/>
  <c r="AA324" i="4"/>
  <c r="AB326" i="4"/>
  <c r="AB330" i="4"/>
  <c r="Q330" i="4"/>
  <c r="V330" i="4"/>
  <c r="AD330" i="4"/>
  <c r="U332" i="4"/>
  <c r="Z338" i="4"/>
  <c r="V348" i="4"/>
  <c r="V355" i="4"/>
  <c r="X359" i="4"/>
  <c r="R359" i="4"/>
  <c r="W359" i="4"/>
  <c r="S359" i="4"/>
  <c r="AA359" i="4"/>
  <c r="X366" i="4"/>
  <c r="U372" i="4"/>
  <c r="W375" i="4"/>
  <c r="AD379" i="4"/>
  <c r="X379" i="4"/>
  <c r="T379" i="4"/>
  <c r="AC334" i="4"/>
  <c r="AA334" i="4"/>
  <c r="AA341" i="4"/>
  <c r="AD341" i="4"/>
  <c r="U341" i="4"/>
  <c r="T343" i="4"/>
  <c r="Z343" i="4"/>
  <c r="X355" i="4"/>
  <c r="AA366" i="4"/>
  <c r="AC368" i="4"/>
  <c r="S368" i="4"/>
  <c r="U368" i="4"/>
  <c r="AF368" i="4"/>
  <c r="T368" i="4"/>
  <c r="AD368" i="4"/>
  <c r="R368" i="4"/>
  <c r="W368" i="4"/>
  <c r="AF375" i="4"/>
  <c r="V321" i="4"/>
  <c r="AA321" i="4"/>
  <c r="T330" i="4"/>
  <c r="AD331" i="4"/>
  <c r="S331" i="4"/>
  <c r="X331" i="4"/>
  <c r="AB331" i="4"/>
  <c r="X332" i="4"/>
  <c r="U333" i="4"/>
  <c r="T334" i="4"/>
  <c r="AD338" i="4"/>
  <c r="R341" i="4"/>
  <c r="Q343" i="4"/>
  <c r="AC346" i="4"/>
  <c r="X346" i="4"/>
  <c r="AD346" i="4"/>
  <c r="R346" i="4"/>
  <c r="AF346" i="4"/>
  <c r="Z348" i="4"/>
  <c r="AA353" i="4"/>
  <c r="AB355" i="4"/>
  <c r="Y359" i="4"/>
  <c r="AB366" i="4"/>
  <c r="V368" i="4"/>
  <c r="Y370" i="4"/>
  <c r="S370" i="4"/>
  <c r="AD370" i="4"/>
  <c r="X370" i="4"/>
  <c r="V370" i="4"/>
  <c r="V376" i="4"/>
  <c r="AD376" i="4"/>
  <c r="T376" i="4"/>
  <c r="X376" i="4"/>
  <c r="W376" i="4"/>
  <c r="U376" i="4"/>
  <c r="AB376" i="4"/>
  <c r="Z398" i="4"/>
  <c r="AF450" i="4"/>
  <c r="T450" i="4"/>
  <c r="AA450" i="4"/>
  <c r="Q450" i="4"/>
  <c r="AB450" i="4"/>
  <c r="Z450" i="4"/>
  <c r="X450" i="4"/>
  <c r="W450" i="4"/>
  <c r="U450" i="4"/>
  <c r="S450" i="4"/>
  <c r="R450" i="4"/>
  <c r="AD475" i="4"/>
  <c r="X475" i="4"/>
  <c r="V475" i="4"/>
  <c r="T475" i="4"/>
  <c r="R475" i="4"/>
  <c r="AF475" i="4"/>
  <c r="Y475" i="4"/>
  <c r="Y327" i="4"/>
  <c r="AF337" i="4"/>
  <c r="V345" i="4"/>
  <c r="U354" i="4"/>
  <c r="W384" i="4"/>
  <c r="Y386" i="4"/>
  <c r="X392" i="4"/>
  <c r="AF392" i="4"/>
  <c r="Z392" i="4"/>
  <c r="T394" i="4"/>
  <c r="AF394" i="4"/>
  <c r="S394" i="4"/>
  <c r="AD394" i="4"/>
  <c r="R394" i="4"/>
  <c r="AB394" i="4"/>
  <c r="Q394" i="4"/>
  <c r="AA398" i="4"/>
  <c r="AF441" i="4"/>
  <c r="AA441" i="4"/>
  <c r="R441" i="4"/>
  <c r="Y441" i="4"/>
  <c r="W441" i="4"/>
  <c r="V441" i="4"/>
  <c r="U441" i="4"/>
  <c r="AD441" i="4"/>
  <c r="T441" i="4"/>
  <c r="AC441" i="4"/>
  <c r="S441" i="4"/>
  <c r="AB441" i="4"/>
  <c r="Q441" i="4"/>
  <c r="AC450" i="4"/>
  <c r="AC398" i="4"/>
  <c r="Y398" i="4"/>
  <c r="W398" i="4"/>
  <c r="V398" i="4"/>
  <c r="T398" i="4"/>
  <c r="X415" i="4"/>
  <c r="T415" i="4"/>
  <c r="Z455" i="4"/>
  <c r="Q455" i="4"/>
  <c r="AF455" i="4"/>
  <c r="AB455" i="4"/>
  <c r="X455" i="4"/>
  <c r="V455" i="4"/>
  <c r="AA354" i="4"/>
  <c r="AD356" i="4"/>
  <c r="T356" i="4"/>
  <c r="AC356" i="4"/>
  <c r="X361" i="4"/>
  <c r="AB361" i="4"/>
  <c r="Z365" i="4"/>
  <c r="AA365" i="4"/>
  <c r="AA374" i="4"/>
  <c r="Q374" i="4"/>
  <c r="X374" i="4"/>
  <c r="AD374" i="4"/>
  <c r="Z388" i="4"/>
  <c r="AD388" i="4"/>
  <c r="Q398" i="4"/>
  <c r="Z431" i="4"/>
  <c r="X431" i="4"/>
  <c r="W431" i="4"/>
  <c r="T431" i="4"/>
  <c r="AF431" i="4"/>
  <c r="S431" i="4"/>
  <c r="AD431" i="4"/>
  <c r="R431" i="4"/>
  <c r="AB431" i="4"/>
  <c r="Q431" i="4"/>
  <c r="AF384" i="4"/>
  <c r="R384" i="4"/>
  <c r="AC384" i="4"/>
  <c r="Z395" i="4"/>
  <c r="X395" i="4"/>
  <c r="W395" i="4"/>
  <c r="U395" i="4"/>
  <c r="R398" i="4"/>
  <c r="AA431" i="4"/>
  <c r="AD469" i="4"/>
  <c r="U469" i="4"/>
  <c r="R354" i="4"/>
  <c r="AD354" i="4"/>
  <c r="R356" i="4"/>
  <c r="AD357" i="4"/>
  <c r="AA357" i="4"/>
  <c r="AC357" i="4"/>
  <c r="T361" i="4"/>
  <c r="AB362" i="4"/>
  <c r="V365" i="4"/>
  <c r="S374" i="4"/>
  <c r="T384" i="4"/>
  <c r="U388" i="4"/>
  <c r="X390" i="4"/>
  <c r="Y390" i="4"/>
  <c r="S390" i="4"/>
  <c r="Q395" i="4"/>
  <c r="S398" i="4"/>
  <c r="W400" i="4"/>
  <c r="X400" i="4"/>
  <c r="V400" i="4"/>
  <c r="U400" i="4"/>
  <c r="S400" i="4"/>
  <c r="AC402" i="4"/>
  <c r="W402" i="4"/>
  <c r="V402" i="4"/>
  <c r="T402" i="4"/>
  <c r="AD402" i="4"/>
  <c r="S402" i="4"/>
  <c r="AA421" i="4"/>
  <c r="AC422" i="4"/>
  <c r="Y426" i="4"/>
  <c r="AC428" i="4"/>
  <c r="AC429" i="4"/>
  <c r="X430" i="4"/>
  <c r="U432" i="4"/>
  <c r="AB433" i="4"/>
  <c r="U442" i="4"/>
  <c r="S445" i="4"/>
  <c r="T448" i="4"/>
  <c r="Y451" i="4"/>
  <c r="X451" i="4"/>
  <c r="V373" i="4"/>
  <c r="AD377" i="4"/>
  <c r="AF381" i="4"/>
  <c r="AA396" i="4"/>
  <c r="AB401" i="4"/>
  <c r="Z404" i="4"/>
  <c r="Y406" i="4"/>
  <c r="Z412" i="4"/>
  <c r="AF429" i="4"/>
  <c r="Z430" i="4"/>
  <c r="AC433" i="4"/>
  <c r="AF438" i="4"/>
  <c r="T438" i="4"/>
  <c r="AA438" i="4"/>
  <c r="W442" i="4"/>
  <c r="AA444" i="4"/>
  <c r="U445" i="4"/>
  <c r="U446" i="4"/>
  <c r="AB446" i="4"/>
  <c r="R446" i="4"/>
  <c r="AC446" i="4"/>
  <c r="Z447" i="4"/>
  <c r="U448" i="4"/>
  <c r="R451" i="4"/>
  <c r="AF461" i="4"/>
  <c r="AA461" i="4"/>
  <c r="AC396" i="4"/>
  <c r="Z406" i="4"/>
  <c r="AC412" i="4"/>
  <c r="AA430" i="4"/>
  <c r="Q438" i="4"/>
  <c r="AB438" i="4"/>
  <c r="X442" i="4"/>
  <c r="V445" i="4"/>
  <c r="Q446" i="4"/>
  <c r="AF446" i="4"/>
  <c r="V448" i="4"/>
  <c r="U451" i="4"/>
  <c r="AC464" i="4"/>
  <c r="V464" i="4"/>
  <c r="V465" i="4"/>
  <c r="AD465" i="4"/>
  <c r="S465" i="4"/>
  <c r="AF465" i="4"/>
  <c r="T470" i="4"/>
  <c r="S470" i="4"/>
  <c r="AD470" i="4"/>
  <c r="Q470" i="4"/>
  <c r="AC476" i="4"/>
  <c r="R476" i="4"/>
  <c r="T381" i="4"/>
  <c r="AF387" i="4"/>
  <c r="AC391" i="4"/>
  <c r="AA393" i="4"/>
  <c r="R396" i="4"/>
  <c r="AD396" i="4"/>
  <c r="U399" i="4"/>
  <c r="S401" i="4"/>
  <c r="AF404" i="4"/>
  <c r="Q406" i="4"/>
  <c r="AA406" i="4"/>
  <c r="X408" i="4"/>
  <c r="AD409" i="4"/>
  <c r="Y410" i="4"/>
  <c r="T411" i="4"/>
  <c r="R412" i="4"/>
  <c r="AD412" i="4"/>
  <c r="Z414" i="4"/>
  <c r="W420" i="4"/>
  <c r="R422" i="4"/>
  <c r="T423" i="4"/>
  <c r="R429" i="4"/>
  <c r="Q430" i="4"/>
  <c r="AB430" i="4"/>
  <c r="Z432" i="4"/>
  <c r="S433" i="4"/>
  <c r="AF433" i="4"/>
  <c r="R438" i="4"/>
  <c r="AC438" i="4"/>
  <c r="AC444" i="4"/>
  <c r="S444" i="4"/>
  <c r="X444" i="4"/>
  <c r="AD444" i="4"/>
  <c r="W445" i="4"/>
  <c r="S446" i="4"/>
  <c r="X447" i="4"/>
  <c r="AF447" i="4"/>
  <c r="U447" i="4"/>
  <c r="AC447" i="4"/>
  <c r="X448" i="4"/>
  <c r="V451" i="4"/>
  <c r="AF458" i="4"/>
  <c r="AA458" i="4"/>
  <c r="AB474" i="4"/>
  <c r="Z474" i="4"/>
  <c r="V474" i="4"/>
  <c r="T474" i="4"/>
  <c r="R474" i="4"/>
  <c r="Q479" i="4"/>
  <c r="AB479" i="4"/>
  <c r="S396" i="4"/>
  <c r="Y399" i="4"/>
  <c r="R406" i="4"/>
  <c r="AB406" i="4"/>
  <c r="AA408" i="4"/>
  <c r="Z410" i="4"/>
  <c r="U411" i="4"/>
  <c r="S412" i="4"/>
  <c r="AF412" i="4"/>
  <c r="Z420" i="4"/>
  <c r="T422" i="4"/>
  <c r="X423" i="4"/>
  <c r="T429" i="4"/>
  <c r="R430" i="4"/>
  <c r="AC430" i="4"/>
  <c r="AB432" i="4"/>
  <c r="T433" i="4"/>
  <c r="S438" i="4"/>
  <c r="AC442" i="4"/>
  <c r="S442" i="4"/>
  <c r="AA442" i="4"/>
  <c r="AD459" i="4"/>
  <c r="X459" i="4"/>
  <c r="Q410" i="4"/>
  <c r="AA410" i="4"/>
  <c r="W411" i="4"/>
  <c r="AF420" i="4"/>
  <c r="U422" i="4"/>
  <c r="AD423" i="4"/>
  <c r="S426" i="4"/>
  <c r="Q428" i="4"/>
  <c r="V429" i="4"/>
  <c r="S430" i="4"/>
  <c r="Q432" i="4"/>
  <c r="U433" i="4"/>
  <c r="X436" i="4"/>
  <c r="U438" i="4"/>
  <c r="AA439" i="4"/>
  <c r="Q442" i="4"/>
  <c r="AB442" i="4"/>
  <c r="T444" i="4"/>
  <c r="W446" i="4"/>
  <c r="R447" i="4"/>
  <c r="AF451" i="4"/>
  <c r="AA457" i="4"/>
  <c r="V457" i="4"/>
  <c r="R457" i="4"/>
  <c r="T459" i="4"/>
  <c r="AD462" i="4"/>
  <c r="U464" i="4"/>
  <c r="U465" i="4"/>
  <c r="AC468" i="4"/>
  <c r="AB468" i="4"/>
  <c r="X468" i="4"/>
  <c r="U468" i="4"/>
  <c r="Y470" i="4"/>
  <c r="AA474" i="4"/>
  <c r="X479" i="4"/>
  <c r="R442" i="4"/>
  <c r="AF442" i="4"/>
  <c r="AF445" i="4"/>
  <c r="AC445" i="4"/>
  <c r="T445" i="4"/>
  <c r="Z445" i="4"/>
  <c r="Q445" i="4"/>
  <c r="AB445" i="4"/>
  <c r="AB448" i="4"/>
  <c r="Q448" i="4"/>
  <c r="W448" i="4"/>
  <c r="AD448" i="4"/>
  <c r="AA454" i="4"/>
  <c r="T454" i="4"/>
  <c r="AF454" i="4"/>
  <c r="S457" i="4"/>
  <c r="Y459" i="4"/>
  <c r="AB463" i="4"/>
  <c r="W463" i="4"/>
  <c r="X464" i="4"/>
  <c r="X465" i="4"/>
  <c r="Y467" i="4"/>
  <c r="X467" i="4"/>
  <c r="T467" i="4"/>
  <c r="W468" i="4"/>
  <c r="AA470" i="4"/>
  <c r="V443" i="4"/>
  <c r="Y449" i="4"/>
  <c r="S486" i="4"/>
  <c r="AC484" i="4"/>
  <c r="X486" i="4"/>
  <c r="X487" i="4"/>
  <c r="V488" i="4"/>
  <c r="S489" i="4"/>
  <c r="Q490" i="4"/>
  <c r="Z472" i="4"/>
  <c r="U477" i="4"/>
  <c r="AD478" i="4"/>
  <c r="R484" i="4"/>
  <c r="AD484" i="4"/>
  <c r="Y486" i="4"/>
  <c r="Y487" i="4"/>
  <c r="W488" i="4"/>
  <c r="T489" i="4"/>
  <c r="R490" i="4"/>
  <c r="AD486" i="4"/>
  <c r="AB487" i="4"/>
  <c r="Z488" i="4"/>
  <c r="U489" i="4"/>
  <c r="Z490" i="4"/>
  <c r="AC488" i="4"/>
  <c r="AA489" i="4"/>
  <c r="Q486" i="4"/>
  <c r="R488" i="4"/>
  <c r="AD488" i="4"/>
  <c r="AB489" i="4"/>
  <c r="AC489" i="4"/>
  <c r="AH109" i="6"/>
  <c r="AH117" i="6"/>
  <c r="AH125" i="6"/>
  <c r="AG94" i="6"/>
  <c r="AI57" i="6"/>
  <c r="AH126" i="6"/>
  <c r="AH134" i="6"/>
  <c r="AH142" i="6"/>
  <c r="AH9" i="6"/>
  <c r="AH159" i="6"/>
  <c r="AH156" i="6"/>
  <c r="AH145" i="6"/>
  <c r="AH112" i="6"/>
  <c r="AH104" i="6"/>
  <c r="AH88" i="6"/>
  <c r="AH87" i="6"/>
  <c r="AH143" i="6"/>
  <c r="AG96" i="6"/>
  <c r="AG104" i="6"/>
  <c r="AH6" i="6"/>
  <c r="AH162" i="6"/>
  <c r="AH160" i="6"/>
  <c r="AH157" i="6"/>
  <c r="AH151" i="6"/>
  <c r="AH148" i="6"/>
  <c r="AH124" i="6"/>
  <c r="AG102" i="6"/>
  <c r="AH2" i="6"/>
  <c r="AH106" i="6"/>
  <c r="AH7" i="6"/>
  <c r="AH4" i="6"/>
  <c r="AH16" i="6"/>
  <c r="AH167" i="6"/>
  <c r="AH164" i="6"/>
  <c r="AH161" i="6"/>
  <c r="AH152" i="6"/>
  <c r="AH149" i="6"/>
  <c r="AH96" i="6"/>
  <c r="AH3" i="6"/>
  <c r="AH163" i="6"/>
  <c r="AH5" i="6"/>
  <c r="AH17" i="6"/>
  <c r="AH158" i="6"/>
  <c r="AH153" i="6"/>
  <c r="AH144" i="6"/>
  <c r="V10" i="6"/>
  <c r="AD19" i="6"/>
  <c r="AH19" i="6" s="1"/>
  <c r="AD147" i="6"/>
  <c r="AH147" i="6" s="1"/>
  <c r="AC19" i="6"/>
  <c r="AE2" i="6"/>
  <c r="AD11" i="6"/>
  <c r="AH11" i="6" s="1"/>
  <c r="V19" i="6"/>
  <c r="AD155" i="6"/>
  <c r="AH155" i="6" s="1"/>
  <c r="AD146" i="6"/>
  <c r="AH146" i="6" s="1"/>
  <c r="AC11" i="6"/>
  <c r="X2" i="6"/>
  <c r="AF2" i="6"/>
  <c r="AI2" i="6" s="1"/>
  <c r="Y2" i="6"/>
  <c r="Q2" i="6"/>
  <c r="AG2" i="6" s="1"/>
  <c r="R2" i="6"/>
  <c r="Z2" i="6"/>
  <c r="S2" i="6"/>
  <c r="AA2" i="6"/>
  <c r="T2" i="6"/>
  <c r="AB2" i="6"/>
  <c r="U2" i="6"/>
  <c r="AC2" i="6"/>
  <c r="W10" i="6"/>
  <c r="AE10" i="6"/>
  <c r="X10" i="6"/>
  <c r="AF10" i="6"/>
  <c r="AI10" i="6" s="1"/>
  <c r="Q10" i="6"/>
  <c r="AG10" i="6" s="1"/>
  <c r="Y10" i="6"/>
  <c r="R10" i="6"/>
  <c r="Z10" i="6"/>
  <c r="S10" i="6"/>
  <c r="AA10" i="6"/>
  <c r="T10" i="6"/>
  <c r="AB10" i="6"/>
  <c r="W18" i="6"/>
  <c r="AE18" i="6"/>
  <c r="X18" i="6"/>
  <c r="AF18" i="6"/>
  <c r="AI18" i="6" s="1"/>
  <c r="Q18" i="6"/>
  <c r="AG18" i="6" s="1"/>
  <c r="Y18" i="6"/>
  <c r="R18" i="6"/>
  <c r="Z18" i="6"/>
  <c r="S18" i="6"/>
  <c r="AA18" i="6"/>
  <c r="T18" i="6"/>
  <c r="AB18" i="6"/>
  <c r="S26" i="6"/>
  <c r="AA26" i="6"/>
  <c r="W26" i="6"/>
  <c r="AE26" i="6"/>
  <c r="U26" i="6"/>
  <c r="AF26" i="6"/>
  <c r="AI26" i="6" s="1"/>
  <c r="Y26" i="6"/>
  <c r="Q26" i="6"/>
  <c r="AG26" i="6" s="1"/>
  <c r="AB26" i="6"/>
  <c r="Z26" i="6"/>
  <c r="AC26" i="6"/>
  <c r="R26" i="6"/>
  <c r="T26" i="6"/>
  <c r="V26" i="6"/>
  <c r="AD26" i="6"/>
  <c r="AH26" i="6" s="1"/>
  <c r="X26" i="6"/>
  <c r="W34" i="6"/>
  <c r="AE34" i="6"/>
  <c r="Y34" i="6"/>
  <c r="Q34" i="6"/>
  <c r="AG34" i="6" s="1"/>
  <c r="Z34" i="6"/>
  <c r="S34" i="6"/>
  <c r="AB34" i="6"/>
  <c r="T34" i="6"/>
  <c r="AC34" i="6"/>
  <c r="U34" i="6"/>
  <c r="AD34" i="6"/>
  <c r="AH34" i="6" s="1"/>
  <c r="V34" i="6"/>
  <c r="AF34" i="6"/>
  <c r="AI34" i="6" s="1"/>
  <c r="R34" i="6"/>
  <c r="X34" i="6"/>
  <c r="AA34" i="6"/>
  <c r="W42" i="6"/>
  <c r="AE42" i="6"/>
  <c r="Y42" i="6"/>
  <c r="Q42" i="6"/>
  <c r="AG42" i="6" s="1"/>
  <c r="Z42" i="6"/>
  <c r="S42" i="6"/>
  <c r="AB42" i="6"/>
  <c r="U42" i="6"/>
  <c r="AD42" i="6"/>
  <c r="AH42" i="6" s="1"/>
  <c r="R42" i="6"/>
  <c r="T42" i="6"/>
  <c r="V42" i="6"/>
  <c r="X42" i="6"/>
  <c r="AF42" i="6"/>
  <c r="AI42" i="6" s="1"/>
  <c r="AA42" i="6"/>
  <c r="AC42" i="6"/>
  <c r="R50" i="6"/>
  <c r="Z50" i="6"/>
  <c r="S50" i="6"/>
  <c r="AA50" i="6"/>
  <c r="U50" i="6"/>
  <c r="AC50" i="6"/>
  <c r="W50" i="6"/>
  <c r="AE50" i="6"/>
  <c r="AB50" i="6"/>
  <c r="AD50" i="6"/>
  <c r="AH50" i="6" s="1"/>
  <c r="AF50" i="6"/>
  <c r="AI50" i="6" s="1"/>
  <c r="Q50" i="6"/>
  <c r="AG50" i="6" s="1"/>
  <c r="X50" i="6"/>
  <c r="V50" i="6"/>
  <c r="T50" i="6"/>
  <c r="Y50" i="6"/>
  <c r="R58" i="6"/>
  <c r="Z58" i="6"/>
  <c r="S58" i="6"/>
  <c r="AA58" i="6"/>
  <c r="W58" i="6"/>
  <c r="AE58" i="6"/>
  <c r="Q58" i="6"/>
  <c r="AG58" i="6" s="1"/>
  <c r="AD58" i="6"/>
  <c r="AH58" i="6" s="1"/>
  <c r="T58" i="6"/>
  <c r="AF58" i="6"/>
  <c r="AI58" i="6" s="1"/>
  <c r="U58" i="6"/>
  <c r="V58" i="6"/>
  <c r="AB58" i="6"/>
  <c r="X58" i="6"/>
  <c r="Y58" i="6"/>
  <c r="AC58" i="6"/>
  <c r="W66" i="6"/>
  <c r="AE66" i="6"/>
  <c r="X66" i="6"/>
  <c r="AF66" i="6"/>
  <c r="AI66" i="6" s="1"/>
  <c r="Q66" i="6"/>
  <c r="AG66" i="6" s="1"/>
  <c r="Y66" i="6"/>
  <c r="T66" i="6"/>
  <c r="AB66" i="6"/>
  <c r="U66" i="6"/>
  <c r="V66" i="6"/>
  <c r="Z66" i="6"/>
  <c r="AA66" i="6"/>
  <c r="R66" i="6"/>
  <c r="S66" i="6"/>
  <c r="AC66" i="6"/>
  <c r="AD66" i="6"/>
  <c r="AH66" i="6" s="1"/>
  <c r="X74" i="6"/>
  <c r="AF74" i="6"/>
  <c r="AI74" i="6" s="1"/>
  <c r="Q74" i="6"/>
  <c r="AG74" i="6" s="1"/>
  <c r="Y74" i="6"/>
  <c r="T74" i="6"/>
  <c r="AB74" i="6"/>
  <c r="U74" i="6"/>
  <c r="V74" i="6"/>
  <c r="Z74" i="6"/>
  <c r="R74" i="6"/>
  <c r="AD74" i="6"/>
  <c r="AH74" i="6" s="1"/>
  <c r="S74" i="6"/>
  <c r="W74" i="6"/>
  <c r="AA74" i="6"/>
  <c r="AC74" i="6"/>
  <c r="AE74" i="6"/>
  <c r="Q82" i="6"/>
  <c r="AG82" i="6" s="1"/>
  <c r="Y82" i="6"/>
  <c r="T82" i="6"/>
  <c r="AB82" i="6"/>
  <c r="X82" i="6"/>
  <c r="Z82" i="6"/>
  <c r="R82" i="6"/>
  <c r="AC82" i="6"/>
  <c r="V82" i="6"/>
  <c r="AF82" i="6"/>
  <c r="AI82" i="6" s="1"/>
  <c r="AE82" i="6"/>
  <c r="S82" i="6"/>
  <c r="U82" i="6"/>
  <c r="W82" i="6"/>
  <c r="AA82" i="6"/>
  <c r="AD82" i="6"/>
  <c r="AH82" i="6" s="1"/>
  <c r="T90" i="6"/>
  <c r="AB90" i="6"/>
  <c r="U90" i="6"/>
  <c r="AC90" i="6"/>
  <c r="S90" i="6"/>
  <c r="AE90" i="6"/>
  <c r="V90" i="6"/>
  <c r="AF90" i="6"/>
  <c r="AI90" i="6" s="1"/>
  <c r="W90" i="6"/>
  <c r="X90" i="6"/>
  <c r="Y90" i="6"/>
  <c r="Z90" i="6"/>
  <c r="Q90" i="6"/>
  <c r="AG90" i="6" s="1"/>
  <c r="R90" i="6"/>
  <c r="AA90" i="6"/>
  <c r="AD90" i="6"/>
  <c r="AH90" i="6" s="1"/>
  <c r="T98" i="6"/>
  <c r="AB98" i="6"/>
  <c r="U98" i="6"/>
  <c r="AC98" i="6"/>
  <c r="S98" i="6"/>
  <c r="AE98" i="6"/>
  <c r="V98" i="6"/>
  <c r="AF98" i="6"/>
  <c r="AI98" i="6" s="1"/>
  <c r="W98" i="6"/>
  <c r="X98" i="6"/>
  <c r="Y98" i="6"/>
  <c r="Z98" i="6"/>
  <c r="Q98" i="6"/>
  <c r="AG98" i="6" s="1"/>
  <c r="R98" i="6"/>
  <c r="AA98" i="6"/>
  <c r="AD98" i="6"/>
  <c r="AH98" i="6" s="1"/>
  <c r="T106" i="6"/>
  <c r="AB106" i="6"/>
  <c r="U106" i="6"/>
  <c r="AC106" i="6"/>
  <c r="S106" i="6"/>
  <c r="AE106" i="6"/>
  <c r="V106" i="6"/>
  <c r="AF106" i="6"/>
  <c r="AI106" i="6" s="1"/>
  <c r="W106" i="6"/>
  <c r="Y106" i="6"/>
  <c r="Z106" i="6"/>
  <c r="Q106" i="6"/>
  <c r="AG106" i="6" s="1"/>
  <c r="R106" i="6"/>
  <c r="AA106" i="6"/>
  <c r="X106" i="6"/>
  <c r="X114" i="6"/>
  <c r="AF114" i="6"/>
  <c r="AI114" i="6" s="1"/>
  <c r="Q114" i="6"/>
  <c r="AG114" i="6" s="1"/>
  <c r="Y114" i="6"/>
  <c r="R114" i="6"/>
  <c r="Z114" i="6"/>
  <c r="T114" i="6"/>
  <c r="AB114" i="6"/>
  <c r="U114" i="6"/>
  <c r="AC114" i="6"/>
  <c r="V114" i="6"/>
  <c r="W114" i="6"/>
  <c r="AA114" i="6"/>
  <c r="AD114" i="6"/>
  <c r="AH114" i="6" s="1"/>
  <c r="AE114" i="6"/>
  <c r="X122" i="6"/>
  <c r="AF122" i="6"/>
  <c r="AI122" i="6" s="1"/>
  <c r="Q122" i="6"/>
  <c r="AG122" i="6" s="1"/>
  <c r="Y122" i="6"/>
  <c r="R122" i="6"/>
  <c r="Z122" i="6"/>
  <c r="T122" i="6"/>
  <c r="AB122" i="6"/>
  <c r="U122" i="6"/>
  <c r="AC122" i="6"/>
  <c r="V122" i="6"/>
  <c r="W122" i="6"/>
  <c r="AA122" i="6"/>
  <c r="AD122" i="6"/>
  <c r="AH122" i="6" s="1"/>
  <c r="AE122" i="6"/>
  <c r="X130" i="6"/>
  <c r="AF130" i="6"/>
  <c r="AI130" i="6" s="1"/>
  <c r="Q130" i="6"/>
  <c r="AG130" i="6" s="1"/>
  <c r="Y130" i="6"/>
  <c r="T130" i="6"/>
  <c r="AB130" i="6"/>
  <c r="U130" i="6"/>
  <c r="AC130" i="6"/>
  <c r="V130" i="6"/>
  <c r="W130" i="6"/>
  <c r="R130" i="6"/>
  <c r="Z130" i="6"/>
  <c r="AA130" i="6"/>
  <c r="AD130" i="6"/>
  <c r="AH130" i="6" s="1"/>
  <c r="AE130" i="6"/>
  <c r="X138" i="6"/>
  <c r="AF138" i="6"/>
  <c r="AI138" i="6" s="1"/>
  <c r="Q138" i="6"/>
  <c r="AG138" i="6" s="1"/>
  <c r="Y138" i="6"/>
  <c r="T138" i="6"/>
  <c r="AB138" i="6"/>
  <c r="U138" i="6"/>
  <c r="AC138" i="6"/>
  <c r="V138" i="6"/>
  <c r="W138" i="6"/>
  <c r="Z138" i="6"/>
  <c r="AA138" i="6"/>
  <c r="R138" i="6"/>
  <c r="AD138" i="6"/>
  <c r="AH138" i="6" s="1"/>
  <c r="AE138" i="6"/>
  <c r="W146" i="6"/>
  <c r="AE146" i="6"/>
  <c r="X146" i="6"/>
  <c r="AF146" i="6"/>
  <c r="AI146" i="6" s="1"/>
  <c r="AC146" i="6"/>
  <c r="Q146" i="6"/>
  <c r="AG146" i="6" s="1"/>
  <c r="Y146" i="6"/>
  <c r="R146" i="6"/>
  <c r="Z146" i="6"/>
  <c r="S146" i="6"/>
  <c r="AA146" i="6"/>
  <c r="T146" i="6"/>
  <c r="AB146" i="6"/>
  <c r="U146" i="6"/>
  <c r="W154" i="6"/>
  <c r="AE154" i="6"/>
  <c r="X154" i="6"/>
  <c r="AF154" i="6"/>
  <c r="AI154" i="6" s="1"/>
  <c r="Q154" i="6"/>
  <c r="AG154" i="6" s="1"/>
  <c r="Y154" i="6"/>
  <c r="R154" i="6"/>
  <c r="Z154" i="6"/>
  <c r="AC154" i="6"/>
  <c r="S154" i="6"/>
  <c r="AA154" i="6"/>
  <c r="U154" i="6"/>
  <c r="T154" i="6"/>
  <c r="AB154" i="6"/>
  <c r="W162" i="6"/>
  <c r="AE162" i="6"/>
  <c r="X162" i="6"/>
  <c r="AF162" i="6"/>
  <c r="AI162" i="6" s="1"/>
  <c r="AC162" i="6"/>
  <c r="Q162" i="6"/>
  <c r="AG162" i="6" s="1"/>
  <c r="Y162" i="6"/>
  <c r="R162" i="6"/>
  <c r="Z162" i="6"/>
  <c r="U162" i="6"/>
  <c r="S162" i="6"/>
  <c r="AA162" i="6"/>
  <c r="T162" i="6"/>
  <c r="AB162" i="6"/>
  <c r="W2" i="6"/>
  <c r="AD18" i="6"/>
  <c r="AH18" i="6" s="1"/>
  <c r="AD154" i="6"/>
  <c r="AH154" i="6" s="1"/>
  <c r="W3" i="6"/>
  <c r="AE3" i="6"/>
  <c r="X3" i="6"/>
  <c r="AF3" i="6"/>
  <c r="AI3" i="6" s="1"/>
  <c r="Q3" i="6"/>
  <c r="AG3" i="6" s="1"/>
  <c r="Y3" i="6"/>
  <c r="R3" i="6"/>
  <c r="Z3" i="6"/>
  <c r="S3" i="6"/>
  <c r="AA3" i="6"/>
  <c r="T3" i="6"/>
  <c r="AB3" i="6"/>
  <c r="W11" i="6"/>
  <c r="AE11" i="6"/>
  <c r="X11" i="6"/>
  <c r="AF11" i="6"/>
  <c r="AI11" i="6" s="1"/>
  <c r="Q11" i="6"/>
  <c r="AG11" i="6" s="1"/>
  <c r="Y11" i="6"/>
  <c r="R11" i="6"/>
  <c r="Z11" i="6"/>
  <c r="S11" i="6"/>
  <c r="AA11" i="6"/>
  <c r="T11" i="6"/>
  <c r="AB11" i="6"/>
  <c r="W19" i="6"/>
  <c r="AE19" i="6"/>
  <c r="X19" i="6"/>
  <c r="AF19" i="6"/>
  <c r="AI19" i="6" s="1"/>
  <c r="Q19" i="6"/>
  <c r="AG19" i="6" s="1"/>
  <c r="Y19" i="6"/>
  <c r="R19" i="6"/>
  <c r="Z19" i="6"/>
  <c r="S19" i="6"/>
  <c r="AA19" i="6"/>
  <c r="T19" i="6"/>
  <c r="AB19" i="6"/>
  <c r="W35" i="6"/>
  <c r="AE35" i="6"/>
  <c r="R35" i="6"/>
  <c r="AA35" i="6"/>
  <c r="S35" i="6"/>
  <c r="AB35" i="6"/>
  <c r="U35" i="6"/>
  <c r="AD35" i="6"/>
  <c r="AH35" i="6" s="1"/>
  <c r="V35" i="6"/>
  <c r="AF35" i="6"/>
  <c r="AI35" i="6" s="1"/>
  <c r="X35" i="6"/>
  <c r="Y35" i="6"/>
  <c r="Q35" i="6"/>
  <c r="AG35" i="6" s="1"/>
  <c r="AC35" i="6"/>
  <c r="T35" i="6"/>
  <c r="Z35" i="6"/>
  <c r="W43" i="6"/>
  <c r="AE43" i="6"/>
  <c r="R43" i="6"/>
  <c r="AA43" i="6"/>
  <c r="S43" i="6"/>
  <c r="AB43" i="6"/>
  <c r="U43" i="6"/>
  <c r="AD43" i="6"/>
  <c r="AH43" i="6" s="1"/>
  <c r="X43" i="6"/>
  <c r="T43" i="6"/>
  <c r="V43" i="6"/>
  <c r="Y43" i="6"/>
  <c r="Z43" i="6"/>
  <c r="Q43" i="6"/>
  <c r="AG43" i="6" s="1"/>
  <c r="AC43" i="6"/>
  <c r="AF43" i="6"/>
  <c r="AI43" i="6" s="1"/>
  <c r="R51" i="6"/>
  <c r="Z51" i="6"/>
  <c r="S51" i="6"/>
  <c r="AA51" i="6"/>
  <c r="U51" i="6"/>
  <c r="AC51" i="6"/>
  <c r="W51" i="6"/>
  <c r="AE51" i="6"/>
  <c r="AB51" i="6"/>
  <c r="AD51" i="6"/>
  <c r="AH51" i="6" s="1"/>
  <c r="AF51" i="6"/>
  <c r="AI51" i="6" s="1"/>
  <c r="Q51" i="6"/>
  <c r="AG51" i="6" s="1"/>
  <c r="X51" i="6"/>
  <c r="T51" i="6"/>
  <c r="V51" i="6"/>
  <c r="Y51" i="6"/>
  <c r="R59" i="6"/>
  <c r="Z59" i="6"/>
  <c r="S59" i="6"/>
  <c r="AA59" i="6"/>
  <c r="W59" i="6"/>
  <c r="AE59" i="6"/>
  <c r="AB59" i="6"/>
  <c r="AC59" i="6"/>
  <c r="Q59" i="6"/>
  <c r="AG59" i="6" s="1"/>
  <c r="AD59" i="6"/>
  <c r="AH59" i="6" s="1"/>
  <c r="T59" i="6"/>
  <c r="AF59" i="6"/>
  <c r="AI59" i="6" s="1"/>
  <c r="X59" i="6"/>
  <c r="U59" i="6"/>
  <c r="Y59" i="6"/>
  <c r="W67" i="6"/>
  <c r="AE67" i="6"/>
  <c r="X67" i="6"/>
  <c r="AF67" i="6"/>
  <c r="AI67" i="6" s="1"/>
  <c r="Q67" i="6"/>
  <c r="AG67" i="6" s="1"/>
  <c r="Y67" i="6"/>
  <c r="T67" i="6"/>
  <c r="AB67" i="6"/>
  <c r="U67" i="6"/>
  <c r="V67" i="6"/>
  <c r="Z67" i="6"/>
  <c r="AA67" i="6"/>
  <c r="R67" i="6"/>
  <c r="S67" i="6"/>
  <c r="AC67" i="6"/>
  <c r="AD67" i="6"/>
  <c r="AH67" i="6" s="1"/>
  <c r="X75" i="6"/>
  <c r="AF75" i="6"/>
  <c r="AI75" i="6" s="1"/>
  <c r="Q75" i="6"/>
  <c r="AG75" i="6" s="1"/>
  <c r="Y75" i="6"/>
  <c r="T75" i="6"/>
  <c r="AB75" i="6"/>
  <c r="R75" i="6"/>
  <c r="AD75" i="6"/>
  <c r="AH75" i="6" s="1"/>
  <c r="S75" i="6"/>
  <c r="AE75" i="6"/>
  <c r="V75" i="6"/>
  <c r="AA75" i="6"/>
  <c r="Z75" i="6"/>
  <c r="AC75" i="6"/>
  <c r="U75" i="6"/>
  <c r="W75" i="6"/>
  <c r="Q83" i="6"/>
  <c r="AG83" i="6" s="1"/>
  <c r="Y83" i="6"/>
  <c r="T83" i="6"/>
  <c r="AB83" i="6"/>
  <c r="S83" i="6"/>
  <c r="AD83" i="6"/>
  <c r="AH83" i="6" s="1"/>
  <c r="U83" i="6"/>
  <c r="AE83" i="6"/>
  <c r="W83" i="6"/>
  <c r="AA83" i="6"/>
  <c r="R83" i="6"/>
  <c r="V83" i="6"/>
  <c r="X83" i="6"/>
  <c r="Z83" i="6"/>
  <c r="AC83" i="6"/>
  <c r="AF83" i="6"/>
  <c r="AI83" i="6" s="1"/>
  <c r="T91" i="6"/>
  <c r="AB91" i="6"/>
  <c r="U91" i="6"/>
  <c r="AC91" i="6"/>
  <c r="Y91" i="6"/>
  <c r="Z91" i="6"/>
  <c r="Q91" i="6"/>
  <c r="AG91" i="6" s="1"/>
  <c r="AA91" i="6"/>
  <c r="R91" i="6"/>
  <c r="AD91" i="6"/>
  <c r="AH91" i="6" s="1"/>
  <c r="S91" i="6"/>
  <c r="AE91" i="6"/>
  <c r="V91" i="6"/>
  <c r="AF91" i="6"/>
  <c r="AI91" i="6" s="1"/>
  <c r="W91" i="6"/>
  <c r="T99" i="6"/>
  <c r="AB99" i="6"/>
  <c r="U99" i="6"/>
  <c r="AC99" i="6"/>
  <c r="Y99" i="6"/>
  <c r="Z99" i="6"/>
  <c r="Q99" i="6"/>
  <c r="AG99" i="6" s="1"/>
  <c r="AA99" i="6"/>
  <c r="R99" i="6"/>
  <c r="AD99" i="6"/>
  <c r="AH99" i="6" s="1"/>
  <c r="S99" i="6"/>
  <c r="AE99" i="6"/>
  <c r="V99" i="6"/>
  <c r="AF99" i="6"/>
  <c r="AI99" i="6" s="1"/>
  <c r="W99" i="6"/>
  <c r="T107" i="6"/>
  <c r="AB107" i="6"/>
  <c r="U107" i="6"/>
  <c r="AC107" i="6"/>
  <c r="Y107" i="6"/>
  <c r="Z107" i="6"/>
  <c r="Q107" i="6"/>
  <c r="AG107" i="6" s="1"/>
  <c r="AA107" i="6"/>
  <c r="S107" i="6"/>
  <c r="AE107" i="6"/>
  <c r="V107" i="6"/>
  <c r="AF107" i="6"/>
  <c r="AI107" i="6" s="1"/>
  <c r="R107" i="6"/>
  <c r="W107" i="6"/>
  <c r="X107" i="6"/>
  <c r="AD107" i="6"/>
  <c r="AH107" i="6" s="1"/>
  <c r="X115" i="6"/>
  <c r="AF115" i="6"/>
  <c r="AI115" i="6" s="1"/>
  <c r="Q115" i="6"/>
  <c r="AG115" i="6" s="1"/>
  <c r="Y115" i="6"/>
  <c r="R115" i="6"/>
  <c r="Z115" i="6"/>
  <c r="T115" i="6"/>
  <c r="AB115" i="6"/>
  <c r="U115" i="6"/>
  <c r="AC115" i="6"/>
  <c r="AA115" i="6"/>
  <c r="AD115" i="6"/>
  <c r="AH115" i="6" s="1"/>
  <c r="V115" i="6"/>
  <c r="AE115" i="6"/>
  <c r="S115" i="6"/>
  <c r="X123" i="6"/>
  <c r="AF123" i="6"/>
  <c r="AI123" i="6" s="1"/>
  <c r="Q123" i="6"/>
  <c r="AG123" i="6" s="1"/>
  <c r="Y123" i="6"/>
  <c r="R123" i="6"/>
  <c r="Z123" i="6"/>
  <c r="T123" i="6"/>
  <c r="AB123" i="6"/>
  <c r="U123" i="6"/>
  <c r="AC123" i="6"/>
  <c r="AA123" i="6"/>
  <c r="AD123" i="6"/>
  <c r="AH123" i="6" s="1"/>
  <c r="AE123" i="6"/>
  <c r="V123" i="6"/>
  <c r="S123" i="6"/>
  <c r="X131" i="6"/>
  <c r="AF131" i="6"/>
  <c r="AI131" i="6" s="1"/>
  <c r="AG131" i="6"/>
  <c r="Y131" i="6"/>
  <c r="T131" i="6"/>
  <c r="AB131" i="6"/>
  <c r="U131" i="6"/>
  <c r="AC131" i="6"/>
  <c r="V131" i="6"/>
  <c r="W131" i="6"/>
  <c r="Z131" i="6"/>
  <c r="AA131" i="6"/>
  <c r="R131" i="6"/>
  <c r="AD131" i="6"/>
  <c r="AH131" i="6" s="1"/>
  <c r="AE131" i="6"/>
  <c r="X139" i="6"/>
  <c r="AF139" i="6"/>
  <c r="AI139" i="6" s="1"/>
  <c r="Q139" i="6"/>
  <c r="AG139" i="6" s="1"/>
  <c r="Y139" i="6"/>
  <c r="T139" i="6"/>
  <c r="AB139" i="6"/>
  <c r="U139" i="6"/>
  <c r="AC139" i="6"/>
  <c r="V139" i="6"/>
  <c r="W139" i="6"/>
  <c r="Z139" i="6"/>
  <c r="AA139" i="6"/>
  <c r="AD139" i="6"/>
  <c r="AH139" i="6" s="1"/>
  <c r="AE139" i="6"/>
  <c r="R139" i="6"/>
  <c r="W147" i="6"/>
  <c r="AE147" i="6"/>
  <c r="X147" i="6"/>
  <c r="AF147" i="6"/>
  <c r="AI147" i="6" s="1"/>
  <c r="AC147" i="6"/>
  <c r="Q147" i="6"/>
  <c r="AG147" i="6" s="1"/>
  <c r="Y147" i="6"/>
  <c r="R147" i="6"/>
  <c r="Z147" i="6"/>
  <c r="S147" i="6"/>
  <c r="AA147" i="6"/>
  <c r="T147" i="6"/>
  <c r="AB147" i="6"/>
  <c r="U147" i="6"/>
  <c r="W155" i="6"/>
  <c r="AE155" i="6"/>
  <c r="X155" i="6"/>
  <c r="AF155" i="6"/>
  <c r="AI155" i="6" s="1"/>
  <c r="Q155" i="6"/>
  <c r="AG155" i="6" s="1"/>
  <c r="Y155" i="6"/>
  <c r="R155" i="6"/>
  <c r="Z155" i="6"/>
  <c r="AC155" i="6"/>
  <c r="S155" i="6"/>
  <c r="AA155" i="6"/>
  <c r="T155" i="6"/>
  <c r="AB155" i="6"/>
  <c r="U155" i="6"/>
  <c r="W163" i="6"/>
  <c r="AE163" i="6"/>
  <c r="X163" i="6"/>
  <c r="AF163" i="6"/>
  <c r="AI163" i="6" s="1"/>
  <c r="AC163" i="6"/>
  <c r="Q163" i="6"/>
  <c r="AG163" i="6" s="1"/>
  <c r="Y163" i="6"/>
  <c r="R163" i="6"/>
  <c r="Z163" i="6"/>
  <c r="U163" i="6"/>
  <c r="S163" i="6"/>
  <c r="AA163" i="6"/>
  <c r="T163" i="6"/>
  <c r="AB163" i="6"/>
  <c r="V2" i="6"/>
  <c r="U11" i="6"/>
  <c r="AC3" i="6"/>
  <c r="AC18" i="6"/>
  <c r="V163" i="6"/>
  <c r="V154" i="6"/>
  <c r="W123" i="6"/>
  <c r="X91" i="6"/>
  <c r="V59" i="6"/>
  <c r="S20" i="6"/>
  <c r="AA20" i="6"/>
  <c r="W20" i="6"/>
  <c r="AE20" i="6"/>
  <c r="R20" i="6"/>
  <c r="Z20" i="6"/>
  <c r="Q20" i="6"/>
  <c r="AG20" i="6" s="1"/>
  <c r="AD20" i="6"/>
  <c r="AH20" i="6" s="1"/>
  <c r="V20" i="6"/>
  <c r="Y20" i="6"/>
  <c r="T20" i="6"/>
  <c r="X20" i="6"/>
  <c r="AB20" i="6"/>
  <c r="AC20" i="6"/>
  <c r="AF20" i="6"/>
  <c r="AI20" i="6" s="1"/>
  <c r="U20" i="6"/>
  <c r="S28" i="6"/>
  <c r="AA28" i="6"/>
  <c r="W28" i="6"/>
  <c r="AE28" i="6"/>
  <c r="Z28" i="6"/>
  <c r="T28" i="6"/>
  <c r="AD28" i="6"/>
  <c r="AH28" i="6" s="1"/>
  <c r="V28" i="6"/>
  <c r="AB28" i="6"/>
  <c r="AC28" i="6"/>
  <c r="Q28" i="6"/>
  <c r="AG28" i="6" s="1"/>
  <c r="R28" i="6"/>
  <c r="U28" i="6"/>
  <c r="X28" i="6"/>
  <c r="Y28" i="6"/>
  <c r="AF28" i="6"/>
  <c r="AI28" i="6" s="1"/>
  <c r="W36" i="6"/>
  <c r="AE36" i="6"/>
  <c r="T36" i="6"/>
  <c r="AC36" i="6"/>
  <c r="U36" i="6"/>
  <c r="AD36" i="6"/>
  <c r="AH36" i="6" s="1"/>
  <c r="X36" i="6"/>
  <c r="Y36" i="6"/>
  <c r="Q36" i="6"/>
  <c r="AG36" i="6" s="1"/>
  <c r="Z36" i="6"/>
  <c r="S36" i="6"/>
  <c r="V36" i="6"/>
  <c r="AA36" i="6"/>
  <c r="AB36" i="6"/>
  <c r="R36" i="6"/>
  <c r="AF36" i="6"/>
  <c r="AI36" i="6" s="1"/>
  <c r="W44" i="6"/>
  <c r="AE44" i="6"/>
  <c r="T44" i="6"/>
  <c r="AC44" i="6"/>
  <c r="U44" i="6"/>
  <c r="AD44" i="6"/>
  <c r="AH44" i="6" s="1"/>
  <c r="X44" i="6"/>
  <c r="Q44" i="6"/>
  <c r="AG44" i="6" s="1"/>
  <c r="Z44" i="6"/>
  <c r="V44" i="6"/>
  <c r="Y44" i="6"/>
  <c r="AA44" i="6"/>
  <c r="AB44" i="6"/>
  <c r="R44" i="6"/>
  <c r="AF44" i="6"/>
  <c r="AI44" i="6" s="1"/>
  <c r="R52" i="6"/>
  <c r="Z52" i="6"/>
  <c r="S52" i="6"/>
  <c r="AA52" i="6"/>
  <c r="U52" i="6"/>
  <c r="AC52" i="6"/>
  <c r="W52" i="6"/>
  <c r="AE52" i="6"/>
  <c r="AB52" i="6"/>
  <c r="AD52" i="6"/>
  <c r="AH52" i="6" s="1"/>
  <c r="AF52" i="6"/>
  <c r="AI52" i="6" s="1"/>
  <c r="Q52" i="6"/>
  <c r="AG52" i="6" s="1"/>
  <c r="X52" i="6"/>
  <c r="T52" i="6"/>
  <c r="R60" i="6"/>
  <c r="Z60" i="6"/>
  <c r="S60" i="6"/>
  <c r="AA60" i="6"/>
  <c r="W60" i="6"/>
  <c r="AE60" i="6"/>
  <c r="X60" i="6"/>
  <c r="Y60" i="6"/>
  <c r="AB60" i="6"/>
  <c r="AC60" i="6"/>
  <c r="U60" i="6"/>
  <c r="V60" i="6"/>
  <c r="AD60" i="6"/>
  <c r="AH60" i="6" s="1"/>
  <c r="AF60" i="6"/>
  <c r="AI60" i="6" s="1"/>
  <c r="Q60" i="6"/>
  <c r="AG60" i="6" s="1"/>
  <c r="T60" i="6"/>
  <c r="W68" i="6"/>
  <c r="AE68" i="6"/>
  <c r="X68" i="6"/>
  <c r="AF68" i="6"/>
  <c r="AI68" i="6" s="1"/>
  <c r="Q68" i="6"/>
  <c r="AG68" i="6" s="1"/>
  <c r="Y68" i="6"/>
  <c r="T68" i="6"/>
  <c r="AB68" i="6"/>
  <c r="U68" i="6"/>
  <c r="V68" i="6"/>
  <c r="Z68" i="6"/>
  <c r="AA68" i="6"/>
  <c r="R68" i="6"/>
  <c r="S68" i="6"/>
  <c r="AC68" i="6"/>
  <c r="AD68" i="6"/>
  <c r="AH68" i="6" s="1"/>
  <c r="X76" i="6"/>
  <c r="AF76" i="6"/>
  <c r="AI76" i="6" s="1"/>
  <c r="Q76" i="6"/>
  <c r="AG76" i="6" s="1"/>
  <c r="Y76" i="6"/>
  <c r="T76" i="6"/>
  <c r="AB76" i="6"/>
  <c r="AA76" i="6"/>
  <c r="AC76" i="6"/>
  <c r="S76" i="6"/>
  <c r="AE76" i="6"/>
  <c r="W76" i="6"/>
  <c r="R76" i="6"/>
  <c r="U76" i="6"/>
  <c r="V76" i="6"/>
  <c r="Z76" i="6"/>
  <c r="Q84" i="6"/>
  <c r="AG84" i="6" s="1"/>
  <c r="Y84" i="6"/>
  <c r="T84" i="6"/>
  <c r="AB84" i="6"/>
  <c r="X84" i="6"/>
  <c r="Z84" i="6"/>
  <c r="R84" i="6"/>
  <c r="AC84" i="6"/>
  <c r="V84" i="6"/>
  <c r="AF84" i="6"/>
  <c r="AI84" i="6" s="1"/>
  <c r="U84" i="6"/>
  <c r="W84" i="6"/>
  <c r="AA84" i="6"/>
  <c r="AD84" i="6"/>
  <c r="AH84" i="6" s="1"/>
  <c r="AE84" i="6"/>
  <c r="T92" i="6"/>
  <c r="AB92" i="6"/>
  <c r="U92" i="6"/>
  <c r="AC92" i="6"/>
  <c r="S92" i="6"/>
  <c r="AE92" i="6"/>
  <c r="V92" i="6"/>
  <c r="AF92" i="6"/>
  <c r="AI92" i="6" s="1"/>
  <c r="W92" i="6"/>
  <c r="X92" i="6"/>
  <c r="Y92" i="6"/>
  <c r="Z92" i="6"/>
  <c r="T100" i="6"/>
  <c r="AB100" i="6"/>
  <c r="U100" i="6"/>
  <c r="AC100" i="6"/>
  <c r="S100" i="6"/>
  <c r="AE100" i="6"/>
  <c r="V100" i="6"/>
  <c r="AF100" i="6"/>
  <c r="AI100" i="6" s="1"/>
  <c r="W100" i="6"/>
  <c r="X100" i="6"/>
  <c r="Y100" i="6"/>
  <c r="Z100" i="6"/>
  <c r="T108" i="6"/>
  <c r="AB108" i="6"/>
  <c r="U108" i="6"/>
  <c r="AC108" i="6"/>
  <c r="S108" i="6"/>
  <c r="AE108" i="6"/>
  <c r="V108" i="6"/>
  <c r="AF108" i="6"/>
  <c r="AI108" i="6" s="1"/>
  <c r="W108" i="6"/>
  <c r="Y108" i="6"/>
  <c r="Z108" i="6"/>
  <c r="X116" i="6"/>
  <c r="AF116" i="6"/>
  <c r="AI116" i="6" s="1"/>
  <c r="Q116" i="6"/>
  <c r="AG116" i="6" s="1"/>
  <c r="Y116" i="6"/>
  <c r="R116" i="6"/>
  <c r="Z116" i="6"/>
  <c r="T116" i="6"/>
  <c r="AB116" i="6"/>
  <c r="U116" i="6"/>
  <c r="AC116" i="6"/>
  <c r="X124" i="6"/>
  <c r="AF124" i="6"/>
  <c r="AI124" i="6" s="1"/>
  <c r="Q124" i="6"/>
  <c r="AG124" i="6" s="1"/>
  <c r="Y124" i="6"/>
  <c r="R124" i="6"/>
  <c r="Z124" i="6"/>
  <c r="T124" i="6"/>
  <c r="AB124" i="6"/>
  <c r="U124" i="6"/>
  <c r="AC124" i="6"/>
  <c r="X132" i="6"/>
  <c r="AF132" i="6"/>
  <c r="AI132" i="6" s="1"/>
  <c r="Q132" i="6"/>
  <c r="AG132" i="6" s="1"/>
  <c r="Y132" i="6"/>
  <c r="T132" i="6"/>
  <c r="AB132" i="6"/>
  <c r="U132" i="6"/>
  <c r="AC132" i="6"/>
  <c r="X140" i="6"/>
  <c r="AF140" i="6"/>
  <c r="AI140" i="6" s="1"/>
  <c r="Q140" i="6"/>
  <c r="AG140" i="6" s="1"/>
  <c r="Y140" i="6"/>
  <c r="T140" i="6"/>
  <c r="AB140" i="6"/>
  <c r="U140" i="6"/>
  <c r="AC140" i="6"/>
  <c r="AB13" i="6"/>
  <c r="T13" i="6"/>
  <c r="AB12" i="6"/>
  <c r="T12" i="6"/>
  <c r="AB9" i="6"/>
  <c r="T9" i="6"/>
  <c r="AB8" i="6"/>
  <c r="T8" i="6"/>
  <c r="AB7" i="6"/>
  <c r="T7" i="6"/>
  <c r="AB6" i="6"/>
  <c r="T6" i="6"/>
  <c r="AB5" i="6"/>
  <c r="T5" i="6"/>
  <c r="AB4" i="6"/>
  <c r="T4" i="6"/>
  <c r="AB17" i="6"/>
  <c r="T17" i="6"/>
  <c r="AB16" i="6"/>
  <c r="T16" i="6"/>
  <c r="AB15" i="6"/>
  <c r="T15" i="6"/>
  <c r="AB14" i="6"/>
  <c r="T14" i="6"/>
  <c r="AB167" i="6"/>
  <c r="T167" i="6"/>
  <c r="AB166" i="6"/>
  <c r="T166" i="6"/>
  <c r="AB165" i="6"/>
  <c r="T165" i="6"/>
  <c r="AB164" i="6"/>
  <c r="T164" i="6"/>
  <c r="AB161" i="6"/>
  <c r="T161" i="6"/>
  <c r="AB160" i="6"/>
  <c r="T160" i="6"/>
  <c r="AB159" i="6"/>
  <c r="T159" i="6"/>
  <c r="AB158" i="6"/>
  <c r="T158" i="6"/>
  <c r="AB157" i="6"/>
  <c r="T157" i="6"/>
  <c r="AB156" i="6"/>
  <c r="T156" i="6"/>
  <c r="AB153" i="6"/>
  <c r="T153" i="6"/>
  <c r="AB152" i="6"/>
  <c r="T152" i="6"/>
  <c r="AB151" i="6"/>
  <c r="T151" i="6"/>
  <c r="AB150" i="6"/>
  <c r="T150" i="6"/>
  <c r="AB149" i="6"/>
  <c r="T149" i="6"/>
  <c r="AB148" i="6"/>
  <c r="T148" i="6"/>
  <c r="AB145" i="6"/>
  <c r="T145" i="6"/>
  <c r="AB144" i="6"/>
  <c r="AE143" i="6"/>
  <c r="AE142" i="6"/>
  <c r="AE140" i="6"/>
  <c r="AE137" i="6"/>
  <c r="AE136" i="6"/>
  <c r="AE135" i="6"/>
  <c r="AE134" i="6"/>
  <c r="AE132" i="6"/>
  <c r="AE129" i="6"/>
  <c r="AE128" i="6"/>
  <c r="AE127" i="6"/>
  <c r="AE126" i="6"/>
  <c r="W124" i="6"/>
  <c r="AD121" i="6"/>
  <c r="AH121" i="6" s="1"/>
  <c r="W120" i="6"/>
  <c r="W116" i="6"/>
  <c r="AD113" i="6"/>
  <c r="AH113" i="6" s="1"/>
  <c r="W112" i="6"/>
  <c r="R108" i="6"/>
  <c r="R104" i="6"/>
  <c r="R96" i="6"/>
  <c r="AF87" i="6"/>
  <c r="AI87" i="6" s="1"/>
  <c r="Y52" i="6"/>
  <c r="S21" i="6"/>
  <c r="AA21" i="6"/>
  <c r="W21" i="6"/>
  <c r="AE21" i="6"/>
  <c r="R21" i="6"/>
  <c r="Z21" i="6"/>
  <c r="T21" i="6"/>
  <c r="AD21" i="6"/>
  <c r="AH21" i="6" s="1"/>
  <c r="V21" i="6"/>
  <c r="U21" i="6"/>
  <c r="X21" i="6"/>
  <c r="AB21" i="6"/>
  <c r="AC21" i="6"/>
  <c r="AF21" i="6"/>
  <c r="AI21" i="6" s="1"/>
  <c r="Y21" i="6"/>
  <c r="Q21" i="6"/>
  <c r="AG21" i="6" s="1"/>
  <c r="S29" i="6"/>
  <c r="AA29" i="6"/>
  <c r="W29" i="6"/>
  <c r="AE29" i="6"/>
  <c r="U29" i="6"/>
  <c r="AF29" i="6"/>
  <c r="AI29" i="6" s="1"/>
  <c r="Y29" i="6"/>
  <c r="Q29" i="6"/>
  <c r="AG29" i="6" s="1"/>
  <c r="AB29" i="6"/>
  <c r="AC29" i="6"/>
  <c r="AD29" i="6"/>
  <c r="AH29" i="6" s="1"/>
  <c r="R29" i="6"/>
  <c r="T29" i="6"/>
  <c r="V29" i="6"/>
  <c r="X29" i="6"/>
  <c r="Z29" i="6"/>
  <c r="W37" i="6"/>
  <c r="AE37" i="6"/>
  <c r="V37" i="6"/>
  <c r="AF37" i="6"/>
  <c r="AI37" i="6" s="1"/>
  <c r="X37" i="6"/>
  <c r="Q37" i="6"/>
  <c r="AG37" i="6" s="1"/>
  <c r="Z37" i="6"/>
  <c r="S37" i="6"/>
  <c r="AB37" i="6"/>
  <c r="Y37" i="6"/>
  <c r="AA37" i="6"/>
  <c r="AC37" i="6"/>
  <c r="AD37" i="6"/>
  <c r="AH37" i="6" s="1"/>
  <c r="T37" i="6"/>
  <c r="R37" i="6"/>
  <c r="U37" i="6"/>
  <c r="W45" i="6"/>
  <c r="AE45" i="6"/>
  <c r="V45" i="6"/>
  <c r="AF45" i="6"/>
  <c r="AI45" i="6" s="1"/>
  <c r="X45" i="6"/>
  <c r="Q45" i="6"/>
  <c r="AG45" i="6" s="1"/>
  <c r="Z45" i="6"/>
  <c r="S45" i="6"/>
  <c r="AB45" i="6"/>
  <c r="Y45" i="6"/>
  <c r="AA45" i="6"/>
  <c r="AC45" i="6"/>
  <c r="AD45" i="6"/>
  <c r="AH45" i="6" s="1"/>
  <c r="T45" i="6"/>
  <c r="U45" i="6"/>
  <c r="R53" i="6"/>
  <c r="Z53" i="6"/>
  <c r="S53" i="6"/>
  <c r="AA53" i="6"/>
  <c r="U53" i="6"/>
  <c r="AC53" i="6"/>
  <c r="W53" i="6"/>
  <c r="AE53" i="6"/>
  <c r="AB53" i="6"/>
  <c r="AD53" i="6"/>
  <c r="AH53" i="6" s="1"/>
  <c r="AF53" i="6"/>
  <c r="AI53" i="6" s="1"/>
  <c r="Q53" i="6"/>
  <c r="AG53" i="6" s="1"/>
  <c r="X53" i="6"/>
  <c r="Y53" i="6"/>
  <c r="T53" i="6"/>
  <c r="V53" i="6"/>
  <c r="R61" i="6"/>
  <c r="Z61" i="6"/>
  <c r="S61" i="6"/>
  <c r="AA61" i="6"/>
  <c r="W61" i="6"/>
  <c r="AE61" i="6"/>
  <c r="U61" i="6"/>
  <c r="V61" i="6"/>
  <c r="X61" i="6"/>
  <c r="Y61" i="6"/>
  <c r="Q61" i="6"/>
  <c r="AG61" i="6" s="1"/>
  <c r="AD61" i="6"/>
  <c r="AH61" i="6" s="1"/>
  <c r="T61" i="6"/>
  <c r="AF61" i="6"/>
  <c r="AI61" i="6" s="1"/>
  <c r="AB61" i="6"/>
  <c r="AC61" i="6"/>
  <c r="W69" i="6"/>
  <c r="AE69" i="6"/>
  <c r="X69" i="6"/>
  <c r="AF69" i="6"/>
  <c r="AI69" i="6" s="1"/>
  <c r="Q69" i="6"/>
  <c r="AG69" i="6" s="1"/>
  <c r="Y69" i="6"/>
  <c r="T69" i="6"/>
  <c r="AB69" i="6"/>
  <c r="U69" i="6"/>
  <c r="V69" i="6"/>
  <c r="Z69" i="6"/>
  <c r="AA69" i="6"/>
  <c r="R69" i="6"/>
  <c r="AD69" i="6"/>
  <c r="AH69" i="6" s="1"/>
  <c r="X77" i="6"/>
  <c r="AF77" i="6"/>
  <c r="AI77" i="6" s="1"/>
  <c r="Q77" i="6"/>
  <c r="AG77" i="6" s="1"/>
  <c r="Y77" i="6"/>
  <c r="T77" i="6"/>
  <c r="AB77" i="6"/>
  <c r="W77" i="6"/>
  <c r="Z77" i="6"/>
  <c r="AC77" i="6"/>
  <c r="U77" i="6"/>
  <c r="S77" i="6"/>
  <c r="V77" i="6"/>
  <c r="AA77" i="6"/>
  <c r="AD77" i="6"/>
  <c r="AH77" i="6" s="1"/>
  <c r="AE77" i="6"/>
  <c r="Q85" i="6"/>
  <c r="AG85" i="6" s="1"/>
  <c r="Y85" i="6"/>
  <c r="T85" i="6"/>
  <c r="AB85" i="6"/>
  <c r="S85" i="6"/>
  <c r="AD85" i="6"/>
  <c r="AH85" i="6" s="1"/>
  <c r="U85" i="6"/>
  <c r="AE85" i="6"/>
  <c r="W85" i="6"/>
  <c r="AA85" i="6"/>
  <c r="Z85" i="6"/>
  <c r="AC85" i="6"/>
  <c r="AF85" i="6"/>
  <c r="AI85" i="6" s="1"/>
  <c r="R85" i="6"/>
  <c r="T93" i="6"/>
  <c r="AB93" i="6"/>
  <c r="U93" i="6"/>
  <c r="AC93" i="6"/>
  <c r="Y93" i="6"/>
  <c r="Z93" i="6"/>
  <c r="Q93" i="6"/>
  <c r="AG93" i="6" s="1"/>
  <c r="AA93" i="6"/>
  <c r="R93" i="6"/>
  <c r="AD93" i="6"/>
  <c r="AH93" i="6" s="1"/>
  <c r="S93" i="6"/>
  <c r="AE93" i="6"/>
  <c r="V93" i="6"/>
  <c r="AF93" i="6"/>
  <c r="AI93" i="6" s="1"/>
  <c r="T101" i="6"/>
  <c r="AB101" i="6"/>
  <c r="U101" i="6"/>
  <c r="AC101" i="6"/>
  <c r="Y101" i="6"/>
  <c r="Z101" i="6"/>
  <c r="Q101" i="6"/>
  <c r="AG101" i="6" s="1"/>
  <c r="AA101" i="6"/>
  <c r="R101" i="6"/>
  <c r="AD101" i="6"/>
  <c r="AH101" i="6" s="1"/>
  <c r="S101" i="6"/>
  <c r="AE101" i="6"/>
  <c r="V101" i="6"/>
  <c r="AF101" i="6"/>
  <c r="AI101" i="6" s="1"/>
  <c r="U109" i="6"/>
  <c r="X109" i="6"/>
  <c r="AF109" i="6"/>
  <c r="AI109" i="6" s="1"/>
  <c r="Y109" i="6"/>
  <c r="Q109" i="6"/>
  <c r="AG109" i="6" s="1"/>
  <c r="Z109" i="6"/>
  <c r="S109" i="6"/>
  <c r="AB109" i="6"/>
  <c r="T109" i="6"/>
  <c r="AC109" i="6"/>
  <c r="X117" i="6"/>
  <c r="AF117" i="6"/>
  <c r="AI117" i="6" s="1"/>
  <c r="Q117" i="6"/>
  <c r="AG117" i="6" s="1"/>
  <c r="Y117" i="6"/>
  <c r="R117" i="6"/>
  <c r="Z117" i="6"/>
  <c r="T117" i="6"/>
  <c r="AB117" i="6"/>
  <c r="U117" i="6"/>
  <c r="AC117" i="6"/>
  <c r="X125" i="6"/>
  <c r="AF125" i="6"/>
  <c r="AI125" i="6" s="1"/>
  <c r="Q125" i="6"/>
  <c r="AG125" i="6" s="1"/>
  <c r="Y125" i="6"/>
  <c r="R125" i="6"/>
  <c r="Z125" i="6"/>
  <c r="T125" i="6"/>
  <c r="AB125" i="6"/>
  <c r="U125" i="6"/>
  <c r="AC125" i="6"/>
  <c r="X133" i="6"/>
  <c r="AF133" i="6"/>
  <c r="AI133" i="6" s="1"/>
  <c r="Q133" i="6"/>
  <c r="AG133" i="6" s="1"/>
  <c r="Y133" i="6"/>
  <c r="T133" i="6"/>
  <c r="AB133" i="6"/>
  <c r="U133" i="6"/>
  <c r="AC133" i="6"/>
  <c r="X141" i="6"/>
  <c r="AF141" i="6"/>
  <c r="AI141" i="6" s="1"/>
  <c r="Q141" i="6"/>
  <c r="AG141" i="6" s="1"/>
  <c r="Y141" i="6"/>
  <c r="T141" i="6"/>
  <c r="AB141" i="6"/>
  <c r="U141" i="6"/>
  <c r="AC141" i="6"/>
  <c r="AA13" i="6"/>
  <c r="S13" i="6"/>
  <c r="AA12" i="6"/>
  <c r="S12" i="6"/>
  <c r="AA9" i="6"/>
  <c r="S9" i="6"/>
  <c r="AA8" i="6"/>
  <c r="S8" i="6"/>
  <c r="AA7" i="6"/>
  <c r="S7" i="6"/>
  <c r="AA6" i="6"/>
  <c r="S6" i="6"/>
  <c r="AA5" i="6"/>
  <c r="S5" i="6"/>
  <c r="AA4" i="6"/>
  <c r="S4" i="6"/>
  <c r="AA17" i="6"/>
  <c r="S17" i="6"/>
  <c r="AA16" i="6"/>
  <c r="S16" i="6"/>
  <c r="AA15" i="6"/>
  <c r="S15" i="6"/>
  <c r="AA14" i="6"/>
  <c r="S14" i="6"/>
  <c r="AA167" i="6"/>
  <c r="S167" i="6"/>
  <c r="AA166" i="6"/>
  <c r="S166" i="6"/>
  <c r="AA165" i="6"/>
  <c r="S165" i="6"/>
  <c r="AA164" i="6"/>
  <c r="S164" i="6"/>
  <c r="AA161" i="6"/>
  <c r="S161" i="6"/>
  <c r="AA160" i="6"/>
  <c r="S160" i="6"/>
  <c r="AA159" i="6"/>
  <c r="S159" i="6"/>
  <c r="AA158" i="6"/>
  <c r="S158" i="6"/>
  <c r="AA157" i="6"/>
  <c r="S157" i="6"/>
  <c r="AA156" i="6"/>
  <c r="S156" i="6"/>
  <c r="AA153" i="6"/>
  <c r="S153" i="6"/>
  <c r="AA152" i="6"/>
  <c r="S152" i="6"/>
  <c r="AA151" i="6"/>
  <c r="S151" i="6"/>
  <c r="AA150" i="6"/>
  <c r="S150" i="6"/>
  <c r="AA149" i="6"/>
  <c r="S149" i="6"/>
  <c r="AA148" i="6"/>
  <c r="S148" i="6"/>
  <c r="AA145" i="6"/>
  <c r="S145" i="6"/>
  <c r="AA144" i="6"/>
  <c r="AD141" i="6"/>
  <c r="AH141" i="6" s="1"/>
  <c r="AD140" i="6"/>
  <c r="AH140" i="6" s="1"/>
  <c r="AD137" i="6"/>
  <c r="AH137" i="6" s="1"/>
  <c r="AD136" i="6"/>
  <c r="AH136" i="6" s="1"/>
  <c r="AD135" i="6"/>
  <c r="AH135" i="6" s="1"/>
  <c r="AD133" i="6"/>
  <c r="AH133" i="6" s="1"/>
  <c r="AD132" i="6"/>
  <c r="AH132" i="6" s="1"/>
  <c r="AD129" i="6"/>
  <c r="AH129" i="6" s="1"/>
  <c r="AD128" i="6"/>
  <c r="AH128" i="6" s="1"/>
  <c r="AD127" i="6"/>
  <c r="AH127" i="6" s="1"/>
  <c r="AA125" i="6"/>
  <c r="V124" i="6"/>
  <c r="AA121" i="6"/>
  <c r="V120" i="6"/>
  <c r="AA117" i="6"/>
  <c r="V116" i="6"/>
  <c r="AA113" i="6"/>
  <c r="V112" i="6"/>
  <c r="AA109" i="6"/>
  <c r="Q108" i="6"/>
  <c r="AG108" i="6" s="1"/>
  <c r="W101" i="6"/>
  <c r="W93" i="6"/>
  <c r="AD76" i="6"/>
  <c r="AH76" i="6" s="1"/>
  <c r="S69" i="6"/>
  <c r="V52" i="6"/>
  <c r="S22" i="6"/>
  <c r="AA22" i="6"/>
  <c r="W22" i="6"/>
  <c r="AE22" i="6"/>
  <c r="U22" i="6"/>
  <c r="AF22" i="6"/>
  <c r="AI22" i="6" s="1"/>
  <c r="Y22" i="6"/>
  <c r="Q22" i="6"/>
  <c r="AG22" i="6" s="1"/>
  <c r="AB22" i="6"/>
  <c r="V22" i="6"/>
  <c r="X22" i="6"/>
  <c r="AC22" i="6"/>
  <c r="AD22" i="6"/>
  <c r="AH22" i="6" s="1"/>
  <c r="R22" i="6"/>
  <c r="Z22" i="6"/>
  <c r="T22" i="6"/>
  <c r="S30" i="6"/>
  <c r="AA30" i="6"/>
  <c r="W30" i="6"/>
  <c r="AE30" i="6"/>
  <c r="V30" i="6"/>
  <c r="Z30" i="6"/>
  <c r="AB30" i="6"/>
  <c r="R30" i="6"/>
  <c r="AD30" i="6"/>
  <c r="AH30" i="6" s="1"/>
  <c r="T30" i="6"/>
  <c r="AF30" i="6"/>
  <c r="AI30" i="6" s="1"/>
  <c r="U30" i="6"/>
  <c r="X30" i="6"/>
  <c r="AC30" i="6"/>
  <c r="Q30" i="6"/>
  <c r="AG30" i="6" s="1"/>
  <c r="Y30" i="6"/>
  <c r="S62" i="6"/>
  <c r="AA62" i="6"/>
  <c r="Q62" i="6"/>
  <c r="AG62" i="6" s="1"/>
  <c r="Z62" i="6"/>
  <c r="R62" i="6"/>
  <c r="AB62" i="6"/>
  <c r="T62" i="6"/>
  <c r="AC62" i="6"/>
  <c r="U62" i="6"/>
  <c r="AD62" i="6"/>
  <c r="AH62" i="6" s="1"/>
  <c r="X62" i="6"/>
  <c r="W62" i="6"/>
  <c r="Y62" i="6"/>
  <c r="AE62" i="6"/>
  <c r="AF62" i="6"/>
  <c r="AI62" i="6" s="1"/>
  <c r="V62" i="6"/>
  <c r="W70" i="6"/>
  <c r="AE70" i="6"/>
  <c r="X70" i="6"/>
  <c r="AF70" i="6"/>
  <c r="AI70" i="6" s="1"/>
  <c r="Q70" i="6"/>
  <c r="AG70" i="6" s="1"/>
  <c r="Y70" i="6"/>
  <c r="T70" i="6"/>
  <c r="AB70" i="6"/>
  <c r="U70" i="6"/>
  <c r="V70" i="6"/>
  <c r="AA70" i="6"/>
  <c r="R70" i="6"/>
  <c r="S70" i="6"/>
  <c r="Z70" i="6"/>
  <c r="AC70" i="6"/>
  <c r="AD70" i="6"/>
  <c r="AH70" i="6" s="1"/>
  <c r="X78" i="6"/>
  <c r="AF78" i="6"/>
  <c r="AI78" i="6" s="1"/>
  <c r="Q78" i="6"/>
  <c r="AG78" i="6" s="1"/>
  <c r="Y78" i="6"/>
  <c r="T78" i="6"/>
  <c r="AB78" i="6"/>
  <c r="U78" i="6"/>
  <c r="V78" i="6"/>
  <c r="Z78" i="6"/>
  <c r="R78" i="6"/>
  <c r="AD78" i="6"/>
  <c r="AH78" i="6" s="1"/>
  <c r="AC78" i="6"/>
  <c r="AE78" i="6"/>
  <c r="S78" i="6"/>
  <c r="Q86" i="6"/>
  <c r="AG86" i="6" s="1"/>
  <c r="Y86" i="6"/>
  <c r="T86" i="6"/>
  <c r="AB86" i="6"/>
  <c r="X86" i="6"/>
  <c r="Z86" i="6"/>
  <c r="R86" i="6"/>
  <c r="AC86" i="6"/>
  <c r="V86" i="6"/>
  <c r="AF86" i="6"/>
  <c r="AI86" i="6" s="1"/>
  <c r="AE86" i="6"/>
  <c r="S86" i="6"/>
  <c r="U86" i="6"/>
  <c r="W86" i="6"/>
  <c r="T94" i="6"/>
  <c r="AB94" i="6"/>
  <c r="U94" i="6"/>
  <c r="AC94" i="6"/>
  <c r="S94" i="6"/>
  <c r="AE94" i="6"/>
  <c r="V94" i="6"/>
  <c r="AF94" i="6"/>
  <c r="AI94" i="6" s="1"/>
  <c r="W94" i="6"/>
  <c r="X94" i="6"/>
  <c r="Y94" i="6"/>
  <c r="Z94" i="6"/>
  <c r="T102" i="6"/>
  <c r="AB102" i="6"/>
  <c r="U102" i="6"/>
  <c r="AC102" i="6"/>
  <c r="S102" i="6"/>
  <c r="AE102" i="6"/>
  <c r="V102" i="6"/>
  <c r="AF102" i="6"/>
  <c r="AI102" i="6" s="1"/>
  <c r="W102" i="6"/>
  <c r="X102" i="6"/>
  <c r="Y102" i="6"/>
  <c r="Z102" i="6"/>
  <c r="X110" i="6"/>
  <c r="AF110" i="6"/>
  <c r="AI110" i="6" s="1"/>
  <c r="Q110" i="6"/>
  <c r="AG110" i="6" s="1"/>
  <c r="Y110" i="6"/>
  <c r="R110" i="6"/>
  <c r="Z110" i="6"/>
  <c r="T110" i="6"/>
  <c r="AB110" i="6"/>
  <c r="U110" i="6"/>
  <c r="AC110" i="6"/>
  <c r="X118" i="6"/>
  <c r="AF118" i="6"/>
  <c r="AI118" i="6" s="1"/>
  <c r="Q118" i="6"/>
  <c r="AG118" i="6" s="1"/>
  <c r="Y118" i="6"/>
  <c r="R118" i="6"/>
  <c r="Z118" i="6"/>
  <c r="T118" i="6"/>
  <c r="AB118" i="6"/>
  <c r="U118" i="6"/>
  <c r="AC118" i="6"/>
  <c r="X126" i="6"/>
  <c r="AF126" i="6"/>
  <c r="AI126" i="6" s="1"/>
  <c r="Q126" i="6"/>
  <c r="AG126" i="6" s="1"/>
  <c r="Y126" i="6"/>
  <c r="R126" i="6"/>
  <c r="T126" i="6"/>
  <c r="AB126" i="6"/>
  <c r="U126" i="6"/>
  <c r="AC126" i="6"/>
  <c r="X134" i="6"/>
  <c r="AF134" i="6"/>
  <c r="AI134" i="6" s="1"/>
  <c r="Q134" i="6"/>
  <c r="AG134" i="6" s="1"/>
  <c r="Y134" i="6"/>
  <c r="T134" i="6"/>
  <c r="AB134" i="6"/>
  <c r="U134" i="6"/>
  <c r="AC134" i="6"/>
  <c r="X142" i="6"/>
  <c r="AF142" i="6"/>
  <c r="AI142" i="6" s="1"/>
  <c r="Q142" i="6"/>
  <c r="AG142" i="6" s="1"/>
  <c r="Y142" i="6"/>
  <c r="T142" i="6"/>
  <c r="AB142" i="6"/>
  <c r="U142" i="6"/>
  <c r="AC142" i="6"/>
  <c r="Z6" i="6"/>
  <c r="R6" i="6"/>
  <c r="Z14" i="6"/>
  <c r="R14" i="6"/>
  <c r="Z166" i="6"/>
  <c r="R166" i="6"/>
  <c r="Z158" i="6"/>
  <c r="R158" i="6"/>
  <c r="Z150" i="6"/>
  <c r="R150" i="6"/>
  <c r="AA142" i="6"/>
  <c r="AA136" i="6"/>
  <c r="AA134" i="6"/>
  <c r="AA133" i="6"/>
  <c r="AA132" i="6"/>
  <c r="AA129" i="6"/>
  <c r="AA128" i="6"/>
  <c r="AA126" i="6"/>
  <c r="W125" i="6"/>
  <c r="S124" i="6"/>
  <c r="W121" i="6"/>
  <c r="AD118" i="6"/>
  <c r="AH118" i="6" s="1"/>
  <c r="W117" i="6"/>
  <c r="S116" i="6"/>
  <c r="W113" i="6"/>
  <c r="AD110" i="6"/>
  <c r="AH110" i="6" s="1"/>
  <c r="W109" i="6"/>
  <c r="AD100" i="6"/>
  <c r="AH100" i="6" s="1"/>
  <c r="AD92" i="6"/>
  <c r="AH92" i="6" s="1"/>
  <c r="AD86" i="6"/>
  <c r="AH86" i="6" s="1"/>
  <c r="X81" i="6"/>
  <c r="R45" i="6"/>
  <c r="R54" i="6"/>
  <c r="Z54" i="6"/>
  <c r="S54" i="6"/>
  <c r="AA54" i="6"/>
  <c r="U54" i="6"/>
  <c r="AC54" i="6"/>
  <c r="W54" i="6"/>
  <c r="AE54" i="6"/>
  <c r="AB54" i="6"/>
  <c r="AD54" i="6"/>
  <c r="AH54" i="6" s="1"/>
  <c r="AF54" i="6"/>
  <c r="AI54" i="6" s="1"/>
  <c r="Q54" i="6"/>
  <c r="AG54" i="6" s="1"/>
  <c r="X54" i="6"/>
  <c r="T54" i="6"/>
  <c r="V54" i="6"/>
  <c r="Y54" i="6"/>
  <c r="S23" i="6"/>
  <c r="AA23" i="6"/>
  <c r="W23" i="6"/>
  <c r="AE23" i="6"/>
  <c r="Z23" i="6"/>
  <c r="T23" i="6"/>
  <c r="AD23" i="6"/>
  <c r="AH23" i="6" s="1"/>
  <c r="V23" i="6"/>
  <c r="X23" i="6"/>
  <c r="Y23" i="6"/>
  <c r="AC23" i="6"/>
  <c r="AF23" i="6"/>
  <c r="AI23" i="6" s="1"/>
  <c r="Q23" i="6"/>
  <c r="AG23" i="6" s="1"/>
  <c r="R23" i="6"/>
  <c r="U23" i="6"/>
  <c r="AB23" i="6"/>
  <c r="S31" i="6"/>
  <c r="AA31" i="6"/>
  <c r="W31" i="6"/>
  <c r="AE31" i="6"/>
  <c r="Q31" i="6"/>
  <c r="AG31" i="6" s="1"/>
  <c r="AB31" i="6"/>
  <c r="V31" i="6"/>
  <c r="X31" i="6"/>
  <c r="Z31" i="6"/>
  <c r="AC31" i="6"/>
  <c r="R31" i="6"/>
  <c r="AD31" i="6"/>
  <c r="AH31" i="6" s="1"/>
  <c r="T31" i="6"/>
  <c r="AF31" i="6"/>
  <c r="AI31" i="6" s="1"/>
  <c r="Y31" i="6"/>
  <c r="U31" i="6"/>
  <c r="W39" i="6"/>
  <c r="AE39" i="6"/>
  <c r="R39" i="6"/>
  <c r="AA39" i="6"/>
  <c r="S39" i="6"/>
  <c r="AB39" i="6"/>
  <c r="U39" i="6"/>
  <c r="AD39" i="6"/>
  <c r="AH39" i="6" s="1"/>
  <c r="X39" i="6"/>
  <c r="AC39" i="6"/>
  <c r="AF39" i="6"/>
  <c r="AI39" i="6" s="1"/>
  <c r="Q39" i="6"/>
  <c r="AG39" i="6" s="1"/>
  <c r="Y39" i="6"/>
  <c r="V39" i="6"/>
  <c r="Z39" i="6"/>
  <c r="T39" i="6"/>
  <c r="R47" i="6"/>
  <c r="Z47" i="6"/>
  <c r="S47" i="6"/>
  <c r="AA47" i="6"/>
  <c r="U47" i="6"/>
  <c r="AC47" i="6"/>
  <c r="W47" i="6"/>
  <c r="AE47" i="6"/>
  <c r="AB47" i="6"/>
  <c r="AD47" i="6"/>
  <c r="AH47" i="6" s="1"/>
  <c r="AF47" i="6"/>
  <c r="AI47" i="6" s="1"/>
  <c r="Q47" i="6"/>
  <c r="AG47" i="6" s="1"/>
  <c r="X47" i="6"/>
  <c r="Y47" i="6"/>
  <c r="T47" i="6"/>
  <c r="V47" i="6"/>
  <c r="R55" i="6"/>
  <c r="Z55" i="6"/>
  <c r="S55" i="6"/>
  <c r="AA55" i="6"/>
  <c r="U55" i="6"/>
  <c r="W55" i="6"/>
  <c r="AE55" i="6"/>
  <c r="AB55" i="6"/>
  <c r="AC55" i="6"/>
  <c r="AD55" i="6"/>
  <c r="AH55" i="6" s="1"/>
  <c r="Q55" i="6"/>
  <c r="AG55" i="6" s="1"/>
  <c r="AF55" i="6"/>
  <c r="AI55" i="6" s="1"/>
  <c r="X55" i="6"/>
  <c r="Y55" i="6"/>
  <c r="T55" i="6"/>
  <c r="V55" i="6"/>
  <c r="S63" i="6"/>
  <c r="AA63" i="6"/>
  <c r="T63" i="6"/>
  <c r="AC63" i="6"/>
  <c r="U63" i="6"/>
  <c r="AD63" i="6"/>
  <c r="AH63" i="6" s="1"/>
  <c r="V63" i="6"/>
  <c r="AE63" i="6"/>
  <c r="W63" i="6"/>
  <c r="AF63" i="6"/>
  <c r="AI63" i="6" s="1"/>
  <c r="Q63" i="6"/>
  <c r="AG63" i="6" s="1"/>
  <c r="Z63" i="6"/>
  <c r="Y63" i="6"/>
  <c r="R63" i="6"/>
  <c r="W71" i="6"/>
  <c r="AE71" i="6"/>
  <c r="X71" i="6"/>
  <c r="AF71" i="6"/>
  <c r="AI71" i="6" s="1"/>
  <c r="Q71" i="6"/>
  <c r="AG71" i="6" s="1"/>
  <c r="Y71" i="6"/>
  <c r="T71" i="6"/>
  <c r="AB71" i="6"/>
  <c r="U71" i="6"/>
  <c r="V71" i="6"/>
  <c r="AA71" i="6"/>
  <c r="R71" i="6"/>
  <c r="AD71" i="6"/>
  <c r="AH71" i="6" s="1"/>
  <c r="S71" i="6"/>
  <c r="X79" i="6"/>
  <c r="Q79" i="6"/>
  <c r="AG79" i="6" s="1"/>
  <c r="Y79" i="6"/>
  <c r="T79" i="6"/>
  <c r="AB79" i="6"/>
  <c r="R79" i="6"/>
  <c r="AD79" i="6"/>
  <c r="AH79" i="6" s="1"/>
  <c r="S79" i="6"/>
  <c r="AE79" i="6"/>
  <c r="V79" i="6"/>
  <c r="AA79" i="6"/>
  <c r="U79" i="6"/>
  <c r="W79" i="6"/>
  <c r="Z79" i="6"/>
  <c r="AC79" i="6"/>
  <c r="Q87" i="6"/>
  <c r="AG87" i="6" s="1"/>
  <c r="T87" i="6"/>
  <c r="S87" i="6"/>
  <c r="AB87" i="6"/>
  <c r="U87" i="6"/>
  <c r="AC87" i="6"/>
  <c r="W87" i="6"/>
  <c r="AE87" i="6"/>
  <c r="Z87" i="6"/>
  <c r="R87" i="6"/>
  <c r="V87" i="6"/>
  <c r="X87" i="6"/>
  <c r="Y87" i="6"/>
  <c r="AA87" i="6"/>
  <c r="T95" i="6"/>
  <c r="AB95" i="6"/>
  <c r="U95" i="6"/>
  <c r="AC95" i="6"/>
  <c r="Y95" i="6"/>
  <c r="Z95" i="6"/>
  <c r="Q95" i="6"/>
  <c r="AG95" i="6" s="1"/>
  <c r="AA95" i="6"/>
  <c r="R95" i="6"/>
  <c r="AD95" i="6"/>
  <c r="AH95" i="6" s="1"/>
  <c r="S95" i="6"/>
  <c r="AE95" i="6"/>
  <c r="V95" i="6"/>
  <c r="AF95" i="6"/>
  <c r="AI95" i="6" s="1"/>
  <c r="T103" i="6"/>
  <c r="AB103" i="6"/>
  <c r="U103" i="6"/>
  <c r="AC103" i="6"/>
  <c r="Y103" i="6"/>
  <c r="Z103" i="6"/>
  <c r="Q103" i="6"/>
  <c r="AG103" i="6" s="1"/>
  <c r="AA103" i="6"/>
  <c r="R103" i="6"/>
  <c r="AD103" i="6"/>
  <c r="AH103" i="6" s="1"/>
  <c r="S103" i="6"/>
  <c r="AE103" i="6"/>
  <c r="V103" i="6"/>
  <c r="AF103" i="6"/>
  <c r="AI103" i="6" s="1"/>
  <c r="X111" i="6"/>
  <c r="AF111" i="6"/>
  <c r="AI111" i="6" s="1"/>
  <c r="Q111" i="6"/>
  <c r="AG111" i="6" s="1"/>
  <c r="Y111" i="6"/>
  <c r="R111" i="6"/>
  <c r="Z111" i="6"/>
  <c r="T111" i="6"/>
  <c r="AB111" i="6"/>
  <c r="U111" i="6"/>
  <c r="AC111" i="6"/>
  <c r="X119" i="6"/>
  <c r="AF119" i="6"/>
  <c r="AI119" i="6" s="1"/>
  <c r="Q119" i="6"/>
  <c r="AG119" i="6" s="1"/>
  <c r="Y119" i="6"/>
  <c r="R119" i="6"/>
  <c r="Z119" i="6"/>
  <c r="T119" i="6"/>
  <c r="AB119" i="6"/>
  <c r="U119" i="6"/>
  <c r="AC119" i="6"/>
  <c r="X127" i="6"/>
  <c r="AF127" i="6"/>
  <c r="AI127" i="6" s="1"/>
  <c r="Q127" i="6"/>
  <c r="AG127" i="6" s="1"/>
  <c r="Y127" i="6"/>
  <c r="T127" i="6"/>
  <c r="AB127" i="6"/>
  <c r="U127" i="6"/>
  <c r="AC127" i="6"/>
  <c r="X135" i="6"/>
  <c r="AF135" i="6"/>
  <c r="AI135" i="6" s="1"/>
  <c r="Q135" i="6"/>
  <c r="AG135" i="6" s="1"/>
  <c r="Y135" i="6"/>
  <c r="T135" i="6"/>
  <c r="AB135" i="6"/>
  <c r="U135" i="6"/>
  <c r="AC135" i="6"/>
  <c r="X143" i="6"/>
  <c r="AF143" i="6"/>
  <c r="AI143" i="6" s="1"/>
  <c r="Q143" i="6"/>
  <c r="AG143" i="6" s="1"/>
  <c r="Y143" i="6"/>
  <c r="T143" i="6"/>
  <c r="AB143" i="6"/>
  <c r="U143" i="6"/>
  <c r="AC143" i="6"/>
  <c r="Y13" i="6"/>
  <c r="Q13" i="6"/>
  <c r="AG13" i="6" s="1"/>
  <c r="Y12" i="6"/>
  <c r="Q12" i="6"/>
  <c r="AG12" i="6" s="1"/>
  <c r="Y9" i="6"/>
  <c r="Q9" i="6"/>
  <c r="AG9" i="6" s="1"/>
  <c r="Y8" i="6"/>
  <c r="Q8" i="6"/>
  <c r="AG8" i="6" s="1"/>
  <c r="Y7" i="6"/>
  <c r="Q7" i="6"/>
  <c r="AG7" i="6" s="1"/>
  <c r="Y6" i="6"/>
  <c r="Q6" i="6"/>
  <c r="AG6" i="6" s="1"/>
  <c r="Y5" i="6"/>
  <c r="Q5" i="6"/>
  <c r="AG5" i="6" s="1"/>
  <c r="Y4" i="6"/>
  <c r="Q4" i="6"/>
  <c r="AG4" i="6" s="1"/>
  <c r="Y17" i="6"/>
  <c r="Q17" i="6"/>
  <c r="AG17" i="6" s="1"/>
  <c r="Y16" i="6"/>
  <c r="Q16" i="6"/>
  <c r="AG16" i="6" s="1"/>
  <c r="Y15" i="6"/>
  <c r="Q15" i="6"/>
  <c r="AG15" i="6" s="1"/>
  <c r="Y14" i="6"/>
  <c r="Q14" i="6"/>
  <c r="AG14" i="6" s="1"/>
  <c r="Y167" i="6"/>
  <c r="Q167" i="6"/>
  <c r="AG167" i="6" s="1"/>
  <c r="Y166" i="6"/>
  <c r="Q166" i="6"/>
  <c r="AG166" i="6" s="1"/>
  <c r="Y165" i="6"/>
  <c r="Q165" i="6"/>
  <c r="AG165" i="6" s="1"/>
  <c r="Y164" i="6"/>
  <c r="Q164" i="6"/>
  <c r="AG164" i="6" s="1"/>
  <c r="Y161" i="6"/>
  <c r="Q161" i="6"/>
  <c r="AG161" i="6" s="1"/>
  <c r="Y160" i="6"/>
  <c r="Q160" i="6"/>
  <c r="AG160" i="6" s="1"/>
  <c r="Y159" i="6"/>
  <c r="Q159" i="6"/>
  <c r="AG159" i="6" s="1"/>
  <c r="Y158" i="6"/>
  <c r="Q158" i="6"/>
  <c r="AG158" i="6" s="1"/>
  <c r="Y157" i="6"/>
  <c r="Q157" i="6"/>
  <c r="AG157" i="6" s="1"/>
  <c r="Y156" i="6"/>
  <c r="Q156" i="6"/>
  <c r="AG156" i="6" s="1"/>
  <c r="Y153" i="6"/>
  <c r="Q153" i="6"/>
  <c r="AG153" i="6" s="1"/>
  <c r="Y152" i="6"/>
  <c r="Q152" i="6"/>
  <c r="AG152" i="6" s="1"/>
  <c r="Y151" i="6"/>
  <c r="Q151" i="6"/>
  <c r="AG151" i="6" s="1"/>
  <c r="Y150" i="6"/>
  <c r="Q150" i="6"/>
  <c r="AG150" i="6" s="1"/>
  <c r="Y149" i="6"/>
  <c r="Q149" i="6"/>
  <c r="AG149" i="6" s="1"/>
  <c r="Y148" i="6"/>
  <c r="Q148" i="6"/>
  <c r="AG148" i="6" s="1"/>
  <c r="Y145" i="6"/>
  <c r="Q145" i="6"/>
  <c r="AG145" i="6" s="1"/>
  <c r="Z143" i="6"/>
  <c r="Z142" i="6"/>
  <c r="Z141" i="6"/>
  <c r="Z140" i="6"/>
  <c r="Z137" i="6"/>
  <c r="Z135" i="6"/>
  <c r="Z134" i="6"/>
  <c r="Z133" i="6"/>
  <c r="Z132" i="6"/>
  <c r="Z129" i="6"/>
  <c r="Z127" i="6"/>
  <c r="Z126" i="6"/>
  <c r="V125" i="6"/>
  <c r="V121" i="6"/>
  <c r="AE119" i="6"/>
  <c r="AA118" i="6"/>
  <c r="V117" i="6"/>
  <c r="V113" i="6"/>
  <c r="AE111" i="6"/>
  <c r="AA110" i="6"/>
  <c r="V109" i="6"/>
  <c r="AD105" i="6"/>
  <c r="AH105" i="6" s="1"/>
  <c r="W103" i="6"/>
  <c r="AA100" i="6"/>
  <c r="W95" i="6"/>
  <c r="AA92" i="6"/>
  <c r="AA86" i="6"/>
  <c r="S44" i="6"/>
  <c r="W46" i="6"/>
  <c r="AE46" i="6"/>
  <c r="Y46" i="6"/>
  <c r="Q46" i="6"/>
  <c r="AG46" i="6" s="1"/>
  <c r="Z46" i="6"/>
  <c r="S46" i="6"/>
  <c r="AB46" i="6"/>
  <c r="U46" i="6"/>
  <c r="AD46" i="6"/>
  <c r="AH46" i="6" s="1"/>
  <c r="AA46" i="6"/>
  <c r="AC46" i="6"/>
  <c r="AF46" i="6"/>
  <c r="AI46" i="6" s="1"/>
  <c r="V46" i="6"/>
  <c r="R46" i="6"/>
  <c r="T46" i="6"/>
  <c r="X46" i="6"/>
  <c r="S24" i="6"/>
  <c r="AA24" i="6"/>
  <c r="W24" i="6"/>
  <c r="AE24" i="6"/>
  <c r="U24" i="6"/>
  <c r="AF24" i="6"/>
  <c r="AI24" i="6" s="1"/>
  <c r="Y24" i="6"/>
  <c r="Q24" i="6"/>
  <c r="AG24" i="6" s="1"/>
  <c r="AB24" i="6"/>
  <c r="X24" i="6"/>
  <c r="Z24" i="6"/>
  <c r="AD24" i="6"/>
  <c r="AH24" i="6" s="1"/>
  <c r="R24" i="6"/>
  <c r="T24" i="6"/>
  <c r="V24" i="6"/>
  <c r="AC24" i="6"/>
  <c r="S32" i="6"/>
  <c r="W32" i="6"/>
  <c r="V32" i="6"/>
  <c r="AE32" i="6"/>
  <c r="R32" i="6"/>
  <c r="AC32" i="6"/>
  <c r="T32" i="6"/>
  <c r="AD32" i="6"/>
  <c r="AH32" i="6" s="1"/>
  <c r="X32" i="6"/>
  <c r="Y32" i="6"/>
  <c r="Z32" i="6"/>
  <c r="AA32" i="6"/>
  <c r="Q32" i="6"/>
  <c r="AG32" i="6" s="1"/>
  <c r="U32" i="6"/>
  <c r="AB32" i="6"/>
  <c r="AF32" i="6"/>
  <c r="AI32" i="6" s="1"/>
  <c r="W40" i="6"/>
  <c r="AE40" i="6"/>
  <c r="T40" i="6"/>
  <c r="AC40" i="6"/>
  <c r="U40" i="6"/>
  <c r="AD40" i="6"/>
  <c r="AH40" i="6" s="1"/>
  <c r="X40" i="6"/>
  <c r="Q40" i="6"/>
  <c r="AG40" i="6" s="1"/>
  <c r="Z40" i="6"/>
  <c r="AF40" i="6"/>
  <c r="AI40" i="6" s="1"/>
  <c r="R40" i="6"/>
  <c r="S40" i="6"/>
  <c r="AA40" i="6"/>
  <c r="V40" i="6"/>
  <c r="Y40" i="6"/>
  <c r="AB40" i="6"/>
  <c r="R48" i="6"/>
  <c r="Z48" i="6"/>
  <c r="S48" i="6"/>
  <c r="AA48" i="6"/>
  <c r="U48" i="6"/>
  <c r="AC48" i="6"/>
  <c r="W48" i="6"/>
  <c r="AE48" i="6"/>
  <c r="AB48" i="6"/>
  <c r="AD48" i="6"/>
  <c r="AH48" i="6" s="1"/>
  <c r="AF48" i="6"/>
  <c r="AI48" i="6" s="1"/>
  <c r="Q48" i="6"/>
  <c r="AG48" i="6" s="1"/>
  <c r="X48" i="6"/>
  <c r="V48" i="6"/>
  <c r="Y48" i="6"/>
  <c r="T48" i="6"/>
  <c r="R56" i="6"/>
  <c r="Z56" i="6"/>
  <c r="S56" i="6"/>
  <c r="AA56" i="6"/>
  <c r="W56" i="6"/>
  <c r="AE56" i="6"/>
  <c r="X56" i="6"/>
  <c r="Y56" i="6"/>
  <c r="AB56" i="6"/>
  <c r="AC56" i="6"/>
  <c r="U56" i="6"/>
  <c r="T56" i="6"/>
  <c r="V56" i="6"/>
  <c r="AD56" i="6"/>
  <c r="AH56" i="6" s="1"/>
  <c r="AF56" i="6"/>
  <c r="AI56" i="6" s="1"/>
  <c r="Q56" i="6"/>
  <c r="AG56" i="6" s="1"/>
  <c r="S64" i="6"/>
  <c r="V64" i="6"/>
  <c r="AD64" i="6"/>
  <c r="AH64" i="6" s="1"/>
  <c r="W64" i="6"/>
  <c r="AE64" i="6"/>
  <c r="X64" i="6"/>
  <c r="AF64" i="6"/>
  <c r="AI64" i="6" s="1"/>
  <c r="Y64" i="6"/>
  <c r="T64" i="6"/>
  <c r="AB64" i="6"/>
  <c r="Q64" i="6"/>
  <c r="AG64" i="6" s="1"/>
  <c r="R64" i="6"/>
  <c r="U64" i="6"/>
  <c r="Z64" i="6"/>
  <c r="AA64" i="6"/>
  <c r="AC64" i="6"/>
  <c r="W72" i="6"/>
  <c r="AE72" i="6"/>
  <c r="X72" i="6"/>
  <c r="AF72" i="6"/>
  <c r="AI72" i="6" s="1"/>
  <c r="Q72" i="6"/>
  <c r="AG72" i="6" s="1"/>
  <c r="Y72" i="6"/>
  <c r="T72" i="6"/>
  <c r="AB72" i="6"/>
  <c r="U72" i="6"/>
  <c r="V72" i="6"/>
  <c r="AA72" i="6"/>
  <c r="R72" i="6"/>
  <c r="S72" i="6"/>
  <c r="Z72" i="6"/>
  <c r="AC72" i="6"/>
  <c r="AD72" i="6"/>
  <c r="AH72" i="6" s="1"/>
  <c r="Q80" i="6"/>
  <c r="AG80" i="6" s="1"/>
  <c r="Y80" i="6"/>
  <c r="T80" i="6"/>
  <c r="AB80" i="6"/>
  <c r="X80" i="6"/>
  <c r="Z80" i="6"/>
  <c r="R80" i="6"/>
  <c r="AC80" i="6"/>
  <c r="V80" i="6"/>
  <c r="AF80" i="6"/>
  <c r="AI80" i="6" s="1"/>
  <c r="U80" i="6"/>
  <c r="W80" i="6"/>
  <c r="AA80" i="6"/>
  <c r="AD80" i="6"/>
  <c r="AH80" i="6" s="1"/>
  <c r="AE80" i="6"/>
  <c r="T88" i="6"/>
  <c r="AB88" i="6"/>
  <c r="U88" i="6"/>
  <c r="AC88" i="6"/>
  <c r="W88" i="6"/>
  <c r="R88" i="6"/>
  <c r="Q88" i="6"/>
  <c r="AG88" i="6" s="1"/>
  <c r="AE88" i="6"/>
  <c r="S88" i="6"/>
  <c r="AF88" i="6"/>
  <c r="AI88" i="6" s="1"/>
  <c r="V88" i="6"/>
  <c r="X88" i="6"/>
  <c r="Y88" i="6"/>
  <c r="Z88" i="6"/>
  <c r="T96" i="6"/>
  <c r="AB96" i="6"/>
  <c r="U96" i="6"/>
  <c r="AC96" i="6"/>
  <c r="S96" i="6"/>
  <c r="AE96" i="6"/>
  <c r="V96" i="6"/>
  <c r="AF96" i="6"/>
  <c r="AI96" i="6" s="1"/>
  <c r="W96" i="6"/>
  <c r="X96" i="6"/>
  <c r="Y96" i="6"/>
  <c r="Z96" i="6"/>
  <c r="T104" i="6"/>
  <c r="AB104" i="6"/>
  <c r="U104" i="6"/>
  <c r="AC104" i="6"/>
  <c r="S104" i="6"/>
  <c r="AE104" i="6"/>
  <c r="V104" i="6"/>
  <c r="AF104" i="6"/>
  <c r="AI104" i="6" s="1"/>
  <c r="W104" i="6"/>
  <c r="X104" i="6"/>
  <c r="Y104" i="6"/>
  <c r="Z104" i="6"/>
  <c r="X112" i="6"/>
  <c r="AF112" i="6"/>
  <c r="AI112" i="6" s="1"/>
  <c r="Q112" i="6"/>
  <c r="AG112" i="6" s="1"/>
  <c r="Y112" i="6"/>
  <c r="R112" i="6"/>
  <c r="Z112" i="6"/>
  <c r="T112" i="6"/>
  <c r="AB112" i="6"/>
  <c r="U112" i="6"/>
  <c r="AC112" i="6"/>
  <c r="X120" i="6"/>
  <c r="AF120" i="6"/>
  <c r="AI120" i="6" s="1"/>
  <c r="Q120" i="6"/>
  <c r="AG120" i="6" s="1"/>
  <c r="Y120" i="6"/>
  <c r="R120" i="6"/>
  <c r="Z120" i="6"/>
  <c r="T120" i="6"/>
  <c r="AB120" i="6"/>
  <c r="U120" i="6"/>
  <c r="AC120" i="6"/>
  <c r="X128" i="6"/>
  <c r="AF128" i="6"/>
  <c r="AI128" i="6" s="1"/>
  <c r="Q128" i="6"/>
  <c r="AG128" i="6" s="1"/>
  <c r="Y128" i="6"/>
  <c r="T128" i="6"/>
  <c r="AB128" i="6"/>
  <c r="U128" i="6"/>
  <c r="AC128" i="6"/>
  <c r="X136" i="6"/>
  <c r="AF136" i="6"/>
  <c r="AI136" i="6" s="1"/>
  <c r="Q136" i="6"/>
  <c r="AG136" i="6" s="1"/>
  <c r="Y136" i="6"/>
  <c r="T136" i="6"/>
  <c r="AB136" i="6"/>
  <c r="U136" i="6"/>
  <c r="AC136" i="6"/>
  <c r="X144" i="6"/>
  <c r="Q144" i="6"/>
  <c r="AG144" i="6" s="1"/>
  <c r="T144" i="6"/>
  <c r="U144" i="6"/>
  <c r="AF13" i="6"/>
  <c r="AI13" i="6" s="1"/>
  <c r="X13" i="6"/>
  <c r="AF12" i="6"/>
  <c r="AI12" i="6" s="1"/>
  <c r="X12" i="6"/>
  <c r="AF9" i="6"/>
  <c r="AI9" i="6" s="1"/>
  <c r="X9" i="6"/>
  <c r="AF8" i="6"/>
  <c r="AI8" i="6" s="1"/>
  <c r="X8" i="6"/>
  <c r="AF7" i="6"/>
  <c r="AI7" i="6" s="1"/>
  <c r="X7" i="6"/>
  <c r="AF6" i="6"/>
  <c r="AI6" i="6" s="1"/>
  <c r="X6" i="6"/>
  <c r="AF5" i="6"/>
  <c r="AI5" i="6" s="1"/>
  <c r="X5" i="6"/>
  <c r="AF4" i="6"/>
  <c r="AI4" i="6" s="1"/>
  <c r="X4" i="6"/>
  <c r="AF17" i="6"/>
  <c r="AI17" i="6" s="1"/>
  <c r="X17" i="6"/>
  <c r="AF16" i="6"/>
  <c r="AI16" i="6" s="1"/>
  <c r="X16" i="6"/>
  <c r="AF15" i="6"/>
  <c r="AI15" i="6" s="1"/>
  <c r="X15" i="6"/>
  <c r="AF14" i="6"/>
  <c r="AI14" i="6" s="1"/>
  <c r="X14" i="6"/>
  <c r="AF167" i="6"/>
  <c r="AI167" i="6" s="1"/>
  <c r="X167" i="6"/>
  <c r="AF166" i="6"/>
  <c r="AI166" i="6" s="1"/>
  <c r="X166" i="6"/>
  <c r="AF165" i="6"/>
  <c r="AI165" i="6" s="1"/>
  <c r="X165" i="6"/>
  <c r="AF164" i="6"/>
  <c r="AI164" i="6" s="1"/>
  <c r="X164" i="6"/>
  <c r="AF161" i="6"/>
  <c r="AI161" i="6" s="1"/>
  <c r="X161" i="6"/>
  <c r="AF160" i="6"/>
  <c r="AI160" i="6" s="1"/>
  <c r="X160" i="6"/>
  <c r="AF159" i="6"/>
  <c r="AI159" i="6" s="1"/>
  <c r="X159" i="6"/>
  <c r="AF158" i="6"/>
  <c r="AI158" i="6" s="1"/>
  <c r="X158" i="6"/>
  <c r="AF157" i="6"/>
  <c r="AI157" i="6" s="1"/>
  <c r="X157" i="6"/>
  <c r="AF156" i="6"/>
  <c r="AI156" i="6" s="1"/>
  <c r="X156" i="6"/>
  <c r="AF153" i="6"/>
  <c r="AI153" i="6" s="1"/>
  <c r="X153" i="6"/>
  <c r="AF152" i="6"/>
  <c r="AI152" i="6" s="1"/>
  <c r="X152" i="6"/>
  <c r="AF151" i="6"/>
  <c r="AI151" i="6" s="1"/>
  <c r="X151" i="6"/>
  <c r="AF150" i="6"/>
  <c r="AI150" i="6" s="1"/>
  <c r="X150" i="6"/>
  <c r="AF149" i="6"/>
  <c r="AI149" i="6" s="1"/>
  <c r="X149" i="6"/>
  <c r="AF148" i="6"/>
  <c r="AI148" i="6" s="1"/>
  <c r="X148" i="6"/>
  <c r="AF145" i="6"/>
  <c r="AI145" i="6" s="1"/>
  <c r="X145" i="6"/>
  <c r="AF144" i="6"/>
  <c r="AI144" i="6" s="1"/>
  <c r="W144" i="6"/>
  <c r="W143" i="6"/>
  <c r="W142" i="6"/>
  <c r="W141" i="6"/>
  <c r="W140" i="6"/>
  <c r="W136" i="6"/>
  <c r="W135" i="6"/>
  <c r="W134" i="6"/>
  <c r="W133" i="6"/>
  <c r="W132" i="6"/>
  <c r="W128" i="6"/>
  <c r="W127" i="6"/>
  <c r="W126" i="6"/>
  <c r="S125" i="6"/>
  <c r="AD119" i="6"/>
  <c r="AH119" i="6" s="1"/>
  <c r="W118" i="6"/>
  <c r="S117" i="6"/>
  <c r="AD111" i="6"/>
  <c r="AH111" i="6" s="1"/>
  <c r="W110" i="6"/>
  <c r="R109" i="6"/>
  <c r="AD102" i="6"/>
  <c r="AH102" i="6" s="1"/>
  <c r="R100" i="6"/>
  <c r="AD94" i="6"/>
  <c r="AH94" i="6" s="1"/>
  <c r="R92" i="6"/>
  <c r="X85" i="6"/>
  <c r="S80" i="6"/>
  <c r="AB63" i="6"/>
  <c r="W38" i="6"/>
  <c r="AE38" i="6"/>
  <c r="Y38" i="6"/>
  <c r="Q38" i="6"/>
  <c r="AG38" i="6" s="1"/>
  <c r="Z38" i="6"/>
  <c r="S38" i="6"/>
  <c r="AB38" i="6"/>
  <c r="U38" i="6"/>
  <c r="AD38" i="6"/>
  <c r="AH38" i="6" s="1"/>
  <c r="AA38" i="6"/>
  <c r="AC38" i="6"/>
  <c r="AF38" i="6"/>
  <c r="AI38" i="6" s="1"/>
  <c r="V38" i="6"/>
  <c r="X38" i="6"/>
  <c r="T38" i="6"/>
  <c r="S25" i="6"/>
  <c r="AA25" i="6"/>
  <c r="W25" i="6"/>
  <c r="AE25" i="6"/>
  <c r="Z25" i="6"/>
  <c r="T25" i="6"/>
  <c r="AD25" i="6"/>
  <c r="AH25" i="6" s="1"/>
  <c r="V25" i="6"/>
  <c r="Y25" i="6"/>
  <c r="AB25" i="6"/>
  <c r="AF25" i="6"/>
  <c r="AI25" i="6" s="1"/>
  <c r="Q25" i="6"/>
  <c r="AG25" i="6" s="1"/>
  <c r="R25" i="6"/>
  <c r="U25" i="6"/>
  <c r="AC25" i="6"/>
  <c r="X25" i="6"/>
  <c r="W33" i="6"/>
  <c r="AE33" i="6"/>
  <c r="V33" i="6"/>
  <c r="AF33" i="6"/>
  <c r="AI33" i="6" s="1"/>
  <c r="X33" i="6"/>
  <c r="Q33" i="6"/>
  <c r="AG33" i="6" s="1"/>
  <c r="Z33" i="6"/>
  <c r="R33" i="6"/>
  <c r="AA33" i="6"/>
  <c r="S33" i="6"/>
  <c r="AB33" i="6"/>
  <c r="T33" i="6"/>
  <c r="AC33" i="6"/>
  <c r="Y33" i="6"/>
  <c r="AD33" i="6"/>
  <c r="AH33" i="6" s="1"/>
  <c r="U33" i="6"/>
  <c r="W41" i="6"/>
  <c r="AE41" i="6"/>
  <c r="V41" i="6"/>
  <c r="AF41" i="6"/>
  <c r="AI41" i="6" s="1"/>
  <c r="X41" i="6"/>
  <c r="Q41" i="6"/>
  <c r="AG41" i="6" s="1"/>
  <c r="Z41" i="6"/>
  <c r="S41" i="6"/>
  <c r="AB41" i="6"/>
  <c r="R41" i="6"/>
  <c r="T41" i="6"/>
  <c r="U41" i="6"/>
  <c r="AC41" i="6"/>
  <c r="AA41" i="6"/>
  <c r="Y41" i="6"/>
  <c r="AD41" i="6"/>
  <c r="AH41" i="6" s="1"/>
  <c r="R49" i="6"/>
  <c r="Z49" i="6"/>
  <c r="S49" i="6"/>
  <c r="AA49" i="6"/>
  <c r="U49" i="6"/>
  <c r="AC49" i="6"/>
  <c r="W49" i="6"/>
  <c r="AE49" i="6"/>
  <c r="AB49" i="6"/>
  <c r="AD49" i="6"/>
  <c r="AH49" i="6" s="1"/>
  <c r="AF49" i="6"/>
  <c r="AI49" i="6" s="1"/>
  <c r="Q49" i="6"/>
  <c r="AG49" i="6" s="1"/>
  <c r="X49" i="6"/>
  <c r="T49" i="6"/>
  <c r="V49" i="6"/>
  <c r="Y49" i="6"/>
  <c r="R57" i="6"/>
  <c r="Z57" i="6"/>
  <c r="S57" i="6"/>
  <c r="AA57" i="6"/>
  <c r="W57" i="6"/>
  <c r="AE57" i="6"/>
  <c r="U57" i="6"/>
  <c r="V57" i="6"/>
  <c r="X57" i="6"/>
  <c r="Y57" i="6"/>
  <c r="Q57" i="6"/>
  <c r="AG57" i="6" s="1"/>
  <c r="AD57" i="6"/>
  <c r="AH57" i="6" s="1"/>
  <c r="AC57" i="6"/>
  <c r="T57" i="6"/>
  <c r="AB57" i="6"/>
  <c r="W65" i="6"/>
  <c r="AE65" i="6"/>
  <c r="X65" i="6"/>
  <c r="AF65" i="6"/>
  <c r="AI65" i="6" s="1"/>
  <c r="Q65" i="6"/>
  <c r="AG65" i="6" s="1"/>
  <c r="Y65" i="6"/>
  <c r="T65" i="6"/>
  <c r="AB65" i="6"/>
  <c r="U65" i="6"/>
  <c r="V65" i="6"/>
  <c r="Z65" i="6"/>
  <c r="AA65" i="6"/>
  <c r="R65" i="6"/>
  <c r="S65" i="6"/>
  <c r="AC65" i="6"/>
  <c r="AD65" i="6"/>
  <c r="AH65" i="6" s="1"/>
  <c r="W73" i="6"/>
  <c r="AE73" i="6"/>
  <c r="X73" i="6"/>
  <c r="AF73" i="6"/>
  <c r="AI73" i="6" s="1"/>
  <c r="Q73" i="6"/>
  <c r="AG73" i="6" s="1"/>
  <c r="Y73" i="6"/>
  <c r="T73" i="6"/>
  <c r="AB73" i="6"/>
  <c r="U73" i="6"/>
  <c r="V73" i="6"/>
  <c r="AA73" i="6"/>
  <c r="R73" i="6"/>
  <c r="AD73" i="6"/>
  <c r="AH73" i="6" s="1"/>
  <c r="S73" i="6"/>
  <c r="Q81" i="6"/>
  <c r="AG81" i="6" s="1"/>
  <c r="Y81" i="6"/>
  <c r="T81" i="6"/>
  <c r="AB81" i="6"/>
  <c r="S81" i="6"/>
  <c r="AD81" i="6"/>
  <c r="AH81" i="6" s="1"/>
  <c r="U81" i="6"/>
  <c r="AE81" i="6"/>
  <c r="W81" i="6"/>
  <c r="AA81" i="6"/>
  <c r="Z81" i="6"/>
  <c r="AC81" i="6"/>
  <c r="AF81" i="6"/>
  <c r="AI81" i="6" s="1"/>
  <c r="R81" i="6"/>
  <c r="T89" i="6"/>
  <c r="AB89" i="6"/>
  <c r="U89" i="6"/>
  <c r="AC89" i="6"/>
  <c r="Y89" i="6"/>
  <c r="Z89" i="6"/>
  <c r="Q89" i="6"/>
  <c r="AG89" i="6" s="1"/>
  <c r="AA89" i="6"/>
  <c r="R89" i="6"/>
  <c r="AD89" i="6"/>
  <c r="AH89" i="6" s="1"/>
  <c r="S89" i="6"/>
  <c r="AE89" i="6"/>
  <c r="V89" i="6"/>
  <c r="AF89" i="6"/>
  <c r="AI89" i="6" s="1"/>
  <c r="T97" i="6"/>
  <c r="AB97" i="6"/>
  <c r="U97" i="6"/>
  <c r="AC97" i="6"/>
  <c r="Y97" i="6"/>
  <c r="Z97" i="6"/>
  <c r="Q97" i="6"/>
  <c r="AG97" i="6" s="1"/>
  <c r="AA97" i="6"/>
  <c r="R97" i="6"/>
  <c r="AD97" i="6"/>
  <c r="AH97" i="6" s="1"/>
  <c r="S97" i="6"/>
  <c r="AE97" i="6"/>
  <c r="V97" i="6"/>
  <c r="AF97" i="6"/>
  <c r="AI97" i="6" s="1"/>
  <c r="T105" i="6"/>
  <c r="AB105" i="6"/>
  <c r="U105" i="6"/>
  <c r="AC105" i="6"/>
  <c r="Y105" i="6"/>
  <c r="Z105" i="6"/>
  <c r="Q105" i="6"/>
  <c r="AG105" i="6" s="1"/>
  <c r="AA105" i="6"/>
  <c r="R105" i="6"/>
  <c r="S105" i="6"/>
  <c r="AE105" i="6"/>
  <c r="V105" i="6"/>
  <c r="AF105" i="6"/>
  <c r="AI105" i="6" s="1"/>
  <c r="X113" i="6"/>
  <c r="AF113" i="6"/>
  <c r="AI113" i="6" s="1"/>
  <c r="Q113" i="6"/>
  <c r="AG113" i="6" s="1"/>
  <c r="Y113" i="6"/>
  <c r="R113" i="6"/>
  <c r="Z113" i="6"/>
  <c r="T113" i="6"/>
  <c r="AB113" i="6"/>
  <c r="U113" i="6"/>
  <c r="AC113" i="6"/>
  <c r="X121" i="6"/>
  <c r="AF121" i="6"/>
  <c r="AI121" i="6" s="1"/>
  <c r="Q121" i="6"/>
  <c r="AG121" i="6" s="1"/>
  <c r="Y121" i="6"/>
  <c r="R121" i="6"/>
  <c r="Z121" i="6"/>
  <c r="T121" i="6"/>
  <c r="AB121" i="6"/>
  <c r="U121" i="6"/>
  <c r="AC121" i="6"/>
  <c r="X129" i="6"/>
  <c r="AF129" i="6"/>
  <c r="AI129" i="6" s="1"/>
  <c r="Q129" i="6"/>
  <c r="AG129" i="6" s="1"/>
  <c r="Y129" i="6"/>
  <c r="T129" i="6"/>
  <c r="AB129" i="6"/>
  <c r="U129" i="6"/>
  <c r="AC129" i="6"/>
  <c r="X137" i="6"/>
  <c r="AF137" i="6"/>
  <c r="AI137" i="6" s="1"/>
  <c r="Q137" i="6"/>
  <c r="AG137" i="6" s="1"/>
  <c r="Y137" i="6"/>
  <c r="T137" i="6"/>
  <c r="AB137" i="6"/>
  <c r="U137" i="6"/>
  <c r="AC137" i="6"/>
  <c r="AE13" i="6"/>
  <c r="AE12" i="6"/>
  <c r="AE9" i="6"/>
  <c r="AE8" i="6"/>
  <c r="AE7" i="6"/>
  <c r="AE6" i="6"/>
  <c r="AE5" i="6"/>
  <c r="AE4" i="6"/>
  <c r="AE17" i="6"/>
  <c r="AE16" i="6"/>
  <c r="AE15" i="6"/>
  <c r="AE14" i="6"/>
  <c r="AE167" i="6"/>
  <c r="AE166" i="6"/>
  <c r="AE165" i="6"/>
  <c r="AE164" i="6"/>
  <c r="AE161" i="6"/>
  <c r="AE160" i="6"/>
  <c r="AE159" i="6"/>
  <c r="AE158" i="6"/>
  <c r="AE157" i="6"/>
  <c r="AE156" i="6"/>
  <c r="AE153" i="6"/>
  <c r="AE152" i="6"/>
  <c r="AE151" i="6"/>
  <c r="AE150" i="6"/>
  <c r="AE149" i="6"/>
  <c r="AE148" i="6"/>
  <c r="AE145" i="6"/>
  <c r="AE144" i="6"/>
  <c r="V144" i="6"/>
  <c r="V143" i="6"/>
  <c r="V142" i="6"/>
  <c r="V141" i="6"/>
  <c r="V140" i="6"/>
  <c r="V137" i="6"/>
  <c r="V136" i="6"/>
  <c r="V135" i="6"/>
  <c r="V134" i="6"/>
  <c r="V133" i="6"/>
  <c r="V132" i="6"/>
  <c r="V129" i="6"/>
  <c r="V128" i="6"/>
  <c r="V127" i="6"/>
  <c r="V126" i="6"/>
  <c r="AE124" i="6"/>
  <c r="AE120" i="6"/>
  <c r="AA119" i="6"/>
  <c r="V118" i="6"/>
  <c r="AE116" i="6"/>
  <c r="AE112" i="6"/>
  <c r="AA111" i="6"/>
  <c r="V110" i="6"/>
  <c r="AD108" i="6"/>
  <c r="AH108" i="6" s="1"/>
  <c r="W105" i="6"/>
  <c r="AA102" i="6"/>
  <c r="Q100" i="6"/>
  <c r="AG100" i="6" s="1"/>
  <c r="W97" i="6"/>
  <c r="AA94" i="6"/>
  <c r="Q92" i="6"/>
  <c r="AG92" i="6" s="1"/>
  <c r="W89" i="6"/>
  <c r="V85" i="6"/>
  <c r="AF79" i="6"/>
  <c r="AI79" i="6" s="1"/>
  <c r="Z73" i="6"/>
  <c r="X63" i="6"/>
  <c r="Z24" i="4"/>
  <c r="R24" i="4"/>
  <c r="AC24" i="4"/>
  <c r="U24" i="4"/>
  <c r="AA24" i="4"/>
  <c r="Y52" i="4"/>
  <c r="Q52" i="4"/>
  <c r="X52" i="4"/>
  <c r="AF52" i="4"/>
  <c r="W52" i="4"/>
  <c r="AB52" i="4"/>
  <c r="S52" i="4"/>
  <c r="AD52" i="4"/>
  <c r="AA103" i="4"/>
  <c r="S103" i="4"/>
  <c r="AF103" i="4"/>
  <c r="W103" i="4"/>
  <c r="U103" i="4"/>
  <c r="AD103" i="4"/>
  <c r="T103" i="4"/>
  <c r="AC103" i="4"/>
  <c r="R103" i="4"/>
  <c r="X103" i="4"/>
  <c r="V103" i="4"/>
  <c r="Y140" i="4"/>
  <c r="Q140" i="4"/>
  <c r="V140" i="4"/>
  <c r="AC140" i="4"/>
  <c r="T140" i="4"/>
  <c r="X140" i="4"/>
  <c r="W140" i="4"/>
  <c r="U140" i="4"/>
  <c r="AF140" i="4"/>
  <c r="S140" i="4"/>
  <c r="AD140" i="4"/>
  <c r="R140" i="4"/>
  <c r="AA140" i="4"/>
  <c r="Z140" i="4"/>
  <c r="W4" i="4"/>
  <c r="W14" i="4"/>
  <c r="AB27" i="4"/>
  <c r="T27" i="4"/>
  <c r="AA27" i="4"/>
  <c r="S27" i="4"/>
  <c r="W27" i="4"/>
  <c r="AC27" i="4"/>
  <c r="W41" i="4"/>
  <c r="X41" i="4"/>
  <c r="AF41" i="4"/>
  <c r="V41" i="4"/>
  <c r="AA41" i="4"/>
  <c r="R41" i="4"/>
  <c r="AC41" i="4"/>
  <c r="W61" i="4"/>
  <c r="AA61" i="4"/>
  <c r="R61" i="4"/>
  <c r="Z61" i="4"/>
  <c r="Q61" i="4"/>
  <c r="AD61" i="4"/>
  <c r="U61" i="4"/>
  <c r="AF61" i="4"/>
  <c r="T2" i="4"/>
  <c r="AC2" i="4"/>
  <c r="U3" i="4"/>
  <c r="AF3" i="4"/>
  <c r="X4" i="4"/>
  <c r="AD6" i="4"/>
  <c r="V6" i="4"/>
  <c r="Y6" i="4"/>
  <c r="Q6" i="4"/>
  <c r="AA6" i="4"/>
  <c r="S7" i="4"/>
  <c r="W8" i="4"/>
  <c r="V12" i="4"/>
  <c r="AF12" i="4"/>
  <c r="X14" i="4"/>
  <c r="Q15" i="4"/>
  <c r="T16" i="4"/>
  <c r="W18" i="4"/>
  <c r="AB19" i="4"/>
  <c r="T19" i="4"/>
  <c r="W19" i="4"/>
  <c r="Z19" i="4"/>
  <c r="U22" i="4"/>
  <c r="AF22" i="4"/>
  <c r="Q24" i="4"/>
  <c r="AB24" i="4"/>
  <c r="W26" i="4"/>
  <c r="Q27" i="4"/>
  <c r="AD27" i="4"/>
  <c r="X28" i="4"/>
  <c r="AD34" i="4"/>
  <c r="V34" i="4"/>
  <c r="AC34" i="4"/>
  <c r="U34" i="4"/>
  <c r="Y34" i="4"/>
  <c r="Q34" i="4"/>
  <c r="AB34" i="4"/>
  <c r="X35" i="4"/>
  <c r="S36" i="4"/>
  <c r="AA38" i="4"/>
  <c r="X39" i="4"/>
  <c r="Q41" i="4"/>
  <c r="AD41" i="4"/>
  <c r="Y43" i="4"/>
  <c r="Y50" i="4"/>
  <c r="R52" i="4"/>
  <c r="S61" i="4"/>
  <c r="Y63" i="4"/>
  <c r="AC66" i="4"/>
  <c r="U66" i="4"/>
  <c r="AB66" i="4"/>
  <c r="S66" i="4"/>
  <c r="R66" i="4"/>
  <c r="AA66" i="4"/>
  <c r="AF66" i="4"/>
  <c r="W66" i="4"/>
  <c r="AC77" i="4"/>
  <c r="AD78" i="4"/>
  <c r="AD79" i="4"/>
  <c r="AD80" i="4"/>
  <c r="AD81" i="4"/>
  <c r="Q103" i="4"/>
  <c r="AA107" i="4"/>
  <c r="S107" i="4"/>
  <c r="X107" i="4"/>
  <c r="AF107" i="4"/>
  <c r="V107" i="4"/>
  <c r="U107" i="4"/>
  <c r="AD107" i="4"/>
  <c r="T107" i="4"/>
  <c r="Y107" i="4"/>
  <c r="W107" i="4"/>
  <c r="AB140" i="4"/>
  <c r="AC186" i="4"/>
  <c r="U186" i="4"/>
  <c r="X186" i="4"/>
  <c r="V186" i="4"/>
  <c r="W186" i="4"/>
  <c r="T186" i="4"/>
  <c r="AF186" i="4"/>
  <c r="S186" i="4"/>
  <c r="AD186" i="4"/>
  <c r="R186" i="4"/>
  <c r="AB186" i="4"/>
  <c r="Q186" i="4"/>
  <c r="Z186" i="4"/>
  <c r="Y186" i="4"/>
  <c r="AB15" i="4"/>
  <c r="T15" i="4"/>
  <c r="W15" i="4"/>
  <c r="Z15" i="4"/>
  <c r="Z36" i="4"/>
  <c r="R36" i="4"/>
  <c r="Y36" i="4"/>
  <c r="Q36" i="4"/>
  <c r="AC36" i="4"/>
  <c r="U36" i="4"/>
  <c r="AD36" i="4"/>
  <c r="Y38" i="4"/>
  <c r="U2" i="4"/>
  <c r="V3" i="4"/>
  <c r="Y4" i="4"/>
  <c r="AD10" i="4"/>
  <c r="V10" i="4"/>
  <c r="Y10" i="4"/>
  <c r="Q10" i="4"/>
  <c r="AA10" i="4"/>
  <c r="W12" i="4"/>
  <c r="Z14" i="4"/>
  <c r="R15" i="4"/>
  <c r="AC15" i="4"/>
  <c r="W22" i="4"/>
  <c r="AB23" i="4"/>
  <c r="T23" i="4"/>
  <c r="W23" i="4"/>
  <c r="Z23" i="4"/>
  <c r="S24" i="4"/>
  <c r="AD24" i="4"/>
  <c r="X26" i="4"/>
  <c r="R27" i="4"/>
  <c r="AF27" i="4"/>
  <c r="AB31" i="4"/>
  <c r="T31" i="4"/>
  <c r="AA31" i="4"/>
  <c r="S31" i="4"/>
  <c r="W31" i="4"/>
  <c r="AC31" i="4"/>
  <c r="T36" i="4"/>
  <c r="AF36" i="4"/>
  <c r="Y39" i="4"/>
  <c r="S41" i="4"/>
  <c r="AC42" i="4"/>
  <c r="U42" i="4"/>
  <c r="X42" i="4"/>
  <c r="AF42" i="4"/>
  <c r="W42" i="4"/>
  <c r="AA42" i="4"/>
  <c r="R42" i="4"/>
  <c r="AD42" i="4"/>
  <c r="T52" i="4"/>
  <c r="T61" i="4"/>
  <c r="AC62" i="4"/>
  <c r="U62" i="4"/>
  <c r="AA62" i="4"/>
  <c r="R62" i="4"/>
  <c r="Q62" i="4"/>
  <c r="Z62" i="4"/>
  <c r="V62" i="4"/>
  <c r="AF62" i="4"/>
  <c r="W85" i="4"/>
  <c r="AD85" i="4"/>
  <c r="U85" i="4"/>
  <c r="AC85" i="4"/>
  <c r="T85" i="4"/>
  <c r="AB85" i="4"/>
  <c r="S85" i="4"/>
  <c r="X85" i="4"/>
  <c r="AC86" i="4"/>
  <c r="U86" i="4"/>
  <c r="V86" i="4"/>
  <c r="AD86" i="4"/>
  <c r="T86" i="4"/>
  <c r="AB86" i="4"/>
  <c r="S86" i="4"/>
  <c r="X86" i="4"/>
  <c r="AA87" i="4"/>
  <c r="S87" i="4"/>
  <c r="V87" i="4"/>
  <c r="AD87" i="4"/>
  <c r="U87" i="4"/>
  <c r="AC87" i="4"/>
  <c r="T87" i="4"/>
  <c r="X87" i="4"/>
  <c r="Y88" i="4"/>
  <c r="Q88" i="4"/>
  <c r="V88" i="4"/>
  <c r="AD88" i="4"/>
  <c r="U88" i="4"/>
  <c r="AC88" i="4"/>
  <c r="T88" i="4"/>
  <c r="X88" i="4"/>
  <c r="Y103" i="4"/>
  <c r="W113" i="4"/>
  <c r="X113" i="4"/>
  <c r="AD113" i="4"/>
  <c r="T113" i="4"/>
  <c r="AC113" i="4"/>
  <c r="S113" i="4"/>
  <c r="AB113" i="4"/>
  <c r="R113" i="4"/>
  <c r="V113" i="4"/>
  <c r="AF113" i="4"/>
  <c r="U113" i="4"/>
  <c r="AB247" i="4"/>
  <c r="T247" i="4"/>
  <c r="V247" i="4"/>
  <c r="AD247" i="4"/>
  <c r="U247" i="4"/>
  <c r="Z247" i="4"/>
  <c r="Y247" i="4"/>
  <c r="X247" i="4"/>
  <c r="W247" i="4"/>
  <c r="S247" i="4"/>
  <c r="AF247" i="4"/>
  <c r="R247" i="4"/>
  <c r="AC247" i="4"/>
  <c r="Q247" i="4"/>
  <c r="AA247" i="4"/>
  <c r="AC38" i="4"/>
  <c r="U38" i="4"/>
  <c r="AF38" i="4"/>
  <c r="W38" i="4"/>
  <c r="V38" i="4"/>
  <c r="Z38" i="4"/>
  <c r="Q38" i="4"/>
  <c r="AD38" i="4"/>
  <c r="U52" i="4"/>
  <c r="V61" i="4"/>
  <c r="W81" i="4"/>
  <c r="AC81" i="4"/>
  <c r="T81" i="4"/>
  <c r="AB81" i="4"/>
  <c r="S81" i="4"/>
  <c r="AA81" i="4"/>
  <c r="R81" i="4"/>
  <c r="AF81" i="4"/>
  <c r="V81" i="4"/>
  <c r="AC82" i="4"/>
  <c r="U82" i="4"/>
  <c r="AD82" i="4"/>
  <c r="T82" i="4"/>
  <c r="AB82" i="4"/>
  <c r="S82" i="4"/>
  <c r="AA82" i="4"/>
  <c r="R82" i="4"/>
  <c r="AF82" i="4"/>
  <c r="W82" i="4"/>
  <c r="AA83" i="4"/>
  <c r="S83" i="4"/>
  <c r="AD83" i="4"/>
  <c r="U83" i="4"/>
  <c r="AC83" i="4"/>
  <c r="T83" i="4"/>
  <c r="AB83" i="4"/>
  <c r="R83" i="4"/>
  <c r="AF83" i="4"/>
  <c r="W83" i="4"/>
  <c r="Y84" i="4"/>
  <c r="Q84" i="4"/>
  <c r="AD84" i="4"/>
  <c r="U84" i="4"/>
  <c r="AC84" i="4"/>
  <c r="T84" i="4"/>
  <c r="AB84" i="4"/>
  <c r="S84" i="4"/>
  <c r="AF84" i="4"/>
  <c r="W84" i="4"/>
  <c r="Z103" i="4"/>
  <c r="AC138" i="4"/>
  <c r="U138" i="4"/>
  <c r="V138" i="4"/>
  <c r="AB138" i="4"/>
  <c r="S138" i="4"/>
  <c r="X138" i="4"/>
  <c r="W138" i="4"/>
  <c r="T138" i="4"/>
  <c r="AF138" i="4"/>
  <c r="R138" i="4"/>
  <c r="AD138" i="4"/>
  <c r="Q138" i="4"/>
  <c r="Z138" i="4"/>
  <c r="Y138" i="4"/>
  <c r="AA171" i="4"/>
  <c r="S171" i="4"/>
  <c r="AC171" i="4"/>
  <c r="T171" i="4"/>
  <c r="Z171" i="4"/>
  <c r="Q171" i="4"/>
  <c r="X171" i="4"/>
  <c r="W171" i="4"/>
  <c r="V171" i="4"/>
  <c r="AF171" i="4"/>
  <c r="U171" i="4"/>
  <c r="R171" i="4"/>
  <c r="AB171" i="4"/>
  <c r="Y171" i="4"/>
  <c r="Q4" i="4"/>
  <c r="AB4" i="4"/>
  <c r="Z8" i="4"/>
  <c r="R8" i="4"/>
  <c r="AC8" i="4"/>
  <c r="U8" i="4"/>
  <c r="AA8" i="4"/>
  <c r="R14" i="4"/>
  <c r="U15" i="4"/>
  <c r="AF15" i="4"/>
  <c r="AD18" i="4"/>
  <c r="V18" i="4"/>
  <c r="Y18" i="4"/>
  <c r="Q18" i="4"/>
  <c r="AA18" i="4"/>
  <c r="Z22" i="4"/>
  <c r="V24" i="4"/>
  <c r="AF24" i="4"/>
  <c r="AA26" i="4"/>
  <c r="V27" i="4"/>
  <c r="Z28" i="4"/>
  <c r="R28" i="4"/>
  <c r="Q28" i="4"/>
  <c r="Y28" i="4"/>
  <c r="AC28" i="4"/>
  <c r="U28" i="4"/>
  <c r="AD28" i="4"/>
  <c r="AB35" i="4"/>
  <c r="T35" i="4"/>
  <c r="AA35" i="4"/>
  <c r="S35" i="4"/>
  <c r="W35" i="4"/>
  <c r="AC35" i="4"/>
  <c r="W36" i="4"/>
  <c r="R38" i="4"/>
  <c r="U41" i="4"/>
  <c r="AA43" i="4"/>
  <c r="S43" i="4"/>
  <c r="X43" i="4"/>
  <c r="AF43" i="4"/>
  <c r="W43" i="4"/>
  <c r="AB43" i="4"/>
  <c r="R43" i="4"/>
  <c r="AD43" i="4"/>
  <c r="AC50" i="4"/>
  <c r="U50" i="4"/>
  <c r="X50" i="4"/>
  <c r="AF50" i="4"/>
  <c r="W50" i="4"/>
  <c r="AA50" i="4"/>
  <c r="R50" i="4"/>
  <c r="AD50" i="4"/>
  <c r="V52" i="4"/>
  <c r="X61" i="4"/>
  <c r="AA63" i="4"/>
  <c r="S63" i="4"/>
  <c r="AB63" i="4"/>
  <c r="R63" i="4"/>
  <c r="Z63" i="4"/>
  <c r="Q63" i="4"/>
  <c r="V63" i="4"/>
  <c r="AF63" i="4"/>
  <c r="W77" i="4"/>
  <c r="AB77" i="4"/>
  <c r="S77" i="4"/>
  <c r="AA77" i="4"/>
  <c r="R77" i="4"/>
  <c r="Z77" i="4"/>
  <c r="Q77" i="4"/>
  <c r="AD77" i="4"/>
  <c r="U77" i="4"/>
  <c r="AC78" i="4"/>
  <c r="U78" i="4"/>
  <c r="AB78" i="4"/>
  <c r="S78" i="4"/>
  <c r="AA78" i="4"/>
  <c r="R78" i="4"/>
  <c r="Z78" i="4"/>
  <c r="Q78" i="4"/>
  <c r="V78" i="4"/>
  <c r="AA79" i="4"/>
  <c r="S79" i="4"/>
  <c r="AC79" i="4"/>
  <c r="T79" i="4"/>
  <c r="AB79" i="4"/>
  <c r="R79" i="4"/>
  <c r="Z79" i="4"/>
  <c r="Q79" i="4"/>
  <c r="V79" i="4"/>
  <c r="Y80" i="4"/>
  <c r="Q80" i="4"/>
  <c r="AC80" i="4"/>
  <c r="T80" i="4"/>
  <c r="AB80" i="4"/>
  <c r="S80" i="4"/>
  <c r="R80" i="4"/>
  <c r="AA80" i="4"/>
  <c r="V80" i="4"/>
  <c r="Q81" i="4"/>
  <c r="Q82" i="4"/>
  <c r="Q83" i="4"/>
  <c r="R84" i="4"/>
  <c r="AB103" i="4"/>
  <c r="AC122" i="4"/>
  <c r="U122" i="4"/>
  <c r="Z122" i="4"/>
  <c r="Q122" i="4"/>
  <c r="T122" i="4"/>
  <c r="AD122" i="4"/>
  <c r="S122" i="4"/>
  <c r="AB122" i="4"/>
  <c r="R122" i="4"/>
  <c r="Y122" i="4"/>
  <c r="W122" i="4"/>
  <c r="AF122" i="4"/>
  <c r="V122" i="4"/>
  <c r="AA138" i="4"/>
  <c r="Y211" i="4"/>
  <c r="Q211" i="4"/>
  <c r="AA211" i="4"/>
  <c r="S211" i="4"/>
  <c r="Z211" i="4"/>
  <c r="W211" i="4"/>
  <c r="AF211" i="4"/>
  <c r="V211" i="4"/>
  <c r="U211" i="4"/>
  <c r="AC211" i="4"/>
  <c r="AB211" i="4"/>
  <c r="X211" i="4"/>
  <c r="T211" i="4"/>
  <c r="R211" i="4"/>
  <c r="AD211" i="4"/>
  <c r="AD14" i="4"/>
  <c r="V14" i="4"/>
  <c r="Y14" i="4"/>
  <c r="Q14" i="4"/>
  <c r="AA14" i="4"/>
  <c r="AB3" i="4"/>
  <c r="T3" i="4"/>
  <c r="W3" i="4"/>
  <c r="Z3" i="4"/>
  <c r="S4" i="4"/>
  <c r="AD4" i="4"/>
  <c r="Q8" i="4"/>
  <c r="Z12" i="4"/>
  <c r="R12" i="4"/>
  <c r="AC12" i="4"/>
  <c r="U12" i="4"/>
  <c r="AA12" i="4"/>
  <c r="S14" i="4"/>
  <c r="V15" i="4"/>
  <c r="R18" i="4"/>
  <c r="AB18" i="4"/>
  <c r="W24" i="4"/>
  <c r="Y61" i="4"/>
  <c r="U81" i="4"/>
  <c r="V82" i="4"/>
  <c r="V83" i="4"/>
  <c r="V84" i="4"/>
  <c r="W93" i="4"/>
  <c r="X93" i="4"/>
  <c r="AF93" i="4"/>
  <c r="V93" i="4"/>
  <c r="AD93" i="4"/>
  <c r="U93" i="4"/>
  <c r="Z93" i="4"/>
  <c r="Q93" i="4"/>
  <c r="AC94" i="4"/>
  <c r="U94" i="4"/>
  <c r="X94" i="4"/>
  <c r="AF94" i="4"/>
  <c r="W94" i="4"/>
  <c r="V94" i="4"/>
  <c r="Z94" i="4"/>
  <c r="Q94" i="4"/>
  <c r="AA95" i="4"/>
  <c r="S95" i="4"/>
  <c r="X95" i="4"/>
  <c r="AF95" i="4"/>
  <c r="W95" i="4"/>
  <c r="V95" i="4"/>
  <c r="Z95" i="4"/>
  <c r="Q95" i="4"/>
  <c r="Y96" i="4"/>
  <c r="Q96" i="4"/>
  <c r="X96" i="4"/>
  <c r="AF96" i="4"/>
  <c r="W96" i="4"/>
  <c r="V96" i="4"/>
  <c r="AA96" i="4"/>
  <c r="R96" i="4"/>
  <c r="AC106" i="4"/>
  <c r="U106" i="4"/>
  <c r="X106" i="4"/>
  <c r="AD106" i="4"/>
  <c r="S106" i="4"/>
  <c r="AB106" i="4"/>
  <c r="R106" i="4"/>
  <c r="AA106" i="4"/>
  <c r="Q106" i="4"/>
  <c r="AF106" i="4"/>
  <c r="V106" i="4"/>
  <c r="T106" i="4"/>
  <c r="AB107" i="4"/>
  <c r="Z113" i="4"/>
  <c r="X122" i="4"/>
  <c r="AC205" i="4"/>
  <c r="U205" i="4"/>
  <c r="W205" i="4"/>
  <c r="AA205" i="4"/>
  <c r="Q205" i="4"/>
  <c r="Y205" i="4"/>
  <c r="X205" i="4"/>
  <c r="V205" i="4"/>
  <c r="AB205" i="4"/>
  <c r="Z205" i="4"/>
  <c r="T205" i="4"/>
  <c r="S205" i="4"/>
  <c r="R205" i="4"/>
  <c r="AF205" i="4"/>
  <c r="AD205" i="4"/>
  <c r="AD2" i="4"/>
  <c r="V2" i="4"/>
  <c r="X36" i="4"/>
  <c r="AA39" i="4"/>
  <c r="S39" i="4"/>
  <c r="AF39" i="4"/>
  <c r="W39" i="4"/>
  <c r="V39" i="4"/>
  <c r="Z39" i="4"/>
  <c r="Q39" i="4"/>
  <c r="AD39" i="4"/>
  <c r="Y41" i="4"/>
  <c r="Z52" i="4"/>
  <c r="Q2" i="4"/>
  <c r="Z2" i="4"/>
  <c r="Q3" i="4"/>
  <c r="AA3" i="4"/>
  <c r="T4" i="4"/>
  <c r="AB7" i="4"/>
  <c r="T7" i="4"/>
  <c r="W7" i="4"/>
  <c r="Z7" i="4"/>
  <c r="S8" i="4"/>
  <c r="AD8" i="4"/>
  <c r="R22" i="4"/>
  <c r="U23" i="4"/>
  <c r="AF23" i="4"/>
  <c r="X24" i="4"/>
  <c r="Y27" i="4"/>
  <c r="T28" i="4"/>
  <c r="AF28" i="4"/>
  <c r="V31" i="4"/>
  <c r="Z32" i="4"/>
  <c r="R32" i="4"/>
  <c r="Y32" i="4"/>
  <c r="Q32" i="4"/>
  <c r="AC32" i="4"/>
  <c r="U32" i="4"/>
  <c r="AD32" i="4"/>
  <c r="R35" i="4"/>
  <c r="AF35" i="4"/>
  <c r="AA36" i="4"/>
  <c r="T38" i="4"/>
  <c r="R39" i="4"/>
  <c r="Z41" i="4"/>
  <c r="V42" i="4"/>
  <c r="T43" i="4"/>
  <c r="Y44" i="4"/>
  <c r="Q44" i="4"/>
  <c r="X44" i="4"/>
  <c r="AF44" i="4"/>
  <c r="W44" i="4"/>
  <c r="AB44" i="4"/>
  <c r="S44" i="4"/>
  <c r="AD44" i="4"/>
  <c r="S50" i="4"/>
  <c r="AA51" i="4"/>
  <c r="S51" i="4"/>
  <c r="X51" i="4"/>
  <c r="AF51" i="4"/>
  <c r="W51" i="4"/>
  <c r="AB51" i="4"/>
  <c r="R51" i="4"/>
  <c r="AD51" i="4"/>
  <c r="AA52" i="4"/>
  <c r="AB61" i="4"/>
  <c r="X62" i="4"/>
  <c r="U63" i="4"/>
  <c r="Y64" i="4"/>
  <c r="Q64" i="4"/>
  <c r="AB64" i="4"/>
  <c r="S64" i="4"/>
  <c r="AA64" i="4"/>
  <c r="R64" i="4"/>
  <c r="V64" i="4"/>
  <c r="AF64" i="4"/>
  <c r="V77" i="4"/>
  <c r="W78" i="4"/>
  <c r="W79" i="4"/>
  <c r="W80" i="4"/>
  <c r="X81" i="4"/>
  <c r="X82" i="4"/>
  <c r="X83" i="4"/>
  <c r="X84" i="4"/>
  <c r="Y85" i="4"/>
  <c r="Y86" i="4"/>
  <c r="Y87" i="4"/>
  <c r="Z88" i="4"/>
  <c r="AA113" i="4"/>
  <c r="AA122" i="4"/>
  <c r="AC130" i="4"/>
  <c r="U130" i="4"/>
  <c r="AB130" i="4"/>
  <c r="S130" i="4"/>
  <c r="Z130" i="4"/>
  <c r="Q130" i="4"/>
  <c r="V130" i="4"/>
  <c r="AF130" i="4"/>
  <c r="T130" i="4"/>
  <c r="R130" i="4"/>
  <c r="AA130" i="4"/>
  <c r="X130" i="4"/>
  <c r="W130" i="4"/>
  <c r="W169" i="4"/>
  <c r="AB169" i="4"/>
  <c r="S169" i="4"/>
  <c r="Z169" i="4"/>
  <c r="Q169" i="4"/>
  <c r="X169" i="4"/>
  <c r="V169" i="4"/>
  <c r="U169" i="4"/>
  <c r="AF169" i="4"/>
  <c r="T169" i="4"/>
  <c r="AD169" i="4"/>
  <c r="R169" i="4"/>
  <c r="AA169" i="4"/>
  <c r="Y169" i="4"/>
  <c r="Y188" i="4"/>
  <c r="Q188" i="4"/>
  <c r="X188" i="4"/>
  <c r="V188" i="4"/>
  <c r="W188" i="4"/>
  <c r="U188" i="4"/>
  <c r="AF188" i="4"/>
  <c r="T188" i="4"/>
  <c r="AD188" i="4"/>
  <c r="S188" i="4"/>
  <c r="AC188" i="4"/>
  <c r="R188" i="4"/>
  <c r="AA188" i="4"/>
  <c r="Z188" i="4"/>
  <c r="Y207" i="4"/>
  <c r="Q207" i="4"/>
  <c r="AA207" i="4"/>
  <c r="S207" i="4"/>
  <c r="W207" i="4"/>
  <c r="U207" i="4"/>
  <c r="AD207" i="4"/>
  <c r="T207" i="4"/>
  <c r="AC207" i="4"/>
  <c r="R207" i="4"/>
  <c r="AF207" i="4"/>
  <c r="AB207" i="4"/>
  <c r="Z207" i="4"/>
  <c r="X207" i="4"/>
  <c r="V207" i="4"/>
  <c r="Z4" i="4"/>
  <c r="R4" i="4"/>
  <c r="AC4" i="4"/>
  <c r="U4" i="4"/>
  <c r="AA4" i="4"/>
  <c r="Y2" i="4"/>
  <c r="AB8" i="4"/>
  <c r="AC14" i="4"/>
  <c r="AD22" i="4"/>
  <c r="V22" i="4"/>
  <c r="Y22" i="4"/>
  <c r="Q22" i="4"/>
  <c r="AA22" i="4"/>
  <c r="AD26" i="4"/>
  <c r="V26" i="4"/>
  <c r="AC26" i="4"/>
  <c r="U26" i="4"/>
  <c r="Y26" i="4"/>
  <c r="Q26" i="4"/>
  <c r="AB26" i="4"/>
  <c r="X27" i="4"/>
  <c r="S38" i="4"/>
  <c r="U10" i="4"/>
  <c r="AF10" i="4"/>
  <c r="Q12" i="4"/>
  <c r="AB12" i="4"/>
  <c r="T14" i="4"/>
  <c r="X15" i="4"/>
  <c r="Z16" i="4"/>
  <c r="R16" i="4"/>
  <c r="AC16" i="4"/>
  <c r="U16" i="4"/>
  <c r="AA16" i="4"/>
  <c r="S18" i="4"/>
  <c r="AC18" i="4"/>
  <c r="R26" i="4"/>
  <c r="R2" i="4"/>
  <c r="AA2" i="4"/>
  <c r="R3" i="4"/>
  <c r="AC3" i="4"/>
  <c r="V4" i="4"/>
  <c r="AF4" i="4"/>
  <c r="X6" i="4"/>
  <c r="Q7" i="4"/>
  <c r="AA7" i="4"/>
  <c r="T8" i="4"/>
  <c r="W10" i="4"/>
  <c r="AB11" i="4"/>
  <c r="T11" i="4"/>
  <c r="W11" i="4"/>
  <c r="Z11" i="4"/>
  <c r="S12" i="4"/>
  <c r="AD12" i="4"/>
  <c r="U14" i="4"/>
  <c r="AF14" i="4"/>
  <c r="Y15" i="4"/>
  <c r="Q16" i="4"/>
  <c r="AB16" i="4"/>
  <c r="T18" i="4"/>
  <c r="X19" i="4"/>
  <c r="Z20" i="4"/>
  <c r="R20" i="4"/>
  <c r="AC20" i="4"/>
  <c r="U20" i="4"/>
  <c r="AA20" i="4"/>
  <c r="S22" i="4"/>
  <c r="AC22" i="4"/>
  <c r="V23" i="4"/>
  <c r="Y24" i="4"/>
  <c r="S26" i="4"/>
  <c r="AF26" i="4"/>
  <c r="Z27" i="4"/>
  <c r="V28" i="4"/>
  <c r="AD30" i="4"/>
  <c r="V30" i="4"/>
  <c r="AC30" i="4"/>
  <c r="U30" i="4"/>
  <c r="Y30" i="4"/>
  <c r="Q30" i="4"/>
  <c r="AB30" i="4"/>
  <c r="X31" i="4"/>
  <c r="S32" i="4"/>
  <c r="Z34" i="4"/>
  <c r="U35" i="4"/>
  <c r="AB36" i="4"/>
  <c r="X38" i="4"/>
  <c r="T39" i="4"/>
  <c r="Y40" i="4"/>
  <c r="Q40" i="4"/>
  <c r="AF40" i="4"/>
  <c r="W40" i="4"/>
  <c r="V40" i="4"/>
  <c r="AA40" i="4"/>
  <c r="R40" i="4"/>
  <c r="AD40" i="4"/>
  <c r="AB41" i="4"/>
  <c r="Y42" i="4"/>
  <c r="U43" i="4"/>
  <c r="R44" i="4"/>
  <c r="T50" i="4"/>
  <c r="Q51" i="4"/>
  <c r="AC52" i="4"/>
  <c r="AC61" i="4"/>
  <c r="Y62" i="4"/>
  <c r="W63" i="4"/>
  <c r="T64" i="4"/>
  <c r="W65" i="4"/>
  <c r="AB65" i="4"/>
  <c r="S65" i="4"/>
  <c r="AA65" i="4"/>
  <c r="R65" i="4"/>
  <c r="AF65" i="4"/>
  <c r="V65" i="4"/>
  <c r="AD65" i="4"/>
  <c r="Z66" i="4"/>
  <c r="X77" i="4"/>
  <c r="X78" i="4"/>
  <c r="X79" i="4"/>
  <c r="X80" i="4"/>
  <c r="Y81" i="4"/>
  <c r="Y82" i="4"/>
  <c r="Y83" i="4"/>
  <c r="Z84" i="4"/>
  <c r="Z85" i="4"/>
  <c r="Z86" i="4"/>
  <c r="Z87" i="4"/>
  <c r="AA88" i="4"/>
  <c r="S93" i="4"/>
  <c r="S94" i="4"/>
  <c r="T95" i="4"/>
  <c r="T96" i="4"/>
  <c r="Y106" i="4"/>
  <c r="AA123" i="4"/>
  <c r="S123" i="4"/>
  <c r="Z123" i="4"/>
  <c r="Q123" i="4"/>
  <c r="W123" i="4"/>
  <c r="AF123" i="4"/>
  <c r="V123" i="4"/>
  <c r="U123" i="4"/>
  <c r="AC123" i="4"/>
  <c r="R123" i="4"/>
  <c r="Y123" i="4"/>
  <c r="X123" i="4"/>
  <c r="Y130" i="4"/>
  <c r="Y132" i="4"/>
  <c r="Q132" i="4"/>
  <c r="AC132" i="4"/>
  <c r="T132" i="4"/>
  <c r="AA132" i="4"/>
  <c r="R132" i="4"/>
  <c r="V132" i="4"/>
  <c r="AF132" i="4"/>
  <c r="U132" i="4"/>
  <c r="S132" i="4"/>
  <c r="AB132" i="4"/>
  <c r="X132" i="4"/>
  <c r="W132" i="4"/>
  <c r="AC169" i="4"/>
  <c r="AB188" i="4"/>
  <c r="Y108" i="4"/>
  <c r="Q108" i="4"/>
  <c r="X108" i="4"/>
  <c r="AA108" i="4"/>
  <c r="Y124" i="4"/>
  <c r="Q124" i="4"/>
  <c r="AA124" i="4"/>
  <c r="R124" i="4"/>
  <c r="AB124" i="4"/>
  <c r="W129" i="4"/>
  <c r="AB129" i="4"/>
  <c r="S129" i="4"/>
  <c r="Z129" i="4"/>
  <c r="Q129" i="4"/>
  <c r="AC129" i="4"/>
  <c r="AA131" i="4"/>
  <c r="S131" i="4"/>
  <c r="AC131" i="4"/>
  <c r="T131" i="4"/>
  <c r="Z131" i="4"/>
  <c r="Q131" i="4"/>
  <c r="AD131" i="4"/>
  <c r="X134" i="4"/>
  <c r="X136" i="4"/>
  <c r="T145" i="4"/>
  <c r="AC146" i="4"/>
  <c r="U146" i="4"/>
  <c r="X146" i="4"/>
  <c r="V146" i="4"/>
  <c r="AA146" i="4"/>
  <c r="U147" i="4"/>
  <c r="Y148" i="4"/>
  <c r="Q148" i="4"/>
  <c r="X148" i="4"/>
  <c r="V148" i="4"/>
  <c r="AB148" i="4"/>
  <c r="W154" i="4"/>
  <c r="Y156" i="4"/>
  <c r="Q156" i="4"/>
  <c r="X156" i="4"/>
  <c r="V156" i="4"/>
  <c r="AB156" i="4"/>
  <c r="W162" i="4"/>
  <c r="W164" i="4"/>
  <c r="W177" i="4"/>
  <c r="AD177" i="4"/>
  <c r="U177" i="4"/>
  <c r="AB177" i="4"/>
  <c r="S177" i="4"/>
  <c r="AA177" i="4"/>
  <c r="W178" i="4"/>
  <c r="AA179" i="4"/>
  <c r="S179" i="4"/>
  <c r="V179" i="4"/>
  <c r="AC179" i="4"/>
  <c r="T179" i="4"/>
  <c r="AB179" i="4"/>
  <c r="W180" i="4"/>
  <c r="Q181" i="4"/>
  <c r="AB181" i="4"/>
  <c r="X182" i="4"/>
  <c r="Q183" i="4"/>
  <c r="AC183" i="4"/>
  <c r="X184" i="4"/>
  <c r="AA204" i="4"/>
  <c r="Z210" i="4"/>
  <c r="T57" i="4"/>
  <c r="T58" i="4"/>
  <c r="U59" i="4"/>
  <c r="U60" i="4"/>
  <c r="T73" i="4"/>
  <c r="T74" i="4"/>
  <c r="AD74" i="4"/>
  <c r="U75" i="4"/>
  <c r="U76" i="4"/>
  <c r="W89" i="4"/>
  <c r="Y89" i="4"/>
  <c r="AC90" i="4"/>
  <c r="U90" i="4"/>
  <c r="Y90" i="4"/>
  <c r="AA91" i="4"/>
  <c r="S91" i="4"/>
  <c r="Y91" i="4"/>
  <c r="Y92" i="4"/>
  <c r="Q92" i="4"/>
  <c r="Z92" i="4"/>
  <c r="R97" i="4"/>
  <c r="AA97" i="4"/>
  <c r="R98" i="4"/>
  <c r="AA98" i="4"/>
  <c r="R99" i="4"/>
  <c r="AB99" i="4"/>
  <c r="S100" i="4"/>
  <c r="AB100" i="4"/>
  <c r="T102" i="4"/>
  <c r="Y104" i="4"/>
  <c r="Q104" i="4"/>
  <c r="AF104" i="4"/>
  <c r="W104" i="4"/>
  <c r="AA104" i="4"/>
  <c r="R108" i="4"/>
  <c r="AB108" i="4"/>
  <c r="AC114" i="4"/>
  <c r="U114" i="4"/>
  <c r="X114" i="4"/>
  <c r="Z114" i="4"/>
  <c r="R115" i="4"/>
  <c r="AC115" i="4"/>
  <c r="U116" i="4"/>
  <c r="S124" i="4"/>
  <c r="AC124" i="4"/>
  <c r="U125" i="4"/>
  <c r="R129" i="4"/>
  <c r="AD129" i="4"/>
  <c r="R131" i="4"/>
  <c r="S133" i="4"/>
  <c r="AF133" i="4"/>
  <c r="T135" i="4"/>
  <c r="AF135" i="4"/>
  <c r="AC142" i="4"/>
  <c r="U142" i="4"/>
  <c r="AF142" i="4"/>
  <c r="W142" i="4"/>
  <c r="AD142" i="4"/>
  <c r="T142" i="4"/>
  <c r="AA142" i="4"/>
  <c r="Y144" i="4"/>
  <c r="Q144" i="4"/>
  <c r="AF144" i="4"/>
  <c r="W144" i="4"/>
  <c r="AD144" i="4"/>
  <c r="U144" i="4"/>
  <c r="AB144" i="4"/>
  <c r="V145" i="4"/>
  <c r="Q146" i="4"/>
  <c r="AB146" i="4"/>
  <c r="W147" i="4"/>
  <c r="R148" i="4"/>
  <c r="AC148" i="4"/>
  <c r="S153" i="4"/>
  <c r="AD153" i="4"/>
  <c r="R156" i="4"/>
  <c r="AC156" i="4"/>
  <c r="S161" i="4"/>
  <c r="AD161" i="4"/>
  <c r="T163" i="4"/>
  <c r="W173" i="4"/>
  <c r="AC173" i="4"/>
  <c r="T173" i="4"/>
  <c r="AA173" i="4"/>
  <c r="R173" i="4"/>
  <c r="AB173" i="4"/>
  <c r="AA175" i="4"/>
  <c r="S175" i="4"/>
  <c r="AD175" i="4"/>
  <c r="U175" i="4"/>
  <c r="AB175" i="4"/>
  <c r="R175" i="4"/>
  <c r="AC175" i="4"/>
  <c r="Q177" i="4"/>
  <c r="AC177" i="4"/>
  <c r="X178" i="4"/>
  <c r="Q179" i="4"/>
  <c r="AD179" i="4"/>
  <c r="X180" i="4"/>
  <c r="R181" i="4"/>
  <c r="AD181" i="4"/>
  <c r="R183" i="4"/>
  <c r="W193" i="4"/>
  <c r="Z193" i="4"/>
  <c r="Q193" i="4"/>
  <c r="X193" i="4"/>
  <c r="AB193" i="4"/>
  <c r="AA195" i="4"/>
  <c r="S195" i="4"/>
  <c r="Z195" i="4"/>
  <c r="Q195" i="4"/>
  <c r="X195" i="4"/>
  <c r="AC195" i="4"/>
  <c r="AC134" i="4"/>
  <c r="U134" i="4"/>
  <c r="AD134" i="4"/>
  <c r="T134" i="4"/>
  <c r="AA134" i="4"/>
  <c r="R134" i="4"/>
  <c r="AB134" i="4"/>
  <c r="Y136" i="4"/>
  <c r="Q136" i="4"/>
  <c r="AD136" i="4"/>
  <c r="U136" i="4"/>
  <c r="AB136" i="4"/>
  <c r="S136" i="4"/>
  <c r="AC136" i="4"/>
  <c r="AC154" i="4"/>
  <c r="U154" i="4"/>
  <c r="Z154" i="4"/>
  <c r="Q154" i="4"/>
  <c r="X154" i="4"/>
  <c r="AB154" i="4"/>
  <c r="AC162" i="4"/>
  <c r="U162" i="4"/>
  <c r="Z162" i="4"/>
  <c r="Q162" i="4"/>
  <c r="X162" i="4"/>
  <c r="AB162" i="4"/>
  <c r="Y164" i="4"/>
  <c r="Q164" i="4"/>
  <c r="AA164" i="4"/>
  <c r="R164" i="4"/>
  <c r="X164" i="4"/>
  <c r="AC164" i="4"/>
  <c r="AC182" i="4"/>
  <c r="U182" i="4"/>
  <c r="AF182" i="4"/>
  <c r="W182" i="4"/>
  <c r="AD182" i="4"/>
  <c r="T182" i="4"/>
  <c r="AA182" i="4"/>
  <c r="Y184" i="4"/>
  <c r="Q184" i="4"/>
  <c r="AF184" i="4"/>
  <c r="W184" i="4"/>
  <c r="AD184" i="4"/>
  <c r="U184" i="4"/>
  <c r="AB184" i="4"/>
  <c r="AC213" i="4"/>
  <c r="U213" i="4"/>
  <c r="W213" i="4"/>
  <c r="V213" i="4"/>
  <c r="AF213" i="4"/>
  <c r="T213" i="4"/>
  <c r="AD213" i="4"/>
  <c r="S213" i="4"/>
  <c r="AB213" i="4"/>
  <c r="R213" i="4"/>
  <c r="AA213" i="4"/>
  <c r="Q213" i="4"/>
  <c r="W145" i="4"/>
  <c r="X145" i="4"/>
  <c r="AD145" i="4"/>
  <c r="U145" i="4"/>
  <c r="AA145" i="4"/>
  <c r="AA147" i="4"/>
  <c r="S147" i="4"/>
  <c r="X147" i="4"/>
  <c r="V147" i="4"/>
  <c r="AB147" i="4"/>
  <c r="AC178" i="4"/>
  <c r="U178" i="4"/>
  <c r="V178" i="4"/>
  <c r="AB178" i="4"/>
  <c r="S178" i="4"/>
  <c r="AA178" i="4"/>
  <c r="Y180" i="4"/>
  <c r="Q180" i="4"/>
  <c r="V180" i="4"/>
  <c r="AC180" i="4"/>
  <c r="T180" i="4"/>
  <c r="AB180" i="4"/>
  <c r="W204" i="4"/>
  <c r="Y204" i="4"/>
  <c r="Q204" i="4"/>
  <c r="X204" i="4"/>
  <c r="AF204" i="4"/>
  <c r="U204" i="4"/>
  <c r="AD204" i="4"/>
  <c r="T204" i="4"/>
  <c r="AC204" i="4"/>
  <c r="S204" i="4"/>
  <c r="AA210" i="4"/>
  <c r="S210" i="4"/>
  <c r="AC210" i="4"/>
  <c r="U210" i="4"/>
  <c r="W210" i="4"/>
  <c r="T210" i="4"/>
  <c r="AD210" i="4"/>
  <c r="R210" i="4"/>
  <c r="AB210" i="4"/>
  <c r="Q210" i="4"/>
  <c r="X213" i="4"/>
  <c r="AC58" i="4"/>
  <c r="U58" i="4"/>
  <c r="Y58" i="4"/>
  <c r="Y60" i="4"/>
  <c r="Q60" i="4"/>
  <c r="W73" i="4"/>
  <c r="Y73" i="4"/>
  <c r="Y76" i="4"/>
  <c r="Q76" i="4"/>
  <c r="V97" i="4"/>
  <c r="AF97" i="4"/>
  <c r="W98" i="4"/>
  <c r="AF98" i="4"/>
  <c r="W99" i="4"/>
  <c r="AF99" i="4"/>
  <c r="W100" i="4"/>
  <c r="AF100" i="4"/>
  <c r="AC102" i="4"/>
  <c r="U102" i="4"/>
  <c r="AF102" i="4"/>
  <c r="W102" i="4"/>
  <c r="Z102" i="4"/>
  <c r="V108" i="4"/>
  <c r="AF108" i="4"/>
  <c r="W115" i="4"/>
  <c r="Y116" i="4"/>
  <c r="Q116" i="4"/>
  <c r="X116" i="4"/>
  <c r="AA116" i="4"/>
  <c r="W124" i="4"/>
  <c r="W125" i="4"/>
  <c r="AA125" i="4"/>
  <c r="R125" i="4"/>
  <c r="Y125" i="4"/>
  <c r="AB125" i="4"/>
  <c r="X129" i="4"/>
  <c r="X131" i="4"/>
  <c r="Y133" i="4"/>
  <c r="S134" i="4"/>
  <c r="AF134" i="4"/>
  <c r="Y135" i="4"/>
  <c r="T136" i="4"/>
  <c r="AF136" i="4"/>
  <c r="W141" i="4"/>
  <c r="AF141" i="4"/>
  <c r="V141" i="4"/>
  <c r="AC141" i="4"/>
  <c r="T141" i="4"/>
  <c r="AA141" i="4"/>
  <c r="AA143" i="4"/>
  <c r="S143" i="4"/>
  <c r="AF143" i="4"/>
  <c r="W143" i="4"/>
  <c r="AD143" i="4"/>
  <c r="U143" i="4"/>
  <c r="AB143" i="4"/>
  <c r="Q145" i="4"/>
  <c r="AB145" i="4"/>
  <c r="W146" i="4"/>
  <c r="Q147" i="4"/>
  <c r="AC147" i="4"/>
  <c r="W148" i="4"/>
  <c r="Y153" i="4"/>
  <c r="S154" i="4"/>
  <c r="W156" i="4"/>
  <c r="Y161" i="4"/>
  <c r="S162" i="4"/>
  <c r="Y163" i="4"/>
  <c r="T164" i="4"/>
  <c r="AC174" i="4"/>
  <c r="U174" i="4"/>
  <c r="AD174" i="4"/>
  <c r="T174" i="4"/>
  <c r="AA174" i="4"/>
  <c r="R174" i="4"/>
  <c r="AB174" i="4"/>
  <c r="Y176" i="4"/>
  <c r="Q176" i="4"/>
  <c r="AD176" i="4"/>
  <c r="U176" i="4"/>
  <c r="AB176" i="4"/>
  <c r="S176" i="4"/>
  <c r="AC176" i="4"/>
  <c r="X177" i="4"/>
  <c r="Q178" i="4"/>
  <c r="AD178" i="4"/>
  <c r="X179" i="4"/>
  <c r="R180" i="4"/>
  <c r="AD180" i="4"/>
  <c r="Y181" i="4"/>
  <c r="R182" i="4"/>
  <c r="Y183" i="4"/>
  <c r="S184" i="4"/>
  <c r="AC194" i="4"/>
  <c r="U194" i="4"/>
  <c r="Z194" i="4"/>
  <c r="Q194" i="4"/>
  <c r="X194" i="4"/>
  <c r="AB194" i="4"/>
  <c r="Y196" i="4"/>
  <c r="Q196" i="4"/>
  <c r="AA196" i="4"/>
  <c r="R196" i="4"/>
  <c r="X196" i="4"/>
  <c r="AC196" i="4"/>
  <c r="AA202" i="4"/>
  <c r="S202" i="4"/>
  <c r="AC202" i="4"/>
  <c r="U202" i="4"/>
  <c r="AB202" i="4"/>
  <c r="Q202" i="4"/>
  <c r="Y202" i="4"/>
  <c r="X202" i="4"/>
  <c r="W202" i="4"/>
  <c r="R204" i="4"/>
  <c r="V210" i="4"/>
  <c r="Y213" i="4"/>
  <c r="W57" i="4"/>
  <c r="Y57" i="4"/>
  <c r="AA59" i="4"/>
  <c r="S59" i="4"/>
  <c r="Y59" i="4"/>
  <c r="Z60" i="4"/>
  <c r="AC74" i="4"/>
  <c r="U74" i="4"/>
  <c r="AA75" i="4"/>
  <c r="S75" i="4"/>
  <c r="Y75" i="4"/>
  <c r="Z76" i="4"/>
  <c r="X5" i="4"/>
  <c r="X9" i="4"/>
  <c r="X13" i="4"/>
  <c r="X17" i="4"/>
  <c r="X21" i="4"/>
  <c r="X25" i="4"/>
  <c r="X29" i="4"/>
  <c r="X33" i="4"/>
  <c r="X37" i="4"/>
  <c r="W45" i="4"/>
  <c r="Y45" i="4"/>
  <c r="AC46" i="4"/>
  <c r="U46" i="4"/>
  <c r="Y46" i="4"/>
  <c r="AA47" i="4"/>
  <c r="S47" i="4"/>
  <c r="Y47" i="4"/>
  <c r="Y48" i="4"/>
  <c r="Q48" i="4"/>
  <c r="Z48" i="4"/>
  <c r="W53" i="4"/>
  <c r="Y53" i="4"/>
  <c r="AC54" i="4"/>
  <c r="U54" i="4"/>
  <c r="Y54" i="4"/>
  <c r="AA55" i="4"/>
  <c r="S55" i="4"/>
  <c r="Y55" i="4"/>
  <c r="Y56" i="4"/>
  <c r="Q56" i="4"/>
  <c r="Z56" i="4"/>
  <c r="Q57" i="4"/>
  <c r="Z57" i="4"/>
  <c r="Q58" i="4"/>
  <c r="Z58" i="4"/>
  <c r="Q59" i="4"/>
  <c r="Z59" i="4"/>
  <c r="R60" i="4"/>
  <c r="AA60" i="4"/>
  <c r="W69" i="4"/>
  <c r="Y69" i="4"/>
  <c r="AC70" i="4"/>
  <c r="U70" i="4"/>
  <c r="Y70" i="4"/>
  <c r="AA71" i="4"/>
  <c r="S71" i="4"/>
  <c r="Y71" i="4"/>
  <c r="Y72" i="4"/>
  <c r="Q72" i="4"/>
  <c r="Z72" i="4"/>
  <c r="Q73" i="4"/>
  <c r="Z73" i="4"/>
  <c r="Q74" i="4"/>
  <c r="Z74" i="4"/>
  <c r="Q75" i="4"/>
  <c r="Z75" i="4"/>
  <c r="R76" i="4"/>
  <c r="AA76" i="4"/>
  <c r="U89" i="4"/>
  <c r="AD89" i="4"/>
  <c r="V90" i="4"/>
  <c r="V91" i="4"/>
  <c r="V92" i="4"/>
  <c r="X97" i="4"/>
  <c r="X98" i="4"/>
  <c r="X99" i="4"/>
  <c r="AF101" i="4"/>
  <c r="W101" i="4"/>
  <c r="Y101" i="4"/>
  <c r="Q102" i="4"/>
  <c r="AA102" i="4"/>
  <c r="V104" i="4"/>
  <c r="W105" i="4"/>
  <c r="X105" i="4"/>
  <c r="Z105" i="4"/>
  <c r="W108" i="4"/>
  <c r="Y112" i="4"/>
  <c r="Q112" i="4"/>
  <c r="AF112" i="4"/>
  <c r="W112" i="4"/>
  <c r="AA112" i="4"/>
  <c r="V114" i="4"/>
  <c r="AF114" i="4"/>
  <c r="R116" i="4"/>
  <c r="AB116" i="4"/>
  <c r="W121" i="4"/>
  <c r="Z121" i="4"/>
  <c r="Q121" i="4"/>
  <c r="AA121" i="4"/>
  <c r="X124" i="4"/>
  <c r="Q125" i="4"/>
  <c r="AC125" i="4"/>
  <c r="Y129" i="4"/>
  <c r="Y131" i="4"/>
  <c r="V134" i="4"/>
  <c r="V136" i="4"/>
  <c r="W137" i="4"/>
  <c r="AD137" i="4"/>
  <c r="U137" i="4"/>
  <c r="AB137" i="4"/>
  <c r="S137" i="4"/>
  <c r="AA137" i="4"/>
  <c r="AA139" i="4"/>
  <c r="S139" i="4"/>
  <c r="V139" i="4"/>
  <c r="AC139" i="4"/>
  <c r="T139" i="4"/>
  <c r="AB139" i="4"/>
  <c r="Q141" i="4"/>
  <c r="AB141" i="4"/>
  <c r="X142" i="4"/>
  <c r="Q143" i="4"/>
  <c r="AC143" i="4"/>
  <c r="X144" i="4"/>
  <c r="R145" i="4"/>
  <c r="AC145" i="4"/>
  <c r="Y146" i="4"/>
  <c r="R147" i="4"/>
  <c r="AD147" i="4"/>
  <c r="Z148" i="4"/>
  <c r="T154" i="4"/>
  <c r="AF154" i="4"/>
  <c r="Z156" i="4"/>
  <c r="T162" i="4"/>
  <c r="AF162" i="4"/>
  <c r="U164" i="4"/>
  <c r="AF164" i="4"/>
  <c r="AC170" i="4"/>
  <c r="U170" i="4"/>
  <c r="AB170" i="4"/>
  <c r="S170" i="4"/>
  <c r="Z170" i="4"/>
  <c r="Q170" i="4"/>
  <c r="AD170" i="4"/>
  <c r="Y172" i="4"/>
  <c r="Q172" i="4"/>
  <c r="AC172" i="4"/>
  <c r="T172" i="4"/>
  <c r="AA172" i="4"/>
  <c r="R172" i="4"/>
  <c r="AD172" i="4"/>
  <c r="X173" i="4"/>
  <c r="Q174" i="4"/>
  <c r="X175" i="4"/>
  <c r="R176" i="4"/>
  <c r="Y177" i="4"/>
  <c r="R178" i="4"/>
  <c r="AF178" i="4"/>
  <c r="Y179" i="4"/>
  <c r="S180" i="4"/>
  <c r="AF180" i="4"/>
  <c r="S182" i="4"/>
  <c r="T184" i="4"/>
  <c r="W185" i="4"/>
  <c r="X185" i="4"/>
  <c r="AD185" i="4"/>
  <c r="U185" i="4"/>
  <c r="AA185" i="4"/>
  <c r="AA187" i="4"/>
  <c r="S187" i="4"/>
  <c r="X187" i="4"/>
  <c r="V187" i="4"/>
  <c r="AB187" i="4"/>
  <c r="V193" i="4"/>
  <c r="R194" i="4"/>
  <c r="AD194" i="4"/>
  <c r="W195" i="4"/>
  <c r="S196" i="4"/>
  <c r="AD196" i="4"/>
  <c r="Y199" i="4"/>
  <c r="Q199" i="4"/>
  <c r="AA199" i="4"/>
  <c r="S199" i="4"/>
  <c r="AC199" i="4"/>
  <c r="R199" i="4"/>
  <c r="Z199" i="4"/>
  <c r="X199" i="4"/>
  <c r="W199" i="4"/>
  <c r="AC201" i="4"/>
  <c r="U201" i="4"/>
  <c r="W201" i="4"/>
  <c r="Y201" i="4"/>
  <c r="V201" i="4"/>
  <c r="AF201" i="4"/>
  <c r="T201" i="4"/>
  <c r="AD201" i="4"/>
  <c r="S201" i="4"/>
  <c r="R202" i="4"/>
  <c r="V204" i="4"/>
  <c r="X210" i="4"/>
  <c r="Z213" i="4"/>
  <c r="W97" i="4"/>
  <c r="Y97" i="4"/>
  <c r="AC98" i="4"/>
  <c r="U98" i="4"/>
  <c r="Y98" i="4"/>
  <c r="AA99" i="4"/>
  <c r="S99" i="4"/>
  <c r="Y99" i="4"/>
  <c r="Y100" i="4"/>
  <c r="Q100" i="4"/>
  <c r="Z100" i="4"/>
  <c r="Z108" i="4"/>
  <c r="AA115" i="4"/>
  <c r="S115" i="4"/>
  <c r="X115" i="4"/>
  <c r="Z115" i="4"/>
  <c r="Z124" i="4"/>
  <c r="AA129" i="4"/>
  <c r="AB131" i="4"/>
  <c r="W133" i="4"/>
  <c r="AC133" i="4"/>
  <c r="T133" i="4"/>
  <c r="AA133" i="4"/>
  <c r="R133" i="4"/>
  <c r="AB133" i="4"/>
  <c r="W134" i="4"/>
  <c r="AA135" i="4"/>
  <c r="S135" i="4"/>
  <c r="AD135" i="4"/>
  <c r="U135" i="4"/>
  <c r="AB135" i="4"/>
  <c r="R135" i="4"/>
  <c r="AC135" i="4"/>
  <c r="W136" i="4"/>
  <c r="S145" i="4"/>
  <c r="AF145" i="4"/>
  <c r="Z146" i="4"/>
  <c r="T147" i="4"/>
  <c r="AF147" i="4"/>
  <c r="AA148" i="4"/>
  <c r="W153" i="4"/>
  <c r="Z153" i="4"/>
  <c r="Q153" i="4"/>
  <c r="X153" i="4"/>
  <c r="AB153" i="4"/>
  <c r="V154" i="4"/>
  <c r="AA156" i="4"/>
  <c r="W161" i="4"/>
  <c r="Z161" i="4"/>
  <c r="Q161" i="4"/>
  <c r="X161" i="4"/>
  <c r="AB161" i="4"/>
  <c r="V162" i="4"/>
  <c r="AA163" i="4"/>
  <c r="S163" i="4"/>
  <c r="Z163" i="4"/>
  <c r="Q163" i="4"/>
  <c r="X163" i="4"/>
  <c r="AC163" i="4"/>
  <c r="V164" i="4"/>
  <c r="T178" i="4"/>
  <c r="U180" i="4"/>
  <c r="W181" i="4"/>
  <c r="AF181" i="4"/>
  <c r="V181" i="4"/>
  <c r="AC181" i="4"/>
  <c r="T181" i="4"/>
  <c r="AA181" i="4"/>
  <c r="V182" i="4"/>
  <c r="AA183" i="4"/>
  <c r="S183" i="4"/>
  <c r="AF183" i="4"/>
  <c r="W183" i="4"/>
  <c r="AD183" i="4"/>
  <c r="U183" i="4"/>
  <c r="AB183" i="4"/>
  <c r="V184" i="4"/>
  <c r="S194" i="4"/>
  <c r="T196" i="4"/>
  <c r="Z204" i="4"/>
  <c r="Y210" i="4"/>
  <c r="AA214" i="4"/>
  <c r="S214" i="4"/>
  <c r="AC214" i="4"/>
  <c r="U214" i="4"/>
  <c r="Y214" i="4"/>
  <c r="X214" i="4"/>
  <c r="W214" i="4"/>
  <c r="AF214" i="4"/>
  <c r="V214" i="4"/>
  <c r="T214" i="4"/>
  <c r="Z244" i="4"/>
  <c r="R244" i="4"/>
  <c r="V244" i="4"/>
  <c r="AD244" i="4"/>
  <c r="U244" i="4"/>
  <c r="AA244" i="4"/>
  <c r="Y244" i="4"/>
  <c r="X244" i="4"/>
  <c r="W244" i="4"/>
  <c r="T244" i="4"/>
  <c r="AF244" i="4"/>
  <c r="S244" i="4"/>
  <c r="AC244" i="4"/>
  <c r="Q244" i="4"/>
  <c r="W200" i="4"/>
  <c r="Y200" i="4"/>
  <c r="Q200" i="4"/>
  <c r="AA200" i="4"/>
  <c r="W215" i="4"/>
  <c r="Z216" i="4"/>
  <c r="AF216" i="4"/>
  <c r="W216" i="4"/>
  <c r="AD216" i="4"/>
  <c r="Y216" i="4"/>
  <c r="Q216" i="4"/>
  <c r="AB216" i="4"/>
  <c r="AD242" i="4"/>
  <c r="V242" i="4"/>
  <c r="U242" i="4"/>
  <c r="AC242" i="4"/>
  <c r="T242" i="4"/>
  <c r="Z242" i="4"/>
  <c r="Y242" i="4"/>
  <c r="X242" i="4"/>
  <c r="W242" i="4"/>
  <c r="S242" i="4"/>
  <c r="AF242" i="4"/>
  <c r="R242" i="4"/>
  <c r="AB242" i="4"/>
  <c r="Q242" i="4"/>
  <c r="AB244" i="4"/>
  <c r="Y203" i="4"/>
  <c r="Q203" i="4"/>
  <c r="AA203" i="4"/>
  <c r="S203" i="4"/>
  <c r="AB203" i="4"/>
  <c r="AA206" i="4"/>
  <c r="S206" i="4"/>
  <c r="AC206" i="4"/>
  <c r="U206" i="4"/>
  <c r="Z206" i="4"/>
  <c r="AC209" i="4"/>
  <c r="U209" i="4"/>
  <c r="W209" i="4"/>
  <c r="Z209" i="4"/>
  <c r="X215" i="4"/>
  <c r="R216" i="4"/>
  <c r="AC216" i="4"/>
  <c r="AB239" i="4"/>
  <c r="T239" i="4"/>
  <c r="V239" i="4"/>
  <c r="AD239" i="4"/>
  <c r="U239" i="4"/>
  <c r="Z239" i="4"/>
  <c r="Y239" i="4"/>
  <c r="X239" i="4"/>
  <c r="W239" i="4"/>
  <c r="S239" i="4"/>
  <c r="AF239" i="4"/>
  <c r="R239" i="4"/>
  <c r="AC239" i="4"/>
  <c r="Q239" i="4"/>
  <c r="AC126" i="4"/>
  <c r="U126" i="4"/>
  <c r="Y126" i="4"/>
  <c r="AA127" i="4"/>
  <c r="S127" i="4"/>
  <c r="Y127" i="4"/>
  <c r="Y128" i="4"/>
  <c r="Q128" i="4"/>
  <c r="Z128" i="4"/>
  <c r="W165" i="4"/>
  <c r="Y165" i="4"/>
  <c r="AC166" i="4"/>
  <c r="U166" i="4"/>
  <c r="Y166" i="4"/>
  <c r="AA167" i="4"/>
  <c r="S167" i="4"/>
  <c r="Y167" i="4"/>
  <c r="Y168" i="4"/>
  <c r="Q168" i="4"/>
  <c r="Z168" i="4"/>
  <c r="AC197" i="4"/>
  <c r="W197" i="4"/>
  <c r="Y197" i="4"/>
  <c r="S200" i="4"/>
  <c r="AC200" i="4"/>
  <c r="R203" i="4"/>
  <c r="AC203" i="4"/>
  <c r="Q206" i="4"/>
  <c r="AB206" i="4"/>
  <c r="Q209" i="4"/>
  <c r="AA209" i="4"/>
  <c r="W212" i="4"/>
  <c r="Y212" i="4"/>
  <c r="Q212" i="4"/>
  <c r="AA212" i="4"/>
  <c r="S216" i="4"/>
  <c r="AA239" i="4"/>
  <c r="Y215" i="4"/>
  <c r="Q215" i="4"/>
  <c r="AA215" i="4"/>
  <c r="S215" i="4"/>
  <c r="AB215" i="4"/>
  <c r="AC255" i="4"/>
  <c r="AB255" i="4"/>
  <c r="T255" i="4"/>
  <c r="AF255" i="4"/>
  <c r="V255" i="4"/>
  <c r="U255" i="4"/>
  <c r="Z255" i="4"/>
  <c r="Y255" i="4"/>
  <c r="X255" i="4"/>
  <c r="W255" i="4"/>
  <c r="S255" i="4"/>
  <c r="R255" i="4"/>
  <c r="AD255" i="4"/>
  <c r="Q255" i="4"/>
  <c r="W109" i="4"/>
  <c r="Y109" i="4"/>
  <c r="AC110" i="4"/>
  <c r="U110" i="4"/>
  <c r="Y110" i="4"/>
  <c r="W117" i="4"/>
  <c r="Y117" i="4"/>
  <c r="AC118" i="4"/>
  <c r="U118" i="4"/>
  <c r="Y118" i="4"/>
  <c r="AA119" i="4"/>
  <c r="S119" i="4"/>
  <c r="Y119" i="4"/>
  <c r="Y120" i="4"/>
  <c r="Q120" i="4"/>
  <c r="Z120" i="4"/>
  <c r="R126" i="4"/>
  <c r="AA126" i="4"/>
  <c r="R127" i="4"/>
  <c r="AB127" i="4"/>
  <c r="S128" i="4"/>
  <c r="AB128" i="4"/>
  <c r="W149" i="4"/>
  <c r="Y149" i="4"/>
  <c r="AC150" i="4"/>
  <c r="U150" i="4"/>
  <c r="Y150" i="4"/>
  <c r="AA151" i="4"/>
  <c r="S151" i="4"/>
  <c r="Y151" i="4"/>
  <c r="Y152" i="4"/>
  <c r="Q152" i="4"/>
  <c r="Z152" i="4"/>
  <c r="W157" i="4"/>
  <c r="Y157" i="4"/>
  <c r="AC158" i="4"/>
  <c r="U158" i="4"/>
  <c r="Y158" i="4"/>
  <c r="AA159" i="4"/>
  <c r="S159" i="4"/>
  <c r="Y159" i="4"/>
  <c r="Y160" i="4"/>
  <c r="Q160" i="4"/>
  <c r="Z160" i="4"/>
  <c r="R165" i="4"/>
  <c r="AA165" i="4"/>
  <c r="R166" i="4"/>
  <c r="AA166" i="4"/>
  <c r="R167" i="4"/>
  <c r="AB167" i="4"/>
  <c r="S168" i="4"/>
  <c r="AB168" i="4"/>
  <c r="W189" i="4"/>
  <c r="Y189" i="4"/>
  <c r="AC190" i="4"/>
  <c r="U190" i="4"/>
  <c r="Y190" i="4"/>
  <c r="AA191" i="4"/>
  <c r="S191" i="4"/>
  <c r="Y191" i="4"/>
  <c r="Y192" i="4"/>
  <c r="Q192" i="4"/>
  <c r="Z192" i="4"/>
  <c r="R197" i="4"/>
  <c r="AA197" i="4"/>
  <c r="U200" i="4"/>
  <c r="AF200" i="4"/>
  <c r="U203" i="4"/>
  <c r="T206" i="4"/>
  <c r="W208" i="4"/>
  <c r="Y208" i="4"/>
  <c r="Q208" i="4"/>
  <c r="AA208" i="4"/>
  <c r="S209" i="4"/>
  <c r="AD209" i="4"/>
  <c r="S212" i="4"/>
  <c r="AC212" i="4"/>
  <c r="R215" i="4"/>
  <c r="AC215" i="4"/>
  <c r="U216" i="4"/>
  <c r="Z252" i="4"/>
  <c r="R252" i="4"/>
  <c r="V252" i="4"/>
  <c r="AD252" i="4"/>
  <c r="U252" i="4"/>
  <c r="AA252" i="4"/>
  <c r="Y252" i="4"/>
  <c r="X252" i="4"/>
  <c r="W252" i="4"/>
  <c r="T252" i="4"/>
  <c r="AF252" i="4"/>
  <c r="S252" i="4"/>
  <c r="AC252" i="4"/>
  <c r="Q252" i="4"/>
  <c r="AA255" i="4"/>
  <c r="AD250" i="4"/>
  <c r="V250" i="4"/>
  <c r="U250" i="4"/>
  <c r="AC250" i="4"/>
  <c r="T250" i="4"/>
  <c r="Z250" i="4"/>
  <c r="Y250" i="4"/>
  <c r="X250" i="4"/>
  <c r="W250" i="4"/>
  <c r="S250" i="4"/>
  <c r="AF250" i="4"/>
  <c r="R250" i="4"/>
  <c r="AB250" i="4"/>
  <c r="Q250" i="4"/>
  <c r="AD218" i="4"/>
  <c r="V218" i="4"/>
  <c r="Y218" i="4"/>
  <c r="AB219" i="4"/>
  <c r="T219" i="4"/>
  <c r="Y219" i="4"/>
  <c r="Z220" i="4"/>
  <c r="R220" i="4"/>
  <c r="Y220" i="4"/>
  <c r="AD222" i="4"/>
  <c r="V222" i="4"/>
  <c r="Y222" i="4"/>
  <c r="AB223" i="4"/>
  <c r="T223" i="4"/>
  <c r="Y223" i="4"/>
  <c r="Z224" i="4"/>
  <c r="R224" i="4"/>
  <c r="Y224" i="4"/>
  <c r="AD226" i="4"/>
  <c r="V226" i="4"/>
  <c r="Y226" i="4"/>
  <c r="AB227" i="4"/>
  <c r="T227" i="4"/>
  <c r="Y227" i="4"/>
  <c r="Z228" i="4"/>
  <c r="R228" i="4"/>
  <c r="Y228" i="4"/>
  <c r="AD230" i="4"/>
  <c r="V230" i="4"/>
  <c r="AC230" i="4"/>
  <c r="T230" i="4"/>
  <c r="Z230" i="4"/>
  <c r="R231" i="4"/>
  <c r="V232" i="4"/>
  <c r="AF232" i="4"/>
  <c r="X234" i="4"/>
  <c r="AB235" i="4"/>
  <c r="T235" i="4"/>
  <c r="AD235" i="4"/>
  <c r="U235" i="4"/>
  <c r="Z235" i="4"/>
  <c r="S236" i="4"/>
  <c r="AC236" i="4"/>
  <c r="X238" i="4"/>
  <c r="X240" i="4"/>
  <c r="X243" i="4"/>
  <c r="X246" i="4"/>
  <c r="X248" i="4"/>
  <c r="X251" i="4"/>
  <c r="X254" i="4"/>
  <c r="Z256" i="4"/>
  <c r="W258" i="4"/>
  <c r="AC258" i="4"/>
  <c r="T258" i="4"/>
  <c r="AD258" i="4"/>
  <c r="S258" i="4"/>
  <c r="AB258" i="4"/>
  <c r="R258" i="4"/>
  <c r="AF258" i="4"/>
  <c r="Z259" i="4"/>
  <c r="V260" i="4"/>
  <c r="Z262" i="4"/>
  <c r="T263" i="4"/>
  <c r="AA265" i="4"/>
  <c r="Z266" i="4"/>
  <c r="Z267" i="4"/>
  <c r="W270" i="4"/>
  <c r="X270" i="4"/>
  <c r="AC270" i="4"/>
  <c r="S270" i="4"/>
  <c r="V270" i="4"/>
  <c r="AF270" i="4"/>
  <c r="U270" i="4"/>
  <c r="AD270" i="4"/>
  <c r="V272" i="4"/>
  <c r="V273" i="4"/>
  <c r="AC287" i="4"/>
  <c r="U287" i="4"/>
  <c r="AB287" i="4"/>
  <c r="S287" i="4"/>
  <c r="AA287" i="4"/>
  <c r="R287" i="4"/>
  <c r="Z287" i="4"/>
  <c r="X287" i="4"/>
  <c r="V287" i="4"/>
  <c r="AF287" i="4"/>
  <c r="T287" i="4"/>
  <c r="Q287" i="4"/>
  <c r="X298" i="4"/>
  <c r="AB300" i="4"/>
  <c r="W232" i="4"/>
  <c r="T236" i="4"/>
  <c r="W272" i="4"/>
  <c r="W287" i="4"/>
  <c r="Y289" i="4"/>
  <c r="Q289" i="4"/>
  <c r="AC289" i="4"/>
  <c r="T289" i="4"/>
  <c r="AB289" i="4"/>
  <c r="S289" i="4"/>
  <c r="AA289" i="4"/>
  <c r="X289" i="4"/>
  <c r="V289" i="4"/>
  <c r="AF289" i="4"/>
  <c r="U289" i="4"/>
  <c r="R289" i="4"/>
  <c r="AD234" i="4"/>
  <c r="V234" i="4"/>
  <c r="AC234" i="4"/>
  <c r="T234" i="4"/>
  <c r="Z234" i="4"/>
  <c r="AA256" i="4"/>
  <c r="S256" i="4"/>
  <c r="AC256" i="4"/>
  <c r="T256" i="4"/>
  <c r="X256" i="4"/>
  <c r="W256" i="4"/>
  <c r="AD256" i="4"/>
  <c r="AC259" i="4"/>
  <c r="U259" i="4"/>
  <c r="AD259" i="4"/>
  <c r="T259" i="4"/>
  <c r="W259" i="4"/>
  <c r="AF259" i="4"/>
  <c r="V259" i="4"/>
  <c r="AB259" i="4"/>
  <c r="W262" i="4"/>
  <c r="AD262" i="4"/>
  <c r="U262" i="4"/>
  <c r="AF262" i="4"/>
  <c r="T262" i="4"/>
  <c r="AC262" i="4"/>
  <c r="S262" i="4"/>
  <c r="AB262" i="4"/>
  <c r="Z272" i="4"/>
  <c r="AC279" i="4"/>
  <c r="U279" i="4"/>
  <c r="Z279" i="4"/>
  <c r="Q279" i="4"/>
  <c r="AD279" i="4"/>
  <c r="S279" i="4"/>
  <c r="X279" i="4"/>
  <c r="W279" i="4"/>
  <c r="AF279" i="4"/>
  <c r="V279" i="4"/>
  <c r="AC299" i="4"/>
  <c r="U299" i="4"/>
  <c r="AF299" i="4"/>
  <c r="W299" i="4"/>
  <c r="V299" i="4"/>
  <c r="Z299" i="4"/>
  <c r="Q299" i="4"/>
  <c r="R299" i="4"/>
  <c r="AB299" i="4"/>
  <c r="Y299" i="4"/>
  <c r="X299" i="4"/>
  <c r="T299" i="4"/>
  <c r="Q234" i="4"/>
  <c r="AA234" i="4"/>
  <c r="AD238" i="4"/>
  <c r="V238" i="4"/>
  <c r="U238" i="4"/>
  <c r="AC238" i="4"/>
  <c r="T238" i="4"/>
  <c r="AA238" i="4"/>
  <c r="Z240" i="4"/>
  <c r="R240" i="4"/>
  <c r="V240" i="4"/>
  <c r="AD240" i="4"/>
  <c r="U240" i="4"/>
  <c r="AB240" i="4"/>
  <c r="AB243" i="4"/>
  <c r="T243" i="4"/>
  <c r="V243" i="4"/>
  <c r="AD243" i="4"/>
  <c r="U243" i="4"/>
  <c r="AA243" i="4"/>
  <c r="AD246" i="4"/>
  <c r="V246" i="4"/>
  <c r="U246" i="4"/>
  <c r="AC246" i="4"/>
  <c r="T246" i="4"/>
  <c r="AA246" i="4"/>
  <c r="Z248" i="4"/>
  <c r="R248" i="4"/>
  <c r="V248" i="4"/>
  <c r="AD248" i="4"/>
  <c r="U248" i="4"/>
  <c r="AB248" i="4"/>
  <c r="AB251" i="4"/>
  <c r="T251" i="4"/>
  <c r="V251" i="4"/>
  <c r="AD251" i="4"/>
  <c r="U251" i="4"/>
  <c r="AA251" i="4"/>
  <c r="AD254" i="4"/>
  <c r="V254" i="4"/>
  <c r="U254" i="4"/>
  <c r="AC254" i="4"/>
  <c r="T254" i="4"/>
  <c r="AA254" i="4"/>
  <c r="Q256" i="4"/>
  <c r="Q259" i="4"/>
  <c r="Q262" i="4"/>
  <c r="Y265" i="4"/>
  <c r="Q265" i="4"/>
  <c r="V265" i="4"/>
  <c r="Z265" i="4"/>
  <c r="AC265" i="4"/>
  <c r="S265" i="4"/>
  <c r="AB265" i="4"/>
  <c r="R265" i="4"/>
  <c r="W266" i="4"/>
  <c r="AF266" i="4"/>
  <c r="V266" i="4"/>
  <c r="AB266" i="4"/>
  <c r="R266" i="4"/>
  <c r="U266" i="4"/>
  <c r="AD266" i="4"/>
  <c r="T266" i="4"/>
  <c r="AC267" i="4"/>
  <c r="U267" i="4"/>
  <c r="AF267" i="4"/>
  <c r="W267" i="4"/>
  <c r="T267" i="4"/>
  <c r="Y267" i="4"/>
  <c r="X267" i="4"/>
  <c r="AD267" i="4"/>
  <c r="AD272" i="4"/>
  <c r="W286" i="4"/>
  <c r="AB286" i="4"/>
  <c r="S286" i="4"/>
  <c r="AA286" i="4"/>
  <c r="R286" i="4"/>
  <c r="U286" i="4"/>
  <c r="AD286" i="4"/>
  <c r="Q286" i="4"/>
  <c r="Z286" i="4"/>
  <c r="Y286" i="4"/>
  <c r="X286" i="4"/>
  <c r="Z232" i="4"/>
  <c r="R232" i="4"/>
  <c r="AD232" i="4"/>
  <c r="U232" i="4"/>
  <c r="AA232" i="4"/>
  <c r="R234" i="4"/>
  <c r="AB234" i="4"/>
  <c r="Q238" i="4"/>
  <c r="AB238" i="4"/>
  <c r="Q240" i="4"/>
  <c r="AC240" i="4"/>
  <c r="Q243" i="4"/>
  <c r="AC243" i="4"/>
  <c r="Q246" i="4"/>
  <c r="AB246" i="4"/>
  <c r="Q248" i="4"/>
  <c r="AC248" i="4"/>
  <c r="Q251" i="4"/>
  <c r="AC251" i="4"/>
  <c r="Q254" i="4"/>
  <c r="AB254" i="4"/>
  <c r="R256" i="4"/>
  <c r="AF256" i="4"/>
  <c r="R259" i="4"/>
  <c r="AA260" i="4"/>
  <c r="S260" i="4"/>
  <c r="AD260" i="4"/>
  <c r="U260" i="4"/>
  <c r="Y260" i="4"/>
  <c r="X260" i="4"/>
  <c r="AC260" i="4"/>
  <c r="R262" i="4"/>
  <c r="AC263" i="4"/>
  <c r="U263" i="4"/>
  <c r="V263" i="4"/>
  <c r="X263" i="4"/>
  <c r="W263" i="4"/>
  <c r="AB263" i="4"/>
  <c r="T265" i="4"/>
  <c r="Q266" i="4"/>
  <c r="Q267" i="4"/>
  <c r="AA288" i="4"/>
  <c r="S288" i="4"/>
  <c r="AC288" i="4"/>
  <c r="T288" i="4"/>
  <c r="AB288" i="4"/>
  <c r="R288" i="4"/>
  <c r="V288" i="4"/>
  <c r="Q288" i="4"/>
  <c r="Z288" i="4"/>
  <c r="Y288" i="4"/>
  <c r="X288" i="4"/>
  <c r="AA272" i="4"/>
  <c r="S272" i="4"/>
  <c r="X272" i="4"/>
  <c r="Y272" i="4"/>
  <c r="AC272" i="4"/>
  <c r="R272" i="4"/>
  <c r="AB272" i="4"/>
  <c r="Q272" i="4"/>
  <c r="AF272" i="4"/>
  <c r="U288" i="4"/>
  <c r="AB231" i="4"/>
  <c r="T231" i="4"/>
  <c r="AD231" i="4"/>
  <c r="U231" i="4"/>
  <c r="Z231" i="4"/>
  <c r="S232" i="4"/>
  <c r="AC232" i="4"/>
  <c r="U234" i="4"/>
  <c r="AF234" i="4"/>
  <c r="Z236" i="4"/>
  <c r="R236" i="4"/>
  <c r="AD236" i="4"/>
  <c r="U236" i="4"/>
  <c r="AA236" i="4"/>
  <c r="S238" i="4"/>
  <c r="T240" i="4"/>
  <c r="S243" i="4"/>
  <c r="S246" i="4"/>
  <c r="T248" i="4"/>
  <c r="S251" i="4"/>
  <c r="S254" i="4"/>
  <c r="V256" i="4"/>
  <c r="X259" i="4"/>
  <c r="R260" i="4"/>
  <c r="AF260" i="4"/>
  <c r="X262" i="4"/>
  <c r="R263" i="4"/>
  <c r="AF263" i="4"/>
  <c r="W265" i="4"/>
  <c r="X266" i="4"/>
  <c r="S267" i="4"/>
  <c r="T272" i="4"/>
  <c r="Y273" i="4"/>
  <c r="Q273" i="4"/>
  <c r="X273" i="4"/>
  <c r="AB273" i="4"/>
  <c r="R273" i="4"/>
  <c r="U273" i="4"/>
  <c r="AD273" i="4"/>
  <c r="T273" i="4"/>
  <c r="AA279" i="4"/>
  <c r="AC286" i="4"/>
  <c r="W288" i="4"/>
  <c r="W298" i="4"/>
  <c r="AF298" i="4"/>
  <c r="V298" i="4"/>
  <c r="AD298" i="4"/>
  <c r="U298" i="4"/>
  <c r="Z298" i="4"/>
  <c r="Q298" i="4"/>
  <c r="T298" i="4"/>
  <c r="R298" i="4"/>
  <c r="AB298" i="4"/>
  <c r="AA298" i="4"/>
  <c r="Y298" i="4"/>
  <c r="AA300" i="4"/>
  <c r="S300" i="4"/>
  <c r="AF300" i="4"/>
  <c r="W300" i="4"/>
  <c r="V300" i="4"/>
  <c r="Z300" i="4"/>
  <c r="Q300" i="4"/>
  <c r="AC300" i="4"/>
  <c r="Y300" i="4"/>
  <c r="U300" i="4"/>
  <c r="T300" i="4"/>
  <c r="R300" i="4"/>
  <c r="Y261" i="4"/>
  <c r="Q261" i="4"/>
  <c r="AD261" i="4"/>
  <c r="U261" i="4"/>
  <c r="AA261" i="4"/>
  <c r="AA268" i="4"/>
  <c r="S268" i="4"/>
  <c r="AF268" i="4"/>
  <c r="W268" i="4"/>
  <c r="Z268" i="4"/>
  <c r="S269" i="4"/>
  <c r="AC269" i="4"/>
  <c r="S278" i="4"/>
  <c r="AC278" i="4"/>
  <c r="X280" i="4"/>
  <c r="V282" i="4"/>
  <c r="AC283" i="4"/>
  <c r="U283" i="4"/>
  <c r="AA283" i="4"/>
  <c r="R283" i="4"/>
  <c r="Z283" i="4"/>
  <c r="Q283" i="4"/>
  <c r="AD283" i="4"/>
  <c r="W284" i="4"/>
  <c r="Y285" i="4"/>
  <c r="Q285" i="4"/>
  <c r="AB285" i="4"/>
  <c r="S285" i="4"/>
  <c r="AA285" i="4"/>
  <c r="R285" i="4"/>
  <c r="AD285" i="4"/>
  <c r="Y290" i="4"/>
  <c r="R291" i="4"/>
  <c r="AF291" i="4"/>
  <c r="Y292" i="4"/>
  <c r="S293" i="4"/>
  <c r="Y257" i="4"/>
  <c r="Q257" i="4"/>
  <c r="AC257" i="4"/>
  <c r="T257" i="4"/>
  <c r="AA257" i="4"/>
  <c r="R261" i="4"/>
  <c r="AB261" i="4"/>
  <c r="AA264" i="4"/>
  <c r="S264" i="4"/>
  <c r="V264" i="4"/>
  <c r="Z264" i="4"/>
  <c r="Q268" i="4"/>
  <c r="AB268" i="4"/>
  <c r="T269" i="4"/>
  <c r="AC271" i="4"/>
  <c r="U271" i="4"/>
  <c r="X271" i="4"/>
  <c r="Z271" i="4"/>
  <c r="T278" i="4"/>
  <c r="X282" i="4"/>
  <c r="S283" i="4"/>
  <c r="X284" i="4"/>
  <c r="T285" i="4"/>
  <c r="V291" i="4"/>
  <c r="AB301" i="4"/>
  <c r="Y301" i="4"/>
  <c r="Q301" i="4"/>
  <c r="W301" i="4"/>
  <c r="AF301" i="4"/>
  <c r="V301" i="4"/>
  <c r="AA301" i="4"/>
  <c r="R301" i="4"/>
  <c r="AA336" i="4"/>
  <c r="S336" i="4"/>
  <c r="V336" i="4"/>
  <c r="Z336" i="4"/>
  <c r="Q336" i="4"/>
  <c r="X336" i="4"/>
  <c r="W336" i="4"/>
  <c r="U336" i="4"/>
  <c r="AF336" i="4"/>
  <c r="T336" i="4"/>
  <c r="AB336" i="4"/>
  <c r="AD336" i="4"/>
  <c r="AC336" i="4"/>
  <c r="Y336" i="4"/>
  <c r="R336" i="4"/>
  <c r="AA280" i="4"/>
  <c r="S280" i="4"/>
  <c r="Z280" i="4"/>
  <c r="Q280" i="4"/>
  <c r="AB280" i="4"/>
  <c r="W290" i="4"/>
  <c r="AC290" i="4"/>
  <c r="T290" i="4"/>
  <c r="AB290" i="4"/>
  <c r="S290" i="4"/>
  <c r="AA290" i="4"/>
  <c r="AA292" i="4"/>
  <c r="S292" i="4"/>
  <c r="AD292" i="4"/>
  <c r="U292" i="4"/>
  <c r="AC292" i="4"/>
  <c r="T292" i="4"/>
  <c r="AB292" i="4"/>
  <c r="AA344" i="4"/>
  <c r="S344" i="4"/>
  <c r="X344" i="4"/>
  <c r="AC344" i="4"/>
  <c r="T344" i="4"/>
  <c r="Z344" i="4"/>
  <c r="Y344" i="4"/>
  <c r="W344" i="4"/>
  <c r="V344" i="4"/>
  <c r="AD344" i="4"/>
  <c r="Q344" i="4"/>
  <c r="AF344" i="4"/>
  <c r="AB344" i="4"/>
  <c r="U344" i="4"/>
  <c r="R344" i="4"/>
  <c r="W282" i="4"/>
  <c r="AA282" i="4"/>
  <c r="R282" i="4"/>
  <c r="Z282" i="4"/>
  <c r="Q282" i="4"/>
  <c r="AC282" i="4"/>
  <c r="AA284" i="4"/>
  <c r="S284" i="4"/>
  <c r="AB284" i="4"/>
  <c r="R284" i="4"/>
  <c r="Z284" i="4"/>
  <c r="Q284" i="4"/>
  <c r="AD284" i="4"/>
  <c r="Y269" i="4"/>
  <c r="Q269" i="4"/>
  <c r="AF269" i="4"/>
  <c r="W269" i="4"/>
  <c r="AA269" i="4"/>
  <c r="W278" i="4"/>
  <c r="Z278" i="4"/>
  <c r="Q278" i="4"/>
  <c r="AA278" i="4"/>
  <c r="V280" i="4"/>
  <c r="AF280" i="4"/>
  <c r="T282" i="4"/>
  <c r="AF282" i="4"/>
  <c r="U284" i="4"/>
  <c r="AF284" i="4"/>
  <c r="V290" i="4"/>
  <c r="AC291" i="4"/>
  <c r="U291" i="4"/>
  <c r="AD291" i="4"/>
  <c r="T291" i="4"/>
  <c r="AB291" i="4"/>
  <c r="S291" i="4"/>
  <c r="AA291" i="4"/>
  <c r="W292" i="4"/>
  <c r="Y293" i="4"/>
  <c r="Q293" i="4"/>
  <c r="AD293" i="4"/>
  <c r="U293" i="4"/>
  <c r="AC293" i="4"/>
  <c r="T293" i="4"/>
  <c r="X293" i="4"/>
  <c r="AA352" i="4"/>
  <c r="S352" i="4"/>
  <c r="X352" i="4"/>
  <c r="AC352" i="4"/>
  <c r="T352" i="4"/>
  <c r="Z352" i="4"/>
  <c r="Y352" i="4"/>
  <c r="W352" i="4"/>
  <c r="V352" i="4"/>
  <c r="AD352" i="4"/>
  <c r="Q352" i="4"/>
  <c r="AF352" i="4"/>
  <c r="AB352" i="4"/>
  <c r="U352" i="4"/>
  <c r="R352" i="4"/>
  <c r="W294" i="4"/>
  <c r="Y294" i="4"/>
  <c r="AC295" i="4"/>
  <c r="U295" i="4"/>
  <c r="Y295" i="4"/>
  <c r="AA296" i="4"/>
  <c r="S296" i="4"/>
  <c r="Y296" i="4"/>
  <c r="Y297" i="4"/>
  <c r="Q297" i="4"/>
  <c r="Z297" i="4"/>
  <c r="T342" i="4"/>
  <c r="Y362" i="4"/>
  <c r="AA360" i="4"/>
  <c r="S360" i="4"/>
  <c r="Z360" i="4"/>
  <c r="Q360" i="4"/>
  <c r="V360" i="4"/>
  <c r="W360" i="4"/>
  <c r="U360" i="4"/>
  <c r="AF360" i="4"/>
  <c r="T360" i="4"/>
  <c r="AD360" i="4"/>
  <c r="R360" i="4"/>
  <c r="Y360" i="4"/>
  <c r="AA364" i="4"/>
  <c r="S364" i="4"/>
  <c r="AB364" i="4"/>
  <c r="R364" i="4"/>
  <c r="AF364" i="4"/>
  <c r="W364" i="4"/>
  <c r="X364" i="4"/>
  <c r="V364" i="4"/>
  <c r="U364" i="4"/>
  <c r="T364" i="4"/>
  <c r="Z364" i="4"/>
  <c r="X360" i="4"/>
  <c r="Q364" i="4"/>
  <c r="W358" i="4"/>
  <c r="Z358" i="4"/>
  <c r="Q358" i="4"/>
  <c r="AD358" i="4"/>
  <c r="U358" i="4"/>
  <c r="V358" i="4"/>
  <c r="T358" i="4"/>
  <c r="AF358" i="4"/>
  <c r="S358" i="4"/>
  <c r="AC358" i="4"/>
  <c r="R358" i="4"/>
  <c r="Y358" i="4"/>
  <c r="AB360" i="4"/>
  <c r="Y364" i="4"/>
  <c r="Y281" i="4"/>
  <c r="Q281" i="4"/>
  <c r="Z281" i="4"/>
  <c r="T294" i="4"/>
  <c r="AC294" i="4"/>
  <c r="T295" i="4"/>
  <c r="AD295" i="4"/>
  <c r="U296" i="4"/>
  <c r="AD296" i="4"/>
  <c r="U297" i="4"/>
  <c r="AD297" i="4"/>
  <c r="W334" i="4"/>
  <c r="Z334" i="4"/>
  <c r="Q334" i="4"/>
  <c r="Y334" i="4"/>
  <c r="X334" i="4"/>
  <c r="V334" i="4"/>
  <c r="AF334" i="4"/>
  <c r="U334" i="4"/>
  <c r="AB334" i="4"/>
  <c r="R334" i="4"/>
  <c r="AC360" i="4"/>
  <c r="AC364" i="4"/>
  <c r="X217" i="4"/>
  <c r="X221" i="4"/>
  <c r="X225" i="4"/>
  <c r="X229" i="4"/>
  <c r="X233" i="4"/>
  <c r="X237" i="4"/>
  <c r="X241" i="4"/>
  <c r="X245" i="4"/>
  <c r="X249" i="4"/>
  <c r="X253" i="4"/>
  <c r="W274" i="4"/>
  <c r="Y274" i="4"/>
  <c r="AC275" i="4"/>
  <c r="U275" i="4"/>
  <c r="Y275" i="4"/>
  <c r="AA276" i="4"/>
  <c r="S276" i="4"/>
  <c r="Y276" i="4"/>
  <c r="Y277" i="4"/>
  <c r="Q277" i="4"/>
  <c r="Z277" i="4"/>
  <c r="R281" i="4"/>
  <c r="AA281" i="4"/>
  <c r="U294" i="4"/>
  <c r="AD294" i="4"/>
  <c r="V295" i="4"/>
  <c r="V296" i="4"/>
  <c r="V297" i="4"/>
  <c r="S334" i="4"/>
  <c r="AA358" i="4"/>
  <c r="AD364" i="4"/>
  <c r="W342" i="4"/>
  <c r="X342" i="4"/>
  <c r="AB342" i="4"/>
  <c r="S342" i="4"/>
  <c r="Z342" i="4"/>
  <c r="Y342" i="4"/>
  <c r="V342" i="4"/>
  <c r="U342" i="4"/>
  <c r="AC342" i="4"/>
  <c r="Q342" i="4"/>
  <c r="W362" i="4"/>
  <c r="AA362" i="4"/>
  <c r="R362" i="4"/>
  <c r="AF362" i="4"/>
  <c r="V362" i="4"/>
  <c r="X362" i="4"/>
  <c r="U362" i="4"/>
  <c r="T362" i="4"/>
  <c r="AD362" i="4"/>
  <c r="S362" i="4"/>
  <c r="Z362" i="4"/>
  <c r="T335" i="4"/>
  <c r="U337" i="4"/>
  <c r="W338" i="4"/>
  <c r="AF338" i="4"/>
  <c r="V338" i="4"/>
  <c r="AA338" i="4"/>
  <c r="R338" i="4"/>
  <c r="AB338" i="4"/>
  <c r="AA340" i="4"/>
  <c r="S340" i="4"/>
  <c r="AF340" i="4"/>
  <c r="W340" i="4"/>
  <c r="AB340" i="4"/>
  <c r="R340" i="4"/>
  <c r="AC340" i="4"/>
  <c r="T363" i="4"/>
  <c r="U365" i="4"/>
  <c r="AA369" i="4"/>
  <c r="AC378" i="4"/>
  <c r="U378" i="4"/>
  <c r="Z378" i="4"/>
  <c r="Q378" i="4"/>
  <c r="W378" i="4"/>
  <c r="T378" i="4"/>
  <c r="AD378" i="4"/>
  <c r="S378" i="4"/>
  <c r="AB378" i="4"/>
  <c r="R378" i="4"/>
  <c r="Y378" i="4"/>
  <c r="X378" i="4"/>
  <c r="Y380" i="4"/>
  <c r="Q380" i="4"/>
  <c r="AA380" i="4"/>
  <c r="R380" i="4"/>
  <c r="AC380" i="4"/>
  <c r="S380" i="4"/>
  <c r="Z380" i="4"/>
  <c r="X380" i="4"/>
  <c r="W380" i="4"/>
  <c r="U380" i="4"/>
  <c r="AD380" i="4"/>
  <c r="T380" i="4"/>
  <c r="W397" i="4"/>
  <c r="Z397" i="4"/>
  <c r="R397" i="4"/>
  <c r="AC397" i="4"/>
  <c r="S397" i="4"/>
  <c r="Y397" i="4"/>
  <c r="X397" i="4"/>
  <c r="V397" i="4"/>
  <c r="U397" i="4"/>
  <c r="T397" i="4"/>
  <c r="AF397" i="4"/>
  <c r="Q397" i="4"/>
  <c r="AB397" i="4"/>
  <c r="AA397" i="4"/>
  <c r="Z302" i="4"/>
  <c r="R302" i="4"/>
  <c r="Y302" i="4"/>
  <c r="AD304" i="4"/>
  <c r="V304" i="4"/>
  <c r="Y304" i="4"/>
  <c r="AB305" i="4"/>
  <c r="T305" i="4"/>
  <c r="Y305" i="4"/>
  <c r="Z306" i="4"/>
  <c r="R306" i="4"/>
  <c r="Y306" i="4"/>
  <c r="AD308" i="4"/>
  <c r="V308" i="4"/>
  <c r="Y308" i="4"/>
  <c r="AB309" i="4"/>
  <c r="T309" i="4"/>
  <c r="Y309" i="4"/>
  <c r="Z310" i="4"/>
  <c r="R310" i="4"/>
  <c r="Y310" i="4"/>
  <c r="AD312" i="4"/>
  <c r="V312" i="4"/>
  <c r="Y312" i="4"/>
  <c r="AB313" i="4"/>
  <c r="T313" i="4"/>
  <c r="Y313" i="4"/>
  <c r="Z314" i="4"/>
  <c r="R314" i="4"/>
  <c r="Y314" i="4"/>
  <c r="AD316" i="4"/>
  <c r="V316" i="4"/>
  <c r="Y316" i="4"/>
  <c r="AB317" i="4"/>
  <c r="T317" i="4"/>
  <c r="Y317" i="4"/>
  <c r="Z318" i="4"/>
  <c r="R318" i="4"/>
  <c r="Y318" i="4"/>
  <c r="AD320" i="4"/>
  <c r="V320" i="4"/>
  <c r="Y320" i="4"/>
  <c r="AB321" i="4"/>
  <c r="T321" i="4"/>
  <c r="Y321" i="4"/>
  <c r="Z322" i="4"/>
  <c r="R322" i="4"/>
  <c r="Y322" i="4"/>
  <c r="AD324" i="4"/>
  <c r="V324" i="4"/>
  <c r="Y324" i="4"/>
  <c r="AB325" i="4"/>
  <c r="T325" i="4"/>
  <c r="Y325" i="4"/>
  <c r="Z326" i="4"/>
  <c r="R326" i="4"/>
  <c r="Y326" i="4"/>
  <c r="AD328" i="4"/>
  <c r="V328" i="4"/>
  <c r="Y328" i="4"/>
  <c r="AB329" i="4"/>
  <c r="T329" i="4"/>
  <c r="Y329" i="4"/>
  <c r="Z330" i="4"/>
  <c r="R330" i="4"/>
  <c r="Y330" i="4"/>
  <c r="Y335" i="4"/>
  <c r="Z337" i="4"/>
  <c r="T338" i="4"/>
  <c r="U340" i="4"/>
  <c r="AC343" i="4"/>
  <c r="U343" i="4"/>
  <c r="X343" i="4"/>
  <c r="AB343" i="4"/>
  <c r="S343" i="4"/>
  <c r="AA343" i="4"/>
  <c r="Y345" i="4"/>
  <c r="Q345" i="4"/>
  <c r="X345" i="4"/>
  <c r="AC345" i="4"/>
  <c r="T345" i="4"/>
  <c r="AB345" i="4"/>
  <c r="AC351" i="4"/>
  <c r="U351" i="4"/>
  <c r="X351" i="4"/>
  <c r="AB351" i="4"/>
  <c r="S351" i="4"/>
  <c r="AA351" i="4"/>
  <c r="Y353" i="4"/>
  <c r="Q353" i="4"/>
  <c r="X353" i="4"/>
  <c r="AC353" i="4"/>
  <c r="T353" i="4"/>
  <c r="AB353" i="4"/>
  <c r="V378" i="4"/>
  <c r="V380" i="4"/>
  <c r="W385" i="4"/>
  <c r="AB385" i="4"/>
  <c r="S385" i="4"/>
  <c r="V385" i="4"/>
  <c r="AF385" i="4"/>
  <c r="U385" i="4"/>
  <c r="AD385" i="4"/>
  <c r="T385" i="4"/>
  <c r="AC385" i="4"/>
  <c r="R385" i="4"/>
  <c r="AA385" i="4"/>
  <c r="Q385" i="4"/>
  <c r="Y385" i="4"/>
  <c r="X385" i="4"/>
  <c r="AD397" i="4"/>
  <c r="U338" i="4"/>
  <c r="AC339" i="4"/>
  <c r="U339" i="4"/>
  <c r="AF339" i="4"/>
  <c r="W339" i="4"/>
  <c r="AA339" i="4"/>
  <c r="R339" i="4"/>
  <c r="AB339" i="4"/>
  <c r="V340" i="4"/>
  <c r="Y341" i="4"/>
  <c r="Q341" i="4"/>
  <c r="AF341" i="4"/>
  <c r="W341" i="4"/>
  <c r="AB341" i="4"/>
  <c r="S341" i="4"/>
  <c r="AC341" i="4"/>
  <c r="W369" i="4"/>
  <c r="Z369" i="4"/>
  <c r="Q369" i="4"/>
  <c r="Y369" i="4"/>
  <c r="X369" i="4"/>
  <c r="V369" i="4"/>
  <c r="AD369" i="4"/>
  <c r="T369" i="4"/>
  <c r="AA378" i="4"/>
  <c r="AB380" i="4"/>
  <c r="Z385" i="4"/>
  <c r="AC335" i="4"/>
  <c r="U335" i="4"/>
  <c r="V335" i="4"/>
  <c r="Z335" i="4"/>
  <c r="Q335" i="4"/>
  <c r="AB335" i="4"/>
  <c r="Y337" i="4"/>
  <c r="Q337" i="4"/>
  <c r="V337" i="4"/>
  <c r="AA337" i="4"/>
  <c r="R337" i="4"/>
  <c r="AC337" i="4"/>
  <c r="AC363" i="4"/>
  <c r="U363" i="4"/>
  <c r="AA363" i="4"/>
  <c r="R363" i="4"/>
  <c r="AF363" i="4"/>
  <c r="W363" i="4"/>
  <c r="AB363" i="4"/>
  <c r="Y365" i="4"/>
  <c r="Q365" i="4"/>
  <c r="AB365" i="4"/>
  <c r="S365" i="4"/>
  <c r="W365" i="4"/>
  <c r="AC365" i="4"/>
  <c r="R369" i="4"/>
  <c r="AF378" i="4"/>
  <c r="AF380" i="4"/>
  <c r="AA403" i="4"/>
  <c r="S403" i="4"/>
  <c r="AD403" i="4"/>
  <c r="V403" i="4"/>
  <c r="AC403" i="4"/>
  <c r="R403" i="4"/>
  <c r="Y403" i="4"/>
  <c r="X403" i="4"/>
  <c r="AF403" i="4"/>
  <c r="U403" i="4"/>
  <c r="AB403" i="4"/>
  <c r="Z403" i="4"/>
  <c r="W403" i="4"/>
  <c r="T403" i="4"/>
  <c r="Q403" i="4"/>
  <c r="R335" i="4"/>
  <c r="AD335" i="4"/>
  <c r="S337" i="4"/>
  <c r="AD337" i="4"/>
  <c r="Y338" i="4"/>
  <c r="S339" i="4"/>
  <c r="Y340" i="4"/>
  <c r="T341" i="4"/>
  <c r="AC359" i="4"/>
  <c r="U359" i="4"/>
  <c r="Z359" i="4"/>
  <c r="Q359" i="4"/>
  <c r="V359" i="4"/>
  <c r="AB359" i="4"/>
  <c r="Y361" i="4"/>
  <c r="Q361" i="4"/>
  <c r="AA361" i="4"/>
  <c r="R361" i="4"/>
  <c r="V361" i="4"/>
  <c r="AC361" i="4"/>
  <c r="Q363" i="4"/>
  <c r="AD363" i="4"/>
  <c r="R365" i="4"/>
  <c r="AD365" i="4"/>
  <c r="S369" i="4"/>
  <c r="AA379" i="4"/>
  <c r="S379" i="4"/>
  <c r="Z379" i="4"/>
  <c r="Q379" i="4"/>
  <c r="AB379" i="4"/>
  <c r="Q383" i="4"/>
  <c r="AC383" i="4"/>
  <c r="AC386" i="4"/>
  <c r="U386" i="4"/>
  <c r="AB386" i="4"/>
  <c r="S386" i="4"/>
  <c r="Z386" i="4"/>
  <c r="R387" i="4"/>
  <c r="AD387" i="4"/>
  <c r="Q390" i="4"/>
  <c r="AA390" i="4"/>
  <c r="W416" i="4"/>
  <c r="Y421" i="4"/>
  <c r="Q421" i="4"/>
  <c r="AB421" i="4"/>
  <c r="S421" i="4"/>
  <c r="Z421" i="4"/>
  <c r="V421" i="4"/>
  <c r="X421" i="4"/>
  <c r="W421" i="4"/>
  <c r="T421" i="4"/>
  <c r="AF421" i="4"/>
  <c r="R421" i="4"/>
  <c r="AC421" i="4"/>
  <c r="AA424" i="4"/>
  <c r="S424" i="4"/>
  <c r="AC424" i="4"/>
  <c r="T424" i="4"/>
  <c r="Z424" i="4"/>
  <c r="Q424" i="4"/>
  <c r="AF424" i="4"/>
  <c r="W424" i="4"/>
  <c r="AD424" i="4"/>
  <c r="AB424" i="4"/>
  <c r="X424" i="4"/>
  <c r="V424" i="4"/>
  <c r="R424" i="4"/>
  <c r="Y427" i="4"/>
  <c r="X303" i="4"/>
  <c r="X307" i="4"/>
  <c r="X311" i="4"/>
  <c r="X315" i="4"/>
  <c r="X319" i="4"/>
  <c r="X323" i="4"/>
  <c r="X327" i="4"/>
  <c r="AC331" i="4"/>
  <c r="U331" i="4"/>
  <c r="Y331" i="4"/>
  <c r="AA332" i="4"/>
  <c r="S332" i="4"/>
  <c r="Y332" i="4"/>
  <c r="Y333" i="4"/>
  <c r="Q333" i="4"/>
  <c r="Z333" i="4"/>
  <c r="T346" i="4"/>
  <c r="T347" i="4"/>
  <c r="U348" i="4"/>
  <c r="U349" i="4"/>
  <c r="T354" i="4"/>
  <c r="T355" i="4"/>
  <c r="U356" i="4"/>
  <c r="U357" i="4"/>
  <c r="W370" i="4"/>
  <c r="V377" i="4"/>
  <c r="R379" i="4"/>
  <c r="AC379" i="4"/>
  <c r="AC382" i="4"/>
  <c r="U382" i="4"/>
  <c r="AA382" i="4"/>
  <c r="R382" i="4"/>
  <c r="Z382" i="4"/>
  <c r="T383" i="4"/>
  <c r="AD383" i="4"/>
  <c r="V384" i="4"/>
  <c r="Q386" i="4"/>
  <c r="AA386" i="4"/>
  <c r="U387" i="4"/>
  <c r="W388" i="4"/>
  <c r="W389" i="4"/>
  <c r="AC389" i="4"/>
  <c r="T389" i="4"/>
  <c r="Z389" i="4"/>
  <c r="R390" i="4"/>
  <c r="AB390" i="4"/>
  <c r="V391" i="4"/>
  <c r="AA415" i="4"/>
  <c r="S415" i="4"/>
  <c r="AD415" i="4"/>
  <c r="V415" i="4"/>
  <c r="W415" i="4"/>
  <c r="AF415" i="4"/>
  <c r="U415" i="4"/>
  <c r="AC415" i="4"/>
  <c r="R415" i="4"/>
  <c r="AB415" i="4"/>
  <c r="Q415" i="4"/>
  <c r="Y415" i="4"/>
  <c r="Y372" i="4"/>
  <c r="Q372" i="4"/>
  <c r="X372" i="4"/>
  <c r="AA372" i="4"/>
  <c r="U379" i="4"/>
  <c r="W381" i="4"/>
  <c r="AA381" i="4"/>
  <c r="R381" i="4"/>
  <c r="Z381" i="4"/>
  <c r="V383" i="4"/>
  <c r="AF383" i="4"/>
  <c r="T386" i="4"/>
  <c r="W387" i="4"/>
  <c r="V390" i="4"/>
  <c r="AF390" i="4"/>
  <c r="Y392" i="4"/>
  <c r="Q392" i="4"/>
  <c r="AD392" i="4"/>
  <c r="U392" i="4"/>
  <c r="AA392" i="4"/>
  <c r="AA399" i="4"/>
  <c r="S399" i="4"/>
  <c r="AD399" i="4"/>
  <c r="V399" i="4"/>
  <c r="X399" i="4"/>
  <c r="W399" i="4"/>
  <c r="T399" i="4"/>
  <c r="AF399" i="4"/>
  <c r="W405" i="4"/>
  <c r="Z405" i="4"/>
  <c r="R405" i="4"/>
  <c r="Y405" i="4"/>
  <c r="AF405" i="4"/>
  <c r="U405" i="4"/>
  <c r="AD405" i="4"/>
  <c r="T405" i="4"/>
  <c r="AB405" i="4"/>
  <c r="Q405" i="4"/>
  <c r="Y408" i="4"/>
  <c r="Q408" i="4"/>
  <c r="AB408" i="4"/>
  <c r="T408" i="4"/>
  <c r="W408" i="4"/>
  <c r="AD408" i="4"/>
  <c r="S408" i="4"/>
  <c r="AC408" i="4"/>
  <c r="R408" i="4"/>
  <c r="Z408" i="4"/>
  <c r="W417" i="4"/>
  <c r="Z417" i="4"/>
  <c r="R417" i="4"/>
  <c r="AC417" i="4"/>
  <c r="S417" i="4"/>
  <c r="AB417" i="4"/>
  <c r="Q417" i="4"/>
  <c r="Y417" i="4"/>
  <c r="X417" i="4"/>
  <c r="AF417" i="4"/>
  <c r="U417" i="4"/>
  <c r="AC370" i="4"/>
  <c r="U370" i="4"/>
  <c r="Z370" i="4"/>
  <c r="Q370" i="4"/>
  <c r="AA370" i="4"/>
  <c r="W377" i="4"/>
  <c r="Z377" i="4"/>
  <c r="Q377" i="4"/>
  <c r="AA377" i="4"/>
  <c r="V379" i="4"/>
  <c r="AF379" i="4"/>
  <c r="W383" i="4"/>
  <c r="V386" i="4"/>
  <c r="AF386" i="4"/>
  <c r="X387" i="4"/>
  <c r="Y388" i="4"/>
  <c r="Q388" i="4"/>
  <c r="AC388" i="4"/>
  <c r="T388" i="4"/>
  <c r="AA388" i="4"/>
  <c r="W390" i="4"/>
  <c r="R392" i="4"/>
  <c r="AB392" i="4"/>
  <c r="Q399" i="4"/>
  <c r="U408" i="4"/>
  <c r="Z415" i="4"/>
  <c r="T417" i="4"/>
  <c r="Y425" i="4"/>
  <c r="Q425" i="4"/>
  <c r="AC425" i="4"/>
  <c r="T425" i="4"/>
  <c r="AA425" i="4"/>
  <c r="R425" i="4"/>
  <c r="AF425" i="4"/>
  <c r="W425" i="4"/>
  <c r="Z425" i="4"/>
  <c r="X425" i="4"/>
  <c r="U425" i="4"/>
  <c r="S425" i="4"/>
  <c r="AD425" i="4"/>
  <c r="W346" i="4"/>
  <c r="Y346" i="4"/>
  <c r="AC347" i="4"/>
  <c r="U347" i="4"/>
  <c r="Y347" i="4"/>
  <c r="AA348" i="4"/>
  <c r="S348" i="4"/>
  <c r="Y348" i="4"/>
  <c r="Y349" i="4"/>
  <c r="Q349" i="4"/>
  <c r="Z349" i="4"/>
  <c r="W354" i="4"/>
  <c r="Y354" i="4"/>
  <c r="AC355" i="4"/>
  <c r="U355" i="4"/>
  <c r="Y355" i="4"/>
  <c r="AA356" i="4"/>
  <c r="S356" i="4"/>
  <c r="Y356" i="4"/>
  <c r="Y357" i="4"/>
  <c r="Q357" i="4"/>
  <c r="Z357" i="4"/>
  <c r="R370" i="4"/>
  <c r="AB370" i="4"/>
  <c r="S372" i="4"/>
  <c r="AC372" i="4"/>
  <c r="R377" i="4"/>
  <c r="AB377" i="4"/>
  <c r="W379" i="4"/>
  <c r="S381" i="4"/>
  <c r="AC381" i="4"/>
  <c r="Y384" i="4"/>
  <c r="Q384" i="4"/>
  <c r="AB384" i="4"/>
  <c r="S384" i="4"/>
  <c r="AA384" i="4"/>
  <c r="W386" i="4"/>
  <c r="R388" i="4"/>
  <c r="AB388" i="4"/>
  <c r="AA391" i="4"/>
  <c r="S391" i="4"/>
  <c r="AD391" i="4"/>
  <c r="U391" i="4"/>
  <c r="Z391" i="4"/>
  <c r="S392" i="4"/>
  <c r="AC392" i="4"/>
  <c r="R399" i="4"/>
  <c r="V417" i="4"/>
  <c r="AA387" i="4"/>
  <c r="S387" i="4"/>
  <c r="AC387" i="4"/>
  <c r="T387" i="4"/>
  <c r="Z387" i="4"/>
  <c r="Y416" i="4"/>
  <c r="Q416" i="4"/>
  <c r="AB416" i="4"/>
  <c r="T416" i="4"/>
  <c r="Z416" i="4"/>
  <c r="X416" i="4"/>
  <c r="AF416" i="4"/>
  <c r="V416" i="4"/>
  <c r="U416" i="4"/>
  <c r="AC416" i="4"/>
  <c r="R416" i="4"/>
  <c r="AC427" i="4"/>
  <c r="U427" i="4"/>
  <c r="AD427" i="4"/>
  <c r="T427" i="4"/>
  <c r="AA427" i="4"/>
  <c r="R427" i="4"/>
  <c r="X427" i="4"/>
  <c r="S427" i="4"/>
  <c r="AF427" i="4"/>
  <c r="Q427" i="4"/>
  <c r="AB427" i="4"/>
  <c r="Z427" i="4"/>
  <c r="W427" i="4"/>
  <c r="Y379" i="4"/>
  <c r="AA383" i="4"/>
  <c r="S383" i="4"/>
  <c r="AB383" i="4"/>
  <c r="R383" i="4"/>
  <c r="Z383" i="4"/>
  <c r="Q387" i="4"/>
  <c r="AB387" i="4"/>
  <c r="AC390" i="4"/>
  <c r="U390" i="4"/>
  <c r="AD390" i="4"/>
  <c r="T390" i="4"/>
  <c r="Z390" i="4"/>
  <c r="S416" i="4"/>
  <c r="Y434" i="4"/>
  <c r="V437" i="4"/>
  <c r="AC366" i="4"/>
  <c r="U366" i="4"/>
  <c r="Y366" i="4"/>
  <c r="AA367" i="4"/>
  <c r="S367" i="4"/>
  <c r="Y367" i="4"/>
  <c r="Y368" i="4"/>
  <c r="Q368" i="4"/>
  <c r="Z368" i="4"/>
  <c r="W373" i="4"/>
  <c r="Y373" i="4"/>
  <c r="AC374" i="4"/>
  <c r="U374" i="4"/>
  <c r="Y374" i="4"/>
  <c r="AA375" i="4"/>
  <c r="S375" i="4"/>
  <c r="Y375" i="4"/>
  <c r="Y376" i="4"/>
  <c r="Q376" i="4"/>
  <c r="Z376" i="4"/>
  <c r="U393" i="4"/>
  <c r="V394" i="4"/>
  <c r="V395" i="4"/>
  <c r="V396" i="4"/>
  <c r="W401" i="4"/>
  <c r="Z401" i="4"/>
  <c r="R401" i="4"/>
  <c r="AA401" i="4"/>
  <c r="W407" i="4"/>
  <c r="S409" i="4"/>
  <c r="AC409" i="4"/>
  <c r="Y412" i="4"/>
  <c r="Q412" i="4"/>
  <c r="AB412" i="4"/>
  <c r="T412" i="4"/>
  <c r="AA412" i="4"/>
  <c r="T413" i="4"/>
  <c r="AD413" i="4"/>
  <c r="AC419" i="4"/>
  <c r="AA419" i="4"/>
  <c r="S419" i="4"/>
  <c r="V419" i="4"/>
  <c r="Z419" i="4"/>
  <c r="U420" i="4"/>
  <c r="V423" i="4"/>
  <c r="T428" i="4"/>
  <c r="AA436" i="4"/>
  <c r="S436" i="4"/>
  <c r="AF436" i="4"/>
  <c r="W436" i="4"/>
  <c r="AD436" i="4"/>
  <c r="U436" i="4"/>
  <c r="AC436" i="4"/>
  <c r="T436" i="4"/>
  <c r="AB436" i="4"/>
  <c r="R436" i="4"/>
  <c r="Z436" i="4"/>
  <c r="Q436" i="4"/>
  <c r="X437" i="4"/>
  <c r="Y404" i="4"/>
  <c r="Q404" i="4"/>
  <c r="AB404" i="4"/>
  <c r="T404" i="4"/>
  <c r="AA404" i="4"/>
  <c r="U409" i="4"/>
  <c r="AF409" i="4"/>
  <c r="AA411" i="4"/>
  <c r="S411" i="4"/>
  <c r="AD411" i="4"/>
  <c r="V411" i="4"/>
  <c r="Z411" i="4"/>
  <c r="V413" i="4"/>
  <c r="X420" i="4"/>
  <c r="Y423" i="4"/>
  <c r="W426" i="4"/>
  <c r="AC426" i="4"/>
  <c r="T426" i="4"/>
  <c r="AA426" i="4"/>
  <c r="R426" i="4"/>
  <c r="X426" i="4"/>
  <c r="AD426" i="4"/>
  <c r="W428" i="4"/>
  <c r="AC435" i="4"/>
  <c r="U435" i="4"/>
  <c r="AF435" i="4"/>
  <c r="W435" i="4"/>
  <c r="AD435" i="4"/>
  <c r="T435" i="4"/>
  <c r="AB435" i="4"/>
  <c r="S435" i="4"/>
  <c r="AA435" i="4"/>
  <c r="R435" i="4"/>
  <c r="Z435" i="4"/>
  <c r="Q435" i="4"/>
  <c r="AA456" i="4"/>
  <c r="S456" i="4"/>
  <c r="Y456" i="4"/>
  <c r="Q456" i="4"/>
  <c r="AC456" i="4"/>
  <c r="R456" i="4"/>
  <c r="AF456" i="4"/>
  <c r="V456" i="4"/>
  <c r="T456" i="4"/>
  <c r="AD456" i="4"/>
  <c r="AB456" i="4"/>
  <c r="Z456" i="4"/>
  <c r="X456" i="4"/>
  <c r="W456" i="4"/>
  <c r="U456" i="4"/>
  <c r="AA460" i="4"/>
  <c r="S460" i="4"/>
  <c r="Y460" i="4"/>
  <c r="Q460" i="4"/>
  <c r="U460" i="4"/>
  <c r="X460" i="4"/>
  <c r="AF460" i="4"/>
  <c r="R460" i="4"/>
  <c r="AC460" i="4"/>
  <c r="AB460" i="4"/>
  <c r="Z460" i="4"/>
  <c r="AD460" i="4"/>
  <c r="W460" i="4"/>
  <c r="V460" i="4"/>
  <c r="T460" i="4"/>
  <c r="W393" i="4"/>
  <c r="Y393" i="4"/>
  <c r="AC394" i="4"/>
  <c r="U394" i="4"/>
  <c r="Y394" i="4"/>
  <c r="AA395" i="4"/>
  <c r="S395" i="4"/>
  <c r="Y395" i="4"/>
  <c r="Y396" i="4"/>
  <c r="Q396" i="4"/>
  <c r="AB396" i="4"/>
  <c r="Z396" i="4"/>
  <c r="Y400" i="4"/>
  <c r="Q400" i="4"/>
  <c r="AB400" i="4"/>
  <c r="T400" i="4"/>
  <c r="AA400" i="4"/>
  <c r="R404" i="4"/>
  <c r="AC404" i="4"/>
  <c r="AA407" i="4"/>
  <c r="S407" i="4"/>
  <c r="AD407" i="4"/>
  <c r="V407" i="4"/>
  <c r="Z407" i="4"/>
  <c r="V409" i="4"/>
  <c r="Q411" i="4"/>
  <c r="AB411" i="4"/>
  <c r="W422" i="4"/>
  <c r="AB422" i="4"/>
  <c r="S422" i="4"/>
  <c r="Z422" i="4"/>
  <c r="Q422" i="4"/>
  <c r="AF422" i="4"/>
  <c r="V422" i="4"/>
  <c r="AD422" i="4"/>
  <c r="Q426" i="4"/>
  <c r="AF426" i="4"/>
  <c r="W434" i="4"/>
  <c r="AF434" i="4"/>
  <c r="V434" i="4"/>
  <c r="AC434" i="4"/>
  <c r="T434" i="4"/>
  <c r="AB434" i="4"/>
  <c r="S434" i="4"/>
  <c r="AA434" i="4"/>
  <c r="R434" i="4"/>
  <c r="Z434" i="4"/>
  <c r="Q434" i="4"/>
  <c r="W413" i="4"/>
  <c r="Z413" i="4"/>
  <c r="R413" i="4"/>
  <c r="AA413" i="4"/>
  <c r="AA420" i="4"/>
  <c r="S420" i="4"/>
  <c r="AB420" i="4"/>
  <c r="R420" i="4"/>
  <c r="V420" i="4"/>
  <c r="AC420" i="4"/>
  <c r="AC423" i="4"/>
  <c r="U423" i="4"/>
  <c r="AB423" i="4"/>
  <c r="S423" i="4"/>
  <c r="Z423" i="4"/>
  <c r="Q423" i="4"/>
  <c r="AF423" i="4"/>
  <c r="W423" i="4"/>
  <c r="U434" i="4"/>
  <c r="W409" i="4"/>
  <c r="Z409" i="4"/>
  <c r="R409" i="4"/>
  <c r="AA409" i="4"/>
  <c r="Q413" i="4"/>
  <c r="AB413" i="4"/>
  <c r="Q420" i="4"/>
  <c r="AD420" i="4"/>
  <c r="R423" i="4"/>
  <c r="AA428" i="4"/>
  <c r="S428" i="4"/>
  <c r="AD428" i="4"/>
  <c r="U428" i="4"/>
  <c r="AB428" i="4"/>
  <c r="R428" i="4"/>
  <c r="X428" i="4"/>
  <c r="X434" i="4"/>
  <c r="AF437" i="4"/>
  <c r="Y437" i="4"/>
  <c r="Q437" i="4"/>
  <c r="W437" i="4"/>
  <c r="AD437" i="4"/>
  <c r="U437" i="4"/>
  <c r="AC437" i="4"/>
  <c r="T437" i="4"/>
  <c r="AB437" i="4"/>
  <c r="S437" i="4"/>
  <c r="AA437" i="4"/>
  <c r="R437" i="4"/>
  <c r="X398" i="4"/>
  <c r="AF398" i="4"/>
  <c r="X402" i="4"/>
  <c r="AF402" i="4"/>
  <c r="X406" i="4"/>
  <c r="AF406" i="4"/>
  <c r="X410" i="4"/>
  <c r="AF410" i="4"/>
  <c r="X414" i="4"/>
  <c r="AF414" i="4"/>
  <c r="X418" i="4"/>
  <c r="AF418" i="4"/>
  <c r="W430" i="4"/>
  <c r="Y430" i="4"/>
  <c r="AC431" i="4"/>
  <c r="U431" i="4"/>
  <c r="Y431" i="4"/>
  <c r="AA432" i="4"/>
  <c r="S432" i="4"/>
  <c r="Y432" i="4"/>
  <c r="Y433" i="4"/>
  <c r="Q433" i="4"/>
  <c r="Z433" i="4"/>
  <c r="Y453" i="4"/>
  <c r="Q453" i="4"/>
  <c r="W453" i="4"/>
  <c r="AC453" i="4"/>
  <c r="S453" i="4"/>
  <c r="V453" i="4"/>
  <c r="AF453" i="4"/>
  <c r="R453" i="4"/>
  <c r="AB453" i="4"/>
  <c r="AA453" i="4"/>
  <c r="Z453" i="4"/>
  <c r="AD458" i="4"/>
  <c r="AD461" i="4"/>
  <c r="Y429" i="4"/>
  <c r="Q429" i="4"/>
  <c r="Z429" i="4"/>
  <c r="Y469" i="4"/>
  <c r="Q469" i="4"/>
  <c r="W469" i="4"/>
  <c r="AC469" i="4"/>
  <c r="S469" i="4"/>
  <c r="V469" i="4"/>
  <c r="AF469" i="4"/>
  <c r="R469" i="4"/>
  <c r="AB469" i="4"/>
  <c r="AA469" i="4"/>
  <c r="Z469" i="4"/>
  <c r="X469" i="4"/>
  <c r="U453" i="4"/>
  <c r="W462" i="4"/>
  <c r="AC462" i="4"/>
  <c r="U462" i="4"/>
  <c r="AA462" i="4"/>
  <c r="Q462" i="4"/>
  <c r="AF462" i="4"/>
  <c r="T462" i="4"/>
  <c r="Y462" i="4"/>
  <c r="V462" i="4"/>
  <c r="S462" i="4"/>
  <c r="R462" i="4"/>
  <c r="T469" i="4"/>
  <c r="S429" i="4"/>
  <c r="AB429" i="4"/>
  <c r="Y452" i="4"/>
  <c r="AA452" i="4"/>
  <c r="R452" i="4"/>
  <c r="AD452" i="4"/>
  <c r="U452" i="4"/>
  <c r="W452" i="4"/>
  <c r="AF452" i="4"/>
  <c r="T452" i="4"/>
  <c r="S452" i="4"/>
  <c r="AC452" i="4"/>
  <c r="Q452" i="4"/>
  <c r="W458" i="4"/>
  <c r="AC458" i="4"/>
  <c r="U458" i="4"/>
  <c r="Y458" i="4"/>
  <c r="AB458" i="4"/>
  <c r="R458" i="4"/>
  <c r="Z458" i="4"/>
  <c r="V458" i="4"/>
  <c r="T458" i="4"/>
  <c r="S458" i="4"/>
  <c r="Y461" i="4"/>
  <c r="Q461" i="4"/>
  <c r="W461" i="4"/>
  <c r="X461" i="4"/>
  <c r="AB461" i="4"/>
  <c r="R461" i="4"/>
  <c r="AC461" i="4"/>
  <c r="Z461" i="4"/>
  <c r="V461" i="4"/>
  <c r="U461" i="4"/>
  <c r="W466" i="4"/>
  <c r="AC466" i="4"/>
  <c r="U466" i="4"/>
  <c r="AD466" i="4"/>
  <c r="S466" i="4"/>
  <c r="X466" i="4"/>
  <c r="AF466" i="4"/>
  <c r="Q466" i="4"/>
  <c r="AA466" i="4"/>
  <c r="Z466" i="4"/>
  <c r="Y466" i="4"/>
  <c r="V466" i="4"/>
  <c r="U398" i="4"/>
  <c r="U402" i="4"/>
  <c r="U406" i="4"/>
  <c r="U410" i="4"/>
  <c r="U414" i="4"/>
  <c r="U418" i="4"/>
  <c r="U429" i="4"/>
  <c r="AD429" i="4"/>
  <c r="U430" i="4"/>
  <c r="AD430" i="4"/>
  <c r="V431" i="4"/>
  <c r="V432" i="4"/>
  <c r="V433" i="4"/>
  <c r="X452" i="4"/>
  <c r="Q458" i="4"/>
  <c r="S461" i="4"/>
  <c r="R466" i="4"/>
  <c r="X458" i="4"/>
  <c r="T461" i="4"/>
  <c r="W476" i="4"/>
  <c r="AA477" i="4"/>
  <c r="AB480" i="4"/>
  <c r="Y485" i="4"/>
  <c r="Q485" i="4"/>
  <c r="W485" i="4"/>
  <c r="AD485" i="4"/>
  <c r="V485" i="4"/>
  <c r="AA485" i="4"/>
  <c r="X485" i="4"/>
  <c r="U485" i="4"/>
  <c r="T485" i="4"/>
  <c r="AF485" i="4"/>
  <c r="S485" i="4"/>
  <c r="AC455" i="4"/>
  <c r="U455" i="4"/>
  <c r="AA455" i="4"/>
  <c r="S455" i="4"/>
  <c r="Y455" i="4"/>
  <c r="AD455" i="4"/>
  <c r="R455" i="4"/>
  <c r="AC471" i="4"/>
  <c r="U471" i="4"/>
  <c r="AA471" i="4"/>
  <c r="S471" i="4"/>
  <c r="Y471" i="4"/>
  <c r="T471" i="4"/>
  <c r="AD471" i="4"/>
  <c r="R471" i="4"/>
  <c r="X476" i="4"/>
  <c r="AB477" i="4"/>
  <c r="Z479" i="4"/>
  <c r="AD480" i="4"/>
  <c r="AC483" i="4"/>
  <c r="U483" i="4"/>
  <c r="AA483" i="4"/>
  <c r="S483" i="4"/>
  <c r="Z483" i="4"/>
  <c r="R483" i="4"/>
  <c r="Y483" i="4"/>
  <c r="W483" i="4"/>
  <c r="V483" i="4"/>
  <c r="AF483" i="4"/>
  <c r="T483" i="4"/>
  <c r="Q483" i="4"/>
  <c r="R485" i="4"/>
  <c r="AB451" i="4"/>
  <c r="T451" i="4"/>
  <c r="W451" i="4"/>
  <c r="Z451" i="4"/>
  <c r="AC459" i="4"/>
  <c r="U459" i="4"/>
  <c r="AA459" i="4"/>
  <c r="S459" i="4"/>
  <c r="AB459" i="4"/>
  <c r="Q459" i="4"/>
  <c r="AF459" i="4"/>
  <c r="V459" i="4"/>
  <c r="AC463" i="4"/>
  <c r="U463" i="4"/>
  <c r="AA463" i="4"/>
  <c r="S463" i="4"/>
  <c r="T463" i="4"/>
  <c r="X463" i="4"/>
  <c r="AD463" i="4"/>
  <c r="AA468" i="4"/>
  <c r="S468" i="4"/>
  <c r="Y468" i="4"/>
  <c r="Q468" i="4"/>
  <c r="Z468" i="4"/>
  <c r="AD468" i="4"/>
  <c r="T468" i="4"/>
  <c r="AA472" i="4"/>
  <c r="S472" i="4"/>
  <c r="Y472" i="4"/>
  <c r="Q472" i="4"/>
  <c r="AC472" i="4"/>
  <c r="R472" i="4"/>
  <c r="W472" i="4"/>
  <c r="AF472" i="4"/>
  <c r="V472" i="4"/>
  <c r="AB476" i="4"/>
  <c r="AD477" i="4"/>
  <c r="W482" i="4"/>
  <c r="AC482" i="4"/>
  <c r="U482" i="4"/>
  <c r="AB482" i="4"/>
  <c r="T482" i="4"/>
  <c r="AF482" i="4"/>
  <c r="R482" i="4"/>
  <c r="Z482" i="4"/>
  <c r="Y482" i="4"/>
  <c r="X482" i="4"/>
  <c r="X483" i="4"/>
  <c r="Z485" i="4"/>
  <c r="AD438" i="4"/>
  <c r="V438" i="4"/>
  <c r="Y438" i="4"/>
  <c r="AB439" i="4"/>
  <c r="T439" i="4"/>
  <c r="Y439" i="4"/>
  <c r="Z440" i="4"/>
  <c r="R440" i="4"/>
  <c r="Y440" i="4"/>
  <c r="AD442" i="4"/>
  <c r="V442" i="4"/>
  <c r="Y442" i="4"/>
  <c r="AB443" i="4"/>
  <c r="T443" i="4"/>
  <c r="Y443" i="4"/>
  <c r="Z444" i="4"/>
  <c r="R444" i="4"/>
  <c r="Y444" i="4"/>
  <c r="AD446" i="4"/>
  <c r="V446" i="4"/>
  <c r="Y446" i="4"/>
  <c r="AB447" i="4"/>
  <c r="T447" i="4"/>
  <c r="Y447" i="4"/>
  <c r="Z448" i="4"/>
  <c r="R448" i="4"/>
  <c r="Y448" i="4"/>
  <c r="AD450" i="4"/>
  <c r="V450" i="4"/>
  <c r="Y450" i="4"/>
  <c r="Q451" i="4"/>
  <c r="AA451" i="4"/>
  <c r="T455" i="4"/>
  <c r="R459" i="4"/>
  <c r="Q463" i="4"/>
  <c r="AF463" i="4"/>
  <c r="R468" i="4"/>
  <c r="AF468" i="4"/>
  <c r="V471" i="4"/>
  <c r="T472" i="4"/>
  <c r="W474" i="4"/>
  <c r="AC474" i="4"/>
  <c r="U474" i="4"/>
  <c r="AD474" i="4"/>
  <c r="S474" i="4"/>
  <c r="Y474" i="4"/>
  <c r="X474" i="4"/>
  <c r="AF474" i="4"/>
  <c r="Q482" i="4"/>
  <c r="AB483" i="4"/>
  <c r="AB485" i="4"/>
  <c r="Y477" i="4"/>
  <c r="Q477" i="4"/>
  <c r="W477" i="4"/>
  <c r="AC477" i="4"/>
  <c r="S477" i="4"/>
  <c r="Z477" i="4"/>
  <c r="X477" i="4"/>
  <c r="V477" i="4"/>
  <c r="AA480" i="4"/>
  <c r="S480" i="4"/>
  <c r="Y480" i="4"/>
  <c r="Q480" i="4"/>
  <c r="AF480" i="4"/>
  <c r="AC480" i="4"/>
  <c r="R480" i="4"/>
  <c r="X480" i="4"/>
  <c r="W480" i="4"/>
  <c r="V480" i="4"/>
  <c r="S451" i="4"/>
  <c r="AD451" i="4"/>
  <c r="W455" i="4"/>
  <c r="Y457" i="4"/>
  <c r="Q457" i="4"/>
  <c r="W457" i="4"/>
  <c r="AF457" i="4"/>
  <c r="U457" i="4"/>
  <c r="Z457" i="4"/>
  <c r="AC457" i="4"/>
  <c r="W459" i="4"/>
  <c r="V463" i="4"/>
  <c r="V468" i="4"/>
  <c r="X471" i="4"/>
  <c r="X472" i="4"/>
  <c r="R477" i="4"/>
  <c r="AC479" i="4"/>
  <c r="U479" i="4"/>
  <c r="AA479" i="4"/>
  <c r="S479" i="4"/>
  <c r="Y479" i="4"/>
  <c r="AF479" i="4"/>
  <c r="V479" i="4"/>
  <c r="T479" i="4"/>
  <c r="AD479" i="4"/>
  <c r="R479" i="4"/>
  <c r="T480" i="4"/>
  <c r="V482" i="4"/>
  <c r="AA476" i="4"/>
  <c r="S476" i="4"/>
  <c r="Y476" i="4"/>
  <c r="Q476" i="4"/>
  <c r="Z476" i="4"/>
  <c r="AF476" i="4"/>
  <c r="V476" i="4"/>
  <c r="U476" i="4"/>
  <c r="AD476" i="4"/>
  <c r="T476" i="4"/>
  <c r="T477" i="4"/>
  <c r="U480" i="4"/>
  <c r="W454" i="4"/>
  <c r="AC454" i="4"/>
  <c r="U454" i="4"/>
  <c r="Z454" i="4"/>
  <c r="AA464" i="4"/>
  <c r="S464" i="4"/>
  <c r="Y464" i="4"/>
  <c r="Q464" i="4"/>
  <c r="AB464" i="4"/>
  <c r="AC467" i="4"/>
  <c r="U467" i="4"/>
  <c r="AA467" i="4"/>
  <c r="S467" i="4"/>
  <c r="Z467" i="4"/>
  <c r="W470" i="4"/>
  <c r="AC470" i="4"/>
  <c r="U470" i="4"/>
  <c r="Z470" i="4"/>
  <c r="AC475" i="4"/>
  <c r="U475" i="4"/>
  <c r="AA475" i="4"/>
  <c r="S475" i="4"/>
  <c r="Z475" i="4"/>
  <c r="W478" i="4"/>
  <c r="AC478" i="4"/>
  <c r="U478" i="4"/>
  <c r="Z478" i="4"/>
  <c r="Y481" i="4"/>
  <c r="Q481" i="4"/>
  <c r="W481" i="4"/>
  <c r="AD481" i="4"/>
  <c r="V481" i="4"/>
  <c r="AB481" i="4"/>
  <c r="V487" i="4"/>
  <c r="S490" i="4"/>
  <c r="Q475" i="4"/>
  <c r="AB475" i="4"/>
  <c r="Q478" i="4"/>
  <c r="AA478" i="4"/>
  <c r="R481" i="4"/>
  <c r="AC481" i="4"/>
  <c r="W486" i="4"/>
  <c r="AC486" i="4"/>
  <c r="U486" i="4"/>
  <c r="AB486" i="4"/>
  <c r="T486" i="4"/>
  <c r="AA486" i="4"/>
  <c r="X490" i="4"/>
  <c r="Y490" i="4"/>
  <c r="X441" i="4"/>
  <c r="X445" i="4"/>
  <c r="X449" i="4"/>
  <c r="V454" i="4"/>
  <c r="W464" i="4"/>
  <c r="Y465" i="4"/>
  <c r="Q465" i="4"/>
  <c r="W465" i="4"/>
  <c r="AA465" i="4"/>
  <c r="W467" i="4"/>
  <c r="V470" i="4"/>
  <c r="W475" i="4"/>
  <c r="V478" i="4"/>
  <c r="X481" i="4"/>
  <c r="V486" i="4"/>
  <c r="AC487" i="4"/>
  <c r="U487" i="4"/>
  <c r="AA487" i="4"/>
  <c r="S487" i="4"/>
  <c r="Z487" i="4"/>
  <c r="R487" i="4"/>
  <c r="AD487" i="4"/>
  <c r="W490" i="4"/>
  <c r="AD490" i="4"/>
  <c r="V490" i="4"/>
  <c r="AC490" i="4"/>
  <c r="U490" i="4"/>
  <c r="AB490" i="4"/>
  <c r="T490" i="4"/>
  <c r="AF490" i="4"/>
  <c r="X484" i="4"/>
  <c r="AF484" i="4"/>
  <c r="X488" i="4"/>
  <c r="AF488" i="4"/>
  <c r="V489" i="4"/>
  <c r="AD489" i="4"/>
  <c r="Q484" i="4"/>
  <c r="Y484" i="4"/>
  <c r="Q488" i="4"/>
  <c r="Y488" i="4"/>
  <c r="W489" i="4"/>
  <c r="X489" i="4"/>
  <c r="AF489" i="4"/>
  <c r="S484" i="4"/>
  <c r="S488" i="4"/>
  <c r="Q489" i="4"/>
  <c r="Y489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BBDA59-9761-4517-9E35-F4A3560EC4C8}" keepAlive="1" name="Query - wgs_pubmed_data" description="Connection to the 'wgs_pubmed_data' query in the workbook." type="5" refreshedVersion="6" background="1" saveData="1">
    <dbPr connection="Provider=Microsoft.Mashup.OleDb.1;Data Source=$Workbook$;Location=wgs_pubmed_data;Extended Properties=&quot;&quot;" command="SELECT * FROM [wgs_pubmed_data]"/>
  </connection>
  <connection id="2" xr16:uid="{376E56C5-659B-4A6C-B702-3D20C49ED841}" keepAlive="1" name="Query - wgs_pubmed_data (2)" description="Connection to the 'wgs_pubmed_data (2)' query in the workbook." type="5" refreshedVersion="6" background="1" saveData="1">
    <dbPr connection="Provider=Microsoft.Mashup.OleDb.1;Data Source=$Workbook$;Location=&quot;wgs_pubmed_data (2)&quot;;Extended Properties=&quot;&quot;" command="SELECT * FROM [wgs_pubmed_data (2)]"/>
  </connection>
</connections>
</file>

<file path=xl/sharedStrings.xml><?xml version="1.0" encoding="utf-8"?>
<sst xmlns="http://schemas.openxmlformats.org/spreadsheetml/2006/main" count="34340" uniqueCount="4507">
  <si>
    <t>prefix_s</t>
  </si>
  <si>
    <t>project_s</t>
  </si>
  <si>
    <t>targeted_locus_name_s</t>
  </si>
  <si>
    <t>div_s</t>
  </si>
  <si>
    <t>organism_an</t>
  </si>
  <si>
    <t>bioproject_s</t>
  </si>
  <si>
    <t>biosample_ss</t>
  </si>
  <si>
    <t>run_number_1</t>
  </si>
  <si>
    <t>assembly_number</t>
  </si>
  <si>
    <t>infra_name_ss</t>
  </si>
  <si>
    <t>other_src_ss</t>
  </si>
  <si>
    <t>contigs_total_length_l</t>
  </si>
  <si>
    <t>contigs_count_l</t>
  </si>
  <si>
    <t>contigs_proteins_count_l</t>
  </si>
  <si>
    <t>contigs_annotated_s</t>
  </si>
  <si>
    <t>scaffolds_count_l</t>
  </si>
  <si>
    <t>scaffolds_proteins_count_l</t>
  </si>
  <si>
    <t>scaffolds_total_length_l</t>
  </si>
  <si>
    <t>scaffolds_annotated_s</t>
  </si>
  <si>
    <t>scaffolds_range_ss</t>
  </si>
  <si>
    <t>chromosome_range_ss</t>
  </si>
  <si>
    <t>update_date_dt</t>
  </si>
  <si>
    <t>create_date_dt</t>
  </si>
  <si>
    <t>country</t>
  </si>
  <si>
    <t>region</t>
  </si>
  <si>
    <t>sample_colection_year</t>
  </si>
  <si>
    <t>JAENTG01</t>
  </si>
  <si>
    <t>WGS</t>
  </si>
  <si>
    <t>BCT</t>
  </si>
  <si>
    <t>Listeria monocytogenes</t>
  </si>
  <si>
    <t>PRJNA689809</t>
  </si>
  <si>
    <t>SAMN17217820</t>
  </si>
  <si>
    <t>GCA_017313905.1</t>
  </si>
  <si>
    <r>
      <t>strain: </t>
    </r>
    <r>
      <rPr>
        <sz val="9.9"/>
        <color rgb="FF000000"/>
        <rFont val="Arial"/>
        <family val="2"/>
      </rPr>
      <t> Lm_1747</t>
    </r>
  </si>
  <si>
    <r>
      <t>isolation_source: </t>
    </r>
    <r>
      <rPr>
        <sz val="9.9"/>
        <color rgb="FF000000"/>
        <rFont val="Arial"/>
        <family val="2"/>
      </rPr>
      <t> pasta filata cheese</t>
    </r>
  </si>
  <si>
    <t>Y</t>
  </si>
  <si>
    <t>No data</t>
  </si>
  <si>
    <t>JAENTI01</t>
  </si>
  <si>
    <t>SAMN17217817</t>
  </si>
  <si>
    <t>GCA_017313985.1</t>
  </si>
  <si>
    <r>
      <t>strain: </t>
    </r>
    <r>
      <rPr>
        <sz val="9.9"/>
        <color rgb="FF000000"/>
        <rFont val="Arial"/>
        <family val="2"/>
      </rPr>
      <t> Lm_1813</t>
    </r>
  </si>
  <si>
    <r>
      <t>isolation_source: </t>
    </r>
    <r>
      <rPr>
        <sz val="9.9"/>
        <color rgb="FF000000"/>
        <rFont val="Arial"/>
        <family val="2"/>
      </rPr>
      <t> mozzerella cheese</t>
    </r>
  </si>
  <si>
    <t>JAENTK01</t>
  </si>
  <si>
    <t>SAMN17217814</t>
  </si>
  <si>
    <t>GCA_017314085.1</t>
  </si>
  <si>
    <r>
      <t>strain: </t>
    </r>
    <r>
      <rPr>
        <sz val="9.9"/>
        <color rgb="FF000000"/>
        <rFont val="Arial"/>
        <family val="2"/>
      </rPr>
      <t> Lm_1672</t>
    </r>
  </si>
  <si>
    <t>JAENTL01</t>
  </si>
  <si>
    <t>SAMN17217813</t>
  </si>
  <si>
    <t>GCA_017314045.1</t>
  </si>
  <si>
    <r>
      <t>strain: </t>
    </r>
    <r>
      <rPr>
        <sz val="9.9"/>
        <color rgb="FF000000"/>
        <rFont val="Arial"/>
        <family val="2"/>
      </rPr>
      <t> Lm_1673</t>
    </r>
  </si>
  <si>
    <t>JAENTM01</t>
  </si>
  <si>
    <t>SAMN17217812</t>
  </si>
  <si>
    <t>GCA_017314105.1</t>
  </si>
  <si>
    <r>
      <t>strain: </t>
    </r>
    <r>
      <rPr>
        <sz val="9.9"/>
        <color rgb="FF000000"/>
        <rFont val="Arial"/>
        <family val="2"/>
      </rPr>
      <t> Lm_1674</t>
    </r>
  </si>
  <si>
    <t>JAENTN01</t>
  </si>
  <si>
    <t>SAMN17217811</t>
  </si>
  <si>
    <t>GCA_017314145.1</t>
  </si>
  <si>
    <r>
      <t>strain: </t>
    </r>
    <r>
      <rPr>
        <sz val="9.9"/>
        <color rgb="FF000000"/>
        <rFont val="Arial"/>
        <family val="2"/>
      </rPr>
      <t> Lm_1675</t>
    </r>
  </si>
  <si>
    <t>JAENTO01</t>
  </si>
  <si>
    <t>SAMN17217810</t>
  </si>
  <si>
    <t>GCA_017314155.1</t>
  </si>
  <si>
    <r>
      <t>strain: </t>
    </r>
    <r>
      <rPr>
        <sz val="9.9"/>
        <color rgb="FF000000"/>
        <rFont val="Arial"/>
        <family val="2"/>
      </rPr>
      <t> Lm_1676</t>
    </r>
  </si>
  <si>
    <t>JAENTP01</t>
  </si>
  <si>
    <t>SAMN17217809</t>
  </si>
  <si>
    <t>GCA_017314125.1</t>
  </si>
  <si>
    <r>
      <t>strain: </t>
    </r>
    <r>
      <rPr>
        <sz val="9.9"/>
        <color rgb="FF000000"/>
        <rFont val="Arial"/>
        <family val="2"/>
      </rPr>
      <t> Lm_1678</t>
    </r>
  </si>
  <si>
    <t>JAENTQ01</t>
  </si>
  <si>
    <t>SAMN17217808</t>
  </si>
  <si>
    <t>GCA_017314165.1</t>
  </si>
  <si>
    <r>
      <t>strain: </t>
    </r>
    <r>
      <rPr>
        <sz val="9.9"/>
        <color rgb="FF000000"/>
        <rFont val="Arial"/>
        <family val="2"/>
      </rPr>
      <t> Lm_1679</t>
    </r>
  </si>
  <si>
    <t>JAENTR01</t>
  </si>
  <si>
    <t>SAMN17217807</t>
  </si>
  <si>
    <t>GCA_017314205.1</t>
  </si>
  <si>
    <r>
      <t>strain: </t>
    </r>
    <r>
      <rPr>
        <sz val="9.9"/>
        <color rgb="FF000000"/>
        <rFont val="Arial"/>
        <family val="2"/>
      </rPr>
      <t> Lm_1680</t>
    </r>
  </si>
  <si>
    <t>JAENTS01</t>
  </si>
  <si>
    <t>SAMN17217802</t>
  </si>
  <si>
    <t>GCA_017314295.1</t>
  </si>
  <si>
    <r>
      <t>strain: </t>
    </r>
    <r>
      <rPr>
        <sz val="9.9"/>
        <color rgb="FF000000"/>
        <rFont val="Arial"/>
        <family val="2"/>
      </rPr>
      <t> Lm_1425</t>
    </r>
  </si>
  <si>
    <t>JAENTT01</t>
  </si>
  <si>
    <t>SAMN17217801</t>
  </si>
  <si>
    <t>GCA_017314345.1</t>
  </si>
  <si>
    <r>
      <t>strain: </t>
    </r>
    <r>
      <rPr>
        <sz val="9.9"/>
        <color rgb="FF000000"/>
        <rFont val="Arial"/>
        <family val="2"/>
      </rPr>
      <t> Lm_1426</t>
    </r>
  </si>
  <si>
    <t>JAENTU01</t>
  </si>
  <si>
    <t>SAMN17217800</t>
  </si>
  <si>
    <t>GCA_017314325.1</t>
  </si>
  <si>
    <r>
      <t>strain: </t>
    </r>
    <r>
      <rPr>
        <sz val="9.9"/>
        <color rgb="FF000000"/>
        <rFont val="Arial"/>
        <family val="2"/>
      </rPr>
      <t> Lm_1428</t>
    </r>
  </si>
  <si>
    <t>JAENTV01</t>
  </si>
  <si>
    <t>SAMN17217799</t>
  </si>
  <si>
    <t>GCA_017314365.1</t>
  </si>
  <si>
    <r>
      <t>strain: </t>
    </r>
    <r>
      <rPr>
        <sz val="9.9"/>
        <color rgb="FF000000"/>
        <rFont val="Arial"/>
        <family val="2"/>
      </rPr>
      <t> Lm_1429</t>
    </r>
  </si>
  <si>
    <t>JAENTW01</t>
  </si>
  <si>
    <t>SAMN17217798</t>
  </si>
  <si>
    <t>GCA_017314355.1</t>
  </si>
  <si>
    <r>
      <t>strain: </t>
    </r>
    <r>
      <rPr>
        <sz val="9.9"/>
        <color rgb="FF000000"/>
        <rFont val="Arial"/>
        <family val="2"/>
      </rPr>
      <t> Lm_1311</t>
    </r>
  </si>
  <si>
    <t>JAENTX01</t>
  </si>
  <si>
    <t>SAMN17217797</t>
  </si>
  <si>
    <t>GCA_017314405.1</t>
  </si>
  <si>
    <r>
      <t>strain: </t>
    </r>
    <r>
      <rPr>
        <sz val="9.9"/>
        <color rgb="FF000000"/>
        <rFont val="Arial"/>
        <family val="2"/>
      </rPr>
      <t> Lm_1318</t>
    </r>
  </si>
  <si>
    <t>JAEUBL01</t>
  </si>
  <si>
    <t>SAMN17217826</t>
  </si>
  <si>
    <t>GCA_017313795.1</t>
  </si>
  <si>
    <r>
      <t>strain: </t>
    </r>
    <r>
      <rPr>
        <sz val="9.9"/>
        <color rgb="FF000000"/>
        <rFont val="Arial"/>
        <family val="2"/>
      </rPr>
      <t> Lm_1739</t>
    </r>
  </si>
  <si>
    <t>JAEUBM01</t>
  </si>
  <si>
    <t>SAMN17217825</t>
  </si>
  <si>
    <t>GCA_017313815.1</t>
  </si>
  <si>
    <r>
      <t>strain: </t>
    </r>
    <r>
      <rPr>
        <sz val="9.9"/>
        <color rgb="FF000000"/>
        <rFont val="Arial"/>
        <family val="2"/>
      </rPr>
      <t> Lm_1741</t>
    </r>
  </si>
  <si>
    <t>JAEUBN01</t>
  </si>
  <si>
    <t>SAMN17217824</t>
  </si>
  <si>
    <t>GCA_017313865.1</t>
  </si>
  <si>
    <r>
      <t>strain: </t>
    </r>
    <r>
      <rPr>
        <sz val="9.9"/>
        <color rgb="FF000000"/>
        <rFont val="Arial"/>
        <family val="2"/>
      </rPr>
      <t> Lm_1743</t>
    </r>
  </si>
  <si>
    <t>JAEUBT01</t>
  </si>
  <si>
    <t>SAMN17217806</t>
  </si>
  <si>
    <t>GCA_017314245.1</t>
  </si>
  <si>
    <r>
      <t>strain: </t>
    </r>
    <r>
      <rPr>
        <sz val="9.9"/>
        <color rgb="FF000000"/>
        <rFont val="Arial"/>
        <family val="2"/>
      </rPr>
      <t> Lm_1605</t>
    </r>
  </si>
  <si>
    <t>JAEUBU01</t>
  </si>
  <si>
    <t>SAMN17217805</t>
  </si>
  <si>
    <t>GCA_017314225.1</t>
  </si>
  <si>
    <r>
      <t>strain: </t>
    </r>
    <r>
      <rPr>
        <sz val="9.9"/>
        <color rgb="FF000000"/>
        <rFont val="Arial"/>
        <family val="2"/>
      </rPr>
      <t> Lm_1606</t>
    </r>
  </si>
  <si>
    <t>JAEUBV01</t>
  </si>
  <si>
    <t>SAMN17217804</t>
  </si>
  <si>
    <t>GCA_017314285.1</t>
  </si>
  <si>
    <r>
      <t>strain: </t>
    </r>
    <r>
      <rPr>
        <sz val="9.9"/>
        <color rgb="FF000000"/>
        <rFont val="Arial"/>
        <family val="2"/>
      </rPr>
      <t> Lm_1607</t>
    </r>
  </si>
  <si>
    <t>JAEUBW01</t>
  </si>
  <si>
    <t>SAMN17217803</t>
  </si>
  <si>
    <t>GCA_017314265.1</t>
  </si>
  <si>
    <r>
      <t>strain: </t>
    </r>
    <r>
      <rPr>
        <sz val="9.9"/>
        <color rgb="FF000000"/>
        <rFont val="Arial"/>
        <family val="2"/>
      </rPr>
      <t> Lm_1424</t>
    </r>
  </si>
  <si>
    <t>AAYWUO01</t>
  </si>
  <si>
    <t/>
  </si>
  <si>
    <t>PRJNA212117</t>
  </si>
  <si>
    <t>SAMN17995323</t>
  </si>
  <si>
    <t>SRR13744900</t>
  </si>
  <si>
    <t>strain: PNUSAL009117</t>
  </si>
  <si>
    <t>isolation_source: cheese</t>
  </si>
  <si>
    <t>Yes</t>
  </si>
  <si>
    <t>No</t>
  </si>
  <si>
    <t>USA</t>
  </si>
  <si>
    <t>Connecticut</t>
  </si>
  <si>
    <t>AAYWUR01</t>
  </si>
  <si>
    <t>SAMN17994923</t>
  </si>
  <si>
    <t>SRR13744893</t>
  </si>
  <si>
    <t>strain: PNUSAL009116</t>
  </si>
  <si>
    <t>AAYTQS01</t>
  </si>
  <si>
    <t>PRJNA514285</t>
  </si>
  <si>
    <t>SAMN17385051</t>
  </si>
  <si>
    <t>SRR13486047</t>
  </si>
  <si>
    <t>isolate: PNUSAL008933,strain: 21B00181-5</t>
  </si>
  <si>
    <t>New York</t>
  </si>
  <si>
    <t>AAYTQT01</t>
  </si>
  <si>
    <t>SAMN17385052</t>
  </si>
  <si>
    <t>SRR13486050</t>
  </si>
  <si>
    <t>isolate: PNUSAL008934,strain: 21B00181-6</t>
  </si>
  <si>
    <t>AAYRZN01</t>
  </si>
  <si>
    <t>PRJNA215355</t>
  </si>
  <si>
    <t>SAMN02921656</t>
  </si>
  <si>
    <t>SRR13415152</t>
  </si>
  <si>
    <t>strain: FDA266332 2-6</t>
  </si>
  <si>
    <t>isolation_source: scrap swiss and cheddar cheese</t>
  </si>
  <si>
    <t>California</t>
  </si>
  <si>
    <t>AAYEMP01</t>
  </si>
  <si>
    <t>SAMN06240079</t>
  </si>
  <si>
    <t>SRR5676318</t>
  </si>
  <si>
    <t>strain: MOD1_LS806</t>
  </si>
  <si>
    <t>AAXUMR01</t>
  </si>
  <si>
    <t>SAMN16826091</t>
  </si>
  <si>
    <t>strain: OSF107891</t>
  </si>
  <si>
    <t>isolation_source: cream cheese with red pepper</t>
  </si>
  <si>
    <t>AAXUSJ01</t>
  </si>
  <si>
    <t>SAMN16826334</t>
  </si>
  <si>
    <t>SRR13080043</t>
  </si>
  <si>
    <t>strain: OSF108490</t>
  </si>
  <si>
    <t>isolation_source: cream cheese</t>
  </si>
  <si>
    <t>AAXJAD01</t>
  </si>
  <si>
    <t>SAMN16825946</t>
  </si>
  <si>
    <t>strain: OSF108462</t>
  </si>
  <si>
    <t>isolation_source: egg cheese salad</t>
  </si>
  <si>
    <t>AAVWLE01</t>
  </si>
  <si>
    <t>PRJNA514291</t>
  </si>
  <si>
    <t>SAMN15969076</t>
  </si>
  <si>
    <t>SRR12572868</t>
  </si>
  <si>
    <t>strain: PNUSAL007711</t>
  </si>
  <si>
    <t>AAVQNB01</t>
  </si>
  <si>
    <t>SAMN09907462</t>
  </si>
  <si>
    <t>SRR10268947</t>
  </si>
  <si>
    <t>strain: 18B08260-9</t>
  </si>
  <si>
    <t>isolation_source: Raw milk cheese</t>
  </si>
  <si>
    <t>AAVJTM01</t>
  </si>
  <si>
    <t>SAMN15774089</t>
  </si>
  <si>
    <t>SRR12419633</t>
  </si>
  <si>
    <t>strain: FDA1145324-1C-007</t>
  </si>
  <si>
    <t>isolation_source: Five Cheese Stuffed Shells</t>
  </si>
  <si>
    <t>New Jersey</t>
  </si>
  <si>
    <t>AAVJAK01</t>
  </si>
  <si>
    <t>SAMN15773490</t>
  </si>
  <si>
    <t>SRR12418437</t>
  </si>
  <si>
    <t>strain: FDA1145324-1B-007</t>
  </si>
  <si>
    <t>AAVJBI01</t>
  </si>
  <si>
    <t>SAMN15774121</t>
  </si>
  <si>
    <t>SRR12419966</t>
  </si>
  <si>
    <t>strain: FDA1145324-1A-007</t>
  </si>
  <si>
    <t>AAUPTN01</t>
  </si>
  <si>
    <t>SAMN15027858</t>
  </si>
  <si>
    <t>SRR11851883</t>
  </si>
  <si>
    <t>strain: FDA1143083-C002-001</t>
  </si>
  <si>
    <t>isolation_source: Pecorino Toscano Cheese</t>
  </si>
  <si>
    <t>Italy</t>
  </si>
  <si>
    <t>AAUNZC01</t>
  </si>
  <si>
    <t>SAMN15072555</t>
  </si>
  <si>
    <t>SRR11892356</t>
  </si>
  <si>
    <t>isolate: PNUSAL007357,strain: 20B04641-10</t>
  </si>
  <si>
    <t>isolation_source: Raw Milk Cheese</t>
  </si>
  <si>
    <t>AAUNZO01</t>
  </si>
  <si>
    <t>SAMN15072556</t>
  </si>
  <si>
    <t>SRR11892190</t>
  </si>
  <si>
    <t>isolate: PNUSAL007358,strain: 20B04641-9</t>
  </si>
  <si>
    <t>AAUDXB01</t>
  </si>
  <si>
    <t>SAMN15415064</t>
  </si>
  <si>
    <t>SRR12125096</t>
  </si>
  <si>
    <t>isolate: PNUSAL007470,strain: 20B05820A-6</t>
  </si>
  <si>
    <t>AAUDXC01</t>
  </si>
  <si>
    <t>SAMN15415069</t>
  </si>
  <si>
    <t>SRR12125095</t>
  </si>
  <si>
    <t>isolate: PNUSAL007473,strain: 20B05820B-14</t>
  </si>
  <si>
    <t>AAUDXJ01</t>
  </si>
  <si>
    <t>SAMN15415063</t>
  </si>
  <si>
    <t>SRR12125094</t>
  </si>
  <si>
    <t>isolate: PNUSAL007475,strain: 20B05823B-5</t>
  </si>
  <si>
    <t>AAUDXK01</t>
  </si>
  <si>
    <t>SAMN15415065</t>
  </si>
  <si>
    <t>SRR12125021</t>
  </si>
  <si>
    <t>isolate: PNUSAL007472,strain: 20B05820B-12</t>
  </si>
  <si>
    <t>AAUDXL01</t>
  </si>
  <si>
    <t>SAMN15415062</t>
  </si>
  <si>
    <t>SRR12125023</t>
  </si>
  <si>
    <t>isolate: PNUSAL007474,strain: 20B05822A-6</t>
  </si>
  <si>
    <t>AAUDXM01</t>
  </si>
  <si>
    <t>SAMN15415068</t>
  </si>
  <si>
    <t>SRR12125022</t>
  </si>
  <si>
    <t>isolate: PNUSAL007476,strain: 20B05823B-6</t>
  </si>
  <si>
    <t>AAUDWC01</t>
  </si>
  <si>
    <t>SAMN15415067</t>
  </si>
  <si>
    <t>SRR12125804</t>
  </si>
  <si>
    <t>isolate: PNUSAL007471,strain: 20B05820A-9</t>
  </si>
  <si>
    <t>AAUAQZ01</t>
  </si>
  <si>
    <t>SAMN15508306</t>
  </si>
  <si>
    <t>strain: OSF106400</t>
  </si>
  <si>
    <t>isolation_source: Egg &amp; Cheese Salad</t>
  </si>
  <si>
    <t>JABZCZ01</t>
  </si>
  <si>
    <t>PRJNA641855</t>
  </si>
  <si>
    <t>SAMN15368180</t>
  </si>
  <si>
    <t>GCA_013384535.1</t>
  </si>
  <si>
    <t>strain: N11-2542</t>
  </si>
  <si>
    <t>Switzerland</t>
  </si>
  <si>
    <t>AAQVRK01</t>
  </si>
  <si>
    <t>SAMN13286391</t>
  </si>
  <si>
    <t>SRR10484657</t>
  </si>
  <si>
    <t>strain: CFSAN100426</t>
  </si>
  <si>
    <t>Iowa</t>
  </si>
  <si>
    <t>AAQVRO01</t>
  </si>
  <si>
    <t>SAMN13286390</t>
  </si>
  <si>
    <t>SRR10484641</t>
  </si>
  <si>
    <t>strain: CFSAN100427</t>
  </si>
  <si>
    <t>AAQVRS01</t>
  </si>
  <si>
    <t>SAMN13286396</t>
  </si>
  <si>
    <t>SRR10484529</t>
  </si>
  <si>
    <t>strain: CFSAN100434</t>
  </si>
  <si>
    <t>AAQVRV01</t>
  </si>
  <si>
    <t>SAMN13286392</t>
  </si>
  <si>
    <t>SRR10489681</t>
  </si>
  <si>
    <t>strain: CFSAN100432</t>
  </si>
  <si>
    <t>AAQVRY01</t>
  </si>
  <si>
    <t>SAMN13286397</t>
  </si>
  <si>
    <t>SRR10484526</t>
  </si>
  <si>
    <t>strain: CFSAN100433</t>
  </si>
  <si>
    <t>AAQVTF01</t>
  </si>
  <si>
    <t>SAMN13286388</t>
  </si>
  <si>
    <t>SRR10484557</t>
  </si>
  <si>
    <t>strain: CFSAN100431</t>
  </si>
  <si>
    <t>AAQVTH01</t>
  </si>
  <si>
    <t>SAMN13286389</t>
  </si>
  <si>
    <t>SRR10484646</t>
  </si>
  <si>
    <t>strain: CFSAN100425</t>
  </si>
  <si>
    <t>AAQVTP01</t>
  </si>
  <si>
    <t>SAMN13286394</t>
  </si>
  <si>
    <t>SRR10484705</t>
  </si>
  <si>
    <t>strain: CFSAN100429</t>
  </si>
  <si>
    <t>AAQVUC01</t>
  </si>
  <si>
    <t>SAMN13286395</t>
  </si>
  <si>
    <t>SRR10484642</t>
  </si>
  <si>
    <t>strain: CFSAN100428</t>
  </si>
  <si>
    <t>AAQTOG01</t>
  </si>
  <si>
    <t>SAMN14419018</t>
  </si>
  <si>
    <t>SRR11362440</t>
  </si>
  <si>
    <t>strain: FDA455548-002-001</t>
  </si>
  <si>
    <t>isolation_source: Sheeps Milk Cheese</t>
  </si>
  <si>
    <t>Bulgaria</t>
  </si>
  <si>
    <t>AAQTQW01</t>
  </si>
  <si>
    <t>SAMN14419007</t>
  </si>
  <si>
    <t>strain: FDA441748-001-001</t>
  </si>
  <si>
    <t>isolation_source: Eggplant and Goat Cheese Sautee</t>
  </si>
  <si>
    <t>DAAKKB01</t>
  </si>
  <si>
    <t>PRJNA514245</t>
  </si>
  <si>
    <t>SAMN04331223</t>
  </si>
  <si>
    <t>SRR3108919</t>
  </si>
  <si>
    <t>strain: LiDS0177</t>
  </si>
  <si>
    <t>isolation_source: Solid - Food; Food; dairy Products; Raw - Raw milk cheese (unpasteurized)</t>
  </si>
  <si>
    <t>Canada</t>
  </si>
  <si>
    <t>DAAKKH01</t>
  </si>
  <si>
    <t>SAMN04331211</t>
  </si>
  <si>
    <t>SRR3108926</t>
  </si>
  <si>
    <t>strain: LiDS0165</t>
  </si>
  <si>
    <t>isolation_source: Solid - Food; Food; dairy Products; Heat processed (pasterized) - Ripened - Cheese made from pasteurized milk - Semi-soft - Ricotta; Pasteurized</t>
  </si>
  <si>
    <t>DAAKKL01</t>
  </si>
  <si>
    <t>SAMN04331226</t>
  </si>
  <si>
    <t>SRR3108929</t>
  </si>
  <si>
    <t>strain: LiDS0180</t>
  </si>
  <si>
    <t>isolation_source: Solid - Food; Food; dairy Products; Raw - Raw milk cheese (unpasteurized); Raw</t>
  </si>
  <si>
    <t>DAAKLN01</t>
  </si>
  <si>
    <t>SAMN04331253</t>
  </si>
  <si>
    <t>SRR3109060</t>
  </si>
  <si>
    <t>strain: LiDS0209</t>
  </si>
  <si>
    <t>isolation_source: Solid - Food; Food; dairy Products; Raw - Raw milk cheese (unpasteurized); Ready-to-eat (RTE)</t>
  </si>
  <si>
    <t>DAAKNV01</t>
  </si>
  <si>
    <t>SAMN04331114</t>
  </si>
  <si>
    <t>SRR3112627</t>
  </si>
  <si>
    <t>strain: LiDS0059</t>
  </si>
  <si>
    <t>isolation_source: Solid - Food; Food; dairy Products; Heat processed (pasterized) - Ripened - Cheese made from pasteurized milk - Soft - cream cheese; Pasteurized</t>
  </si>
  <si>
    <t>DAAKOF01</t>
  </si>
  <si>
    <t>SAMN04331115</t>
  </si>
  <si>
    <t>SRR3112633</t>
  </si>
  <si>
    <t>strain: LiDS0060</t>
  </si>
  <si>
    <t>isolation_source: Solid - Food; Food; dairy Products; Heat processed (pasterized) - Ripened - Cheese made from pasteurized milk - Semi-soft - Mozzarella\, Bocconcini; Pasteurized</t>
  </si>
  <si>
    <t>DAAKOG01</t>
  </si>
  <si>
    <t>SAMN04331153</t>
  </si>
  <si>
    <t>SRR3113962</t>
  </si>
  <si>
    <t>strain: LiDS0099</t>
  </si>
  <si>
    <t>isolation_source: Solid - Food; Food; dairy Products; Heat processed (pasterized) - Ripened - Cheese made from pasteurized milk - Soft - Cream cheese; Ready-to-eat (RTE)</t>
  </si>
  <si>
    <t>DAAKOK01</t>
  </si>
  <si>
    <t>SAMN04331131</t>
  </si>
  <si>
    <t>SRR3113975</t>
  </si>
  <si>
    <t>strain: LiDS0076</t>
  </si>
  <si>
    <t>isolation_source: Solid - Food; Food; dairy Products; Heat processed (pasterized) - Ripened - Cheese made from pasteurized milk - Soft-ripened - Brie\, Camembert; Pasteurized</t>
  </si>
  <si>
    <t>DAAKOL01</t>
  </si>
  <si>
    <t>SAMN04331130</t>
  </si>
  <si>
    <t>SRR3113964</t>
  </si>
  <si>
    <t>strain: LiDS0075</t>
  </si>
  <si>
    <t>DAAKPD01</t>
  </si>
  <si>
    <t>SAMN04331132</t>
  </si>
  <si>
    <t>SRR3113990</t>
  </si>
  <si>
    <t>strain: LiDS0077</t>
  </si>
  <si>
    <t>isolation_source: Solid - Food; Food; dairy Products; Heat processed (pasterized) - Ripened - Cheese made from pasteurized milk - Blue style - Blue\, Gorgonzola\, Roquefort\, Stilton; Pasteurized</t>
  </si>
  <si>
    <t>DAAKQR01</t>
  </si>
  <si>
    <t>SAMN04331164</t>
  </si>
  <si>
    <t>SRR3114222</t>
  </si>
  <si>
    <t>strain: LiDS0113</t>
  </si>
  <si>
    <t>isolation_source: Solid - Food; Food; dairy Products; Heat processed (pasterized) - Ripened - Cheese made from pasteurized milk - Soft - Cheese curds; Pasteurized</t>
  </si>
  <si>
    <t>DAAKRE01</t>
  </si>
  <si>
    <t>SAMN03470172</t>
  </si>
  <si>
    <t>SRR1974169</t>
  </si>
  <si>
    <t>isolate: Lm3554</t>
  </si>
  <si>
    <t>isolation_source: Cheese</t>
  </si>
  <si>
    <t>Australia</t>
  </si>
  <si>
    <t>Sydney</t>
  </si>
  <si>
    <t>AANCWJ01</t>
  </si>
  <si>
    <t>SAMN13699846</t>
  </si>
  <si>
    <t>SRR10804323</t>
  </si>
  <si>
    <t>isolate: PNUSAL006716,strain: 19B13127-8</t>
  </si>
  <si>
    <t>AANCWK01</t>
  </si>
  <si>
    <t>SAMN13699845</t>
  </si>
  <si>
    <t>SRR10804324</t>
  </si>
  <si>
    <t>isolate: PNUSAL006715,strain: 19B13127-7</t>
  </si>
  <si>
    <t>AANCWN01</t>
  </si>
  <si>
    <t>PRJNA514061</t>
  </si>
  <si>
    <t>SAMN13703477</t>
  </si>
  <si>
    <t>SRR10810367</t>
  </si>
  <si>
    <t>strain: FLAG-58759</t>
  </si>
  <si>
    <t>isolation_source: Salvadorian String Cheese</t>
  </si>
  <si>
    <t>Florida</t>
  </si>
  <si>
    <t>AANCYQ01</t>
  </si>
  <si>
    <t>SAMN13747397</t>
  </si>
  <si>
    <t>SRR10843674</t>
  </si>
  <si>
    <t>strain: FDA1115197 C003-001</t>
  </si>
  <si>
    <t>Pennsylvania</t>
  </si>
  <si>
    <t>AANCYW01</t>
  </si>
  <si>
    <t>SAMN13747395</t>
  </si>
  <si>
    <t>SRR10843645</t>
  </si>
  <si>
    <t>strain: FDA1115197 C002-001</t>
  </si>
  <si>
    <t>AANCYX01</t>
  </si>
  <si>
    <t>SAMN13747407</t>
  </si>
  <si>
    <t>SRR10843691</t>
  </si>
  <si>
    <t>strain: FDA1115197 C001-001</t>
  </si>
  <si>
    <t>AANEIH01</t>
  </si>
  <si>
    <t>SAMN12783747</t>
  </si>
  <si>
    <t>SRR9729863</t>
  </si>
  <si>
    <t>strain: Ulm_72</t>
  </si>
  <si>
    <t>Uruguay</t>
  </si>
  <si>
    <t>AANEJE01</t>
  </si>
  <si>
    <t>SAMN12822674</t>
  </si>
  <si>
    <t>SRR10018688</t>
  </si>
  <si>
    <t>strain: Ulm_91</t>
  </si>
  <si>
    <t>AANCNQ01</t>
  </si>
  <si>
    <t>SAMN12783938</t>
  </si>
  <si>
    <t>SRR9732314</t>
  </si>
  <si>
    <t>strain: Ulm_8</t>
  </si>
  <si>
    <t>AANCNS01</t>
  </si>
  <si>
    <t>SAMN12783877</t>
  </si>
  <si>
    <t>SRR9732315</t>
  </si>
  <si>
    <t>strain: Ulm_9</t>
  </si>
  <si>
    <t>AANCSX01</t>
  </si>
  <si>
    <t>SAMN13569405</t>
  </si>
  <si>
    <t>SRR10695634</t>
  </si>
  <si>
    <t>strain: FDA652122 C001-001</t>
  </si>
  <si>
    <t>AALANE01</t>
  </si>
  <si>
    <t>SAMN12783750</t>
  </si>
  <si>
    <t>SRR10018439</t>
  </si>
  <si>
    <t>strain: Ulm_97</t>
  </si>
  <si>
    <t>AAJQTE01</t>
  </si>
  <si>
    <t>SAMN02769672</t>
  </si>
  <si>
    <t>SRR1481681</t>
  </si>
  <si>
    <t>strain: MOD1_LS49</t>
  </si>
  <si>
    <t>isolation_source: food (cheese)</t>
  </si>
  <si>
    <t>AAIAGV01</t>
  </si>
  <si>
    <t>SAMN12108767</t>
  </si>
  <si>
    <t>SRR9335572</t>
  </si>
  <si>
    <t>strain: 19B05997-10</t>
  </si>
  <si>
    <t>isolation_source: raw milk cheese aged 60 days</t>
  </si>
  <si>
    <t>AAIAGW01</t>
  </si>
  <si>
    <t>SAMN12108750</t>
  </si>
  <si>
    <t>SRR9335562</t>
  </si>
  <si>
    <t>strain: 19B04832-9</t>
  </si>
  <si>
    <t>isolation_source: raw milk cheese</t>
  </si>
  <si>
    <t>AAIAGZ01</t>
  </si>
  <si>
    <t>SAMN12108805</t>
  </si>
  <si>
    <t>SRR9335616</t>
  </si>
  <si>
    <t>strain: 19B04399-1</t>
  </si>
  <si>
    <t>AAIAHL01</t>
  </si>
  <si>
    <t>SAMN12078815</t>
  </si>
  <si>
    <t>strain: 19B05683A-2</t>
  </si>
  <si>
    <t>isolation_source: Swab-Cheese press\, not in use</t>
  </si>
  <si>
    <t>AAIAHN01</t>
  </si>
  <si>
    <t>SAMN12078032</t>
  </si>
  <si>
    <t>strain: 19B05683A-6</t>
  </si>
  <si>
    <t>AAIAIJ01</t>
  </si>
  <si>
    <t>SAMN12108790</t>
  </si>
  <si>
    <t>SRR9335595</t>
  </si>
  <si>
    <t>strain: 19B04832-1</t>
  </si>
  <si>
    <t>AAIAHG01</t>
  </si>
  <si>
    <t>SAMN12108792</t>
  </si>
  <si>
    <t>SRR9335586</t>
  </si>
  <si>
    <t>strain: 19B04345-7</t>
  </si>
  <si>
    <t>isolation_source: queso fresco cotija</t>
  </si>
  <si>
    <t>AAIAIH01</t>
  </si>
  <si>
    <t>SAMN12108808</t>
  </si>
  <si>
    <t>SRR9335703</t>
  </si>
  <si>
    <t>strain: 19B04345-1</t>
  </si>
  <si>
    <t>AAECFG01</t>
  </si>
  <si>
    <t>SAMN08472356</t>
  </si>
  <si>
    <t>strain: CFSAN075782</t>
  </si>
  <si>
    <t>isolation_source: Plain Cream Cheese spread</t>
  </si>
  <si>
    <t>AACJXU01</t>
  </si>
  <si>
    <t>SAMN02922838</t>
  </si>
  <si>
    <t>SRR7819674</t>
  </si>
  <si>
    <t>strain: FDA467786 C1-RLM</t>
  </si>
  <si>
    <t>isolation_source: burrata soft cheese</t>
  </si>
  <si>
    <t>AACJYJ01</t>
  </si>
  <si>
    <t>SAMN11229796</t>
  </si>
  <si>
    <t>SRR8767216</t>
  </si>
  <si>
    <t>strain: LS1384</t>
  </si>
  <si>
    <t>Chile</t>
  </si>
  <si>
    <t>AACJQG01</t>
  </si>
  <si>
    <t>SAMN06328281</t>
  </si>
  <si>
    <t>SRR5251050</t>
  </si>
  <si>
    <t>strain: PNUSAL002860</t>
  </si>
  <si>
    <t>host: Homo sapiens,isolation_source: cheese</t>
  </si>
  <si>
    <t>AABGSB01</t>
  </si>
  <si>
    <t>PRJNA368992</t>
  </si>
  <si>
    <t>SAMN10392600</t>
  </si>
  <si>
    <t>SRR8172389</t>
  </si>
  <si>
    <t>strain: 18DMFO000086-1</t>
  </si>
  <si>
    <t>Michigan</t>
  </si>
  <si>
    <t>AABGSD01</t>
  </si>
  <si>
    <t>SAMN10392601</t>
  </si>
  <si>
    <t>SRR8172414</t>
  </si>
  <si>
    <t>strain: 18DMFO000086-2</t>
  </si>
  <si>
    <t>AABGTX01</t>
  </si>
  <si>
    <t>SAMN11316823</t>
  </si>
  <si>
    <t>SRR8835970</t>
  </si>
  <si>
    <t>strain: 2017L-6032</t>
  </si>
  <si>
    <t>AABGUC01</t>
  </si>
  <si>
    <t>SAMN11318566</t>
  </si>
  <si>
    <t>SRR8837400</t>
  </si>
  <si>
    <t>strain: LS1342</t>
  </si>
  <si>
    <t>AABGUD01</t>
  </si>
  <si>
    <t>SAMN11318571</t>
  </si>
  <si>
    <t>SRR8837414</t>
  </si>
  <si>
    <t>strain: LS1343</t>
  </si>
  <si>
    <t>AABGUG01</t>
  </si>
  <si>
    <t>SAMN11318701</t>
  </si>
  <si>
    <t>SRR8837447</t>
  </si>
  <si>
    <t>strain: LS1330</t>
  </si>
  <si>
    <t>AABGUH01</t>
  </si>
  <si>
    <t>SAMN11318751</t>
  </si>
  <si>
    <t>SRR8837524</t>
  </si>
  <si>
    <t>strain: LS1328</t>
  </si>
  <si>
    <t>AABGUJ01</t>
  </si>
  <si>
    <t>SAMN11318749</t>
  </si>
  <si>
    <t>SRR8837525</t>
  </si>
  <si>
    <t>strain: LS1327</t>
  </si>
  <si>
    <t>AABGUK01</t>
  </si>
  <si>
    <t>SAMN11318728</t>
  </si>
  <si>
    <t>SRR8837515</t>
  </si>
  <si>
    <t>strain: LS1344</t>
  </si>
  <si>
    <t>AABGUT01</t>
  </si>
  <si>
    <t>SAMN11318828</t>
  </si>
  <si>
    <t>SRR8837786</t>
  </si>
  <si>
    <t>strain: LS1326</t>
  </si>
  <si>
    <t>AABGUW01</t>
  </si>
  <si>
    <t>SAMN11318837</t>
  </si>
  <si>
    <t>SRR8838297</t>
  </si>
  <si>
    <t>strain: LS1332</t>
  </si>
  <si>
    <t>AABGUX01</t>
  </si>
  <si>
    <t>SAMN11318831</t>
  </si>
  <si>
    <t>SRR8837947</t>
  </si>
  <si>
    <t>strain: LS1341</t>
  </si>
  <si>
    <t>AABGVD01</t>
  </si>
  <si>
    <t>SAMN11319101</t>
  </si>
  <si>
    <t>SRR8838481</t>
  </si>
  <si>
    <t>strain: LS1325</t>
  </si>
  <si>
    <t>AABGVG01</t>
  </si>
  <si>
    <t>SAMN11319121</t>
  </si>
  <si>
    <t>SRR8838736</t>
  </si>
  <si>
    <t>strain: LS1324</t>
  </si>
  <si>
    <t>AABGVH01</t>
  </si>
  <si>
    <t>SAMN11319118</t>
  </si>
  <si>
    <t>SRR8838742</t>
  </si>
  <si>
    <t>strain: LS1339</t>
  </si>
  <si>
    <t>AABGVI01</t>
  </si>
  <si>
    <t>SAMN11319161</t>
  </si>
  <si>
    <t>SRR8838745</t>
  </si>
  <si>
    <t>strain: LS1338</t>
  </si>
  <si>
    <t>AABGVK01</t>
  </si>
  <si>
    <t>SAMN11319507</t>
  </si>
  <si>
    <t>SRR8838748</t>
  </si>
  <si>
    <t>strain: LS1340</t>
  </si>
  <si>
    <t>AABGVL01</t>
  </si>
  <si>
    <t>SAMN11319510</t>
  </si>
  <si>
    <t>SRR8838749</t>
  </si>
  <si>
    <t>strain: LS1335</t>
  </si>
  <si>
    <t>AABGVM01</t>
  </si>
  <si>
    <t>SAMN11319509</t>
  </si>
  <si>
    <t>SRR8838750</t>
  </si>
  <si>
    <t>strain: LS1334</t>
  </si>
  <si>
    <t>AABGVN01</t>
  </si>
  <si>
    <t>SAMN11319521</t>
  </si>
  <si>
    <t>SRR8838775</t>
  </si>
  <si>
    <t>strain: LS1337</t>
  </si>
  <si>
    <t>AABGWC01</t>
  </si>
  <si>
    <t>Listeria monocytogenes serotype 1/2b</t>
  </si>
  <si>
    <t>SAMN11319525</t>
  </si>
  <si>
    <t>SRR8838777</t>
  </si>
  <si>
    <t>strain: LS1313</t>
  </si>
  <si>
    <t>AABGWQ01</t>
  </si>
  <si>
    <t>SAMN06899307</t>
  </si>
  <si>
    <t>SRR5645596</t>
  </si>
  <si>
    <t>strain: 12FMFO000382</t>
  </si>
  <si>
    <t>AABCXG01</t>
  </si>
  <si>
    <t>Listeria monocytogenes CFSAN003808</t>
  </si>
  <si>
    <t>SAMN02352660</t>
  </si>
  <si>
    <t>strain: CFSAN003808</t>
  </si>
  <si>
    <t>isolation_source: smoked salmon - cream cheese base</t>
  </si>
  <si>
    <t>AABCXI01</t>
  </si>
  <si>
    <t>PRJNA266621</t>
  </si>
  <si>
    <t>SAMN03168673</t>
  </si>
  <si>
    <t>SRR1656981</t>
  </si>
  <si>
    <t>strain: MRL-14_00556</t>
  </si>
  <si>
    <t>Germany</t>
  </si>
  <si>
    <t>AABCYC01</t>
  </si>
  <si>
    <t>Listeria monocytogenes CFSAN003811</t>
  </si>
  <si>
    <t>SAMN02352663</t>
  </si>
  <si>
    <t>SRR975370</t>
  </si>
  <si>
    <t>strain: CFSAN003811</t>
  </si>
  <si>
    <t>isolation_source: goat cheese</t>
  </si>
  <si>
    <t>Spain</t>
  </si>
  <si>
    <t xml:space="preserve"> </t>
  </si>
  <si>
    <t>AABCYM01</t>
  </si>
  <si>
    <t>PRJNA243331</t>
  </si>
  <si>
    <t>SAMN02709415</t>
  </si>
  <si>
    <t>strain: CFSAN007114</t>
  </si>
  <si>
    <t>isolation_source: Turkey Ham and Cheese on Potato Bun</t>
  </si>
  <si>
    <t>AABCYY01</t>
  </si>
  <si>
    <t>SAMN02900390</t>
  </si>
  <si>
    <t>strain: CFSAN011042</t>
  </si>
  <si>
    <t>AABCYZ01</t>
  </si>
  <si>
    <t>SAMN02900391</t>
  </si>
  <si>
    <t>strain: CFSAN011043</t>
  </si>
  <si>
    <t>AABCZF01</t>
  </si>
  <si>
    <t>SAMN02709417</t>
  </si>
  <si>
    <t>strain: CFSAN007116</t>
  </si>
  <si>
    <t>isolation_source: sub sandwich with turkey &amp; cheese</t>
  </si>
  <si>
    <t>AABDDE01</t>
  </si>
  <si>
    <t>PRJNA229903</t>
  </si>
  <si>
    <t>SAMN03277622</t>
  </si>
  <si>
    <t>strain: NRRL B-33157</t>
  </si>
  <si>
    <t>isolation_source: ants\, flies\, debris found in cheese plant</t>
  </si>
  <si>
    <t>AABDEK01</t>
  </si>
  <si>
    <t>SAMN02419870</t>
  </si>
  <si>
    <t>SRR1818017</t>
  </si>
  <si>
    <t>strain: CFSAN003433</t>
  </si>
  <si>
    <t>isolation_source: blue-veined\, mold-ripened cheese</t>
  </si>
  <si>
    <t>AABDFO01</t>
  </si>
  <si>
    <t>SAMN02419878</t>
  </si>
  <si>
    <t>SRR1818069</t>
  </si>
  <si>
    <t>strain: CFSAN003441</t>
  </si>
  <si>
    <t>isolation_source: vaucherin cheese</t>
  </si>
  <si>
    <t>AABDUD01</t>
  </si>
  <si>
    <t>SAMN06760091</t>
  </si>
  <si>
    <t>SRR5494839</t>
  </si>
  <si>
    <t>strain: 11FMFO001646</t>
  </si>
  <si>
    <t>AABDUF01</t>
  </si>
  <si>
    <t>SAMN06760092</t>
  </si>
  <si>
    <t>SRR5494845</t>
  </si>
  <si>
    <t>strain: 11FMFO001645</t>
  </si>
  <si>
    <t>AABDUG01</t>
  </si>
  <si>
    <t>SAMN06760094</t>
  </si>
  <si>
    <t>SRR5494844</t>
  </si>
  <si>
    <t>strain: 11FMFO001634</t>
  </si>
  <si>
    <t>AABDXT01</t>
  </si>
  <si>
    <t>SAMN06620518</t>
  </si>
  <si>
    <t>SRR5409414</t>
  </si>
  <si>
    <t>strain: 10FMFO001434</t>
  </si>
  <si>
    <t>isolation_source: Raw Goat cheese</t>
  </si>
  <si>
    <t>AABDXU01</t>
  </si>
  <si>
    <t>SAMN06620523</t>
  </si>
  <si>
    <t>SRR5409429</t>
  </si>
  <si>
    <t>strain: 10FMFO001267</t>
  </si>
  <si>
    <t>AABDXV01</t>
  </si>
  <si>
    <t>SAMN06620520</t>
  </si>
  <si>
    <t>SRR5409413</t>
  </si>
  <si>
    <t>strain: 10FMFO001432</t>
  </si>
  <si>
    <t>isolation_source: Raw cheese</t>
  </si>
  <si>
    <t>AABDXZ01</t>
  </si>
  <si>
    <t>SAMN06620527</t>
  </si>
  <si>
    <t>SRR5409430</t>
  </si>
  <si>
    <t>strain: 09FMFO000138</t>
  </si>
  <si>
    <t>AABDYA01</t>
  </si>
  <si>
    <t>SAMN06620516</t>
  </si>
  <si>
    <t>SRR5409440</t>
  </si>
  <si>
    <t>strain: 09FMFO000055</t>
  </si>
  <si>
    <t>AABDYB01</t>
  </si>
  <si>
    <t>SAMN06620515</t>
  </si>
  <si>
    <t>SRR5409438</t>
  </si>
  <si>
    <t>strain: 09FMFO000137</t>
  </si>
  <si>
    <t>AABDYF01</t>
  </si>
  <si>
    <t>SAMN06648111</t>
  </si>
  <si>
    <t>SRR5418743</t>
  </si>
  <si>
    <t>strain: 11FMFO000013</t>
  </si>
  <si>
    <t>AABDYX01</t>
  </si>
  <si>
    <t>SAMN06760095</t>
  </si>
  <si>
    <t>SRR5469627</t>
  </si>
  <si>
    <t>strain: 11FMFO001633</t>
  </si>
  <si>
    <t>AABEAG01</t>
  </si>
  <si>
    <t>SAMN06899308</t>
  </si>
  <si>
    <t>SRR5645600</t>
  </si>
  <si>
    <t>strain: 12FMFO000381</t>
  </si>
  <si>
    <t>AABEBB01</t>
  </si>
  <si>
    <t>SAMN06899322</t>
  </si>
  <si>
    <t>SRR5663634</t>
  </si>
  <si>
    <t>strain: 12FMFO000390</t>
  </si>
  <si>
    <t>AABEBH01</t>
  </si>
  <si>
    <t>SAMN06899346</t>
  </si>
  <si>
    <t>SRR5663603</t>
  </si>
  <si>
    <t>strain: 12FMFO000474</t>
  </si>
  <si>
    <t>AABEBM01</t>
  </si>
  <si>
    <t>SAMN06620519</t>
  </si>
  <si>
    <t>SRR5680838</t>
  </si>
  <si>
    <t>strain: 10FMFO001433</t>
  </si>
  <si>
    <t>AABECF01</t>
  </si>
  <si>
    <t>SAMN06899321</t>
  </si>
  <si>
    <t>SRR6109294</t>
  </si>
  <si>
    <t>strain: 12FMFO000392</t>
  </si>
  <si>
    <t>AABBKJ01</t>
  </si>
  <si>
    <t>SAMN06642514</t>
  </si>
  <si>
    <t>SRR5380992</t>
  </si>
  <si>
    <t>strain: 09B00813A-1</t>
  </si>
  <si>
    <t>AABBMG01</t>
  </si>
  <si>
    <t>SAMN06677480</t>
  </si>
  <si>
    <t>SRR5408717</t>
  </si>
  <si>
    <t>strain: J4165</t>
  </si>
  <si>
    <t>Oregon</t>
  </si>
  <si>
    <t>AABBMJ01</t>
  </si>
  <si>
    <t>SAMN06677474</t>
  </si>
  <si>
    <t>SRR5408718</t>
  </si>
  <si>
    <t>strain: J4174</t>
  </si>
  <si>
    <t>AABCCA01</t>
  </si>
  <si>
    <t>SAMN07177538</t>
  </si>
  <si>
    <t>SRR5629166</t>
  </si>
  <si>
    <t>strain: FLAG-26682</t>
  </si>
  <si>
    <t>AABCCM01</t>
  </si>
  <si>
    <t>SAMN08472340</t>
  </si>
  <si>
    <t>strain: CFSAN075786</t>
  </si>
  <si>
    <t>AABCCN01</t>
  </si>
  <si>
    <t>SAMN08472347</t>
  </si>
  <si>
    <t>strain: CFSAN075788</t>
  </si>
  <si>
    <t>AABCCO01</t>
  </si>
  <si>
    <t>SAMN08472352</t>
  </si>
  <si>
    <t>strain: CFSAN075794</t>
  </si>
  <si>
    <t>AABCCS01</t>
  </si>
  <si>
    <t>SAMN08472336</t>
  </si>
  <si>
    <t>strain: CFSAN075787</t>
  </si>
  <si>
    <t>AABCCU01</t>
  </si>
  <si>
    <t>SAMN08472353</t>
  </si>
  <si>
    <t>strain: CFSAN075789</t>
  </si>
  <si>
    <t>AABCCW01</t>
  </si>
  <si>
    <t>SAMN08472344</t>
  </si>
  <si>
    <t>strain: CFSAN075792</t>
  </si>
  <si>
    <t>AABCCX01</t>
  </si>
  <si>
    <t>SAMN08472354</t>
  </si>
  <si>
    <t>strain: CFSAN075793</t>
  </si>
  <si>
    <t>AABCCY01</t>
  </si>
  <si>
    <t>SAMN08472345</t>
  </si>
  <si>
    <t>strain: CFSAN075790</t>
  </si>
  <si>
    <t>AABCCZ01</t>
  </si>
  <si>
    <t>SAMN08472338</t>
  </si>
  <si>
    <t>strain: CFSAN075785</t>
  </si>
  <si>
    <t>AABCDA01</t>
  </si>
  <si>
    <t>SAMN08472346</t>
  </si>
  <si>
    <t>strain: CFSAN075791</t>
  </si>
  <si>
    <t>AABCDC01</t>
  </si>
  <si>
    <t>SAMN08472337</t>
  </si>
  <si>
    <t>strain: CFSAN075796</t>
  </si>
  <si>
    <t>AABCDE01</t>
  </si>
  <si>
    <t>SAMN08472342</t>
  </si>
  <si>
    <t>strain: CFSAN075795</t>
  </si>
  <si>
    <t>AABCFI01</t>
  </si>
  <si>
    <t>SAMN02921729</t>
  </si>
  <si>
    <t>strain: FDA568230-1</t>
  </si>
  <si>
    <t>isolation_source: cheese\, mexican soft</t>
  </si>
  <si>
    <t>AABCFN01</t>
  </si>
  <si>
    <t>SAMN02922708</t>
  </si>
  <si>
    <t>SRR6806222</t>
  </si>
  <si>
    <t>strain: FDA568230-2</t>
  </si>
  <si>
    <t>AABCFY01</t>
  </si>
  <si>
    <t>SAMN08637617</t>
  </si>
  <si>
    <t>strain: FLAG-4546</t>
  </si>
  <si>
    <t>isolation_source: ham\, cheese sandwich</t>
  </si>
  <si>
    <t>AABCGC01</t>
  </si>
  <si>
    <t>SAMN08637616</t>
  </si>
  <si>
    <t>strain: FLAG-4544</t>
  </si>
  <si>
    <t>AABCKF01</t>
  </si>
  <si>
    <t>SAMN08723661</t>
  </si>
  <si>
    <t>SRR6860656</t>
  </si>
  <si>
    <t>strain: 18B01585-7</t>
  </si>
  <si>
    <t>AABCKI01</t>
  </si>
  <si>
    <t>SAMN08723666</t>
  </si>
  <si>
    <t>SRR6860838</t>
  </si>
  <si>
    <t>strain: 18B01585-4</t>
  </si>
  <si>
    <t>AABCLJ01</t>
  </si>
  <si>
    <t>SAMN08776838</t>
  </si>
  <si>
    <t>SRR6881701</t>
  </si>
  <si>
    <t>strain: FDA266003-C001-001</t>
  </si>
  <si>
    <t>isolation_source: Jack Cheese</t>
  </si>
  <si>
    <t>AABCLK01</t>
  </si>
  <si>
    <t>SAMN08776529</t>
  </si>
  <si>
    <t>SRR6881693</t>
  </si>
  <si>
    <t>strain: FDA425897-C001-001</t>
  </si>
  <si>
    <t>isolation_source: Soft Cheese</t>
  </si>
  <si>
    <t>AABBHE01</t>
  </si>
  <si>
    <t>SAMN06561812</t>
  </si>
  <si>
    <t>SRR5341885</t>
  </si>
  <si>
    <t>strain: 17B02320-9</t>
  </si>
  <si>
    <t>AABBHF01</t>
  </si>
  <si>
    <t>SAMN06561813</t>
  </si>
  <si>
    <t>SRR5341886</t>
  </si>
  <si>
    <t>strain: 17B02319-4</t>
  </si>
  <si>
    <t>AABBHH01</t>
  </si>
  <si>
    <t>SAMN06561815</t>
  </si>
  <si>
    <t>SRR5341888</t>
  </si>
  <si>
    <t>strain: 17B02318-4</t>
  </si>
  <si>
    <t>AABBHS01</t>
  </si>
  <si>
    <t>SAMN06603754</t>
  </si>
  <si>
    <t>SRR5344980</t>
  </si>
  <si>
    <t>strain: PNUSAL002900</t>
  </si>
  <si>
    <t>isolation_source: Hard cheese</t>
  </si>
  <si>
    <t>AAAXYH01</t>
  </si>
  <si>
    <t>SAMN04122410</t>
  </si>
  <si>
    <t>SRR2751894</t>
  </si>
  <si>
    <t>strain: FDA842910</t>
  </si>
  <si>
    <t>France</t>
  </si>
  <si>
    <t>AAAXYU01</t>
  </si>
  <si>
    <t>SAMN04160359</t>
  </si>
  <si>
    <t>SRR2811169</t>
  </si>
  <si>
    <t>strain: FLAG-13069</t>
  </si>
  <si>
    <t>isolation_source: Blue Stilton Cheese</t>
  </si>
  <si>
    <t>AAAYCM01</t>
  </si>
  <si>
    <t>SAMN03285258</t>
  </si>
  <si>
    <t>SRR2924594</t>
  </si>
  <si>
    <t>strain: CFSAN028792</t>
  </si>
  <si>
    <t>isolation_source: soft ripened cheese</t>
  </si>
  <si>
    <t>Maryland</t>
  </si>
  <si>
    <t>AAAYEK01</t>
  </si>
  <si>
    <t>SAMN04263432</t>
  </si>
  <si>
    <t>SRR2962368</t>
  </si>
  <si>
    <t>strain: FLAG-14068</t>
  </si>
  <si>
    <t>isolation_source: American Curd Cheese</t>
  </si>
  <si>
    <t>AABAMB01</t>
  </si>
  <si>
    <t>SAMN04487254</t>
  </si>
  <si>
    <t>strain: FLAG-68687</t>
  </si>
  <si>
    <t>isolation_source: ham and cheese sandwich</t>
  </si>
  <si>
    <t>AABAOV01</t>
  </si>
  <si>
    <t>SAMN04487216</t>
  </si>
  <si>
    <t>strain: FLAG-60643</t>
  </si>
  <si>
    <t>AABAOW01</t>
  </si>
  <si>
    <t>SAMN04487218</t>
  </si>
  <si>
    <t>SRR3660092</t>
  </si>
  <si>
    <t>strain: FLAG-61488</t>
  </si>
  <si>
    <t>isolation_source: queso fresco cheese</t>
  </si>
  <si>
    <t>AABATB01</t>
  </si>
  <si>
    <t>SAMN05384841</t>
  </si>
  <si>
    <t>SRR3928631</t>
  </si>
  <si>
    <t>strain: FLAG-57313</t>
  </si>
  <si>
    <t>isolation_source: soft white cheese</t>
  </si>
  <si>
    <t>AABATF01</t>
  </si>
  <si>
    <t>SAMN05384845</t>
  </si>
  <si>
    <t>SRR3928667</t>
  </si>
  <si>
    <t>strain: FLAG-58954</t>
  </si>
  <si>
    <t>isolation_source: queso seco cheese</t>
  </si>
  <si>
    <t>AABAWG01</t>
  </si>
  <si>
    <t>SAMN05430231</t>
  </si>
  <si>
    <t>strain: FLAG-53011</t>
  </si>
  <si>
    <t>isolation_source: turkey and cheese sandwich</t>
  </si>
  <si>
    <t>AABAWO01</t>
  </si>
  <si>
    <t>SAMN05382641</t>
  </si>
  <si>
    <t>SRR3945617</t>
  </si>
  <si>
    <t>strain: FDA747414-2 P4</t>
  </si>
  <si>
    <t>isolation_source: MOLITERNO AL TARTUFO CHEESE</t>
  </si>
  <si>
    <t>AABAZJ01</t>
  </si>
  <si>
    <t>SAMN06392666</t>
  </si>
  <si>
    <t>SRR5282220</t>
  </si>
  <si>
    <t>strain: PNUSAL002875</t>
  </si>
  <si>
    <t>isolation_source: Soft cheese</t>
  </si>
  <si>
    <t>AABAZL01</t>
  </si>
  <si>
    <t>SAMN06392665</t>
  </si>
  <si>
    <t>SRR5282219</t>
  </si>
  <si>
    <t>strain: PNUSAL002874</t>
  </si>
  <si>
    <t>AAAZDB01</t>
  </si>
  <si>
    <t>SAMN04487239</t>
  </si>
  <si>
    <t>strain: FLAG-64666</t>
  </si>
  <si>
    <t>isolation_source: Turkey&amp;cheese wrap</t>
  </si>
  <si>
    <t>AAAZDU01</t>
  </si>
  <si>
    <t>SAMN04487264</t>
  </si>
  <si>
    <t>strain: FLAG-73362</t>
  </si>
  <si>
    <t>isolation_source: ham\, turkey and pimento cheese sandwich</t>
  </si>
  <si>
    <t>AAAZDV01</t>
  </si>
  <si>
    <t>SAMN04487265</t>
  </si>
  <si>
    <t>strain: FLAG-73363</t>
  </si>
  <si>
    <t>AAAZDX01</t>
  </si>
  <si>
    <t>SAMN04487263</t>
  </si>
  <si>
    <t>strain: FLAG-73361</t>
  </si>
  <si>
    <t>AAAZEF01</t>
  </si>
  <si>
    <t>SAMN04487229</t>
  </si>
  <si>
    <t>strain: FLAG-62091</t>
  </si>
  <si>
    <t>isolation_source: turkey and cheese wrap sandwich</t>
  </si>
  <si>
    <t>AAAZEJ01</t>
  </si>
  <si>
    <t>SAMN04487237</t>
  </si>
  <si>
    <t>strain: FLAG-64660</t>
  </si>
  <si>
    <t>AAAZEK01</t>
  </si>
  <si>
    <t>SAMN04487238</t>
  </si>
  <si>
    <t>strain: FLAG-64665</t>
  </si>
  <si>
    <t>AAAZFE01</t>
  </si>
  <si>
    <t>SAMN04487266</t>
  </si>
  <si>
    <t>strain: FLAG-73644</t>
  </si>
  <si>
    <t>isolation_source: ham\, turkey\, pimento cheese sandwich</t>
  </si>
  <si>
    <t>AAAZFI01</t>
  </si>
  <si>
    <t>SAMN04487267</t>
  </si>
  <si>
    <t>strain: FLAG-73645</t>
  </si>
  <si>
    <t>AAAZFJ01</t>
  </si>
  <si>
    <t>SAMN04487268</t>
  </si>
  <si>
    <t>strain: FLAG-73646</t>
  </si>
  <si>
    <t>AAAZJH01</t>
  </si>
  <si>
    <t>SAMN04487225</t>
  </si>
  <si>
    <t>strain: FLAG-62087</t>
  </si>
  <si>
    <t>AAAZJK01</t>
  </si>
  <si>
    <t>SAMN04487228</t>
  </si>
  <si>
    <t>strain: FLAG-62090</t>
  </si>
  <si>
    <t>AAAZKR01</t>
  </si>
  <si>
    <t>SAMN04487282</t>
  </si>
  <si>
    <t>SRR3309226</t>
  </si>
  <si>
    <t>strain: FLAG-74416</t>
  </si>
  <si>
    <t>isolation_source: gouda cheese</t>
  </si>
  <si>
    <t>AAAWYM01</t>
  </si>
  <si>
    <t>SAMN08108745</t>
  </si>
  <si>
    <t>strain: FLAG-7495</t>
  </si>
  <si>
    <t>AAAWYN01</t>
  </si>
  <si>
    <t>SAMN08108742</t>
  </si>
  <si>
    <t>strain: FLAG-7871</t>
  </si>
  <si>
    <t>isolation_source: cheese steak sandwich</t>
  </si>
  <si>
    <t>AAAWYR01</t>
  </si>
  <si>
    <t>SAMN08108751</t>
  </si>
  <si>
    <t>SRR6344350</t>
  </si>
  <si>
    <t>strain: FLAG-3234</t>
  </si>
  <si>
    <t>isolation_source: swiss cheese</t>
  </si>
  <si>
    <t>AAAWZX01</t>
  </si>
  <si>
    <t>SAMN02922677</t>
  </si>
  <si>
    <t>SRR6366187</t>
  </si>
  <si>
    <t>strain: FDA226168</t>
  </si>
  <si>
    <t>AAAXGO01</t>
  </si>
  <si>
    <t>SAMN08217911</t>
  </si>
  <si>
    <t>SRR6425046</t>
  </si>
  <si>
    <t>strain: FLAG-34583</t>
  </si>
  <si>
    <t>isolation_source: Fresh Paneer Cheese</t>
  </si>
  <si>
    <t>AAAXIC01</t>
  </si>
  <si>
    <t>SAMN08287548</t>
  </si>
  <si>
    <t>SRR6443386</t>
  </si>
  <si>
    <t>strain: DFPST0071</t>
  </si>
  <si>
    <t>isolation_source: Mexican soft cheese</t>
  </si>
  <si>
    <t>AAAXID01</t>
  </si>
  <si>
    <t>SAMN08287519</t>
  </si>
  <si>
    <t>SRR6446755</t>
  </si>
  <si>
    <t>strain: DFPST0070</t>
  </si>
  <si>
    <t>AAAXIE01</t>
  </si>
  <si>
    <t>SAMN08321010</t>
  </si>
  <si>
    <t>SRR6446770</t>
  </si>
  <si>
    <t>strain: CFSAN071356</t>
  </si>
  <si>
    <t>AAAXRJ01</t>
  </si>
  <si>
    <t>SAMN08556558</t>
  </si>
  <si>
    <t>SRR6745671</t>
  </si>
  <si>
    <t>strain: 12B05825A-1</t>
  </si>
  <si>
    <t>isolation_source: cheese-spanish cheese</t>
  </si>
  <si>
    <t>AAAXRT01</t>
  </si>
  <si>
    <t>SAMN08472350</t>
  </si>
  <si>
    <t>strain: CFSAN075781</t>
  </si>
  <si>
    <t>AAAXRW01</t>
  </si>
  <si>
    <t>SAMN08472349</t>
  </si>
  <si>
    <t>strain: CFSAN075778</t>
  </si>
  <si>
    <t>AAAXRX01</t>
  </si>
  <si>
    <t>SAMN08472351</t>
  </si>
  <si>
    <t>strain: CFSAN075780</t>
  </si>
  <si>
    <t>AAAXRZ01</t>
  </si>
  <si>
    <t>SAMN08472348</t>
  </si>
  <si>
    <t>strain: CFSAN075779</t>
  </si>
  <si>
    <t>AAAWIN01</t>
  </si>
  <si>
    <t>SAMN07791359</t>
  </si>
  <si>
    <t>strain: FLAG-15079</t>
  </si>
  <si>
    <t>AAAWIX01</t>
  </si>
  <si>
    <t>SAMN07791946</t>
  </si>
  <si>
    <t>strain: FLAG-31432</t>
  </si>
  <si>
    <t>AAAWJB01</t>
  </si>
  <si>
    <t>SAMN07792000</t>
  </si>
  <si>
    <t>strain: FLAG-15077</t>
  </si>
  <si>
    <t>AAAWJC01</t>
  </si>
  <si>
    <t>SAMN07792011</t>
  </si>
  <si>
    <t>strain: FLAG-15078</t>
  </si>
  <si>
    <t>AAAWJF01</t>
  </si>
  <si>
    <t>SAMN07767539</t>
  </si>
  <si>
    <t>strain: FLAG-9481</t>
  </si>
  <si>
    <t>isolation_source: pimiento cheese</t>
  </si>
  <si>
    <t>AAAWJK01</t>
  </si>
  <si>
    <t>SAMN07767541</t>
  </si>
  <si>
    <t>strain: FLAG-8214</t>
  </si>
  <si>
    <t>isolation_source: cheese sandwich</t>
  </si>
  <si>
    <t>AAAWJM01</t>
  </si>
  <si>
    <t>SAMN07767493</t>
  </si>
  <si>
    <t>strain: FLAG-10047</t>
  </si>
  <si>
    <t>isolation_source: pork\, cheese sandwich</t>
  </si>
  <si>
    <t>AAAWLD01</t>
  </si>
  <si>
    <t>SAMN07823450</t>
  </si>
  <si>
    <t>strain: FLAG-14473</t>
  </si>
  <si>
    <t>isolation_source: turkey\, cheese sandwich</t>
  </si>
  <si>
    <t>AAAWOQ01</t>
  </si>
  <si>
    <t>SAMN07843509</t>
  </si>
  <si>
    <t>SRR6236574</t>
  </si>
  <si>
    <t>strain: 17B09129-6</t>
  </si>
  <si>
    <t>isolation_source: raw milk cheese-monterey jack</t>
  </si>
  <si>
    <t>AAAWOZ01</t>
  </si>
  <si>
    <t>SAMN07843504</t>
  </si>
  <si>
    <t>strain: FLAG-8152</t>
  </si>
  <si>
    <t>AAAWPF01</t>
  </si>
  <si>
    <t>SAMN07843528</t>
  </si>
  <si>
    <t>SRR6236887</t>
  </si>
  <si>
    <t>strain: 17B10819-2</t>
  </si>
  <si>
    <t>AAAWSS01</t>
  </si>
  <si>
    <t>SAMN08028260</t>
  </si>
  <si>
    <t>SRR6293336</t>
  </si>
  <si>
    <t>strain: CFSAN071354</t>
  </si>
  <si>
    <t>AAAWST01</t>
  </si>
  <si>
    <t>SAMN08028263</t>
  </si>
  <si>
    <t>SRR6293371</t>
  </si>
  <si>
    <t>strain: CFSAN071353</t>
  </si>
  <si>
    <t>AAAWSU01</t>
  </si>
  <si>
    <t>SAMN08028256</t>
  </si>
  <si>
    <t>SRR6293329</t>
  </si>
  <si>
    <t>strain: CFSAN071355</t>
  </si>
  <si>
    <t>AAAWVI01</t>
  </si>
  <si>
    <t>SAMN08057826</t>
  </si>
  <si>
    <t>strain: FLAG-33428</t>
  </si>
  <si>
    <t>isolation_source: HAM AND CHEESE SPREAD</t>
  </si>
  <si>
    <t>AAAWWG01</t>
  </si>
  <si>
    <t>SAMN08097584</t>
  </si>
  <si>
    <t>SRR6325477</t>
  </si>
  <si>
    <t>strain: 17B11386-8</t>
  </si>
  <si>
    <t>AAAVLS01</t>
  </si>
  <si>
    <t>SAMN07312515</t>
  </si>
  <si>
    <t>SRR5817980</t>
  </si>
  <si>
    <t>strain: FLAG-23765</t>
  </si>
  <si>
    <t>isolation_source: white cheese</t>
  </si>
  <si>
    <t>AAAVZK01</t>
  </si>
  <si>
    <t>SAMN07571681</t>
  </si>
  <si>
    <t>SRR6000474</t>
  </si>
  <si>
    <t>strain: NYAG_09B00813A-1</t>
  </si>
  <si>
    <t>isolation_source: cheese-queso fresco</t>
  </si>
  <si>
    <t>AAAWEH01</t>
  </si>
  <si>
    <t>SAMN07716065</t>
  </si>
  <si>
    <t>strain: FLAG-22113</t>
  </si>
  <si>
    <t>isolation_source: egg\, sausage\, cheese biscuit</t>
  </si>
  <si>
    <t>AAAWEL01</t>
  </si>
  <si>
    <t>SAMN07716492</t>
  </si>
  <si>
    <t>strain: FLAG-22114</t>
  </si>
  <si>
    <t>AAAUAD01</t>
  </si>
  <si>
    <t>SAMN05900796</t>
  </si>
  <si>
    <t>strain: FLAG-29605</t>
  </si>
  <si>
    <t>AAAUIG01</t>
  </si>
  <si>
    <t>SAMN05179420</t>
  </si>
  <si>
    <t>SRR5066070</t>
  </si>
  <si>
    <t>strain: C2013013299</t>
  </si>
  <si>
    <t>isolation_source: Hard Cheese</t>
  </si>
  <si>
    <t>Minnesota</t>
  </si>
  <si>
    <t>AAAUII01</t>
  </si>
  <si>
    <t>SAMN05179419</t>
  </si>
  <si>
    <t>SRR5066072</t>
  </si>
  <si>
    <t>strain: C2013012826</t>
  </si>
  <si>
    <t>isolation_source: Blue Cheese</t>
  </si>
  <si>
    <t xml:space="preserve">Minnesota </t>
  </si>
  <si>
    <t>AAAUKV01</t>
  </si>
  <si>
    <t>SAMN05938997</t>
  </si>
  <si>
    <t>SRR5105955</t>
  </si>
  <si>
    <t>strain: FDA969273-001-003</t>
  </si>
  <si>
    <t>isolation_source: Goat Cheese</t>
  </si>
  <si>
    <t>AAAUQI01</t>
  </si>
  <si>
    <t>SAMN06213892</t>
  </si>
  <si>
    <t>strain: FDA0984141-397-001</t>
  </si>
  <si>
    <t>isolation_source: Red Pepper Cheese</t>
  </si>
  <si>
    <t>AAAUQK01</t>
  </si>
  <si>
    <t>SAMN06213891</t>
  </si>
  <si>
    <t>strain: FDA0984141-506-001</t>
  </si>
  <si>
    <t>AAAUQM01</t>
  </si>
  <si>
    <t>SAMN06213889</t>
  </si>
  <si>
    <t>strain: FDA0984141-759-001</t>
  </si>
  <si>
    <t>AAAUQN01</t>
  </si>
  <si>
    <t>SAMN06213893</t>
  </si>
  <si>
    <t>strain: FDA0984141-392-001</t>
  </si>
  <si>
    <t>AAAUQO01</t>
  </si>
  <si>
    <t>SAMN06213890</t>
  </si>
  <si>
    <t>strain: FDA0984141-609-001</t>
  </si>
  <si>
    <t>AAAUXE01</t>
  </si>
  <si>
    <t>SAMN06958594</t>
  </si>
  <si>
    <t>SRR5646645</t>
  </si>
  <si>
    <t>strain: 08B08234A-1</t>
  </si>
  <si>
    <t>AAAUXG01</t>
  </si>
  <si>
    <t>SAMN06958595</t>
  </si>
  <si>
    <t>SRR5646644</t>
  </si>
  <si>
    <t>strain: 08B08233A-1</t>
  </si>
  <si>
    <t>AAAVFB01</t>
  </si>
  <si>
    <t>SAMN07209971</t>
  </si>
  <si>
    <t>strain: PNUSAL003071</t>
  </si>
  <si>
    <t>isolation_source: BACON &amp; CHEESE COOKED BRAT</t>
  </si>
  <si>
    <t>AAAVHP01</t>
  </si>
  <si>
    <t>SAMN07205600</t>
  </si>
  <si>
    <t>SRR5758428</t>
  </si>
  <si>
    <t>strain: FDA853098 C002-001</t>
  </si>
  <si>
    <t>isolation_source: Racelette Cheese</t>
  </si>
  <si>
    <t>AAAVJR01</t>
  </si>
  <si>
    <t>SAMN07281145</t>
  </si>
  <si>
    <t>SRR5804999</t>
  </si>
  <si>
    <t>strain: VA-WGS-17082</t>
  </si>
  <si>
    <t>AAAVLL01</t>
  </si>
  <si>
    <t>SAMN07312523</t>
  </si>
  <si>
    <t>strain: FLAG-26163</t>
  </si>
  <si>
    <t>AAAVLM01</t>
  </si>
  <si>
    <t>SAMN07312524</t>
  </si>
  <si>
    <t>strain: FLAG-26162</t>
  </si>
  <si>
    <t>AAAVLN01</t>
  </si>
  <si>
    <t>SAMN07312509</t>
  </si>
  <si>
    <t>strain: FLAG-26161</t>
  </si>
  <si>
    <t>AAATCW01</t>
  </si>
  <si>
    <t>SAMN05521509</t>
  </si>
  <si>
    <t>strain: FLAG-52103</t>
  </si>
  <si>
    <t>AAATEI01</t>
  </si>
  <si>
    <t>SAMN05521608</t>
  </si>
  <si>
    <t>SRR4031386</t>
  </si>
  <si>
    <t>strain: FLAG-46265</t>
  </si>
  <si>
    <t>isolation_source: cheese curd</t>
  </si>
  <si>
    <t>AAATEV01</t>
  </si>
  <si>
    <t>SAMN05521601</t>
  </si>
  <si>
    <t>strain: FLAG-46390</t>
  </si>
  <si>
    <t>isolation_source: sausage\, egg\, cheese sandwich</t>
  </si>
  <si>
    <t>AAATFJ01</t>
  </si>
  <si>
    <t>SAMN05574612</t>
  </si>
  <si>
    <t>strain: FLAG-60641</t>
  </si>
  <si>
    <t>AAATJL01</t>
  </si>
  <si>
    <t>SAMN05521558</t>
  </si>
  <si>
    <t>strain: FLAG-42406</t>
  </si>
  <si>
    <t>AAATJM01</t>
  </si>
  <si>
    <t>SAMN05521557</t>
  </si>
  <si>
    <t>strain: FLAG-42407</t>
  </si>
  <si>
    <t>AAATJS01</t>
  </si>
  <si>
    <t>SAMN05521563</t>
  </si>
  <si>
    <t>strain: FLAG-41470</t>
  </si>
  <si>
    <t>AAATJV01</t>
  </si>
  <si>
    <t>SAMN05521562</t>
  </si>
  <si>
    <t>strain: FLAG-41469</t>
  </si>
  <si>
    <t>AAATJX01</t>
  </si>
  <si>
    <t>SAMN05179391</t>
  </si>
  <si>
    <t>SRR4237880</t>
  </si>
  <si>
    <t>strain: C2010001337</t>
  </si>
  <si>
    <t>isolation_source: Cheese Spread</t>
  </si>
  <si>
    <t>AAATNK01</t>
  </si>
  <si>
    <t>SAMN05521541</t>
  </si>
  <si>
    <t>SRR4301094</t>
  </si>
  <si>
    <t>strain: FLAG-45474</t>
  </si>
  <si>
    <t>AAATNT01</t>
  </si>
  <si>
    <t>SAMN05521552</t>
  </si>
  <si>
    <t>SRR4301102</t>
  </si>
  <si>
    <t>strain: FLAG-43345</t>
  </si>
  <si>
    <t>AAATSN01</t>
  </si>
  <si>
    <t>SAMN05521584</t>
  </si>
  <si>
    <t>SRR4431689</t>
  </si>
  <si>
    <t>strain: FLAG-39414</t>
  </si>
  <si>
    <t>isolation_source: brie cheese</t>
  </si>
  <si>
    <t>AAATTD01</t>
  </si>
  <si>
    <t>SAMN05900838</t>
  </si>
  <si>
    <t>strain: FLAG-35269</t>
  </si>
  <si>
    <t>AAATTH01</t>
  </si>
  <si>
    <t>SAMN05900829</t>
  </si>
  <si>
    <t>strain: FLAG-35805</t>
  </si>
  <si>
    <t>AAATTJ01</t>
  </si>
  <si>
    <t>SAMN05900830</t>
  </si>
  <si>
    <t>strain: FLAG-35804</t>
  </si>
  <si>
    <t>AAATTQ01</t>
  </si>
  <si>
    <t>SAMN05900819</t>
  </si>
  <si>
    <t>strain: FLAG-37507</t>
  </si>
  <si>
    <t>AAATTR01</t>
  </si>
  <si>
    <t>SAMN05900824</t>
  </si>
  <si>
    <t>strain: FLAG-37193</t>
  </si>
  <si>
    <t>AAATTT01</t>
  </si>
  <si>
    <t>SAMN05900820</t>
  </si>
  <si>
    <t>strain: FLAG-37505</t>
  </si>
  <si>
    <t>AAATVO01</t>
  </si>
  <si>
    <t>SAMN05900808</t>
  </si>
  <si>
    <t>strain: FLAG-38436</t>
  </si>
  <si>
    <t>AAATVP01</t>
  </si>
  <si>
    <t>SAMN05900809</t>
  </si>
  <si>
    <t>strain: FLAG-38435</t>
  </si>
  <si>
    <t>AAATVR01</t>
  </si>
  <si>
    <t>SAMN05900805</t>
  </si>
  <si>
    <t>strain: FLAG-38620</t>
  </si>
  <si>
    <t>isolation_source: double cheeseburger</t>
  </si>
  <si>
    <t>AAATVW01</t>
  </si>
  <si>
    <t>SAMN05900810</t>
  </si>
  <si>
    <t>strain: FLAG-38434</t>
  </si>
  <si>
    <t>AAATWG01</t>
  </si>
  <si>
    <t>SAMN05179392</t>
  </si>
  <si>
    <t>SRR4733511</t>
  </si>
  <si>
    <t>strain: C2010001340</t>
  </si>
  <si>
    <t>isolation_source: Cream Cheese Spread</t>
  </si>
  <si>
    <t>AAATWZ01</t>
  </si>
  <si>
    <t>SAMN05900839</t>
  </si>
  <si>
    <t>strain: FLAG-35268</t>
  </si>
  <si>
    <t>AAATXC01</t>
  </si>
  <si>
    <t>SAMN05900840</t>
  </si>
  <si>
    <t>strain: FLAG-35267</t>
  </si>
  <si>
    <t>AAATXV01</t>
  </si>
  <si>
    <t>SAMN05179422</t>
  </si>
  <si>
    <t>SRR5000317</t>
  </si>
  <si>
    <t>strain: C2013013307</t>
  </si>
  <si>
    <t>AAATYG01</t>
  </si>
  <si>
    <t>SAMN05179421</t>
  </si>
  <si>
    <t>SRR5000319</t>
  </si>
  <si>
    <t>strain: C2013013305</t>
  </si>
  <si>
    <t>AAATZK01</t>
  </si>
  <si>
    <t>SAMN05900771</t>
  </si>
  <si>
    <t>strain: FLAG-29604</t>
  </si>
  <si>
    <t>AAATBS01</t>
  </si>
  <si>
    <t>SAMN02922008</t>
  </si>
  <si>
    <t>SRR3995860</t>
  </si>
  <si>
    <t>strain: FDA606723</t>
  </si>
  <si>
    <t>isolation_source: queso cotija</t>
  </si>
  <si>
    <t>Wisconsin</t>
  </si>
  <si>
    <t>AAASTR01</t>
  </si>
  <si>
    <t>SAMN11098951</t>
  </si>
  <si>
    <t>SRR8707363</t>
  </si>
  <si>
    <t>strain: FDA1085817-002-001</t>
  </si>
  <si>
    <t>isolation_source: Hard White Cheese RL4I</t>
  </si>
  <si>
    <t>Colombia</t>
  </si>
  <si>
    <t>AAASXZ01</t>
  </si>
  <si>
    <t>SAMN11229797</t>
  </si>
  <si>
    <t>SRR8767230</t>
  </si>
  <si>
    <t>strain: LS1380</t>
  </si>
  <si>
    <t>AAASYM01</t>
  </si>
  <si>
    <t>SAMN11230910</t>
  </si>
  <si>
    <t>SRR8767573</t>
  </si>
  <si>
    <t>strain: LS1333</t>
  </si>
  <si>
    <t>AAASYP01</t>
  </si>
  <si>
    <t>SAMN11230914</t>
  </si>
  <si>
    <t>SRR8767761</t>
  </si>
  <si>
    <t>strain: LS1331</t>
  </si>
  <si>
    <t>AAASYW01</t>
  </si>
  <si>
    <t>SAMN11231019</t>
  </si>
  <si>
    <t>SRR8767780</t>
  </si>
  <si>
    <t>strain: LS1381</t>
  </si>
  <si>
    <t>AAASYX01</t>
  </si>
  <si>
    <t>SAMN11231028</t>
  </si>
  <si>
    <t>SRR8767792</t>
  </si>
  <si>
    <t>strain: LS1379</t>
  </si>
  <si>
    <t>AAASYY01</t>
  </si>
  <si>
    <t>SAMN11231029</t>
  </si>
  <si>
    <t>SRR8767795</t>
  </si>
  <si>
    <t>strain: LS1378</t>
  </si>
  <si>
    <t>AAASYZ01</t>
  </si>
  <si>
    <t>SAMN11231037</t>
  </si>
  <si>
    <t>SRR8767799</t>
  </si>
  <si>
    <t>strain: LS1376</t>
  </si>
  <si>
    <t>AAASZA01</t>
  </si>
  <si>
    <t>SAMN11231026</t>
  </si>
  <si>
    <t>SRR8767791</t>
  </si>
  <si>
    <t>strain: LS1375</t>
  </si>
  <si>
    <t>AAASZE01</t>
  </si>
  <si>
    <t>SAMN11229833</t>
  </si>
  <si>
    <t>SRR8767292</t>
  </si>
  <si>
    <t>strain: LS1392</t>
  </si>
  <si>
    <t>AAASZG01</t>
  </si>
  <si>
    <t>SAMN11229958</t>
  </si>
  <si>
    <t>SRR8767306</t>
  </si>
  <si>
    <t>strain: LS1399</t>
  </si>
  <si>
    <t>AAASZH01</t>
  </si>
  <si>
    <t>SAMN11229956</t>
  </si>
  <si>
    <t>SRR8767299</t>
  </si>
  <si>
    <t>strain: LS1397</t>
  </si>
  <si>
    <t>AAASZI01</t>
  </si>
  <si>
    <t>SAMN11229834</t>
  </si>
  <si>
    <t>SRR8767294</t>
  </si>
  <si>
    <t>strain: LS1395</t>
  </si>
  <si>
    <t>AAASZJ01</t>
  </si>
  <si>
    <t>SAMN11229959</t>
  </si>
  <si>
    <t>SRR8767308</t>
  </si>
  <si>
    <t>strain: LS1367</t>
  </si>
  <si>
    <t>AAASZK01</t>
  </si>
  <si>
    <t>SAMN11229954</t>
  </si>
  <si>
    <t>SRR8767298</t>
  </si>
  <si>
    <t>strain: LS1389</t>
  </si>
  <si>
    <t>AAASZL01</t>
  </si>
  <si>
    <t>SAMN11229964</t>
  </si>
  <si>
    <t>SRR8767312</t>
  </si>
  <si>
    <t>strain: LS1391</t>
  </si>
  <si>
    <t>AAASZM01</t>
  </si>
  <si>
    <t>SAMN11229968</t>
  </si>
  <si>
    <t>SRR8767314</t>
  </si>
  <si>
    <t>strain: LS1361</t>
  </si>
  <si>
    <t>AAASZN01</t>
  </si>
  <si>
    <t>SAMN11229970</t>
  </si>
  <si>
    <t>SRR8767327</t>
  </si>
  <si>
    <t>strain: LS1360</t>
  </si>
  <si>
    <t>AAASZP01</t>
  </si>
  <si>
    <t>SAMN11229972</t>
  </si>
  <si>
    <t>SRR8767330</t>
  </si>
  <si>
    <t>strain: LS1309</t>
  </si>
  <si>
    <t>AAASZR01</t>
  </si>
  <si>
    <t>SAMN11230092</t>
  </si>
  <si>
    <t>SRR8767341</t>
  </si>
  <si>
    <t>strain: LS1401</t>
  </si>
  <si>
    <t>AAASZS01</t>
  </si>
  <si>
    <t>SAMN11230738</t>
  </si>
  <si>
    <t>SRR8767360</t>
  </si>
  <si>
    <t>strain: LS1315</t>
  </si>
  <si>
    <t>AAASZU01</t>
  </si>
  <si>
    <t>SAMN11229973</t>
  </si>
  <si>
    <t>SRR8767333</t>
  </si>
  <si>
    <t>strain: LS1314</t>
  </si>
  <si>
    <t>AAASZV01</t>
  </si>
  <si>
    <t>SAMN11230093</t>
  </si>
  <si>
    <t>SRR8767342</t>
  </si>
  <si>
    <t>strain: LS1359</t>
  </si>
  <si>
    <t>AAASZW01</t>
  </si>
  <si>
    <t>SAMN11230741</t>
  </si>
  <si>
    <t>SRR8767385</t>
  </si>
  <si>
    <t>strain: LS1357</t>
  </si>
  <si>
    <t>AAASZX01</t>
  </si>
  <si>
    <t>SAMN11230742</t>
  </si>
  <si>
    <t>SRR8767386</t>
  </si>
  <si>
    <t>strain: LS1365</t>
  </si>
  <si>
    <t>AAASZY01</t>
  </si>
  <si>
    <t>SAMN11230750</t>
  </si>
  <si>
    <t>SRR8767397</t>
  </si>
  <si>
    <t>strain: LS1318</t>
  </si>
  <si>
    <t>AAASZZ01</t>
  </si>
  <si>
    <t>SAMN11230740</t>
  </si>
  <si>
    <t>SRR8767362</t>
  </si>
  <si>
    <t>strain: LS1400</t>
  </si>
  <si>
    <t>AAATAH01</t>
  </si>
  <si>
    <t>SAMN11230909</t>
  </si>
  <si>
    <t>SRR8767767</t>
  </si>
  <si>
    <t>strain: LS1321</t>
  </si>
  <si>
    <t>AAATAI01</t>
  </si>
  <si>
    <t>Listeria monocytogenes serotype 1/2a</t>
  </si>
  <si>
    <t>SAMN11231022</t>
  </si>
  <si>
    <t>SRR8767781</t>
  </si>
  <si>
    <t>strain: LS1369</t>
  </si>
  <si>
    <t>AAATAJ01</t>
  </si>
  <si>
    <t>SAMN11231025</t>
  </si>
  <si>
    <t>SRR8767785</t>
  </si>
  <si>
    <t>strain: LS1370</t>
  </si>
  <si>
    <t>AAATAQ01</t>
  </si>
  <si>
    <t>SAMN11231035</t>
  </si>
  <si>
    <t>SRR8767797</t>
  </si>
  <si>
    <t>strain: LS1373</t>
  </si>
  <si>
    <t>AAARXI01</t>
  </si>
  <si>
    <t>SAMN02921367</t>
  </si>
  <si>
    <t>SRR8660428</t>
  </si>
  <si>
    <t>strain: FDA657082-2</t>
  </si>
  <si>
    <t>Washington</t>
  </si>
  <si>
    <t>AAARXK01</t>
  </si>
  <si>
    <t>SAMN02921375</t>
  </si>
  <si>
    <t>SRR8660430</t>
  </si>
  <si>
    <t>strain: FDA241984</t>
  </si>
  <si>
    <t>Portugal</t>
  </si>
  <si>
    <t>AAARFM01</t>
  </si>
  <si>
    <t>SAMN10977232</t>
  </si>
  <si>
    <t>strain: FLAG-4545</t>
  </si>
  <si>
    <t>isolation_source: Ham\, Cheese Sandwich</t>
  </si>
  <si>
    <t>AAARUN01</t>
  </si>
  <si>
    <t>SAMN11229793</t>
  </si>
  <si>
    <t>SRR8767215</t>
  </si>
  <si>
    <t>strain: LS1382</t>
  </si>
  <si>
    <t>AAARUP01</t>
  </si>
  <si>
    <t>SAMN11229792</t>
  </si>
  <si>
    <t>SRR8767231</t>
  </si>
  <si>
    <t>strain: LS1383</t>
  </si>
  <si>
    <t>AAARUV01</t>
  </si>
  <si>
    <t>SAMN11230908</t>
  </si>
  <si>
    <t>SRR8767575</t>
  </si>
  <si>
    <t>strain: LS1329</t>
  </si>
  <si>
    <t>AAARUX01</t>
  </si>
  <si>
    <t>SAMN11230855</t>
  </si>
  <si>
    <t>SRR8767576</t>
  </si>
  <si>
    <t>strain: LS1323</t>
  </si>
  <si>
    <t>AAARVA01</t>
  </si>
  <si>
    <t>SAMN11230916</t>
  </si>
  <si>
    <t>SRR8767578</t>
  </si>
  <si>
    <t>strain: LS1377</t>
  </si>
  <si>
    <t>AAARVB01</t>
  </si>
  <si>
    <t>SAMN11230883</t>
  </si>
  <si>
    <t>SRR8767730</t>
  </si>
  <si>
    <t>strain: LS1336</t>
  </si>
  <si>
    <t>AAARVF01</t>
  </si>
  <si>
    <t>SAMN11231030</t>
  </si>
  <si>
    <t>SRR8767794</t>
  </si>
  <si>
    <t>strain: LS1374</t>
  </si>
  <si>
    <t>AAARVJ01</t>
  </si>
  <si>
    <t>SAMN11231201</t>
  </si>
  <si>
    <t>SRR8767802</t>
  </si>
  <si>
    <t>strain: LS1345</t>
  </si>
  <si>
    <t>AAARVN01</t>
  </si>
  <si>
    <t>SAMN11229787</t>
  </si>
  <si>
    <t>SRR8767212</t>
  </si>
  <si>
    <t>strain: LS1388</t>
  </si>
  <si>
    <t>AAARVQ01</t>
  </si>
  <si>
    <t>SAMN11229955</t>
  </si>
  <si>
    <t>SRR8767305</t>
  </si>
  <si>
    <t>strain: LS1390</t>
  </si>
  <si>
    <t>AAARVR01</t>
  </si>
  <si>
    <t>SAMN11229960</t>
  </si>
  <si>
    <t>SRR8767309</t>
  </si>
  <si>
    <t>strain: LS1398</t>
  </si>
  <si>
    <t>AAARVS01</t>
  </si>
  <si>
    <t>SAMN11229835</t>
  </si>
  <si>
    <t>SRR8767295</t>
  </si>
  <si>
    <t>strain: LS1394</t>
  </si>
  <si>
    <t>AAARVT01</t>
  </si>
  <si>
    <t>SAMN11229961</t>
  </si>
  <si>
    <t>SRR8767310</t>
  </si>
  <si>
    <t>strain: LS1366</t>
  </si>
  <si>
    <t>AAARVV01</t>
  </si>
  <si>
    <t>SAMN11229832</t>
  </si>
  <si>
    <t>SRR8767293</t>
  </si>
  <si>
    <t>strain: LS1393</t>
  </si>
  <si>
    <t>AAARVW01</t>
  </si>
  <si>
    <t>SAMN11229957</t>
  </si>
  <si>
    <t>SRR8767307</t>
  </si>
  <si>
    <t>strain: LS1396</t>
  </si>
  <si>
    <t>AAARVX01</t>
  </si>
  <si>
    <t>SAMN11229967</t>
  </si>
  <si>
    <t>SRR8767316</t>
  </si>
  <si>
    <t>strain: LS1358</t>
  </si>
  <si>
    <t>AAARVY01</t>
  </si>
  <si>
    <t>SAMN11230089</t>
  </si>
  <si>
    <t>SRR8767337</t>
  </si>
  <si>
    <t>strain: LS1310</t>
  </si>
  <si>
    <t>AAARVZ01</t>
  </si>
  <si>
    <t>SAMN11230614</t>
  </si>
  <si>
    <t>SRR8767347</t>
  </si>
  <si>
    <t>strain: LS1316</t>
  </si>
  <si>
    <t>AAARWA01</t>
  </si>
  <si>
    <t>SAMN11230090</t>
  </si>
  <si>
    <t>SRR8767338</t>
  </si>
  <si>
    <t>strain: LS1402</t>
  </si>
  <si>
    <t>AAARWB01</t>
  </si>
  <si>
    <t>SAMN11230737</t>
  </si>
  <si>
    <t>SRR8767354</t>
  </si>
  <si>
    <t>strain: LS1317</t>
  </si>
  <si>
    <t>AAARWC01</t>
  </si>
  <si>
    <t>SAMN11230746</t>
  </si>
  <si>
    <t>SRR8767395</t>
  </si>
  <si>
    <t>strain: LS1320</t>
  </si>
  <si>
    <t>AAARWD01</t>
  </si>
  <si>
    <t>SAMN11230748</t>
  </si>
  <si>
    <t>SRR8767396</t>
  </si>
  <si>
    <t>strain: LS1322</t>
  </si>
  <si>
    <t>AAARWF01</t>
  </si>
  <si>
    <t>SAMN11230734</t>
  </si>
  <si>
    <t>SRR8767352</t>
  </si>
  <si>
    <t>strain: LS1319</t>
  </si>
  <si>
    <t>AAARWG01</t>
  </si>
  <si>
    <t>SAMN11230911</t>
  </si>
  <si>
    <t>SRR8767731</t>
  </si>
  <si>
    <t>strain: LS1371</t>
  </si>
  <si>
    <t>AAARWH01</t>
  </si>
  <si>
    <t>SAMN11230739</t>
  </si>
  <si>
    <t>SRR8767361</t>
  </si>
  <si>
    <t>strain: LS1311</t>
  </si>
  <si>
    <t>AAARWI01</t>
  </si>
  <si>
    <t>SAMN11230732</t>
  </si>
  <si>
    <t>SRR8767353</t>
  </si>
  <si>
    <t>strain: LS1312</t>
  </si>
  <si>
    <t>AAARWP01</t>
  </si>
  <si>
    <t>SAMN11230917</t>
  </si>
  <si>
    <t>SRR8767770</t>
  </si>
  <si>
    <t>strain: LS1372</t>
  </si>
  <si>
    <t>AAARWQ01</t>
  </si>
  <si>
    <t>SAMN11231021</t>
  </si>
  <si>
    <t>SRR8767782</t>
  </si>
  <si>
    <t>strain: LS1368</t>
  </si>
  <si>
    <t>AAAJKF01</t>
  </si>
  <si>
    <t>SAMN02923078</t>
  </si>
  <si>
    <t>SRR8535474</t>
  </si>
  <si>
    <t>strain: FDA663770-1</t>
  </si>
  <si>
    <t>isolation_source: quesillo oaxaca string cheese</t>
  </si>
  <si>
    <t>Mexico</t>
  </si>
  <si>
    <t>AAAJPT01</t>
  </si>
  <si>
    <t>SAMN03840676</t>
  </si>
  <si>
    <t>SRR2102432</t>
  </si>
  <si>
    <t>strain: FDA00009212</t>
  </si>
  <si>
    <t>Greece</t>
  </si>
  <si>
    <t>AAAJSA01</t>
  </si>
  <si>
    <t>SAMN02666873</t>
  </si>
  <si>
    <t>SRR1181568</t>
  </si>
  <si>
    <t>isolate: MD3884,strain: CFSAN010070</t>
  </si>
  <si>
    <t>AAAJSF01</t>
  </si>
  <si>
    <t>SAMN02665357</t>
  </si>
  <si>
    <t>SRR1182223</t>
  </si>
  <si>
    <t>strain: VA-WGS-00229</t>
  </si>
  <si>
    <t>isolation_source: fresh cheese curd</t>
  </si>
  <si>
    <t>Virginia</t>
  </si>
  <si>
    <t>AAAJSH01</t>
  </si>
  <si>
    <t>SAMN02665356</t>
  </si>
  <si>
    <t>SRR1182222</t>
  </si>
  <si>
    <t>strain: VA-WGS-00228</t>
  </si>
  <si>
    <t>AAAJTA01</t>
  </si>
  <si>
    <t>SAMN02687567</t>
  </si>
  <si>
    <t>SRR1187427</t>
  </si>
  <si>
    <t>strain: VA-WGS-00236</t>
  </si>
  <si>
    <t>AAAJTB01</t>
  </si>
  <si>
    <t>SAMN02687571</t>
  </si>
  <si>
    <t>SRR1187616</t>
  </si>
  <si>
    <t>strain: VA-WGS-00240</t>
  </si>
  <si>
    <t>AAAJUW01</t>
  </si>
  <si>
    <t>SAMN03285266</t>
  </si>
  <si>
    <t>SRR2924602</t>
  </si>
  <si>
    <t>strain: CFSAN028800</t>
  </si>
  <si>
    <t>isolation_source: fresh cheese</t>
  </si>
  <si>
    <t>AAAJVJ01</t>
  </si>
  <si>
    <t>SAMN02687579</t>
  </si>
  <si>
    <t>SRR1198878</t>
  </si>
  <si>
    <t>strain: CFSAN010973</t>
  </si>
  <si>
    <t>isolation_source: fresh round cheese</t>
  </si>
  <si>
    <t>AAAJVW01</t>
  </si>
  <si>
    <t>SAMN04146043</t>
  </si>
  <si>
    <t>strain: FLAG-76745</t>
  </si>
  <si>
    <t>AAAJZL01</t>
  </si>
  <si>
    <t>SAMN02921357</t>
  </si>
  <si>
    <t>SRR3945595</t>
  </si>
  <si>
    <t>strain: FDA760809</t>
  </si>
  <si>
    <t>isolation_source: bianco\, brie-style cheese</t>
  </si>
  <si>
    <t>AAAJZM01</t>
  </si>
  <si>
    <t>SAMN02921751</t>
  </si>
  <si>
    <t>SRR3945582</t>
  </si>
  <si>
    <t>strain: FDA640332-1</t>
  </si>
  <si>
    <t>isolation_source: oaxaca string cheese</t>
  </si>
  <si>
    <t>AAAJZN01</t>
  </si>
  <si>
    <t>SAMN02709213</t>
  </si>
  <si>
    <t>strain: FDA778762</t>
  </si>
  <si>
    <t>isolation_source: cheddar pear cheese</t>
  </si>
  <si>
    <t>AAAJZU01</t>
  </si>
  <si>
    <t>SAMN02922621</t>
  </si>
  <si>
    <t>strain: FDA466148</t>
  </si>
  <si>
    <t>isolation_source: roast beef and cheese sandwich</t>
  </si>
  <si>
    <t>AAAKAV01</t>
  </si>
  <si>
    <t>SAMN02850717</t>
  </si>
  <si>
    <t>strain: CFSAN018404</t>
  </si>
  <si>
    <t>isolation_source: ham &amp; green onion cheese spread</t>
  </si>
  <si>
    <t>AAAKAW01</t>
  </si>
  <si>
    <t>SAMN02850716</t>
  </si>
  <si>
    <t>strain: CFSAN018403</t>
  </si>
  <si>
    <t>AAAKBU01</t>
  </si>
  <si>
    <t>SAMN02922104</t>
  </si>
  <si>
    <t>strain: FDA322030</t>
  </si>
  <si>
    <t>AAAKBV01</t>
  </si>
  <si>
    <t>SAMN02923439</t>
  </si>
  <si>
    <t>SRR4098791</t>
  </si>
  <si>
    <t>strain: FDA214199</t>
  </si>
  <si>
    <t>isolation_source: shredded mozzarella cheese</t>
  </si>
  <si>
    <t>Illinois</t>
  </si>
  <si>
    <t>AAAKBW01</t>
  </si>
  <si>
    <t>SAMN02937498</t>
  </si>
  <si>
    <t>strain: FDA322031</t>
  </si>
  <si>
    <t>AAAKBX01</t>
  </si>
  <si>
    <t>SAMN02937497</t>
  </si>
  <si>
    <t>strain: FDA322029</t>
  </si>
  <si>
    <t>AAAKBY01</t>
  </si>
  <si>
    <t>SAMN02923342</t>
  </si>
  <si>
    <t>SRR4098793</t>
  </si>
  <si>
    <t>strain: FDA246523</t>
  </si>
  <si>
    <t>isolation_source: soft white mexican cheese</t>
  </si>
  <si>
    <t>AAAKBZ01</t>
  </si>
  <si>
    <t>SAMN02922103</t>
  </si>
  <si>
    <t>strain: FDA322027</t>
  </si>
  <si>
    <t>AAAKCA01</t>
  </si>
  <si>
    <t>SAMN02922105</t>
  </si>
  <si>
    <t>strain: FDA322032</t>
  </si>
  <si>
    <t>AAAKCB01</t>
  </si>
  <si>
    <t>SAMN02937496</t>
  </si>
  <si>
    <t>strain: FDA322028</t>
  </si>
  <si>
    <t>AAAKCV01</t>
  </si>
  <si>
    <t>SAMN02850692</t>
  </si>
  <si>
    <t>SRR1553904</t>
  </si>
  <si>
    <t>strain: CFSAN012616</t>
  </si>
  <si>
    <t>isolation_source: fontina cheese</t>
  </si>
  <si>
    <t>SRR1378352</t>
  </si>
  <si>
    <t>AAAKDA01</t>
  </si>
  <si>
    <t>SAMN02850720</t>
  </si>
  <si>
    <t>strain: CFSAN018407</t>
  </si>
  <si>
    <t>AAAKDD01</t>
  </si>
  <si>
    <t>SAMN02850727</t>
  </si>
  <si>
    <t>strain: CFSAN018414</t>
  </si>
  <si>
    <t>isolation_source: egg\,sausage\,cheese burrito</t>
  </si>
  <si>
    <t>AAAKEM01</t>
  </si>
  <si>
    <t>SAMN02769680</t>
  </si>
  <si>
    <t>SRR1509629</t>
  </si>
  <si>
    <t>strain: MOD1_LS84</t>
  </si>
  <si>
    <t>isolation_source: ricotta cheese</t>
  </si>
  <si>
    <t>AAAKEN01</t>
  </si>
  <si>
    <t>SAMN02769679</t>
  </si>
  <si>
    <t>SRR1509634</t>
  </si>
  <si>
    <t>strain: MOD1_LS81</t>
  </si>
  <si>
    <t>AAAKEV01</t>
  </si>
  <si>
    <t>SAMN02769691</t>
  </si>
  <si>
    <t>SRR1509635</t>
  </si>
  <si>
    <t>strain: MOD1_LS104</t>
  </si>
  <si>
    <t>isolation_source: mexican soft cheese</t>
  </si>
  <si>
    <t>AAAKKJ01</t>
  </si>
  <si>
    <t>SAMN02912053</t>
  </si>
  <si>
    <t>strain: VA-WGS-00315</t>
  </si>
  <si>
    <t>isolation_source: Bologna and Cheese Sandwich: Pre-packaged</t>
  </si>
  <si>
    <t>AAAKLY01</t>
  </si>
  <si>
    <t>SAMN02850719</t>
  </si>
  <si>
    <t>strain: CFSAN018406</t>
  </si>
  <si>
    <t>isolation_source: ham &amp; green onion cheese salad</t>
  </si>
  <si>
    <t>AAAKNI01</t>
  </si>
  <si>
    <t>SAMN02769682</t>
  </si>
  <si>
    <t>SRR1509605</t>
  </si>
  <si>
    <t>strain: MOD1_LS86</t>
  </si>
  <si>
    <t>SRR1553880</t>
  </si>
  <si>
    <t>AAAKNX01</t>
  </si>
  <si>
    <t>SAMN02937495</t>
  </si>
  <si>
    <t>SRR5182487</t>
  </si>
  <si>
    <t>strain: FDA646900-2</t>
  </si>
  <si>
    <t>isolation_source: cotija cheese</t>
  </si>
  <si>
    <t xml:space="preserve">Mexico </t>
  </si>
  <si>
    <t>AAAKOP01</t>
  </si>
  <si>
    <t>SAMN02998027</t>
  </si>
  <si>
    <t>SRR1556976</t>
  </si>
  <si>
    <t>strain: VA-WGS-00329</t>
  </si>
  <si>
    <t>AAAKSX01</t>
  </si>
  <si>
    <t>SAMN02769736</t>
  </si>
  <si>
    <t>SRR1566202</t>
  </si>
  <si>
    <t>strain: MOD1_LS254</t>
  </si>
  <si>
    <t>isolation_source: cheese pastry</t>
  </si>
  <si>
    <t>AAAKSY01</t>
  </si>
  <si>
    <t>SAMN02769750</t>
  </si>
  <si>
    <t>SRR1566205</t>
  </si>
  <si>
    <t>strain: MOD1_LS307</t>
  </si>
  <si>
    <t>isolation_source: mexican-style soft cheese</t>
  </si>
  <si>
    <t>AAAKVO01</t>
  </si>
  <si>
    <t>SAMN02923525</t>
  </si>
  <si>
    <t>SRR5341553</t>
  </si>
  <si>
    <t>strain: FDA144405-5</t>
  </si>
  <si>
    <t>isolation_source: blue cheese</t>
  </si>
  <si>
    <t>Idaho</t>
  </si>
  <si>
    <t>AAAKVR01</t>
  </si>
  <si>
    <t>SAMN02923524</t>
  </si>
  <si>
    <t>SRR5341554</t>
  </si>
  <si>
    <t>strain: FDA144405-2</t>
  </si>
  <si>
    <t>AAAKWQ01</t>
  </si>
  <si>
    <t>SAMN02923527</t>
  </si>
  <si>
    <t>SRR5342839</t>
  </si>
  <si>
    <t>strain: FDA144405-8</t>
  </si>
  <si>
    <t>AAAKZM01</t>
  </si>
  <si>
    <t>SAMN02923434</t>
  </si>
  <si>
    <t>SRR5378787</t>
  </si>
  <si>
    <t>strain: FDA116971-1</t>
  </si>
  <si>
    <t>isolation_source: spreadable cheese</t>
  </si>
  <si>
    <t>AAALBH01</t>
  </si>
  <si>
    <t>SAMN02921987</t>
  </si>
  <si>
    <t>SRR5434214</t>
  </si>
  <si>
    <t>strain: FDA561346-1</t>
  </si>
  <si>
    <t>isolation_source: cubed cheddar cheese</t>
  </si>
  <si>
    <t>AAALBZ01</t>
  </si>
  <si>
    <t>SAMN02921993</t>
  </si>
  <si>
    <t>SRR5486795</t>
  </si>
  <si>
    <t>strain: FDA561350 2a</t>
  </si>
  <si>
    <t>AAALCE01</t>
  </si>
  <si>
    <t>SAMN02921992</t>
  </si>
  <si>
    <t>SRR5486794</t>
  </si>
  <si>
    <t>strain: FDA561350 1a</t>
  </si>
  <si>
    <t>AAALDD01</t>
  </si>
  <si>
    <t>SAMN03093468</t>
  </si>
  <si>
    <t>SRR1597473</t>
  </si>
  <si>
    <t>strain: PNUSAL000604</t>
  </si>
  <si>
    <t>AAALEN01</t>
  </si>
  <si>
    <t>SAMN02769755</t>
  </si>
  <si>
    <t>SRR1609994</t>
  </si>
  <si>
    <t>strain: MOD1_LS312</t>
  </si>
  <si>
    <t>AAALEX01</t>
  </si>
  <si>
    <t>SAMN02769758</t>
  </si>
  <si>
    <t>SRR1610007</t>
  </si>
  <si>
    <t>strain: MOD1_LS315</t>
  </si>
  <si>
    <t>AAALEY01</t>
  </si>
  <si>
    <t>SAMN02769754</t>
  </si>
  <si>
    <t>SRR1610009</t>
  </si>
  <si>
    <t>strain: MOD1_LS311</t>
  </si>
  <si>
    <t>AAALFA01</t>
  </si>
  <si>
    <t>SAMN02769757</t>
  </si>
  <si>
    <t>SRR1610014</t>
  </si>
  <si>
    <t>strain: MOD1_LS314</t>
  </si>
  <si>
    <t>AAALFD01</t>
  </si>
  <si>
    <t>SAMN02769765</t>
  </si>
  <si>
    <t>SRR1610015</t>
  </si>
  <si>
    <t>strain: MOD1_LS322</t>
  </si>
  <si>
    <t>AAALFE01</t>
  </si>
  <si>
    <t>SAMN02769756</t>
  </si>
  <si>
    <t>SRR1610017</t>
  </si>
  <si>
    <t>strain: MOD1_LS313</t>
  </si>
  <si>
    <t>AAALFF01</t>
  </si>
  <si>
    <t>SAMN02769766</t>
  </si>
  <si>
    <t>SRR1610016</t>
  </si>
  <si>
    <t>strain: MOD1_LS323</t>
  </si>
  <si>
    <t>isolation_source: r. salinas cheese</t>
  </si>
  <si>
    <t>AAALIX01</t>
  </si>
  <si>
    <t>SAMN02923118</t>
  </si>
  <si>
    <t>strain: FDA663715</t>
  </si>
  <si>
    <t>isolation_source: sandwich of of ham salami\, cheese\, lettuce\, and tomatos in a hoagie roll</t>
  </si>
  <si>
    <t>AAALJH01</t>
  </si>
  <si>
    <t>SAMN02922940</t>
  </si>
  <si>
    <t>SRR5817942</t>
  </si>
  <si>
    <t>strain: FDA593566 2-1</t>
  </si>
  <si>
    <t>AAALJQ01</t>
  </si>
  <si>
    <t>SAMN02922935</t>
  </si>
  <si>
    <t>SRR5817943</t>
  </si>
  <si>
    <t>strain: FDA593561 1-7</t>
  </si>
  <si>
    <t>isolation_source: cow/goat raw milk cheese</t>
  </si>
  <si>
    <t>AAALNE01</t>
  </si>
  <si>
    <t>SAMN02922927</t>
  </si>
  <si>
    <t>SRR5947604</t>
  </si>
  <si>
    <t>strain: FDA602885-1</t>
  </si>
  <si>
    <t>isolation_source: soft cheese</t>
  </si>
  <si>
    <t>AAALNG01</t>
  </si>
  <si>
    <t>SAMN02922906</t>
  </si>
  <si>
    <t>SRR5947665</t>
  </si>
  <si>
    <t>strain: FDA657082-9</t>
  </si>
  <si>
    <t>AAALNK01</t>
  </si>
  <si>
    <t>SAMN02922928</t>
  </si>
  <si>
    <t>SRR5947606</t>
  </si>
  <si>
    <t>strain: FDA602885-2</t>
  </si>
  <si>
    <t>AAALNS01</t>
  </si>
  <si>
    <t>SAMN02922905</t>
  </si>
  <si>
    <t>SRR5985519</t>
  </si>
  <si>
    <t>strain: FDA657082-8</t>
  </si>
  <si>
    <t>AAALOJ01</t>
  </si>
  <si>
    <t>SAMN02922900</t>
  </si>
  <si>
    <t>SRR5990406</t>
  </si>
  <si>
    <t>strain: FDA657082-3</t>
  </si>
  <si>
    <t>AAALPR01</t>
  </si>
  <si>
    <t>SAMN02922899</t>
  </si>
  <si>
    <t>SRR6207491</t>
  </si>
  <si>
    <t>strain: FDA657082-1</t>
  </si>
  <si>
    <t>AAALPS01</t>
  </si>
  <si>
    <t>SAMN02922898</t>
  </si>
  <si>
    <t>SRR6207755</t>
  </si>
  <si>
    <t>strain: FDA593564 2-1</t>
  </si>
  <si>
    <t>isolation_source: pasteurized milk queso fresco cheese wheels (3 lb) in vac-packed plastic</t>
  </si>
  <si>
    <t>AAALQC01</t>
  </si>
  <si>
    <t>SAMN02922897</t>
  </si>
  <si>
    <t>SRR6224689</t>
  </si>
  <si>
    <t>strain: FDA593563 2-16</t>
  </si>
  <si>
    <t>isolation_source: pasteurized milk queso fresco cheese wheels (16 oz) in vac-packed plastic</t>
  </si>
  <si>
    <t>AAALQZ01</t>
  </si>
  <si>
    <t>SAMN02923380</t>
  </si>
  <si>
    <t>SRR6288338</t>
  </si>
  <si>
    <t>strain: FDA256306</t>
  </si>
  <si>
    <t>AAALSM01</t>
  </si>
  <si>
    <t>SAMN02922901</t>
  </si>
  <si>
    <t>SRR6321790</t>
  </si>
  <si>
    <t>strain: FDA657082-4</t>
  </si>
  <si>
    <t>AAALWU01</t>
  </si>
  <si>
    <t>SAMN02922469</t>
  </si>
  <si>
    <t>SRR6475359</t>
  </si>
  <si>
    <t>strain: FDA143342-2</t>
  </si>
  <si>
    <t>isolation_source: asadero cheese</t>
  </si>
  <si>
    <t>AAALZN01</t>
  </si>
  <si>
    <t>SAMN03273164</t>
  </si>
  <si>
    <t>SRR1745606</t>
  </si>
  <si>
    <t>strain: FDA877636 1-1</t>
  </si>
  <si>
    <t>isolation_source: raw milk cheddar cheese</t>
  </si>
  <si>
    <t>SRR1923095</t>
  </si>
  <si>
    <t>SRR1923097</t>
  </si>
  <si>
    <t>SRR1923099</t>
  </si>
  <si>
    <t>SRR1923101</t>
  </si>
  <si>
    <t>SRR1923096</t>
  </si>
  <si>
    <t>SRR1923098</t>
  </si>
  <si>
    <t>SRR1923100</t>
  </si>
  <si>
    <t>SRR1923102</t>
  </si>
  <si>
    <t>AAAMID01</t>
  </si>
  <si>
    <t>SAMN06554919</t>
  </si>
  <si>
    <t>strain: FDA944225-C001-002</t>
  </si>
  <si>
    <t>AAAMLT01</t>
  </si>
  <si>
    <t>SAMN02922837</t>
  </si>
  <si>
    <t>SRR7820049</t>
  </si>
  <si>
    <t>strain: FDA467786 C1-PAL</t>
  </si>
  <si>
    <t>AAAMLY01</t>
  </si>
  <si>
    <t>SAMN02922587</t>
  </si>
  <si>
    <t>SRR7819672</t>
  </si>
  <si>
    <t>strain: FDA467786 C2-PAL</t>
  </si>
  <si>
    <t>AAAMMA01</t>
  </si>
  <si>
    <t>SAMN02923593</t>
  </si>
  <si>
    <t>SRR7820050</t>
  </si>
  <si>
    <t>strain: FDA467786 C2-RLM</t>
  </si>
  <si>
    <t>AAAMMS01</t>
  </si>
  <si>
    <t>SAMN02566962</t>
  </si>
  <si>
    <t>SRR1068558</t>
  </si>
  <si>
    <t>strain: PNUSAL000010</t>
  </si>
  <si>
    <t>AAAMMT01</t>
  </si>
  <si>
    <t>SAMN02566964</t>
  </si>
  <si>
    <t>SRR1068560</t>
  </si>
  <si>
    <t>strain: PNUSAL000012</t>
  </si>
  <si>
    <t>AAAMWH01</t>
  </si>
  <si>
    <t>SAMN10396997</t>
  </si>
  <si>
    <t>SRR8187240</t>
  </si>
  <si>
    <t>strain: FDA0973345-C002-007</t>
  </si>
  <si>
    <t>AAAMWP01</t>
  </si>
  <si>
    <t>SAMN10396999</t>
  </si>
  <si>
    <t>SRR8187275</t>
  </si>
  <si>
    <t>strain: FDA0973345-C001-002</t>
  </si>
  <si>
    <t>AAAMWW01</t>
  </si>
  <si>
    <t>SAMN03218218</t>
  </si>
  <si>
    <t>SRR8210492</t>
  </si>
  <si>
    <t>strain: FDA354276-1</t>
  </si>
  <si>
    <t>isolation_source: talleggio cheese</t>
  </si>
  <si>
    <t>AAAMWX01</t>
  </si>
  <si>
    <t>SAMN10389882</t>
  </si>
  <si>
    <t>SRR8211561</t>
  </si>
  <si>
    <t>strain: FDA265783</t>
  </si>
  <si>
    <t>isolation_source: Brie Cheese</t>
  </si>
  <si>
    <t>AAAMWY01</t>
  </si>
  <si>
    <t>SAMN02923391</t>
  </si>
  <si>
    <t>SRR8212866</t>
  </si>
  <si>
    <t>strain: FDA262223</t>
  </si>
  <si>
    <t>AAAMWZ01</t>
  </si>
  <si>
    <t>SAMN02921620</t>
  </si>
  <si>
    <t>SRR8215997</t>
  </si>
  <si>
    <t>strain: FDA179021</t>
  </si>
  <si>
    <t>isolation_source: semi-soft cheese</t>
  </si>
  <si>
    <t>AAAMXA01</t>
  </si>
  <si>
    <t>SAMN02923451</t>
  </si>
  <si>
    <t>SRR8212882</t>
  </si>
  <si>
    <t>strain: FDA304808-2</t>
  </si>
  <si>
    <t>isolation_source: cow/sheep milk cheese</t>
  </si>
  <si>
    <t>SRR8215986</t>
  </si>
  <si>
    <t>AAAMXC01</t>
  </si>
  <si>
    <t>SAMN02923448</t>
  </si>
  <si>
    <t>SRR8216051</t>
  </si>
  <si>
    <t>strain: FDA301667-1</t>
  </si>
  <si>
    <t>AAAMXD01</t>
  </si>
  <si>
    <t>SAMN02922364</t>
  </si>
  <si>
    <t>SRR8216059</t>
  </si>
  <si>
    <t>strain: FDA327350</t>
  </si>
  <si>
    <t>isolation_source: gorgonzola cheese</t>
  </si>
  <si>
    <t>AAAMXF01</t>
  </si>
  <si>
    <t>SAMN03218219</t>
  </si>
  <si>
    <t>SRR8216391</t>
  </si>
  <si>
    <t>strain: FDA354276-2</t>
  </si>
  <si>
    <t>AAAMXG01</t>
  </si>
  <si>
    <t>SAMN10389884</t>
  </si>
  <si>
    <t>strain: FDA93459</t>
  </si>
  <si>
    <t>isolation_source: Cream Cheese\, Smoked Salmon</t>
  </si>
  <si>
    <t>AAAMXI01</t>
  </si>
  <si>
    <t>SAMN02922411</t>
  </si>
  <si>
    <t>SRR8216405</t>
  </si>
  <si>
    <t>strain: FDA162301-1</t>
  </si>
  <si>
    <t>isolation_source: bucheron goat cheese</t>
  </si>
  <si>
    <t>Israel</t>
  </si>
  <si>
    <t>AAAMXL01</t>
  </si>
  <si>
    <t>SAMN10389890</t>
  </si>
  <si>
    <t>SRR8216396</t>
  </si>
  <si>
    <t>strain: FDA278138</t>
  </si>
  <si>
    <t>isolation_source: Cow's Milk Cheese</t>
  </si>
  <si>
    <t>AAAMXM01</t>
  </si>
  <si>
    <t>SAMN02923449</t>
  </si>
  <si>
    <t>SRR8216056</t>
  </si>
  <si>
    <t>strain: FDA301667-2</t>
  </si>
  <si>
    <t>SRR8216392</t>
  </si>
  <si>
    <t>AAAMXN01</t>
  </si>
  <si>
    <t>SAMN02923450</t>
  </si>
  <si>
    <t>SRR8215989</t>
  </si>
  <si>
    <t>strain: FDA304808-1</t>
  </si>
  <si>
    <t>SRR8216398</t>
  </si>
  <si>
    <t>AAAMXS01</t>
  </si>
  <si>
    <t>SAMN10460105</t>
  </si>
  <si>
    <t>SRR8235320</t>
  </si>
  <si>
    <t>strain: FDA1072469-C002-001</t>
  </si>
  <si>
    <t>isolation_source: pasteurized cows' milk cheese</t>
  </si>
  <si>
    <t>AAAMXT01</t>
  </si>
  <si>
    <t>SAMN02922405</t>
  </si>
  <si>
    <t>SRR8235317</t>
  </si>
  <si>
    <t>strain: FDA162297-1</t>
  </si>
  <si>
    <t>isolation_source: fermier goat cheese</t>
  </si>
  <si>
    <t>AAAMXW01</t>
  </si>
  <si>
    <t>SAMN02923322</t>
  </si>
  <si>
    <t>SRR8235369</t>
  </si>
  <si>
    <t>strain: FDA138216-1</t>
  </si>
  <si>
    <t>isolation_source: mozarella cheese</t>
  </si>
  <si>
    <t>Louisiana</t>
  </si>
  <si>
    <t>AAAMYG01</t>
  </si>
  <si>
    <t>SAMN10460876</t>
  </si>
  <si>
    <t>SRR8235470</t>
  </si>
  <si>
    <t>strain: FDA1072469-C002-002</t>
  </si>
  <si>
    <t>AAANEQ01</t>
  </si>
  <si>
    <t>SAMN03329746</t>
  </si>
  <si>
    <t>SRR1812797</t>
  </si>
  <si>
    <t>strain: CFSAN029506</t>
  </si>
  <si>
    <t>isolation_source: aged raw milk cheese prep 10/31/14</t>
  </si>
  <si>
    <t>New Hampshire</t>
  </si>
  <si>
    <t>AAANFA01</t>
  </si>
  <si>
    <t>SAMN03329743</t>
  </si>
  <si>
    <t>SRR1812875</t>
  </si>
  <si>
    <t>strain: CFSAN029503</t>
  </si>
  <si>
    <t>isolation_source: aged raw milk cheese</t>
  </si>
  <si>
    <t>AAANIR01</t>
  </si>
  <si>
    <t>SAMN03329744</t>
  </si>
  <si>
    <t>SRR1849330</t>
  </si>
  <si>
    <t>strain: CFSAN029504</t>
  </si>
  <si>
    <t>isolation_source: aged raw milk cheese prep 10/17/14</t>
  </si>
  <si>
    <t>SRR1916084</t>
  </si>
  <si>
    <t>AAANIV01</t>
  </si>
  <si>
    <t>SAMN02923663</t>
  </si>
  <si>
    <t>SRR1917072</t>
  </si>
  <si>
    <t>strain: FDA185629</t>
  </si>
  <si>
    <t>Colorado</t>
  </si>
  <si>
    <t>AAANIZ01</t>
  </si>
  <si>
    <t>SAMN02923624</t>
  </si>
  <si>
    <t>SRR1917075</t>
  </si>
  <si>
    <t>strain: FDA247591</t>
  </si>
  <si>
    <t>AAANOG01</t>
  </si>
  <si>
    <t>SAMN02923531</t>
  </si>
  <si>
    <t>SRR1947009</t>
  </si>
  <si>
    <t>strain: FDA217461-2C</t>
  </si>
  <si>
    <t>Texas</t>
  </si>
  <si>
    <t>AAANTQ01</t>
  </si>
  <si>
    <t>SAMN10756631</t>
  </si>
  <si>
    <t>SRR8502597</t>
  </si>
  <si>
    <t>strain: CFSAN090684</t>
  </si>
  <si>
    <t>AAANUS01</t>
  </si>
  <si>
    <t>SAMN02923081</t>
  </si>
  <si>
    <t>SRR8535220</t>
  </si>
  <si>
    <t>strain: FDA665583-2</t>
  </si>
  <si>
    <t>AAANUV01</t>
  </si>
  <si>
    <t>SAMN02923080</t>
  </si>
  <si>
    <t>SRR8535384</t>
  </si>
  <si>
    <t>strain: FDA665583-1</t>
  </si>
  <si>
    <t>AAANUW01</t>
  </si>
  <si>
    <t>SAMN02923079</t>
  </si>
  <si>
    <t>SRR8535379</t>
  </si>
  <si>
    <t>strain: FDA663770-2</t>
  </si>
  <si>
    <t>AAANUZ01</t>
  </si>
  <si>
    <t>SAMN08955924</t>
  </si>
  <si>
    <t>SRR7889331</t>
  </si>
  <si>
    <t>strain: FDA1049171-C001-001</t>
  </si>
  <si>
    <t>isolation_source: Gorgonzola Cheese</t>
  </si>
  <si>
    <t>SRR8535227</t>
  </si>
  <si>
    <t>SRR8159841</t>
  </si>
  <si>
    <t>AAAOJM01</t>
  </si>
  <si>
    <t>SAMN03135524</t>
  </si>
  <si>
    <t>SRR1980616</t>
  </si>
  <si>
    <t>strain: FDA867058-2</t>
  </si>
  <si>
    <t>AAAOJQ01</t>
  </si>
  <si>
    <t>SAMN03135523</t>
  </si>
  <si>
    <t>SRR1980624</t>
  </si>
  <si>
    <t>strain: FDA867058-1</t>
  </si>
  <si>
    <t>AAAOJY01</t>
  </si>
  <si>
    <t>SAMN02921862</t>
  </si>
  <si>
    <t>SRR1982199</t>
  </si>
  <si>
    <t>strain: FDA816134-C2</t>
  </si>
  <si>
    <t>isolation_source: semi soft cheese</t>
  </si>
  <si>
    <t>AAAPEE01</t>
  </si>
  <si>
    <t>SAMN03840677</t>
  </si>
  <si>
    <t>SRR2102385</t>
  </si>
  <si>
    <t>strain: FDA00009213</t>
  </si>
  <si>
    <t>AAAPNG01</t>
  </si>
  <si>
    <t>SAMN02666880</t>
  </si>
  <si>
    <t>isolate: MD3894,strain: CFSAN010077</t>
  </si>
  <si>
    <t>AAAPNH01</t>
  </si>
  <si>
    <t>SAMN02665350</t>
  </si>
  <si>
    <t>SRR1181539</t>
  </si>
  <si>
    <t>strain: VA-WGS-00222</t>
  </si>
  <si>
    <t>AAAPNI01</t>
  </si>
  <si>
    <t>SAMN02665359</t>
  </si>
  <si>
    <t>SRR1181522</t>
  </si>
  <si>
    <t>strain: VA-WGS-00231</t>
  </si>
  <si>
    <t>AAAPNJ01</t>
  </si>
  <si>
    <t>SAMN02666876</t>
  </si>
  <si>
    <t>SRR1181538</t>
  </si>
  <si>
    <t>isolate: MD3890,strain: CFSAN010073</t>
  </si>
  <si>
    <t>AAAPNL01</t>
  </si>
  <si>
    <t>SAMN02666872</t>
  </si>
  <si>
    <t>SRR1181541</t>
  </si>
  <si>
    <t>isolate: MD3883,strain: CFSAN010069</t>
  </si>
  <si>
    <t>AAAPNT01</t>
  </si>
  <si>
    <t>SAMN02666875</t>
  </si>
  <si>
    <t>SRR1181561</t>
  </si>
  <si>
    <t>isolate: MD3888,strain: CFSAN010072</t>
  </si>
  <si>
    <t>AAAPNU01</t>
  </si>
  <si>
    <t>SAMN02666878</t>
  </si>
  <si>
    <t>SRR1181556</t>
  </si>
  <si>
    <t>isolate: MD3892,strain: CFSAN010075</t>
  </si>
  <si>
    <t>AAAPNW01</t>
  </si>
  <si>
    <t>SAMN02666877</t>
  </si>
  <si>
    <t>SRR1181554</t>
  </si>
  <si>
    <t>isolate: MD3891,strain: CFSAN010074</t>
  </si>
  <si>
    <t>AAAPNX01</t>
  </si>
  <si>
    <t>SAMN02666879</t>
  </si>
  <si>
    <t>SRR1181567</t>
  </si>
  <si>
    <t>isolate: MD3893,strain: CFSAN010076</t>
  </si>
  <si>
    <t>AAAPOI01</t>
  </si>
  <si>
    <t>SAMN02665352</t>
  </si>
  <si>
    <t>SRR1182219</t>
  </si>
  <si>
    <t>strain: VA-WGS-00224</t>
  </si>
  <si>
    <t>AAAPOP01</t>
  </si>
  <si>
    <t>SAMN02665353</t>
  </si>
  <si>
    <t>SRR1182220</t>
  </si>
  <si>
    <t>strain: VA-WGS-00225</t>
  </si>
  <si>
    <t>AAAPOQ01</t>
  </si>
  <si>
    <t>SAMN02665354</t>
  </si>
  <si>
    <t>SRR1182225</t>
  </si>
  <si>
    <t>strain: VA-WGS-00226</t>
  </si>
  <si>
    <t>AAAPOR01</t>
  </si>
  <si>
    <t>SAMN02665358</t>
  </si>
  <si>
    <t>SRR1182224</t>
  </si>
  <si>
    <t>strain: VA-WGS-00230</t>
  </si>
  <si>
    <t>AAAPPD01</t>
  </si>
  <si>
    <t>SAMN02665351</t>
  </si>
  <si>
    <t>SRR1182716</t>
  </si>
  <si>
    <t>strain: VA-WGS-00223</t>
  </si>
  <si>
    <t>AAAPSX01</t>
  </si>
  <si>
    <t>SAMN02687563</t>
  </si>
  <si>
    <t>SRR1187613</t>
  </si>
  <si>
    <t>strain: VA-WGS-00232</t>
  </si>
  <si>
    <t>AAAPTC01</t>
  </si>
  <si>
    <t>SAMN03736730</t>
  </si>
  <si>
    <t>SRR2533762</t>
  </si>
  <si>
    <t>strain: FLAG-28101</t>
  </si>
  <si>
    <t>AAAPTG01</t>
  </si>
  <si>
    <t>SAMN02687564</t>
  </si>
  <si>
    <t>SRR1187589</t>
  </si>
  <si>
    <t>strain: VA-WGS-00233</t>
  </si>
  <si>
    <t>AAAPTH01</t>
  </si>
  <si>
    <t>SAMN02687565</t>
  </si>
  <si>
    <t>SRR1187587</t>
  </si>
  <si>
    <t>strain: VA-WGS-00234</t>
  </si>
  <si>
    <t>AAAPTM01</t>
  </si>
  <si>
    <t>SAMN02687568</t>
  </si>
  <si>
    <t>SRR1187445</t>
  </si>
  <si>
    <t>strain: VA-WGS-00237</t>
  </si>
  <si>
    <t>AAAPTQ01</t>
  </si>
  <si>
    <t>SAMN02687569</t>
  </si>
  <si>
    <t>SRR1187584</t>
  </si>
  <si>
    <t>strain: VA-WGS-00238</t>
  </si>
  <si>
    <t>AAAPTV01</t>
  </si>
  <si>
    <t>SAMN02687572</t>
  </si>
  <si>
    <t>SRR1187425</t>
  </si>
  <si>
    <t>strain: VA-WGS-00241</t>
  </si>
  <si>
    <t>AAAPWI01</t>
  </si>
  <si>
    <t>SAMN03736763</t>
  </si>
  <si>
    <t>SRR2584342</t>
  </si>
  <si>
    <t>strain: FLAG-13308</t>
  </si>
  <si>
    <t>AAAPWK01</t>
  </si>
  <si>
    <t>SAMN03736764</t>
  </si>
  <si>
    <t>SRR2584343</t>
  </si>
  <si>
    <t>strain: FLAG-12827</t>
  </si>
  <si>
    <t>AAAPWL01</t>
  </si>
  <si>
    <t>SAMN03736767</t>
  </si>
  <si>
    <t>SRR2584346</t>
  </si>
  <si>
    <t>strain: FLAG-12224</t>
  </si>
  <si>
    <t>AAAPXA01</t>
  </si>
  <si>
    <t>SAMN02937515</t>
  </si>
  <si>
    <t>SRR2585425</t>
  </si>
  <si>
    <t>strain: FDA739935 1-1</t>
  </si>
  <si>
    <t>AAAPXD01</t>
  </si>
  <si>
    <t>SAMN02937514</t>
  </si>
  <si>
    <t>SRR2585424</t>
  </si>
  <si>
    <t>strain: FDA739934 1-1</t>
  </si>
  <si>
    <t>AAAPYR01</t>
  </si>
  <si>
    <t>SAMN03736749</t>
  </si>
  <si>
    <t>strain: FLAG-21748</t>
  </si>
  <si>
    <t>isolation_source: ham cheese sandwich</t>
  </si>
  <si>
    <t>AAAPZV01</t>
  </si>
  <si>
    <t>SAMN02922666</t>
  </si>
  <si>
    <t>SRR2831334</t>
  </si>
  <si>
    <t>strain: FDA435294-2</t>
  </si>
  <si>
    <t>SRR1763844</t>
  </si>
  <si>
    <t>AAAQAA01</t>
  </si>
  <si>
    <t>SAMN02921368</t>
  </si>
  <si>
    <t>strain: FDA762256 2-1</t>
  </si>
  <si>
    <t>isolation_source: french style cheese with truffles</t>
  </si>
  <si>
    <t>AAAQAS01</t>
  </si>
  <si>
    <t>SAMN04146122</t>
  </si>
  <si>
    <t>strain: FLAG-04792</t>
  </si>
  <si>
    <t>isolation_source: HamCheese Sandwich</t>
  </si>
  <si>
    <t>AAAQDN01</t>
  </si>
  <si>
    <t>SAMN03285270</t>
  </si>
  <si>
    <t>SRR2924558</t>
  </si>
  <si>
    <t>strain: CFSAN028804</t>
  </si>
  <si>
    <t>AAAQEK01</t>
  </si>
  <si>
    <t>SAMN03285268</t>
  </si>
  <si>
    <t>SRR2924604</t>
  </si>
  <si>
    <t>strain: CFSAN028802</t>
  </si>
  <si>
    <t>AAAQGV01</t>
  </si>
  <si>
    <t>SAMN02647038</t>
  </si>
  <si>
    <t>SRR1177313</t>
  </si>
  <si>
    <t>strain: VA-WGS-00221</t>
  </si>
  <si>
    <t>SRR1198951</t>
  </si>
  <si>
    <t>AAAQGW01</t>
  </si>
  <si>
    <t>SAMN02687578</t>
  </si>
  <si>
    <t>SRR1198952</t>
  </si>
  <si>
    <t>strain: CFSAN010972</t>
  </si>
  <si>
    <t>isolation_source: aged hard cheese</t>
  </si>
  <si>
    <t>AAAQHJ01</t>
  </si>
  <si>
    <t>SAMN02642569</t>
  </si>
  <si>
    <t>SRR1200763</t>
  </si>
  <si>
    <t>strain: NYAG12B11863-1</t>
  </si>
  <si>
    <t>isolation_source: spanish style cheese</t>
  </si>
  <si>
    <t>AAAQHU01</t>
  </si>
  <si>
    <t>SAMN04146038</t>
  </si>
  <si>
    <t>strain: FLAG-76453</t>
  </si>
  <si>
    <t>AAAQJT01</t>
  </si>
  <si>
    <t>SAMN03329747</t>
  </si>
  <si>
    <t>SRR1812798</t>
  </si>
  <si>
    <t>strain: CFSAN029507</t>
  </si>
  <si>
    <t>isolation_source: aged raw milk cheese prep 11/6/14</t>
  </si>
  <si>
    <t>AAAQJW01</t>
  </si>
  <si>
    <t>SAMN03199619</t>
  </si>
  <si>
    <t>SRR1664370</t>
  </si>
  <si>
    <t>strain: FDA886128-2-1</t>
  </si>
  <si>
    <t>AAAQMV01</t>
  </si>
  <si>
    <t>SAMN02713595</t>
  </si>
  <si>
    <t>SRR1220730</t>
  </si>
  <si>
    <t>strain: MDH-2014-00770</t>
  </si>
  <si>
    <t>isolation_source: Cheddar cheese ball</t>
  </si>
  <si>
    <t>AAAQNB01</t>
  </si>
  <si>
    <t>SAMN02713593</t>
  </si>
  <si>
    <t>SRR1220820</t>
  </si>
  <si>
    <t>strain: MDH-2014-00768</t>
  </si>
  <si>
    <t>AAAQND01</t>
  </si>
  <si>
    <t>SAMN02922292</t>
  </si>
  <si>
    <t>SRR3173294</t>
  </si>
  <si>
    <t>strain: FDA399571-1</t>
  </si>
  <si>
    <t>isolation_source: manouri cheese</t>
  </si>
  <si>
    <t>AAAQNE01</t>
  </si>
  <si>
    <t>SAMN02922827</t>
  </si>
  <si>
    <t>SRR3173362</t>
  </si>
  <si>
    <t>strain: FDA447350-2</t>
  </si>
  <si>
    <t>isolation_source: latin american cheese</t>
  </si>
  <si>
    <t>AAAQNF01</t>
  </si>
  <si>
    <t>SAMN02922358</t>
  </si>
  <si>
    <t>SRR3173364</t>
  </si>
  <si>
    <t>strain: FDA488302-Pal1</t>
  </si>
  <si>
    <t>isolation_source: robiola pineta cheese</t>
  </si>
  <si>
    <t>AAAQNG01</t>
  </si>
  <si>
    <t>SAMN02922293</t>
  </si>
  <si>
    <t>SRR3173360</t>
  </si>
  <si>
    <t>strain: FDA399571-2</t>
  </si>
  <si>
    <t>AAAQNH01</t>
  </si>
  <si>
    <t>SAMN02922914</t>
  </si>
  <si>
    <t>SRR3173369</t>
  </si>
  <si>
    <t>strain: FDA427423 Pal</t>
  </si>
  <si>
    <t>AAAQNI01</t>
  </si>
  <si>
    <t>SAMN02922915</t>
  </si>
  <si>
    <t>SRR3173367</t>
  </si>
  <si>
    <t>strain: FDA427426-2</t>
  </si>
  <si>
    <t>isolation_source: grated cheese</t>
  </si>
  <si>
    <t>AAAQNJ01</t>
  </si>
  <si>
    <t>SAMN02922826</t>
  </si>
  <si>
    <t>SRR3173361</t>
  </si>
  <si>
    <t>strain: FDA447350-1</t>
  </si>
  <si>
    <t>AAAQNK01</t>
  </si>
  <si>
    <t>SAMN02922357</t>
  </si>
  <si>
    <t>SRR3173363</t>
  </si>
  <si>
    <t>strain: FDA488302-Ox1</t>
  </si>
  <si>
    <t>AAAQNL01</t>
  </si>
  <si>
    <t>SAMN02922359</t>
  </si>
  <si>
    <t>SRR3173365</t>
  </si>
  <si>
    <t>strain: FDA488302-Pal2</t>
  </si>
  <si>
    <t>AAAQNM01</t>
  </si>
  <si>
    <t>SAMN02921369</t>
  </si>
  <si>
    <t>SRR3173366</t>
  </si>
  <si>
    <t>strain: FDA427426-1</t>
  </si>
  <si>
    <t>AAAQNN01</t>
  </si>
  <si>
    <t>SAMN02922916</t>
  </si>
  <si>
    <t>SRR3173371</t>
  </si>
  <si>
    <t>strain: FDA427428 Ox</t>
  </si>
  <si>
    <t>AAAQNO01</t>
  </si>
  <si>
    <t>SAMN02921834</t>
  </si>
  <si>
    <t>SRR3173374</t>
  </si>
  <si>
    <t>strain: FDA548567</t>
  </si>
  <si>
    <t>Poland</t>
  </si>
  <si>
    <t>AAAQNP01</t>
  </si>
  <si>
    <t>SAMN02922917</t>
  </si>
  <si>
    <t>SRR3173370</t>
  </si>
  <si>
    <t>strain: FDA427428 Pal</t>
  </si>
  <si>
    <t>AAAQNR01</t>
  </si>
  <si>
    <t>SAMN02922912</t>
  </si>
  <si>
    <t>SRR3173373</t>
  </si>
  <si>
    <t>strain: FDA427424</t>
  </si>
  <si>
    <t>AAAQNS01</t>
  </si>
  <si>
    <t>SAMN04146068</t>
  </si>
  <si>
    <t>SRR3173570</t>
  </si>
  <si>
    <t>strain: FLAG-83153</t>
  </si>
  <si>
    <t>isolation_source: string cheese</t>
  </si>
  <si>
    <t>AAAQOY01</t>
  </si>
  <si>
    <t>SAMN02922153</t>
  </si>
  <si>
    <t>SRR3181836</t>
  </si>
  <si>
    <t>strain: FDA662732-2</t>
  </si>
  <si>
    <t>AAAQOZ01</t>
  </si>
  <si>
    <t>SAMN02922150</t>
  </si>
  <si>
    <t>SRR3181839</t>
  </si>
  <si>
    <t>strain: FDA662731-1</t>
  </si>
  <si>
    <t>AAAQWG01</t>
  </si>
  <si>
    <t>SAMN02921990</t>
  </si>
  <si>
    <t>SRR3372408</t>
  </si>
  <si>
    <t>strain: FDA561348-1</t>
  </si>
  <si>
    <t>isolation_source: shredded cheddar cheese</t>
  </si>
  <si>
    <t>AAAQYP01</t>
  </si>
  <si>
    <t>SAMN04943313</t>
  </si>
  <si>
    <t>strain: FDA914207-C2-1</t>
  </si>
  <si>
    <t>isolation_source: popped cheese popcorn</t>
  </si>
  <si>
    <t>AAAQYV01</t>
  </si>
  <si>
    <t>SAMN02850693</t>
  </si>
  <si>
    <t>SRR1378348</t>
  </si>
  <si>
    <t>strain: CFSAN012617</t>
  </si>
  <si>
    <t>AAAQZX01</t>
  </si>
  <si>
    <t>SAMN02921511</t>
  </si>
  <si>
    <t>strain: FDA447992-1 OX</t>
  </si>
  <si>
    <t>AAAQZZ01</t>
  </si>
  <si>
    <t>SAMN02922825</t>
  </si>
  <si>
    <t>SRR3606573</t>
  </si>
  <si>
    <t>strain: FDA446505 C1-P5</t>
  </si>
  <si>
    <t>isolation_source: fresh mexican style cheese</t>
  </si>
  <si>
    <t>AAARAA01</t>
  </si>
  <si>
    <t>SAMN02923470</t>
  </si>
  <si>
    <t>SRR3606570</t>
  </si>
  <si>
    <t>strain: FDA446505 C2-P8</t>
  </si>
  <si>
    <t>AAARAB01</t>
  </si>
  <si>
    <t>SAMN02922824</t>
  </si>
  <si>
    <t>SRR3606574</t>
  </si>
  <si>
    <t>strain: FDA446505 C1-P4</t>
  </si>
  <si>
    <t>AAARAL01</t>
  </si>
  <si>
    <t>SAMN04146103</t>
  </si>
  <si>
    <t>SRR3634424</t>
  </si>
  <si>
    <t>strain: FLAG-89709</t>
  </si>
  <si>
    <t>AAARBP01</t>
  </si>
  <si>
    <t>SAMN02922465</t>
  </si>
  <si>
    <t>SRR3659465</t>
  </si>
  <si>
    <t>strain: FDA249548</t>
  </si>
  <si>
    <t>isolation_source: fresh white cheese</t>
  </si>
  <si>
    <t>AAARCY01</t>
  </si>
  <si>
    <t>SAMN02922462</t>
  </si>
  <si>
    <t>SRR3930184</t>
  </si>
  <si>
    <t>strain: FDA247717-1</t>
  </si>
  <si>
    <t>isolation_source: mexican cheese</t>
  </si>
  <si>
    <t>AAARDH01</t>
  </si>
  <si>
    <t>SAMN02922704</t>
  </si>
  <si>
    <t>SRR3945508</t>
  </si>
  <si>
    <t>strain: FDA596952-1</t>
  </si>
  <si>
    <t>isolation_source: white hard cheese</t>
  </si>
  <si>
    <t>AAARDI01</t>
  </si>
  <si>
    <t>SAMN02922705</t>
  </si>
  <si>
    <t>SRR3945507</t>
  </si>
  <si>
    <t>strain: FDA596952-2</t>
  </si>
  <si>
    <t>AAARDJ01</t>
  </si>
  <si>
    <t>SAMN02709233</t>
  </si>
  <si>
    <t>SRR3945509</t>
  </si>
  <si>
    <t>strain: FDA607158 1-4</t>
  </si>
  <si>
    <t>isolation_source: morbier cheese (aged over 60 days)</t>
  </si>
  <si>
    <t>AAARDK01</t>
  </si>
  <si>
    <t>SAMN02921920</t>
  </si>
  <si>
    <t>SRR3945586</t>
  </si>
  <si>
    <t>strain: FDA675050-2</t>
  </si>
  <si>
    <t>isolation_source: queso mahon cheese</t>
  </si>
  <si>
    <t>AAARDL01</t>
  </si>
  <si>
    <t>SAMN02922970</t>
  </si>
  <si>
    <t>SRR3945583</t>
  </si>
  <si>
    <t>strain: FDA667633-1</t>
  </si>
  <si>
    <t>AAARDM01</t>
  </si>
  <si>
    <t>SAMN02921919</t>
  </si>
  <si>
    <t>SRR3945585</t>
  </si>
  <si>
    <t>strain: FDA675050-1</t>
  </si>
  <si>
    <t>AAARDO01</t>
  </si>
  <si>
    <t>SAMN02921683</t>
  </si>
  <si>
    <t>SRR3945510</t>
  </si>
  <si>
    <t>strain: FDA634017-1</t>
  </si>
  <si>
    <t>AAARDQ01</t>
  </si>
  <si>
    <t>SAMN02921583</t>
  </si>
  <si>
    <t>SRR3945587</t>
  </si>
  <si>
    <t>strain: FDA685927-1</t>
  </si>
  <si>
    <t>isolation_source: sheep's milk cheese</t>
  </si>
  <si>
    <t>AAARDT01</t>
  </si>
  <si>
    <t>SAMN02709234</t>
  </si>
  <si>
    <t>SRR3945594</t>
  </si>
  <si>
    <t>strain: FDA747414-2</t>
  </si>
  <si>
    <t>isolation_source: moliterno al tartufo cheese</t>
  </si>
  <si>
    <t>AAARDU01</t>
  </si>
  <si>
    <t>SAMN02921772</t>
  </si>
  <si>
    <t>SRR3945591</t>
  </si>
  <si>
    <t>strain: FDA716207-2</t>
  </si>
  <si>
    <t>AAARDW01</t>
  </si>
  <si>
    <t>SAMN02923267</t>
  </si>
  <si>
    <t>SRR3945599</t>
  </si>
  <si>
    <t>strain: FDA785303</t>
  </si>
  <si>
    <t>isolation_source: cheese from sheep milk</t>
  </si>
  <si>
    <t>AAARDX01</t>
  </si>
  <si>
    <t>SAMN02921771</t>
  </si>
  <si>
    <t>SRR3945590</t>
  </si>
  <si>
    <t>strain: FDA716207-1</t>
  </si>
  <si>
    <t>AAARDY01</t>
  </si>
  <si>
    <t>SAMN02922365</t>
  </si>
  <si>
    <t>SRR3945600</t>
  </si>
  <si>
    <t>strain: FDA808501-1</t>
  </si>
  <si>
    <t>isolation_source: gorgonzola dolce cheese</t>
  </si>
  <si>
    <t>AAARDZ01</t>
  </si>
  <si>
    <t>SAMN02922366</t>
  </si>
  <si>
    <t>SRR3945601</t>
  </si>
  <si>
    <t>strain: FDA808501-2</t>
  </si>
  <si>
    <t>AAAREA01</t>
  </si>
  <si>
    <t>SAMN02922290</t>
  </si>
  <si>
    <t>SRR3945603</t>
  </si>
  <si>
    <t>strain: FDA808581-2</t>
  </si>
  <si>
    <t>isolation_source: gouda cheese wheel</t>
  </si>
  <si>
    <t>AAAREB01</t>
  </si>
  <si>
    <t>SAMN02922289</t>
  </si>
  <si>
    <t>SRR3945602</t>
  </si>
  <si>
    <t>strain: FDA808581-1</t>
  </si>
  <si>
    <t>AAAREE01</t>
  </si>
  <si>
    <t>SAMN02874018</t>
  </si>
  <si>
    <t>SRR1509665</t>
  </si>
  <si>
    <t>strain: FDA865691</t>
  </si>
  <si>
    <t>isolation_source: cabrioulet cheese (aged over 2 months)</t>
  </si>
  <si>
    <t>SRR3945604</t>
  </si>
  <si>
    <t>AAAMXB01</t>
  </si>
  <si>
    <t>SAMN02922911</t>
  </si>
  <si>
    <t>SRR8216314</t>
  </si>
  <si>
    <t>strain: FDA254835</t>
  </si>
  <si>
    <t>isolation_source: queso fresco</t>
  </si>
  <si>
    <t>AAARDN01</t>
  </si>
  <si>
    <t>SAMN02921769</t>
  </si>
  <si>
    <t>SRR3945588</t>
  </si>
  <si>
    <t>strain: FDA700152-1</t>
  </si>
  <si>
    <t>AAARDP01</t>
  </si>
  <si>
    <t>SAMN02921770</t>
  </si>
  <si>
    <t>SRR3945589</t>
  </si>
  <si>
    <t>strain: FDA700152-2</t>
  </si>
  <si>
    <t>AAAPQB01</t>
  </si>
  <si>
    <t>SAMN04090031</t>
  </si>
  <si>
    <t>SRR2422721</t>
  </si>
  <si>
    <t>strain: PNUSAL001710</t>
  </si>
  <si>
    <t>isolation_source: Queso Fresco</t>
  </si>
  <si>
    <t>AAAQNQ01</t>
  </si>
  <si>
    <t>SAMN02921735</t>
  </si>
  <si>
    <t>SRR3173375</t>
  </si>
  <si>
    <t>strain: FDA574834-3</t>
  </si>
  <si>
    <t>AAAQNT01</t>
  </si>
  <si>
    <t>SAMN02921738</t>
  </si>
  <si>
    <t>SRR3173379</t>
  </si>
  <si>
    <t>strain: FDA574834-9</t>
  </si>
  <si>
    <t>AAAQNU01</t>
  </si>
  <si>
    <t>SAMN02921736</t>
  </si>
  <si>
    <t>SRR3173377</t>
  </si>
  <si>
    <t>strain: FDA574834-7</t>
  </si>
  <si>
    <t>AAAQNX01</t>
  </si>
  <si>
    <t>SAMN02921737</t>
  </si>
  <si>
    <t>SRR3173378</t>
  </si>
  <si>
    <t>strain: FDA574834-8</t>
  </si>
  <si>
    <t>AAAQZU01</t>
  </si>
  <si>
    <t>SAMN02922467</t>
  </si>
  <si>
    <t>SRR3606562</t>
  </si>
  <si>
    <t>strain: FDA451362 C2 5-C</t>
  </si>
  <si>
    <t>AAAKZX01</t>
  </si>
  <si>
    <t>SAMN02922710</t>
  </si>
  <si>
    <t>SRR8261130</t>
  </si>
  <si>
    <t>strain: FDA358036</t>
  </si>
  <si>
    <t>SRR5380200</t>
  </si>
  <si>
    <t>AAAHIW01</t>
  </si>
  <si>
    <t>SAMN02979279</t>
  </si>
  <si>
    <t>strain: VA-WGS-00327</t>
  </si>
  <si>
    <t>isolation_source: cold room floor under cheese rack</t>
  </si>
  <si>
    <t>AAAHKK01</t>
  </si>
  <si>
    <t>SAMN02922971</t>
  </si>
  <si>
    <t>SRR3945584</t>
  </si>
  <si>
    <t>strain: FDA667633-2</t>
  </si>
  <si>
    <t>AAAHNQ01</t>
  </si>
  <si>
    <t>SAMN02769753</t>
  </si>
  <si>
    <t>SRR1610011</t>
  </si>
  <si>
    <t>strain: MOD1_LS310</t>
  </si>
  <si>
    <t>AAAHNY01</t>
  </si>
  <si>
    <t>SAMN02922936</t>
  </si>
  <si>
    <t>SRR5817944</t>
  </si>
  <si>
    <t>strain: FDA593561 2-16</t>
  </si>
  <si>
    <t>AAAHON01</t>
  </si>
  <si>
    <t>SAMN02922904</t>
  </si>
  <si>
    <t>SRR5985678</t>
  </si>
  <si>
    <t>strain: FDA657082-7</t>
  </si>
  <si>
    <t>AAAHOR01</t>
  </si>
  <si>
    <t>SAMN02922896</t>
  </si>
  <si>
    <t>SRR6208260</t>
  </si>
  <si>
    <t>strain: FDA593563 1-1</t>
  </si>
  <si>
    <t>AAAHRP01</t>
  </si>
  <si>
    <t>SAMN03329745</t>
  </si>
  <si>
    <t>SRR1812795</t>
  </si>
  <si>
    <t>strain: CFSAN029505</t>
  </si>
  <si>
    <t>isolation_source: aged raw milk cheese prep 10/25/14</t>
  </si>
  <si>
    <t>AAAHVQ01</t>
  </si>
  <si>
    <t>SAMN02665355</t>
  </si>
  <si>
    <t>SRR1182221</t>
  </si>
  <si>
    <t>strain: VA-WGS-00227</t>
  </si>
  <si>
    <t>AAAHWG01</t>
  </si>
  <si>
    <t>SAMN04148335</t>
  </si>
  <si>
    <t>strain: DHMH-MD-15-733005</t>
  </si>
  <si>
    <t>isolation_source: Red Pepper Feta Cheese spread</t>
  </si>
  <si>
    <t>AAAHWH01</t>
  </si>
  <si>
    <t>SAMN02687566</t>
  </si>
  <si>
    <t>SRR1187440</t>
  </si>
  <si>
    <t>strain: VA-WGS-00235</t>
  </si>
  <si>
    <t>AAAHWI01</t>
  </si>
  <si>
    <t>SAMN02687570</t>
  </si>
  <si>
    <t>SRR1187420</t>
  </si>
  <si>
    <t>strain: VA-WGS-00239</t>
  </si>
  <si>
    <t>AAAHYD01</t>
  </si>
  <si>
    <t>SAMN02922913</t>
  </si>
  <si>
    <t>SRR3173368</t>
  </si>
  <si>
    <t>strain: FDA427423 Ox</t>
  </si>
  <si>
    <t>AAAHYG01</t>
  </si>
  <si>
    <t>SAMN02922152</t>
  </si>
  <si>
    <t>SRR3181837</t>
  </si>
  <si>
    <t>strain: FDA662732-1</t>
  </si>
  <si>
    <t>AAAHYL01</t>
  </si>
  <si>
    <t>SAMN04146060</t>
  </si>
  <si>
    <t>strain: FLAG-78698</t>
  </si>
  <si>
    <t>AAAHZH01</t>
  </si>
  <si>
    <t>SAMN02922577</t>
  </si>
  <si>
    <t>SRR3930180</t>
  </si>
  <si>
    <t>strain: FDA284437-5</t>
  </si>
  <si>
    <t>isolation_source: sheep's milk ricotta cheese</t>
  </si>
  <si>
    <t>AAAHZJ01</t>
  </si>
  <si>
    <t>SAMN02922463</t>
  </si>
  <si>
    <t>SRR3930183</t>
  </si>
  <si>
    <t>strain: FDA247717-2</t>
  </si>
  <si>
    <t>AAAIAU01</t>
  </si>
  <si>
    <t>SAMN02383870</t>
  </si>
  <si>
    <t>SRR1016596</t>
  </si>
  <si>
    <t>strain: PNUSAL000280</t>
  </si>
  <si>
    <t>AAAIBX01</t>
  </si>
  <si>
    <t>SAMN02923523</t>
  </si>
  <si>
    <t>SRR5342838</t>
  </si>
  <si>
    <t>strain: FDA132743</t>
  </si>
  <si>
    <t>isolation_source: blue cheese crumbles</t>
  </si>
  <si>
    <t>AAAICG01</t>
  </si>
  <si>
    <t>SAMN02923435</t>
  </si>
  <si>
    <t>SRR5378782</t>
  </si>
  <si>
    <t>strain: FDA116971-2</t>
  </si>
  <si>
    <t>AAAICW01</t>
  </si>
  <si>
    <t>SAMN02769767</t>
  </si>
  <si>
    <t>SRR1610013</t>
  </si>
  <si>
    <t>strain: MOD1_LS324</t>
  </si>
  <si>
    <t>AAAIDO01</t>
  </si>
  <si>
    <t>SAMN02923438</t>
  </si>
  <si>
    <t>SRR6288265</t>
  </si>
  <si>
    <t>strain: FDA217461-1A</t>
  </si>
  <si>
    <t>AAAIDR01</t>
  </si>
  <si>
    <t>SAMN02922822</t>
  </si>
  <si>
    <t>SRR6304923</t>
  </si>
  <si>
    <t>strain: FDA445502 1-1</t>
  </si>
  <si>
    <t>isolation_source: mexican semisoft cheese</t>
  </si>
  <si>
    <t>AAAIFB01</t>
  </si>
  <si>
    <t>SAMN02340038</t>
  </si>
  <si>
    <t>strain: CFSAN004442</t>
  </si>
  <si>
    <t>isolation_source: scallion cream cheese</t>
  </si>
  <si>
    <t>AAAIGV01</t>
  </si>
  <si>
    <t>SAMN02922412</t>
  </si>
  <si>
    <t>SRR8235627</t>
  </si>
  <si>
    <t>strain: FDA162301-2</t>
  </si>
  <si>
    <t>AAAINJ01</t>
  </si>
  <si>
    <t>SAMN02666874</t>
  </si>
  <si>
    <t>SRR1181535</t>
  </si>
  <si>
    <t>isolate: MD3885,strain: CFSAN010071</t>
  </si>
  <si>
    <t>AAAIPR01</t>
  </si>
  <si>
    <t>SAMN02713589</t>
  </si>
  <si>
    <t>SRR1220774</t>
  </si>
  <si>
    <t>strain: MDH-2014-00764</t>
  </si>
  <si>
    <t>AAAIPT01</t>
  </si>
  <si>
    <t>SAMN02922151</t>
  </si>
  <si>
    <t>SRR3181838</t>
  </si>
  <si>
    <t>strain: FDA662731-2</t>
  </si>
  <si>
    <t>AAAIQY01</t>
  </si>
  <si>
    <t>SAMN02922460</t>
  </si>
  <si>
    <t>strain: FDA299404-1</t>
  </si>
  <si>
    <t>isolation_source: mexican white cheese</t>
  </si>
  <si>
    <t>AAAIRC01</t>
  </si>
  <si>
    <t>SAMN02922461</t>
  </si>
  <si>
    <t>SRR3659466</t>
  </si>
  <si>
    <t>strain: FDA299404-2</t>
  </si>
  <si>
    <t>AAAIRY01</t>
  </si>
  <si>
    <t>SAMN02922464</t>
  </si>
  <si>
    <t>SRR4098792</t>
  </si>
  <si>
    <t>strain: FDA249367</t>
  </si>
  <si>
    <t>AAAISL01</t>
  </si>
  <si>
    <t>SAMN02769681</t>
  </si>
  <si>
    <t>SRR1509585</t>
  </si>
  <si>
    <t>strain: MOD1_LS85</t>
  </si>
  <si>
    <t>AAAIVV01</t>
  </si>
  <si>
    <t>SAMN02923526</t>
  </si>
  <si>
    <t>SRR5341555</t>
  </si>
  <si>
    <t>strain: FDA144405-6</t>
  </si>
  <si>
    <t>AAAIVY01</t>
  </si>
  <si>
    <t>SAMN03067765</t>
  </si>
  <si>
    <t>SRR1575054</t>
  </si>
  <si>
    <t>strain: PNUSAL000607</t>
  </si>
  <si>
    <t>AAAIXI01</t>
  </si>
  <si>
    <t>SAMN02921989</t>
  </si>
  <si>
    <t>SRR5486791</t>
  </si>
  <si>
    <t>strain: FDA561347-1</t>
  </si>
  <si>
    <t>AAAIXW01</t>
  </si>
  <si>
    <t>SAMN02769751</t>
  </si>
  <si>
    <t>SRR1610006</t>
  </si>
  <si>
    <t>strain: MOD1_LS308</t>
  </si>
  <si>
    <t>AAAIYJ01</t>
  </si>
  <si>
    <t>SAMN02923070</t>
  </si>
  <si>
    <t>SRR5667286</t>
  </si>
  <si>
    <t>strain: FDA646900 1-1</t>
  </si>
  <si>
    <t>AAAIYL01</t>
  </si>
  <si>
    <t>SAMN02922973</t>
  </si>
  <si>
    <t>SRR5811621</t>
  </si>
  <si>
    <t>strain: FDA558640 2-11</t>
  </si>
  <si>
    <t>AAAIZW01</t>
  </si>
  <si>
    <t>SAMN02923377</t>
  </si>
  <si>
    <t>SRR6288283</t>
  </si>
  <si>
    <t>strain: FDA249050</t>
  </si>
  <si>
    <t>isolation_source: home-made cheese</t>
  </si>
  <si>
    <t>AAAIZX01</t>
  </si>
  <si>
    <t>SAMN02922823</t>
  </si>
  <si>
    <t>SRR6304922</t>
  </si>
  <si>
    <t>strain: FDA445502 2-21</t>
  </si>
  <si>
    <t>AAAJAJ01</t>
  </si>
  <si>
    <t>SAMN02922737</t>
  </si>
  <si>
    <t>SRR6321747</t>
  </si>
  <si>
    <t>strain: FDA254349</t>
  </si>
  <si>
    <t>isolation_source: ricotta piatta cheese</t>
  </si>
  <si>
    <t>AAAJAY01</t>
  </si>
  <si>
    <t>SAMN02921703</t>
  </si>
  <si>
    <t>SRR6436646</t>
  </si>
  <si>
    <t>strain: FDA598493 2-48A</t>
  </si>
  <si>
    <t>isolation_source: le vigneron marc cheese</t>
  </si>
  <si>
    <t>AAAJBC01</t>
  </si>
  <si>
    <t>SAMN02922459</t>
  </si>
  <si>
    <t>SRR6475362</t>
  </si>
  <si>
    <t>strain: FDA143342-1</t>
  </si>
  <si>
    <t>AAAJBP01</t>
  </si>
  <si>
    <t>SAMN02922079</t>
  </si>
  <si>
    <t>strain: FDA160916</t>
  </si>
  <si>
    <t>isolation_source: brie cheese w/ pepper</t>
  </si>
  <si>
    <t>AAAJDB01</t>
  </si>
  <si>
    <t>SAMN06554920</t>
  </si>
  <si>
    <t>SRR5378819</t>
  </si>
  <si>
    <t>strain: FDA944225-C001-001</t>
  </si>
  <si>
    <t>AAAJDC01</t>
  </si>
  <si>
    <t>SAMN02318986</t>
  </si>
  <si>
    <t>SRR955387</t>
  </si>
  <si>
    <t>strain: CFSAN006123</t>
  </si>
  <si>
    <t>AAAJDY01</t>
  </si>
  <si>
    <t>SAMN02566980</t>
  </si>
  <si>
    <t>SRR1068583</t>
  </si>
  <si>
    <t>strain: PNUSAL000509</t>
  </si>
  <si>
    <t>isolation_source: Ricotta Cheese</t>
  </si>
  <si>
    <t>AAAJDZ01</t>
  </si>
  <si>
    <t>SAMN02566981</t>
  </si>
  <si>
    <t>SRR1068561</t>
  </si>
  <si>
    <t>strain: PNUSAL000486</t>
  </si>
  <si>
    <t>AAAJFI01</t>
  </si>
  <si>
    <t>SAMN10397002</t>
  </si>
  <si>
    <t>SRR8187229</t>
  </si>
  <si>
    <t>strain: FDA0973345-C002-001</t>
  </si>
  <si>
    <t>AAAJFK01</t>
  </si>
  <si>
    <t>SAMN10397001</t>
  </si>
  <si>
    <t>SRR8187276</t>
  </si>
  <si>
    <t>strain: FDA0973345-C001-006</t>
  </si>
  <si>
    <t>AAAJFL01</t>
  </si>
  <si>
    <t>SAMN02922406</t>
  </si>
  <si>
    <t>SRR8216395</t>
  </si>
  <si>
    <t>strain: FDA162297-2</t>
  </si>
  <si>
    <t>AAAJFN01</t>
  </si>
  <si>
    <t>SAMN02922536</t>
  </si>
  <si>
    <t>SRR8216403</t>
  </si>
  <si>
    <t>strain: FDA366649-1</t>
  </si>
  <si>
    <t>isolation_source: taleggio cheese</t>
  </si>
  <si>
    <t>AAAJGE01</t>
  </si>
  <si>
    <t>SAMN02922535</t>
  </si>
  <si>
    <t>SRR8261009</t>
  </si>
  <si>
    <t>strain: FDA357743</t>
  </si>
  <si>
    <t>AAAHGQ01</t>
  </si>
  <si>
    <t>SAMN02318984</t>
  </si>
  <si>
    <t>SRR955385</t>
  </si>
  <si>
    <t>strain: CFSAN006121</t>
  </si>
  <si>
    <t>AAAAFT01</t>
  </si>
  <si>
    <t>SAMN02922665</t>
  </si>
  <si>
    <t>SRR1763800</t>
  </si>
  <si>
    <t>strain: FDA435294-1</t>
  </si>
  <si>
    <t>SRR2848806</t>
  </si>
  <si>
    <t>AAAADK01</t>
  </si>
  <si>
    <t>SAMN09788588</t>
  </si>
  <si>
    <t>SRR7819951</t>
  </si>
  <si>
    <t>strain: FDA0448841-C002-001</t>
  </si>
  <si>
    <t>isolation_source: Semi-soft Cheese (Quesco Fresco)</t>
  </si>
  <si>
    <t>AAAADQ01</t>
  </si>
  <si>
    <t>SAMN09788590</t>
  </si>
  <si>
    <t>SRR7819949</t>
  </si>
  <si>
    <t>strain: FDA0447438-C001-001</t>
  </si>
  <si>
    <t>isolation_source: Chihuahua Type Cheese</t>
  </si>
  <si>
    <t>AAAADR01</t>
  </si>
  <si>
    <t>SAMN09788586</t>
  </si>
  <si>
    <t>SRR7819950</t>
  </si>
  <si>
    <t>strain: FDA0448841-C002-002</t>
  </si>
  <si>
    <t>AAAAFA01</t>
  </si>
  <si>
    <t>SAMN04943312</t>
  </si>
  <si>
    <t>strain: FDA914207-C1-1</t>
  </si>
  <si>
    <t>AAAABZ01</t>
  </si>
  <si>
    <t>SAMN02922404</t>
  </si>
  <si>
    <t>strain: FDA162295</t>
  </si>
  <si>
    <t>isolation_source: onion cream cheese</t>
  </si>
  <si>
    <t>AAAACA01</t>
  </si>
  <si>
    <t>SAMN02922409</t>
  </si>
  <si>
    <t>SRR8235343</t>
  </si>
  <si>
    <t>strain: FDA162299-2</t>
  </si>
  <si>
    <t>isolation_source: camembert goat cheese</t>
  </si>
  <si>
    <t>RSLW01</t>
  </si>
  <si>
    <t>SAMN02922466</t>
  </si>
  <si>
    <t>SRR3606563</t>
  </si>
  <si>
    <t>strain: FDA451362 C1 3-O</t>
  </si>
  <si>
    <t>NZ_RDSY01</t>
  </si>
  <si>
    <t>PRJNA224116</t>
  </si>
  <si>
    <t>SAMN10230505</t>
  </si>
  <si>
    <t>GCA_003703705.1</t>
  </si>
  <si>
    <t>strain: N12-2451</t>
  </si>
  <si>
    <t>NZ_RDSY01000001-NZ_RDSY01000026</t>
  </si>
  <si>
    <t>NZ_RDSZ01</t>
  </si>
  <si>
    <t>SAMN10230504</t>
  </si>
  <si>
    <t>GCA_003703655.1</t>
  </si>
  <si>
    <t>strain: N12-1996</t>
  </si>
  <si>
    <t>NZ_RDSZ01000001-NZ_RDSZ01000017</t>
  </si>
  <si>
    <t>REHV01</t>
  </si>
  <si>
    <t>SAMN02923547</t>
  </si>
  <si>
    <t>strain: FDA336834 2A</t>
  </si>
  <si>
    <t>isolation_source: grilled chili dog with cheese</t>
  </si>
  <si>
    <t>REIU01</t>
  </si>
  <si>
    <t>SAMN02923546</t>
  </si>
  <si>
    <t>strain: FDA336834 1A</t>
  </si>
  <si>
    <t>REJB01</t>
  </si>
  <si>
    <t>SAMN02921816</t>
  </si>
  <si>
    <t>SRR6476763</t>
  </si>
  <si>
    <t>strain: FDA299415-2</t>
  </si>
  <si>
    <t>SRR5184994</t>
  </si>
  <si>
    <t>REJI01</t>
  </si>
  <si>
    <t>SAMN08472343</t>
  </si>
  <si>
    <t>strain: CFSAN075784</t>
  </si>
  <si>
    <t>REKY01</t>
  </si>
  <si>
    <t>SAMN02921682</t>
  </si>
  <si>
    <t>strain: FDA217413</t>
  </si>
  <si>
    <t>isolation_source: bacon egg and cheese pastry</t>
  </si>
  <si>
    <t>RELE01</t>
  </si>
  <si>
    <t>SAMN02921681</t>
  </si>
  <si>
    <t>strain: FDA212350</t>
  </si>
  <si>
    <t>RELF01</t>
  </si>
  <si>
    <t>SAMN02921779</t>
  </si>
  <si>
    <t>SRR7525562</t>
  </si>
  <si>
    <t>strain: FDA282690</t>
  </si>
  <si>
    <t>REWC01</t>
  </si>
  <si>
    <t>SAMN02850680</t>
  </si>
  <si>
    <t>SRR7702428</t>
  </si>
  <si>
    <t>strain: CFSAN011015</t>
  </si>
  <si>
    <t>SRR1378347</t>
  </si>
  <si>
    <t>REWD01</t>
  </si>
  <si>
    <t>SAMN02850682</t>
  </si>
  <si>
    <t>SRR1378351</t>
  </si>
  <si>
    <t>strain: CFSAN011017</t>
  </si>
  <si>
    <t>SRR7702426</t>
  </si>
  <si>
    <t>REWE01</t>
  </si>
  <si>
    <t>SAMN02850683</t>
  </si>
  <si>
    <t>SRR1378353</t>
  </si>
  <si>
    <t>strain: CFSAN011018</t>
  </si>
  <si>
    <t>SRR7702537</t>
  </si>
  <si>
    <t>REWF01</t>
  </si>
  <si>
    <t>SAMN02850681</t>
  </si>
  <si>
    <t>SRR7702432</t>
  </si>
  <si>
    <t>strain: CFSAN011016</t>
  </si>
  <si>
    <t>SRR1378358</t>
  </si>
  <si>
    <t>REWG01</t>
  </si>
  <si>
    <t>SAMN02870499</t>
  </si>
  <si>
    <t>SRR1449928</t>
  </si>
  <si>
    <t>strain: FDA849577</t>
  </si>
  <si>
    <t>Massachusetts</t>
  </si>
  <si>
    <t>SRR6304946</t>
  </si>
  <si>
    <t>SRR7702439</t>
  </si>
  <si>
    <t>REXP01</t>
  </si>
  <si>
    <t>SAMN09907461</t>
  </si>
  <si>
    <t>SRR7758255</t>
  </si>
  <si>
    <t>strain: 18B08260-6</t>
  </si>
  <si>
    <t>RCQX01</t>
  </si>
  <si>
    <t>SAMN08472355</t>
  </si>
  <si>
    <t>strain: CFSAN075783</t>
  </si>
  <si>
    <t>NZ_QUPB01</t>
  </si>
  <si>
    <t>SAMN03285267</t>
  </si>
  <si>
    <t>SRR2924603</t>
  </si>
  <si>
    <t>strain: CFSAN028801</t>
  </si>
  <si>
    <t>NZ_QUPB01000001-NZ_QUPB01000020</t>
  </si>
  <si>
    <t>NZ_QUPC01</t>
  </si>
  <si>
    <t>SAMN03285265</t>
  </si>
  <si>
    <t>SRR2924601</t>
  </si>
  <si>
    <t>strain: CFSAN028799</t>
  </si>
  <si>
    <t>NZ_QUPC01000001-NZ_QUPC01000013</t>
  </si>
  <si>
    <t>NZ_QUPT01</t>
  </si>
  <si>
    <t>SAMN02849536</t>
  </si>
  <si>
    <t>strain: CFSAN013596</t>
  </si>
  <si>
    <t>isolation_source: chicken cheese chimichanga</t>
  </si>
  <si>
    <t>NZ_QUPT01000001-NZ_QUPT01000017</t>
  </si>
  <si>
    <t>NZ_PVVY01</t>
  </si>
  <si>
    <t>SAMN03800305</t>
  </si>
  <si>
    <t>SRR3395016</t>
  </si>
  <si>
    <t>strain: CFSAN035202</t>
  </si>
  <si>
    <t>NZ_PVVY01000001-NZ_PVVY01000024</t>
  </si>
  <si>
    <t>NZ_QOSH01</t>
  </si>
  <si>
    <t>SAMN03285269</t>
  </si>
  <si>
    <t>SRR2924557</t>
  </si>
  <si>
    <t>strain: CFSAN028803</t>
  </si>
  <si>
    <t>NZ_QOSH01000001-NZ_QOSH01000017</t>
  </si>
  <si>
    <t>NZ_QOSK01</t>
  </si>
  <si>
    <t>SAMN03285257</t>
  </si>
  <si>
    <t>SRR2924593</t>
  </si>
  <si>
    <t>strain: CFSAN028791</t>
  </si>
  <si>
    <t>NZ_QOSK01000001-NZ_QOSK01000016</t>
  </si>
  <si>
    <t>NZ_QOSQ01</t>
  </si>
  <si>
    <t>SAMN03277633</t>
  </si>
  <si>
    <t>SRR1805508</t>
  </si>
  <si>
    <t>strain: NRRL B-57451</t>
  </si>
  <si>
    <t>isolation_source: blue veined and mold ripened cheese</t>
  </si>
  <si>
    <t>NZ_QOSQ01000001-NZ_QOSQ01000050</t>
  </si>
  <si>
    <t>NZ_QYDN01</t>
  </si>
  <si>
    <t>SAMN09948004</t>
  </si>
  <si>
    <t>GCA_003587625.1</t>
  </si>
  <si>
    <t>strain: N13-1664</t>
  </si>
  <si>
    <t>NZ_QYDN01000001-NZ_QYDN01000023</t>
  </si>
  <si>
    <t>NZ_QYGS01</t>
  </si>
  <si>
    <t>SAMN09947921</t>
  </si>
  <si>
    <t>GCA_003587115.1</t>
  </si>
  <si>
    <t>strain: N12-0561</t>
  </si>
  <si>
    <t>NZ_QYGS01000001-NZ_QYGS01000013</t>
  </si>
  <si>
    <t>NZ_QYHA01</t>
  </si>
  <si>
    <t>SAMN09947913</t>
  </si>
  <si>
    <t>GCA_003588965.1</t>
  </si>
  <si>
    <t>strain: N12-0151</t>
  </si>
  <si>
    <t>NZ_QYHA01000001-NZ_QYHA01000018</t>
  </si>
  <si>
    <t>NZ_QYHK01</t>
  </si>
  <si>
    <t>SAMN09947903</t>
  </si>
  <si>
    <t>GCA_003589105.1</t>
  </si>
  <si>
    <t>NZ_QYHK01000001-NZ_QYHK01000016</t>
  </si>
  <si>
    <t>NZ_QYIA01</t>
  </si>
  <si>
    <t>SAMN09947887</t>
  </si>
  <si>
    <t>GCA_003587265.1</t>
  </si>
  <si>
    <t>strain: N11-1850</t>
  </si>
  <si>
    <t>NZ_QYIA01000001-NZ_QYIA01000021</t>
  </si>
  <si>
    <t>NZ_QAAV01</t>
  </si>
  <si>
    <t>SAMN08801544</t>
  </si>
  <si>
    <t>GCA_003191505.1</t>
  </si>
  <si>
    <t>strain: LM-F-20</t>
  </si>
  <si>
    <t>NZ_QAAV01000001-NZ_QAAV01000010</t>
  </si>
  <si>
    <t>Toronto</t>
  </si>
  <si>
    <t>NZ_QAAW01</t>
  </si>
  <si>
    <t>SAMN08801545</t>
  </si>
  <si>
    <t>GCA_003191465.1</t>
  </si>
  <si>
    <t>strain: LM-F-21</t>
  </si>
  <si>
    <t>NZ_QAAW01000001-NZ_QAAW01000016</t>
  </si>
  <si>
    <t>NZ_QABA01</t>
  </si>
  <si>
    <t>SAMN08801549</t>
  </si>
  <si>
    <t>GCA_003191265.1</t>
  </si>
  <si>
    <t>strain: LM-F-26</t>
  </si>
  <si>
    <t>NZ_QABA01000001-NZ_QABA01000029</t>
  </si>
  <si>
    <t>NZ_QABD01</t>
  </si>
  <si>
    <t>SAMN08801552</t>
  </si>
  <si>
    <t>GCA_003191065.1</t>
  </si>
  <si>
    <t>strain: LM-F-29</t>
  </si>
  <si>
    <t>NZ_QABD01000001-NZ_QABD01000020</t>
  </si>
  <si>
    <t>NZ_QABK01</t>
  </si>
  <si>
    <t>SAMN08801559</t>
  </si>
  <si>
    <t>GCA_003190725.1</t>
  </si>
  <si>
    <t>strain: LM-F-38</t>
  </si>
  <si>
    <t>NZ_QABK01000001-NZ_QABK01000025</t>
  </si>
  <si>
    <t>NZ_QABN01</t>
  </si>
  <si>
    <t>SAMN08801562</t>
  </si>
  <si>
    <t>GCA_003190395.1</t>
  </si>
  <si>
    <t>strain: LM-F-41</t>
  </si>
  <si>
    <t>isolation_source: Feta Cheese</t>
  </si>
  <si>
    <t>NZ_QABN01000001-NZ_QABN01000019</t>
  </si>
  <si>
    <t>NZ_QACC01</t>
  </si>
  <si>
    <t>SAMN08801577</t>
  </si>
  <si>
    <t>GCA_003189465.1</t>
  </si>
  <si>
    <t>strain: LM-F-70</t>
  </si>
  <si>
    <t>isolation_source: Parmesan Cheese</t>
  </si>
  <si>
    <t>NZ_QACC01000001-NZ_QACC01000011</t>
  </si>
  <si>
    <t>NZ_QADD01</t>
  </si>
  <si>
    <t>SAMN08801604</t>
  </si>
  <si>
    <t>GCA_003187805.1</t>
  </si>
  <si>
    <t>strain: LM-F-104</t>
  </si>
  <si>
    <t>isolation_source: Processed Cheese</t>
  </si>
  <si>
    <t>NZ_QADD01000001-NZ_QADD01000017</t>
  </si>
  <si>
    <t>NZ_QAEC01</t>
  </si>
  <si>
    <t>SAMN08801629</t>
  </si>
  <si>
    <t>GCA_003187115.1</t>
  </si>
  <si>
    <t>strain: LM-F-146</t>
  </si>
  <si>
    <t>NZ_QAEC01000001-NZ_QAEC01000012</t>
  </si>
  <si>
    <t>NZ_QGMA01</t>
  </si>
  <si>
    <t>SAMN09232494</t>
  </si>
  <si>
    <t>strain: 33761</t>
  </si>
  <si>
    <t>isolation_source: chili cheese corn dog</t>
  </si>
  <si>
    <t>NZ_QGMA01000001-NZ_QGMA01000143</t>
  </si>
  <si>
    <t>NZ_LJOZ02</t>
  </si>
  <si>
    <t>SAMN04046447</t>
  </si>
  <si>
    <t>GCA_001465135.1</t>
  </si>
  <si>
    <t>strain: 198</t>
  </si>
  <si>
    <t>NZ_CM008329-NZ_CM008329,NZ_LJOZ02000001-NZ_LJOZ02000009,NZ_LJOZ02000011-NZ_LJOZ02000020</t>
  </si>
  <si>
    <t>Ireland</t>
  </si>
  <si>
    <t>GCA_001465135.2</t>
  </si>
  <si>
    <t>NZ_NYCA01</t>
  </si>
  <si>
    <t>SAMN04417929</t>
  </si>
  <si>
    <t>SRR5084468</t>
  </si>
  <si>
    <t>strain: CFSAN044806</t>
  </si>
  <si>
    <t>isolation_source: bovine cheese blue</t>
  </si>
  <si>
    <t>NZ_NYCA01000001-NZ_NYCA01000023</t>
  </si>
  <si>
    <t>NZ_NYCB01</t>
  </si>
  <si>
    <t>SAMN04417930</t>
  </si>
  <si>
    <t>strain: CFSAN044805</t>
  </si>
  <si>
    <t>isolation_source: swab (dairy plant - blue cheese)</t>
  </si>
  <si>
    <t>NZ_NYCB01000001-NZ_NYCB01000030</t>
  </si>
  <si>
    <t>NZ_NYDH01</t>
  </si>
  <si>
    <t>SAMN04417962</t>
  </si>
  <si>
    <t>GCA_002524915.1</t>
  </si>
  <si>
    <t>strain: CFSAN044773</t>
  </si>
  <si>
    <t>isolation_source: bovine cheese</t>
  </si>
  <si>
    <t>NZ_NYDH01000001-NZ_NYDH01000019</t>
  </si>
  <si>
    <t>NZ_NYDK01</t>
  </si>
  <si>
    <t>SAMN04417965</t>
  </si>
  <si>
    <t>SRR3168987</t>
  </si>
  <si>
    <t>strain: CFSAN044770</t>
  </si>
  <si>
    <t>NZ_NYDK01000001-NZ_NYDK01000019</t>
  </si>
  <si>
    <t>SRR5061790</t>
  </si>
  <si>
    <t>NZ_NXSJ01</t>
  </si>
  <si>
    <t>SAMN04530864</t>
  </si>
  <si>
    <t>SRR3215375</t>
  </si>
  <si>
    <t>strain: CFSAN046038</t>
  </si>
  <si>
    <t>isolation_source: thermized milk cheese</t>
  </si>
  <si>
    <t>NZ_NXSJ01000001-NZ_NXSJ01000025</t>
  </si>
  <si>
    <t>NZ_NXSO01</t>
  </si>
  <si>
    <t>SAMN04530859</t>
  </si>
  <si>
    <t>SRR3215369</t>
  </si>
  <si>
    <t>strain: CFSAN046033</t>
  </si>
  <si>
    <t>NZ_NXSO01000001-NZ_NXSO01000025</t>
  </si>
  <si>
    <t>NZ_NXSS01</t>
  </si>
  <si>
    <t>SAMN04530855</t>
  </si>
  <si>
    <t>SRR3215365</t>
  </si>
  <si>
    <t>strain: CFSAN046029</t>
  </si>
  <si>
    <t>NZ_NXSS01000001-NZ_NXSS01000050</t>
  </si>
  <si>
    <t>NZ_NXST01</t>
  </si>
  <si>
    <t>SAMN04530854</t>
  </si>
  <si>
    <t>SRR3215364</t>
  </si>
  <si>
    <t>strain: CFSAN046028</t>
  </si>
  <si>
    <t>NZ_NXST01000001-NZ_NXST01000065</t>
  </si>
  <si>
    <t>NZ_NXTF01</t>
  </si>
  <si>
    <t>SAMN04530842</t>
  </si>
  <si>
    <t>SRR3215351</t>
  </si>
  <si>
    <t>strain: CFSAN046016</t>
  </si>
  <si>
    <t>NZ_NXTF01000001-NZ_NXTF01000013</t>
  </si>
  <si>
    <t>NZ_NXTH01</t>
  </si>
  <si>
    <t>SAMN04530840</t>
  </si>
  <si>
    <t>SRR3215349</t>
  </si>
  <si>
    <t>strain: CFSAN046014</t>
  </si>
  <si>
    <t>NZ_NXTH01000001-NZ_NXTH01000012</t>
  </si>
  <si>
    <t>NZ_NXUM01</t>
  </si>
  <si>
    <t>SAMN04600030</t>
  </si>
  <si>
    <t>SRR3345928</t>
  </si>
  <si>
    <t>strain: CFSAN045982</t>
  </si>
  <si>
    <t>NZ_NXUM01000001-NZ_NXUM01000013</t>
  </si>
  <si>
    <t>NZ_NXUW01</t>
  </si>
  <si>
    <t>SAMN04600020</t>
  </si>
  <si>
    <t>SRR3345918</t>
  </si>
  <si>
    <t>strain: CFSAN045972</t>
  </si>
  <si>
    <t>NZ_NXUW01000001-NZ_NXUW01000022</t>
  </si>
  <si>
    <t>NZ_NXVI01</t>
  </si>
  <si>
    <t>SAMN04600008</t>
  </si>
  <si>
    <t>SRR3345906</t>
  </si>
  <si>
    <t>strain: CFSAN045960</t>
  </si>
  <si>
    <t>NZ_NXVI01000001-NZ_NXVI01000062</t>
  </si>
  <si>
    <t>NZ_NXWJ01</t>
  </si>
  <si>
    <t>SAMN04599981</t>
  </si>
  <si>
    <t>SRR3345876</t>
  </si>
  <si>
    <t>strain: CFSAN045933</t>
  </si>
  <si>
    <t>NZ_NXWJ01000001-NZ_NXWJ01000033</t>
  </si>
  <si>
    <t>NZ_NXWS01</t>
  </si>
  <si>
    <t>SAMN04599972</t>
  </si>
  <si>
    <t>SRR3345865</t>
  </si>
  <si>
    <t>strain: CFSAN045924</t>
  </si>
  <si>
    <t>NZ_NXWS01000001-NZ_NXWS01000020</t>
  </si>
  <si>
    <t>NZ_NXWT01</t>
  </si>
  <si>
    <t>SAMN04530836</t>
  </si>
  <si>
    <t>SRR3215346</t>
  </si>
  <si>
    <t>strain: CFSAN045869</t>
  </si>
  <si>
    <t>NZ_NXWT01000001-NZ_NXWT01000016</t>
  </si>
  <si>
    <t>NZ_NXXC01</t>
  </si>
  <si>
    <t>SAMN04599962</t>
  </si>
  <si>
    <t>SRR3345855</t>
  </si>
  <si>
    <t>strain: CFSAN045859</t>
  </si>
  <si>
    <t>NZ_NXXC01000001-NZ_NXXC01000028</t>
  </si>
  <si>
    <t>NZ_NXYB01</t>
  </si>
  <si>
    <t>SAMN04599937</t>
  </si>
  <si>
    <t>SRR3345818</t>
  </si>
  <si>
    <t>strain: CFSAN045834</t>
  </si>
  <si>
    <t>NZ_NXYB01000001-NZ_NXYB01000057</t>
  </si>
  <si>
    <t>NZ_NXYU01</t>
  </si>
  <si>
    <t>SAMN04599917</t>
  </si>
  <si>
    <t>SRR3345686</t>
  </si>
  <si>
    <t>strain: CFSAN045815</t>
  </si>
  <si>
    <t>NZ_NXYU01000001-NZ_NXYU01000059</t>
  </si>
  <si>
    <t>NZ_NXZS01</t>
  </si>
  <si>
    <t>SAMN04599893</t>
  </si>
  <si>
    <t>SRR3345539</t>
  </si>
  <si>
    <t>strain: CFSAN045791</t>
  </si>
  <si>
    <t>NZ_NXZS01000001-NZ_NXZS01000025</t>
  </si>
  <si>
    <t>NZ_NXZT01</t>
  </si>
  <si>
    <t>SAMN04599892</t>
  </si>
  <si>
    <t>SRR3345538</t>
  </si>
  <si>
    <t>strain: CFSAN045790</t>
  </si>
  <si>
    <t>NZ_NXZT01000001-NZ_NXZT01000013</t>
  </si>
  <si>
    <t>NZ_NYBV01</t>
  </si>
  <si>
    <t>SAMN04417924</t>
  </si>
  <si>
    <t>SRR5084473</t>
  </si>
  <si>
    <t>strain: CFSAN044811</t>
  </si>
  <si>
    <t>NZ_NYBV01000001-NZ_NYBV01000028</t>
  </si>
  <si>
    <t>NZ_NYBW01</t>
  </si>
  <si>
    <t>SAMN04417925</t>
  </si>
  <si>
    <t>strain: CFSAN044810</t>
  </si>
  <si>
    <t>NZ_NYBW01000001-NZ_NYBW01000028</t>
  </si>
  <si>
    <t>NZ_NYBX01</t>
  </si>
  <si>
    <t>SAMN04417926</t>
  </si>
  <si>
    <t>strain: CFSAN044809</t>
  </si>
  <si>
    <t>NZ_NYBX01000001-NZ_NYBX01000038</t>
  </si>
  <si>
    <t>NZ_NYBY01</t>
  </si>
  <si>
    <t>SAMN04417927</t>
  </si>
  <si>
    <t>strain: CFSAN044808</t>
  </si>
  <si>
    <t>NZ_NYBY01000001-NZ_NYBY01000041</t>
  </si>
  <si>
    <t>NZ_NYBZ01</t>
  </si>
  <si>
    <t>SAMN04417928</t>
  </si>
  <si>
    <t>SRR5084469</t>
  </si>
  <si>
    <t>strain: CFSAN044807</t>
  </si>
  <si>
    <t>NZ_NYBZ01000001-NZ_NYBZ01000040</t>
  </si>
  <si>
    <t>NZ_NYCC01</t>
  </si>
  <si>
    <t>SAMN04417931</t>
  </si>
  <si>
    <t>strain: CFSAN044804</t>
  </si>
  <si>
    <t>NZ_NYCC01000001-NZ_NYCC01000026</t>
  </si>
  <si>
    <t>NZ_NYCL01</t>
  </si>
  <si>
    <t>SAMN04417940</t>
  </si>
  <si>
    <t>SRR3391843</t>
  </si>
  <si>
    <t>strain: CFSAN044795</t>
  </si>
  <si>
    <t>NZ_NYCL01000001-NZ_NYCL01000022</t>
  </si>
  <si>
    <t>NZ_NYDD01</t>
  </si>
  <si>
    <t>SAMN04417958</t>
  </si>
  <si>
    <t>SRR3391877</t>
  </si>
  <si>
    <t>strain: CFSAN044777</t>
  </si>
  <si>
    <t>NZ_NYDD01000001-NZ_NYDD01000019</t>
  </si>
  <si>
    <t>NZ_NYDI01</t>
  </si>
  <si>
    <t>SAMN04417963</t>
  </si>
  <si>
    <t>SRR3391886</t>
  </si>
  <si>
    <t>strain: CFSAN044772</t>
  </si>
  <si>
    <t>NZ_NYDI01000001-NZ_NYDI01000012</t>
  </si>
  <si>
    <t>NZ_NYEG01</t>
  </si>
  <si>
    <t>SAMN04417993</t>
  </si>
  <si>
    <t>SRR3169084</t>
  </si>
  <si>
    <t>strain: CFSAN044742</t>
  </si>
  <si>
    <t>NZ_NYEG01000001-NZ_NYEG01000024</t>
  </si>
  <si>
    <t>SRR5061760</t>
  </si>
  <si>
    <t>NZ_NYAQ01</t>
  </si>
  <si>
    <t>SAMN04417874</t>
  </si>
  <si>
    <t>strain: CFSAN044861</t>
  </si>
  <si>
    <t>NZ_NYAQ01000001-NZ_NYAQ01000040</t>
  </si>
  <si>
    <t>NZ_NYAR01</t>
  </si>
  <si>
    <t>SAMN04417875</t>
  </si>
  <si>
    <t>strain: CFSAN044860</t>
  </si>
  <si>
    <t>NZ_NYAR01000001-NZ_NYAR01000044</t>
  </si>
  <si>
    <t>NZ_NYAS01</t>
  </si>
  <si>
    <t>SAMN04417876</t>
  </si>
  <si>
    <t>strain: CFSAN044859</t>
  </si>
  <si>
    <t>NZ_NYAS01000001-NZ_NYAS01000026</t>
  </si>
  <si>
    <t>NZ_NYAT01</t>
  </si>
  <si>
    <t>SAMN04417878</t>
  </si>
  <si>
    <t>strain: CFSAN044857</t>
  </si>
  <si>
    <t>NZ_NYAT01000001-NZ_NYAT01000041</t>
  </si>
  <si>
    <t>NZ_NYAU01</t>
  </si>
  <si>
    <t>SAMN04417879</t>
  </si>
  <si>
    <t>strain: CFSAN044856</t>
  </si>
  <si>
    <t>NZ_NYAU01000001-NZ_NYAU01000033</t>
  </si>
  <si>
    <t>NZ_NYAV01</t>
  </si>
  <si>
    <t>SAMN04417880</t>
  </si>
  <si>
    <t>strain: CFSAN044855</t>
  </si>
  <si>
    <t>NZ_NYAV01000001-NZ_NYAV01000038</t>
  </si>
  <si>
    <t>NZ_NYAW01</t>
  </si>
  <si>
    <t>SAMN04417881</t>
  </si>
  <si>
    <t>strain: CFSAN044854</t>
  </si>
  <si>
    <t>NZ_NYAW01000001-NZ_NYAW01000027</t>
  </si>
  <si>
    <t>NZ_NYAX01</t>
  </si>
  <si>
    <t>SAMN04417882</t>
  </si>
  <si>
    <t>strain: CFSAN044853</t>
  </si>
  <si>
    <t>NZ_NYAX01000001-NZ_NYAX01000026</t>
  </si>
  <si>
    <t>NZ_NYAY01</t>
  </si>
  <si>
    <t>SAMN04417883</t>
  </si>
  <si>
    <t>SRR5085096</t>
  </si>
  <si>
    <t>strain: CFSAN044852</t>
  </si>
  <si>
    <t>NZ_NYAY01000001-NZ_NYAY01000038</t>
  </si>
  <si>
    <t>NZ_NYAZ01</t>
  </si>
  <si>
    <t>SAMN04417884</t>
  </si>
  <si>
    <t>SRR5085024</t>
  </si>
  <si>
    <t>strain: CFSAN044851</t>
  </si>
  <si>
    <t>NZ_NYAZ01000001-NZ_NYAZ01000061</t>
  </si>
  <si>
    <t>SRR5912802</t>
  </si>
  <si>
    <t>NZ_NYBI01</t>
  </si>
  <si>
    <t>SAMN04417895</t>
  </si>
  <si>
    <t>SRR5084556</t>
  </si>
  <si>
    <t>strain: CFSAN044840</t>
  </si>
  <si>
    <t>NZ_NYBI01000001-NZ_NYBI01000041</t>
  </si>
  <si>
    <t>NZ_NYBQ01</t>
  </si>
  <si>
    <t>SAMN04417919</t>
  </si>
  <si>
    <t>SRR5084482</t>
  </si>
  <si>
    <t>strain: CFSAN044816</t>
  </si>
  <si>
    <t>NZ_NYBQ01000001-NZ_NYBQ01000027</t>
  </si>
  <si>
    <t>NZ_NYBR01</t>
  </si>
  <si>
    <t>SAMN04417920</t>
  </si>
  <si>
    <t>strain: CFSAN044815</t>
  </si>
  <si>
    <t>NZ_NYBR01000001-NZ_NYBR01000038</t>
  </si>
  <si>
    <t>NZ_NYBS01</t>
  </si>
  <si>
    <t>SAMN04417921</t>
  </si>
  <si>
    <t>SRR5084481</t>
  </si>
  <si>
    <t>strain: CFSAN044814</t>
  </si>
  <si>
    <t>NZ_NYBS01000001-NZ_NYBS01000076</t>
  </si>
  <si>
    <t>NZ_NYBT01</t>
  </si>
  <si>
    <t>SAMN04417922</t>
  </si>
  <si>
    <t>strain: CFSAN044813</t>
  </si>
  <si>
    <t>NZ_NYBT01000001-NZ_NYBT01000038</t>
  </si>
  <si>
    <t>NZ_NYBU01</t>
  </si>
  <si>
    <t>SAMN04417923</t>
  </si>
  <si>
    <t>strain: CFSAN044812</t>
  </si>
  <si>
    <t>NZ_NYBU01000001-NZ_NYBU01000066</t>
  </si>
  <si>
    <t>NZ_NYQV01</t>
  </si>
  <si>
    <t>SAMN07204966</t>
  </si>
  <si>
    <t>strain: CDPHFDLB-F09M01172</t>
  </si>
  <si>
    <t>isolation_source: turkey cheese sandwich</t>
  </si>
  <si>
    <t>NZ_NYQV01000001-NZ_NYQV01000013</t>
  </si>
  <si>
    <t>NZ_NXTI01</t>
  </si>
  <si>
    <t>SAMN04530839</t>
  </si>
  <si>
    <t>SRR3215348</t>
  </si>
  <si>
    <t>strain: CFSAN046013</t>
  </si>
  <si>
    <t>NZ_NXTI01000001-NZ_NXTI01000022</t>
  </si>
  <si>
    <t>NZ_NXUL01</t>
  </si>
  <si>
    <t>SAMN04600031</t>
  </si>
  <si>
    <t>SRR3345929</t>
  </si>
  <si>
    <t>strain: CFSAN045983</t>
  </si>
  <si>
    <t>NZ_NXUL01000001-NZ_NXUL01000040</t>
  </si>
  <si>
    <t>NZ_NXUO01</t>
  </si>
  <si>
    <t>SAMN04600028</t>
  </si>
  <si>
    <t>SRR3345926</t>
  </si>
  <si>
    <t>strain: CFSAN045980</t>
  </si>
  <si>
    <t>NZ_NXUO01000001-NZ_NXUO01000028</t>
  </si>
  <si>
    <t>NZ_LKCY02</t>
  </si>
  <si>
    <t>SAMN04100154</t>
  </si>
  <si>
    <t>GCA_001342195.1</t>
  </si>
  <si>
    <t>strain: 47G</t>
  </si>
  <si>
    <t>NZ_LKCY02000001-NZ_LKCY02000024</t>
  </si>
  <si>
    <t>Brazil</t>
  </si>
  <si>
    <t>Porto Alegre</t>
  </si>
  <si>
    <t>GCA_001342195.2</t>
  </si>
  <si>
    <t>NZ_LKHO02</t>
  </si>
  <si>
    <t>SAMN04100157</t>
  </si>
  <si>
    <t>GCA_001317555.1</t>
  </si>
  <si>
    <t>strain: 55G</t>
  </si>
  <si>
    <t>NZ_LKHO02000001-NZ_LKHO02000030</t>
  </si>
  <si>
    <t>GCA_001317555.2</t>
  </si>
  <si>
    <t>NZ_NKVX01</t>
  </si>
  <si>
    <t>SAMN03339953</t>
  </si>
  <si>
    <t>SRR1805602</t>
  </si>
  <si>
    <t>strain: WAPHL_LIS_A00032</t>
  </si>
  <si>
    <t>NZ_NKVX01000001-NZ_NKVX01000028</t>
  </si>
  <si>
    <t>NZ_MTCL01</t>
  </si>
  <si>
    <t>SAMN03299421</t>
  </si>
  <si>
    <t>SRR1783164</t>
  </si>
  <si>
    <t>strain: FDA895132-4</t>
  </si>
  <si>
    <t>NZ_MTCL01000001-NZ_MTCL01000022</t>
  </si>
  <si>
    <t>NZ_MTEZ01</t>
  </si>
  <si>
    <t>SAMN03299418</t>
  </si>
  <si>
    <t>SRR1783170</t>
  </si>
  <si>
    <t>strain: FDA895132-1</t>
  </si>
  <si>
    <t>NZ_MTEZ01000001-NZ_MTEZ01000017</t>
  </si>
  <si>
    <t>NZ_MTFA01</t>
  </si>
  <si>
    <t>SAMN03299420</t>
  </si>
  <si>
    <t>SRR1783208</t>
  </si>
  <si>
    <t>strain: FDA895132-3</t>
  </si>
  <si>
    <t>NZ_MTFA01000001-NZ_MTFA01000021</t>
  </si>
  <si>
    <t>NZ_MTJE01</t>
  </si>
  <si>
    <t>SAMN03218402</t>
  </si>
  <si>
    <t>SRR1767752</t>
  </si>
  <si>
    <t>strain: FDA752730-1</t>
  </si>
  <si>
    <t>NZ_MTJE01000001-NZ_MTJE01000017</t>
  </si>
  <si>
    <t>NZ_MTJF01</t>
  </si>
  <si>
    <t>SAMN03218398</t>
  </si>
  <si>
    <t>SRR1767759</t>
  </si>
  <si>
    <t>strain: FDA878675-1</t>
  </si>
  <si>
    <t>NZ_MTJF01000001-NZ_MTJF01000016</t>
  </si>
  <si>
    <t>NZ_MTJG01</t>
  </si>
  <si>
    <t>SAMN03218401</t>
  </si>
  <si>
    <t>SRR1767782</t>
  </si>
  <si>
    <t>strain: FDA752729-2</t>
  </si>
  <si>
    <t>NZ_MTJG01000001-NZ_MTJG01000017</t>
  </si>
  <si>
    <t>NZ_MTJH01</t>
  </si>
  <si>
    <t>SAMN03218400</t>
  </si>
  <si>
    <t>SRR1767818</t>
  </si>
  <si>
    <t>strain: FDA752729-1</t>
  </si>
  <si>
    <t>NZ_MTJH01000001-NZ_MTJH01000016</t>
  </si>
  <si>
    <t>NZ_MTJI01</t>
  </si>
  <si>
    <t>SAMN03218403</t>
  </si>
  <si>
    <t>SRR1767827</t>
  </si>
  <si>
    <t>strain: FDA752730-2</t>
  </si>
  <si>
    <t>NZ_MTJI01000001-NZ_MTJI01000017</t>
  </si>
  <si>
    <t>NZ_MTJJ01</t>
  </si>
  <si>
    <t>SAMN03218399</t>
  </si>
  <si>
    <t>SRR1767835</t>
  </si>
  <si>
    <t>strain: FDA878675-2</t>
  </si>
  <si>
    <t>NZ_MTJJ01000001-NZ_MTJJ01000016</t>
  </si>
  <si>
    <t>NZ_MTJK01</t>
  </si>
  <si>
    <t>SAMN03299419</t>
  </si>
  <si>
    <t>SRR1783158</t>
  </si>
  <si>
    <t>strain: FDA895132-2</t>
  </si>
  <si>
    <t>NZ_MTJK01000001-NZ_MTJK01000023</t>
  </si>
  <si>
    <t>NZ_LXQR01</t>
  </si>
  <si>
    <t>SAMN04932621</t>
  </si>
  <si>
    <t>GCA_001658155.1</t>
  </si>
  <si>
    <t>strain: 2937</t>
  </si>
  <si>
    <t>isolation_source: dairy cheese</t>
  </si>
  <si>
    <t>NZ_LXQR01000001-NZ_LXQR01000034</t>
  </si>
  <si>
    <t>NZ_LXQS01</t>
  </si>
  <si>
    <t>SAMN04932622</t>
  </si>
  <si>
    <t>GCA_001658145.1</t>
  </si>
  <si>
    <t>strain: 2939</t>
  </si>
  <si>
    <t>NZ_LXQS01000001-NZ_LXQS01000046</t>
  </si>
  <si>
    <t>NZ_LXQT01</t>
  </si>
  <si>
    <t>SAMN04932623</t>
  </si>
  <si>
    <t>GCA_001658225.1</t>
  </si>
  <si>
    <t>strain: 2945</t>
  </si>
  <si>
    <t>NZ_LXQT01000001-NZ_LXQT01000081</t>
  </si>
  <si>
    <t>NZ_LXQU01</t>
  </si>
  <si>
    <t>SAMN04932624</t>
  </si>
  <si>
    <t>GCA_001658235.1</t>
  </si>
  <si>
    <t>strain: 2964</t>
  </si>
  <si>
    <t>NZ_LXQU01000001-NZ_LXQU01000043</t>
  </si>
  <si>
    <t>NZ_LXQV01</t>
  </si>
  <si>
    <t>SAMN04932625</t>
  </si>
  <si>
    <t>GCA_001658255.1</t>
  </si>
  <si>
    <t>strain: 2973</t>
  </si>
  <si>
    <t>NZ_LXQV01000001-NZ_LXQV01000077</t>
  </si>
  <si>
    <t>NZ_LXQW01</t>
  </si>
  <si>
    <t>SAMN04932626</t>
  </si>
  <si>
    <t>GCA_001658265.1</t>
  </si>
  <si>
    <t>strain: 2977</t>
  </si>
  <si>
    <t>NZ_LXQW01000001-NZ_LXQW01000086</t>
  </si>
  <si>
    <t>NZ_LXQX01</t>
  </si>
  <si>
    <t>SAMN04932627</t>
  </si>
  <si>
    <t>GCA_001658305.1</t>
  </si>
  <si>
    <t>strain: 2978</t>
  </si>
  <si>
    <t>NZ_LXQX01000001-NZ_LXQX01000056</t>
  </si>
  <si>
    <t>NZ_LJPD01</t>
  </si>
  <si>
    <t>SAMN04044610</t>
  </si>
  <si>
    <t>GCA_001463975.1</t>
  </si>
  <si>
    <t>strain: 944</t>
  </si>
  <si>
    <t>NZ_LJPD01000001-NZ_LJPD01000010</t>
  </si>
  <si>
    <t>NZ_JNGP01</t>
  </si>
  <si>
    <t>SAMN02769897</t>
  </si>
  <si>
    <t>SRR1283973</t>
  </si>
  <si>
    <t>strain: 2012-L5322</t>
  </si>
  <si>
    <t>NZ_JNGP01000001-NZ_JNGP01000068</t>
  </si>
  <si>
    <t>NZ_JNGZ01</t>
  </si>
  <si>
    <t>SAMN02769899</t>
  </si>
  <si>
    <t>SRR1283975</t>
  </si>
  <si>
    <t>strain: 2012-L5324</t>
  </si>
  <si>
    <t>NZ_JNGZ01000001-NZ_JNGZ01000037</t>
  </si>
  <si>
    <t>NZ_AZIU01</t>
  </si>
  <si>
    <t>Listeria monocytogenes Lm_1823</t>
  </si>
  <si>
    <t>SAMN02412411</t>
  </si>
  <si>
    <t>GCA_000585755.1</t>
  </si>
  <si>
    <t>strain: Lm_1823</t>
  </si>
  <si>
    <t>NZ_KK073979-NZ_KK073997</t>
  </si>
  <si>
    <t>NZ_AZIV01</t>
  </si>
  <si>
    <t>Listeria monocytogenes Lm_1824</t>
  </si>
  <si>
    <t>SAMN02412412</t>
  </si>
  <si>
    <t>GCA_000585775.1</t>
  </si>
  <si>
    <t>strain: Lm_1824</t>
  </si>
  <si>
    <t>NZ_KK073998-NZ_KK074024</t>
  </si>
  <si>
    <t>NZ_AZIW01</t>
  </si>
  <si>
    <t>Listeria monocytogenes Lm_1840</t>
  </si>
  <si>
    <t>SAMN02412397</t>
  </si>
  <si>
    <t>GCA_000585795.1</t>
  </si>
  <si>
    <t>strain: Lm_1840</t>
  </si>
  <si>
    <t>NZ_KK074025-NZ_KK074040</t>
  </si>
  <si>
    <t>NZ_AZIX01</t>
  </si>
  <si>
    <t>Listeria monocytogenes Lm_1886</t>
  </si>
  <si>
    <t>SAMN02412413</t>
  </si>
  <si>
    <t>GCA_000585815.1</t>
  </si>
  <si>
    <t>strain: Lm_1886</t>
  </si>
  <si>
    <t>NZ_KK074041-NZ_KK074071</t>
  </si>
  <si>
    <t>NZ_AZIY01</t>
  </si>
  <si>
    <t>Listeria monocytogenes Lm_1889</t>
  </si>
  <si>
    <t>SAMN02412416</t>
  </si>
  <si>
    <t>GCA_000585835.1</t>
  </si>
  <si>
    <t>strain: Lm_1889</t>
  </si>
  <si>
    <t>NZ_KK074072-NZ_KK074099</t>
  </si>
  <si>
    <t>NZ_AVQQ01</t>
  </si>
  <si>
    <t>Listeria monocytogenes serotype 4bV str. LS542</t>
  </si>
  <si>
    <t>SAMN02415235</t>
  </si>
  <si>
    <t>strain: LS542</t>
  </si>
  <si>
    <t>isolation_source: environmental isolate from a soft cheese manufacturing facility</t>
  </si>
  <si>
    <t>NZ_AVQQ01000001-NZ_AVQQ01000045</t>
  </si>
  <si>
    <t>run_number</t>
  </si>
  <si>
    <t>was_downloaded</t>
  </si>
  <si>
    <t>Sample</t>
  </si>
  <si>
    <t>Sample_short</t>
  </si>
  <si>
    <t>Bases (MB)</t>
  </si>
  <si>
    <t>Qual Bases (MB)</t>
  </si>
  <si>
    <t>Qual bases %</t>
  </si>
  <si>
    <t>Reads</t>
  </si>
  <si>
    <t>Qual reads</t>
  </si>
  <si>
    <t>Qual reads %</t>
  </si>
  <si>
    <t>Most common adapter (count)</t>
  </si>
  <si>
    <t>2. Most common adapter (count)</t>
  </si>
  <si>
    <t>Other adapters (count)</t>
  </si>
  <si>
    <t>insert size</t>
  </si>
  <si>
    <t>N50</t>
  </si>
  <si>
    <t>No ctgs</t>
  </si>
  <si>
    <t>longest</t>
  </si>
  <si>
    <t>total bps</t>
  </si>
  <si>
    <t>SRR8767216_1.fastq.gz</t>
  </si>
  <si>
    <t>85.92%</t>
  </si>
  <si>
    <t>95.08%</t>
  </si>
  <si>
    <t>SRR8535384_1.fastq.gz</t>
  </si>
  <si>
    <t>93.18%</t>
  </si>
  <si>
    <t>97.66%</t>
  </si>
  <si>
    <t>SRR8535474_1.fastq.gz</t>
  </si>
  <si>
    <t>93.38%</t>
  </si>
  <si>
    <t>97.84%</t>
  </si>
  <si>
    <t>SRR3345928_1.fastq.gz</t>
  </si>
  <si>
    <t>91.60%</t>
  </si>
  <si>
    <t>94.83%</t>
  </si>
  <si>
    <t>SRR955385_1.fastq.gz</t>
  </si>
  <si>
    <t>81.31%</t>
  </si>
  <si>
    <t>89.90%</t>
  </si>
  <si>
    <t>SRR5066070_1.fastq.gz</t>
  </si>
  <si>
    <t>80.52%</t>
  </si>
  <si>
    <t>93.06%</t>
  </si>
  <si>
    <t>SRR12125023_1.fastq.gz</t>
  </si>
  <si>
    <t>94.54%</t>
  </si>
  <si>
    <t>98.14%</t>
  </si>
  <si>
    <t>SRR12125094_1.fastq.gz</t>
  </si>
  <si>
    <t>88.50%</t>
  </si>
  <si>
    <t>95.84%</t>
  </si>
  <si>
    <t>SRR7819951_1.fastq.gz</t>
  </si>
  <si>
    <t>95.60%</t>
  </si>
  <si>
    <t>98.58%</t>
  </si>
  <si>
    <t>SRR7819949_1.fastq.gz</t>
  </si>
  <si>
    <t>94.66%</t>
  </si>
  <si>
    <t>98.12%</t>
  </si>
  <si>
    <t>SRR6325477_1.fastq.gz</t>
  </si>
  <si>
    <t>88.09%</t>
  </si>
  <si>
    <t>96.16%</t>
  </si>
  <si>
    <t>SRR1763800_1.fastq.gz</t>
  </si>
  <si>
    <t>90.88%</t>
  </si>
  <si>
    <t>95.74%</t>
  </si>
  <si>
    <t>SRR7819950_1.fastq.gz</t>
  </si>
  <si>
    <t>95.77%</t>
  </si>
  <si>
    <t>98.46%</t>
  </si>
  <si>
    <t>SRR8767575_1.fastq.gz</t>
  </si>
  <si>
    <t>92.88%</t>
  </si>
  <si>
    <t>SRR8837524_1.fastq.gz</t>
  </si>
  <si>
    <t>95.16%</t>
  </si>
  <si>
    <t>97.79%</t>
  </si>
  <si>
    <t>SRR8767791_1.fastq.gz</t>
  </si>
  <si>
    <t>91.29%</t>
  </si>
  <si>
    <t>96.20%</t>
  </si>
  <si>
    <t>SRR8837400_1.fastq.gz</t>
  </si>
  <si>
    <t>93.05%</t>
  </si>
  <si>
    <t>97.10%</t>
  </si>
  <si>
    <t>SRR8837414_1.fastq.gz</t>
  </si>
  <si>
    <t>94.84%</t>
  </si>
  <si>
    <t>97.96%</t>
  </si>
  <si>
    <t>SRR8767792_1.fastq.gz</t>
  </si>
  <si>
    <t>90.63%</t>
  </si>
  <si>
    <t>97.01%</t>
  </si>
  <si>
    <t>SRR13744900_1.fastq.gz</t>
  </si>
  <si>
    <t>97.92%</t>
  </si>
  <si>
    <t>98.48%</t>
  </si>
  <si>
    <t>SRR3930184_1.fastq.gz</t>
  </si>
  <si>
    <t>91.89%</t>
  </si>
  <si>
    <t>98.10%</t>
  </si>
  <si>
    <t>SRR6366187_1.fastq.gz</t>
  </si>
  <si>
    <t>77.87%</t>
  </si>
  <si>
    <t>96.40%</t>
  </si>
  <si>
    <t>SRR8838745_1.fastq.gz</t>
  </si>
  <si>
    <t>94.81%</t>
  </si>
  <si>
    <t>94.93%</t>
  </si>
  <si>
    <t>SRR8767231_1.fastq.gz</t>
  </si>
  <si>
    <t>90.48%</t>
  </si>
  <si>
    <t>96.90%</t>
  </si>
  <si>
    <t>SRR8767799_1.fastq.gz</t>
  </si>
  <si>
    <t>91.06%</t>
  </si>
  <si>
    <t>96.37%</t>
  </si>
  <si>
    <t>SRR4031386_1.fastq.gz</t>
  </si>
  <si>
    <t>88.40%</t>
  </si>
  <si>
    <t>92.35%</t>
  </si>
  <si>
    <t>SRR5000319_1.fastq.gz</t>
  </si>
  <si>
    <t>91.38%</t>
  </si>
  <si>
    <t>97.81%</t>
  </si>
  <si>
    <t>SRR1745606_1.fastq.gz</t>
  </si>
  <si>
    <t>90.76%</t>
  </si>
  <si>
    <t>97.45%</t>
  </si>
  <si>
    <t>SRR5676318_1.fastq.gz</t>
  </si>
  <si>
    <t>93.27%</t>
  </si>
  <si>
    <t>97.94%</t>
  </si>
  <si>
    <t>SRR1449928_1.fastq.gz</t>
  </si>
  <si>
    <t>90.42%</t>
  </si>
  <si>
    <t>96.91%</t>
  </si>
  <si>
    <t>SRR8660430_1.fastq.gz</t>
  </si>
  <si>
    <t>90.58%</t>
  </si>
  <si>
    <t>95.49%</t>
  </si>
  <si>
    <t>SRR7819674_1.fastq.gz</t>
  </si>
  <si>
    <t>95.70%</t>
  </si>
  <si>
    <t>98.38%</t>
  </si>
  <si>
    <t>SRR6475359_1.fastq.gz</t>
  </si>
  <si>
    <t>86.60%</t>
  </si>
  <si>
    <t>SRR1509605_1.fastq.gz</t>
  </si>
  <si>
    <t>93.46%</t>
  </si>
  <si>
    <t>97.68%</t>
  </si>
  <si>
    <t>SRR10489681_1.fastq.gz</t>
  </si>
  <si>
    <t>91.68%</t>
  </si>
  <si>
    <t>97.41%</t>
  </si>
  <si>
    <t>SRR10484646_1.fastq.gz</t>
  </si>
  <si>
    <t>89.66%</t>
  </si>
  <si>
    <t>96.70%</t>
  </si>
  <si>
    <t>SRR1509665_1.fastq.gz</t>
  </si>
  <si>
    <t>84.77%</t>
  </si>
  <si>
    <t>SRR3181837_1.fastq.gz</t>
  </si>
  <si>
    <t>86.02%</t>
  </si>
  <si>
    <t>95.83%</t>
  </si>
  <si>
    <t>SRR13744893_1.fastq.gz</t>
  </si>
  <si>
    <t>98.04%</t>
  </si>
  <si>
    <t>98.64%</t>
  </si>
  <si>
    <t>SRR5947665_1.fastq.gz</t>
  </si>
  <si>
    <t>89.52%</t>
  </si>
  <si>
    <t>97.24%</t>
  </si>
  <si>
    <t>SRR5985678_1.fastq.gz</t>
  </si>
  <si>
    <t>91.04%</t>
  </si>
  <si>
    <t>98.41%</t>
  </si>
  <si>
    <t>SRR6224689_1.fastq.gz</t>
  </si>
  <si>
    <t>87.51%</t>
  </si>
  <si>
    <t>96.00%</t>
  </si>
  <si>
    <t>SRR6443386_1.fastq.gz</t>
  </si>
  <si>
    <t>75.38%</t>
  </si>
  <si>
    <t>97.93%</t>
  </si>
  <si>
    <t>SRR6436646_1.fastq.gz</t>
  </si>
  <si>
    <t>90.90%</t>
  </si>
  <si>
    <t>94.87%</t>
  </si>
  <si>
    <t>SRR8838748_1.fastq.gz</t>
  </si>
  <si>
    <t>93.77%</t>
  </si>
  <si>
    <t>SRR8838750_1.fastq.gz</t>
  </si>
  <si>
    <t>94.99%</t>
  </si>
  <si>
    <t>98.44%</t>
  </si>
  <si>
    <t>SRR2924557_1.fastq.gz</t>
  </si>
  <si>
    <t>91.70%</t>
  </si>
  <si>
    <t>97.38%</t>
  </si>
  <si>
    <t>SRR10484529_1.fastq.gz</t>
  </si>
  <si>
    <t>88.78%</t>
  </si>
  <si>
    <t>SRR6344350_1.fastq.gz</t>
  </si>
  <si>
    <t>89.57%</t>
  </si>
  <si>
    <t>97.15%</t>
  </si>
  <si>
    <t>SRR8767310_1.fastq.gz</t>
  </si>
  <si>
    <t>85.90%</t>
  </si>
  <si>
    <t>95.18%</t>
  </si>
  <si>
    <t>SRR3930183_1.fastq.gz</t>
  </si>
  <si>
    <t>91.16%</t>
  </si>
  <si>
    <t>97.55%</t>
  </si>
  <si>
    <t>SRR3391886_1.fastq.gz</t>
  </si>
  <si>
    <t>95.71%</t>
  </si>
  <si>
    <t>97.56%</t>
  </si>
  <si>
    <t>SRR1378352_1.fastq.gz</t>
  </si>
  <si>
    <t>80.46%</t>
  </si>
  <si>
    <t>90.62%</t>
  </si>
  <si>
    <t>SRR3395016_1.fastq.gz</t>
  </si>
  <si>
    <t>95.34%</t>
  </si>
  <si>
    <t>97.43%</t>
  </si>
  <si>
    <t>SRR3391877_1.fastq.gz</t>
  </si>
  <si>
    <t>93.84%</t>
  </si>
  <si>
    <t>96.50%</t>
  </si>
  <si>
    <t>SRR5105955_1.fastq.gz</t>
  </si>
  <si>
    <t>92.48%</t>
  </si>
  <si>
    <t>97.42%</t>
  </si>
  <si>
    <t>SRR8838749_1.fastq.gz</t>
  </si>
  <si>
    <t>98.16%</t>
  </si>
  <si>
    <t>SRR1575054_1.fastq.gz</t>
  </si>
  <si>
    <t>98.03%</t>
  </si>
  <si>
    <t>98.24%</t>
  </si>
  <si>
    <t>SRR1378351_1.fastq.gz</t>
  </si>
  <si>
    <t>86.25%</t>
  </si>
  <si>
    <t>95.65%</t>
  </si>
  <si>
    <t>SRR1181561_1.fastq.gz</t>
  </si>
  <si>
    <t>93.60%</t>
  </si>
  <si>
    <t>98.09%</t>
  </si>
  <si>
    <t>SRR7820049_1.fastq.gz</t>
  </si>
  <si>
    <t>95.90%</t>
  </si>
  <si>
    <t>98.51%</t>
  </si>
  <si>
    <t>SRR8767782_1.fastq.gz</t>
  </si>
  <si>
    <t>86.82%</t>
  </si>
  <si>
    <t>95.11%</t>
  </si>
  <si>
    <t>SRR2584346_1.fastq.gz</t>
  </si>
  <si>
    <t>95.53%</t>
  </si>
  <si>
    <t>SRR8235317_1.fastq.gz</t>
  </si>
  <si>
    <t>92.60%</t>
  </si>
  <si>
    <t>97.65%</t>
  </si>
  <si>
    <t>SRR1767827_1.fastq.gz</t>
  </si>
  <si>
    <t>94.10%</t>
  </si>
  <si>
    <t>98.39%</t>
  </si>
  <si>
    <t>SRR10484641_1.fastq.gz</t>
  </si>
  <si>
    <t>91.80%</t>
  </si>
  <si>
    <t>97.60%</t>
  </si>
  <si>
    <t>SRR10484526_1.fastq.gz</t>
  </si>
  <si>
    <t>88.99%</t>
  </si>
  <si>
    <t>96.46%</t>
  </si>
  <si>
    <t>SRR6236574_1.fastq.gz</t>
  </si>
  <si>
    <t>86.87%</t>
  </si>
  <si>
    <t>93.17%</t>
  </si>
  <si>
    <t>SRR5985519_1.fastq.gz</t>
  </si>
  <si>
    <t>93.59%</t>
  </si>
  <si>
    <t>98.94%</t>
  </si>
  <si>
    <t>SRR1187587_1.fastq.gz</t>
  </si>
  <si>
    <t>90.89%</t>
  </si>
  <si>
    <t>97.17%</t>
  </si>
  <si>
    <t>SRR1378358_1.fastq.gz</t>
  </si>
  <si>
    <t>83.57%</t>
  </si>
  <si>
    <t>94.28%</t>
  </si>
  <si>
    <t>SRR1177313_1.fastq.gz</t>
  </si>
  <si>
    <t>95.17%</t>
  </si>
  <si>
    <t>SRR6288283_1.fastq.gz</t>
  </si>
  <si>
    <t>93.50%</t>
  </si>
  <si>
    <t>94.55%</t>
  </si>
  <si>
    <t>SRR8767770_1.fastq.gz</t>
  </si>
  <si>
    <t>85.44%</t>
  </si>
  <si>
    <t>94.20%</t>
  </si>
  <si>
    <t>SRR5182487_1.fastq.gz</t>
  </si>
  <si>
    <t>87.15%</t>
  </si>
  <si>
    <t>97.34%</t>
  </si>
  <si>
    <t>SRR3372408_1.fastq.gz</t>
  </si>
  <si>
    <t>95.43%</t>
  </si>
  <si>
    <t>98.97%</t>
  </si>
  <si>
    <t>SRR1378347_1.fastq.gz</t>
  </si>
  <si>
    <t>85.31%</t>
  </si>
  <si>
    <t>SRR1182220_1.fastq.gz</t>
  </si>
  <si>
    <t>94.95%</t>
  </si>
  <si>
    <t>SRR5817980_1.fastq.gz</t>
  </si>
  <si>
    <t>88.58%</t>
  </si>
  <si>
    <t>96.27%</t>
  </si>
  <si>
    <t>SRR6475362_1.fastq.gz</t>
  </si>
  <si>
    <t>87.22%</t>
  </si>
  <si>
    <t>98.06%</t>
  </si>
  <si>
    <t>SRR12125021_1.fastq.gz</t>
  </si>
  <si>
    <t>89.23%</t>
  </si>
  <si>
    <t>96.10%</t>
  </si>
  <si>
    <t>SRR12419966_1.fastq.gz</t>
  </si>
  <si>
    <t>95.23%</t>
  </si>
  <si>
    <t>SRR1182716_1.fastq.gz</t>
  </si>
  <si>
    <t>95.48%</t>
  </si>
  <si>
    <t>SRR8235343_1.fastq.gz</t>
  </si>
  <si>
    <t>92.50%</t>
  </si>
  <si>
    <t>97.39%</t>
  </si>
  <si>
    <t>SRR8215997_1.fastq.gz</t>
  </si>
  <si>
    <t>94.16%</t>
  </si>
  <si>
    <t>97.67%</t>
  </si>
  <si>
    <t>SRR4098791_1.fastq.gz</t>
  </si>
  <si>
    <t>94.53%</t>
  </si>
  <si>
    <t>98.77%</t>
  </si>
  <si>
    <t>SRR3945590_1.fastq.gz</t>
  </si>
  <si>
    <t>98.17%</t>
  </si>
  <si>
    <t>SRR3606573_1.fastq.gz</t>
  </si>
  <si>
    <t>87.62%</t>
  </si>
  <si>
    <t>97.09%</t>
  </si>
  <si>
    <t>SRR1610013_1.fastq.gz</t>
  </si>
  <si>
    <t>95.91%</t>
  </si>
  <si>
    <t>97.48%</t>
  </si>
  <si>
    <t>SRR1378353_1.fastq.gz</t>
  </si>
  <si>
    <t>81.90%</t>
  </si>
  <si>
    <t>93.15%</t>
  </si>
  <si>
    <t>SRR6321747_1.fastq.gz</t>
  </si>
  <si>
    <t>85.67%</t>
  </si>
  <si>
    <t>SRR3112633_1.fastq.gz</t>
  </si>
  <si>
    <t>89.72%</t>
  </si>
  <si>
    <t>93.67%</t>
  </si>
  <si>
    <t>SRR12125095_1.fastq.gz</t>
  </si>
  <si>
    <t>98.56%</t>
  </si>
  <si>
    <t>SRR8767312_1.fastq.gz</t>
  </si>
  <si>
    <t>88.77%</t>
  </si>
  <si>
    <t>SRR3606570_1.fastq.gz</t>
  </si>
  <si>
    <t>80.58%</t>
  </si>
  <si>
    <t>95.61%</t>
  </si>
  <si>
    <t>SRR8767781_1.fastq.gz</t>
  </si>
  <si>
    <t>88.90%</t>
  </si>
  <si>
    <t>95.97%</t>
  </si>
  <si>
    <t>SRR1818017_1.fastq.gz</t>
  </si>
  <si>
    <t>88.61%</t>
  </si>
  <si>
    <t>96.18%</t>
  </si>
  <si>
    <t>SRR6288265_1.fastq.gz</t>
  </si>
  <si>
    <t>92.30%</t>
  </si>
  <si>
    <t>SRR12125022_1.fastq.gz</t>
  </si>
  <si>
    <t>90.05%</t>
  </si>
  <si>
    <t>96.01%</t>
  </si>
  <si>
    <t>SRR13486047_1.fastq.gz</t>
  </si>
  <si>
    <t>92.84%</t>
  </si>
  <si>
    <t>97.28%</t>
  </si>
  <si>
    <t>SRR2924593_1.fastq.gz</t>
  </si>
  <si>
    <t>86.03%</t>
  </si>
  <si>
    <t>SRR12125804_1.fastq.gz</t>
  </si>
  <si>
    <t>94.47%</t>
  </si>
  <si>
    <t>97.99%</t>
  </si>
  <si>
    <t>SRR1182225_1.fastq.gz</t>
  </si>
  <si>
    <t>96.53%</t>
  </si>
  <si>
    <t>98.69%</t>
  </si>
  <si>
    <t>SRR8767385_1.fastq.gz</t>
  </si>
  <si>
    <t>88.25%</t>
  </si>
  <si>
    <t>95.40%</t>
  </si>
  <si>
    <t>SRR8767292_1.fastq.gz</t>
  </si>
  <si>
    <t>88.94%</t>
  </si>
  <si>
    <t>96.58%</t>
  </si>
  <si>
    <t>SRR8767354_1.fastq.gz</t>
  </si>
  <si>
    <t>94.75%</t>
  </si>
  <si>
    <t>97.40%</t>
  </si>
  <si>
    <t>SRR7525562_1.fastq.gz</t>
  </si>
  <si>
    <t>94.67%</t>
  </si>
  <si>
    <t>97.76%</t>
  </si>
  <si>
    <t>SRR5342838_1.fastq.gz</t>
  </si>
  <si>
    <t>95.09%</t>
  </si>
  <si>
    <t>SRR3215346_1.fastq.gz</t>
  </si>
  <si>
    <t>84.97%</t>
  </si>
  <si>
    <t>95.92%</t>
  </si>
  <si>
    <t>SRR10484557_1.fastq.gz</t>
  </si>
  <si>
    <t>89.47%</t>
  </si>
  <si>
    <t>96.60%</t>
  </si>
  <si>
    <t>SRR8767347_1.fastq.gz</t>
  </si>
  <si>
    <t>94.59%</t>
  </si>
  <si>
    <t>SRR1610014_1.fastq.gz</t>
  </si>
  <si>
    <t>86.54%</t>
  </si>
  <si>
    <t>94.13%</t>
  </si>
  <si>
    <t>SRR6745671_1.fastq.gz</t>
  </si>
  <si>
    <t>94.07%</t>
  </si>
  <si>
    <t>93.16%</t>
  </si>
  <si>
    <t>SRR8767295_1.fastq.gz</t>
  </si>
  <si>
    <t>85.85%</t>
  </si>
  <si>
    <t>95.24%</t>
  </si>
  <si>
    <t>SRR8837515_1.fastq.gz</t>
  </si>
  <si>
    <t>96.26%</t>
  </si>
  <si>
    <t>97.11%</t>
  </si>
  <si>
    <t>SRR5000317_1.fastq.gz</t>
  </si>
  <si>
    <t>91.12%</t>
  </si>
  <si>
    <t>97.49%</t>
  </si>
  <si>
    <t>SRR8767785_1.fastq.gz</t>
  </si>
  <si>
    <t>87.17%</t>
  </si>
  <si>
    <t>94.17%</t>
  </si>
  <si>
    <t>SRR5341885_1.fastq.gz</t>
  </si>
  <si>
    <t>SRR3215349_1.fastq.gz</t>
  </si>
  <si>
    <t>87.23%</t>
  </si>
  <si>
    <t>96.73%</t>
  </si>
  <si>
    <t>SRR12418437_1.fastq.gz</t>
  </si>
  <si>
    <t>SRR8767298_1.fastq.gz</t>
  </si>
  <si>
    <t>86.90%</t>
  </si>
  <si>
    <t>95.52%</t>
  </si>
  <si>
    <t>SRR8767360_1.fastq.gz</t>
  </si>
  <si>
    <t>SRR8767314_1.fastq.gz</t>
  </si>
  <si>
    <t>87.30%</t>
  </si>
  <si>
    <t>SRR8216405_1.fastq.gz</t>
  </si>
  <si>
    <t>83.94%</t>
  </si>
  <si>
    <t>93.13%</t>
  </si>
  <si>
    <t>SRR1610011_1.fastq.gz</t>
  </si>
  <si>
    <t>91.41%</t>
  </si>
  <si>
    <t>96.57%</t>
  </si>
  <si>
    <t>SRR5663603_1.fastq.gz</t>
  </si>
  <si>
    <t>88.48%</t>
  </si>
  <si>
    <t>96.87%</t>
  </si>
  <si>
    <t>SRR8216056_1.fastq.gz</t>
  </si>
  <si>
    <t>93.85%</t>
  </si>
  <si>
    <t>SRR8767309_1.fastq.gz</t>
  </si>
  <si>
    <t>85.07%</t>
  </si>
  <si>
    <t>94.73%</t>
  </si>
  <si>
    <t>SRR8767294_1.fastq.gz</t>
  </si>
  <si>
    <t>86.47%</t>
  </si>
  <si>
    <t>95.35%</t>
  </si>
  <si>
    <t>SRR1283973_fastq.gz</t>
  </si>
  <si>
    <t>95.47%</t>
  </si>
  <si>
    <t>SRR5494844_1.fastq.gz</t>
  </si>
  <si>
    <t>92.07%</t>
  </si>
  <si>
    <t>97.61%</t>
  </si>
  <si>
    <t>SRR5667286_1.fastq.gz</t>
  </si>
  <si>
    <t>77.16%</t>
  </si>
  <si>
    <t>93.19%</t>
  </si>
  <si>
    <t>SRR5085096_1.fastq.gz</t>
  </si>
  <si>
    <t>69.20%</t>
  </si>
  <si>
    <t>80.59%</t>
  </si>
  <si>
    <t>SRR5645600_1.fastq.gz</t>
  </si>
  <si>
    <t>59.35%</t>
  </si>
  <si>
    <t>94.62%</t>
  </si>
  <si>
    <t>SRR2584343_1.fastq.gz</t>
  </si>
  <si>
    <t>93.68%</t>
  </si>
  <si>
    <t>97.86%</t>
  </si>
  <si>
    <t>SRR1181535_1.fastq.gz</t>
  </si>
  <si>
    <t>92.15%</t>
  </si>
  <si>
    <t>97.72%</t>
  </si>
  <si>
    <t>SRR3606562_1.fastq.gz</t>
  </si>
  <si>
    <t>89.15%</t>
  </si>
  <si>
    <t>SRR8767353_1.fastq.gz</t>
  </si>
  <si>
    <t>93.78%</t>
  </si>
  <si>
    <t>97.95%</t>
  </si>
  <si>
    <t>SRR8172414_1.fastq.gz</t>
  </si>
  <si>
    <t>89.44%</t>
  </si>
  <si>
    <t>93.86%</t>
  </si>
  <si>
    <t>SRR1982199_1.fastq.gz</t>
  </si>
  <si>
    <t>96.98%</t>
  </si>
  <si>
    <t>98.84%</t>
  </si>
  <si>
    <t>SRR8767797_1.fastq.gz</t>
  </si>
  <si>
    <t>88.00%</t>
  </si>
  <si>
    <t>SRR3345876_1.fastq.gz</t>
  </si>
  <si>
    <t>93.88%</t>
  </si>
  <si>
    <t>96.08%</t>
  </si>
  <si>
    <t>SRR1182224_1.fastq.gz</t>
  </si>
  <si>
    <t>97.69%</t>
  </si>
  <si>
    <t>SRR8767795_1.fastq.gz</t>
  </si>
  <si>
    <t>97.20%</t>
  </si>
  <si>
    <t>SRR3215351_1.fastq.gz</t>
  </si>
  <si>
    <t>88.05%</t>
  </si>
  <si>
    <t>97.19%</t>
  </si>
  <si>
    <t>SRR8210492_1.fastq.gz</t>
  </si>
  <si>
    <t>85.80%</t>
  </si>
  <si>
    <t>94.35%</t>
  </si>
  <si>
    <t>SRR1283975_fastq.gz</t>
  </si>
  <si>
    <t>90.81%</t>
  </si>
  <si>
    <t>94.64%</t>
  </si>
  <si>
    <t>SRR3660092_1.fastq.gz</t>
  </si>
  <si>
    <t>88.28%</t>
  </si>
  <si>
    <t>SRR1187427_1.fastq.gz</t>
  </si>
  <si>
    <t>96.54%</t>
  </si>
  <si>
    <t>98.75%</t>
  </si>
  <si>
    <t>SRR1610015_1.fastq.gz</t>
  </si>
  <si>
    <t>95.39%</t>
  </si>
  <si>
    <t>98.01%</t>
  </si>
  <si>
    <t>SRR8235320_1.fastq.gz</t>
  </si>
  <si>
    <t>86.84%</t>
  </si>
  <si>
    <t>SRR3945591_1.fastq.gz</t>
  </si>
  <si>
    <t>92.72%</t>
  </si>
  <si>
    <t>SRR1610006_1.fastq.gz</t>
  </si>
  <si>
    <t>94.98%</t>
  </si>
  <si>
    <t>97.33%</t>
  </si>
  <si>
    <t>SRR1016596_1.fastq.gz</t>
  </si>
  <si>
    <t>95.50%</t>
  </si>
  <si>
    <t>96.09%</t>
  </si>
  <si>
    <t>SRR3181839_1.fastq.gz</t>
  </si>
  <si>
    <t>86.76%</t>
  </si>
  <si>
    <t>95.95%</t>
  </si>
  <si>
    <t>SRR5494839_1.fastq.gz</t>
  </si>
  <si>
    <t>92.26%</t>
  </si>
  <si>
    <t>96.44%</t>
  </si>
  <si>
    <t>SRR1812797_1.fastq.gz</t>
  </si>
  <si>
    <t>96.61%</t>
  </si>
  <si>
    <t>SRR3345539_1.fastq.gz</t>
  </si>
  <si>
    <t>85.41%</t>
  </si>
  <si>
    <t>90.78%</t>
  </si>
  <si>
    <t>SRR12419633_1.fastq.gz</t>
  </si>
  <si>
    <t>96.04%</t>
  </si>
  <si>
    <t>98.28%</t>
  </si>
  <si>
    <t>SRR8767316_1.fastq.gz</t>
  </si>
  <si>
    <t>87.64%</t>
  </si>
  <si>
    <t>95.66%</t>
  </si>
  <si>
    <t>SRR2102432_1.fastq.gz</t>
  </si>
  <si>
    <t>SRR975370_1.fastq.gz</t>
  </si>
  <si>
    <t>93.07%</t>
  </si>
  <si>
    <t>97.73%</t>
  </si>
  <si>
    <t>SRR1187445_1.fastq.gz</t>
  </si>
  <si>
    <t>SRR3173373_1.fastq.gz</t>
  </si>
  <si>
    <t>93.12%</t>
  </si>
  <si>
    <t>97.80%</t>
  </si>
  <si>
    <t>SRR5378819_1.fastq.gz</t>
  </si>
  <si>
    <t>92.29%</t>
  </si>
  <si>
    <t>97.63%</t>
  </si>
  <si>
    <t>SRR1609994_1.fastq.gz</t>
  </si>
  <si>
    <t>91.85%</t>
  </si>
  <si>
    <t>95.54%</t>
  </si>
  <si>
    <t>SRR8838736_1.fastq.gz</t>
  </si>
  <si>
    <t>96.55%</t>
  </si>
  <si>
    <t>98.29%</t>
  </si>
  <si>
    <t>SRR3995860_1.fastq.gz</t>
  </si>
  <si>
    <t>91.54%</t>
  </si>
  <si>
    <t>SRR1068558_1.fastq.gz</t>
  </si>
  <si>
    <t>95.96%</t>
  </si>
  <si>
    <t>97.05%</t>
  </si>
  <si>
    <t>SRR1187616_1.fastq.gz</t>
  </si>
  <si>
    <t>88.86%</t>
  </si>
  <si>
    <t>96.11%</t>
  </si>
  <si>
    <t>SRR1220730_1.fastq.gz</t>
  </si>
  <si>
    <t>97.52%</t>
  </si>
  <si>
    <t>SRR8767338_1.fastq.gz</t>
  </si>
  <si>
    <t>90.60%</t>
  </si>
  <si>
    <t>SRR8767730_1.fastq.gz</t>
  </si>
  <si>
    <t>93.39%</t>
  </si>
  <si>
    <t>95.82%</t>
  </si>
  <si>
    <t>SRR6207491_1.fastq.gz</t>
  </si>
  <si>
    <t>90.83%</t>
  </si>
  <si>
    <t>97.02%</t>
  </si>
  <si>
    <t>SRR8767794_1.fastq.gz</t>
  </si>
  <si>
    <t>90.41%</t>
  </si>
  <si>
    <t>SRR1182223_1.fastq.gz</t>
  </si>
  <si>
    <t>96.31%</t>
  </si>
  <si>
    <t>SRR5486795_1.fastq.gz</t>
  </si>
  <si>
    <t>95.25%</t>
  </si>
  <si>
    <t>SRR9335703_1.fastq.gz</t>
  </si>
  <si>
    <t>89.43%</t>
  </si>
  <si>
    <t>94.33%</t>
  </si>
  <si>
    <t>SRR8767396_1.fastq.gz</t>
  </si>
  <si>
    <t>92.93%</t>
  </si>
  <si>
    <t>95.21%</t>
  </si>
  <si>
    <t>SRR3345929_1.fastq.gz</t>
  </si>
  <si>
    <t>92.70%</t>
  </si>
  <si>
    <t>95.20%</t>
  </si>
  <si>
    <t>SRR1181568_1.fastq.gz</t>
  </si>
  <si>
    <t>89.83%</t>
  </si>
  <si>
    <t>96.41%</t>
  </si>
  <si>
    <t>SRR3345538_1.fastq.gz</t>
  </si>
  <si>
    <t>87.37%</t>
  </si>
  <si>
    <t>91.79%</t>
  </si>
  <si>
    <t>SRR11362440_1.fastq.gz</t>
  </si>
  <si>
    <t>94.96%</t>
  </si>
  <si>
    <t>98.11%</t>
  </si>
  <si>
    <t>SRR2533762_1.fastq.gz</t>
  </si>
  <si>
    <t>91.25%</t>
  </si>
  <si>
    <t>SRR5494845_1.fastq.gz</t>
  </si>
  <si>
    <t>96.02%</t>
  </si>
  <si>
    <t>SRR8767352_1.fastq.gz</t>
  </si>
  <si>
    <t>96.51%</t>
  </si>
  <si>
    <t>SRR1198952_1.fastq.gz</t>
  </si>
  <si>
    <t>94.12%</t>
  </si>
  <si>
    <t>SRR2924604_1.fastq.gz</t>
  </si>
  <si>
    <t>88.35%</t>
  </si>
  <si>
    <t>SRR3659465_1.fastq.gz</t>
  </si>
  <si>
    <t>95.93%</t>
  </si>
  <si>
    <t>SRR1187425_1.fastq.gz</t>
  </si>
  <si>
    <t>98.21%</t>
  </si>
  <si>
    <t>SRR4237880_1.fastq.gz</t>
  </si>
  <si>
    <t>96.48%</t>
  </si>
  <si>
    <t>SRR3345818_1.fastq.gz</t>
  </si>
  <si>
    <t>91.49%</t>
  </si>
  <si>
    <t>SRR1947009_1.fastq.gz</t>
  </si>
  <si>
    <t>86.29%</t>
  </si>
  <si>
    <t>92.66%</t>
  </si>
  <si>
    <t>SRR6446755_1.fastq.gz</t>
  </si>
  <si>
    <t>66.85%</t>
  </si>
  <si>
    <t>95.30%</t>
  </si>
  <si>
    <t>SRR10804323_1.fastq.gz</t>
  </si>
  <si>
    <t>94.90%</t>
  </si>
  <si>
    <t>97.75%</t>
  </si>
  <si>
    <t>SRR2924602_1.fastq.gz</t>
  </si>
  <si>
    <t>96.88%</t>
  </si>
  <si>
    <t>SRR10484642_1.fastq.gz</t>
  </si>
  <si>
    <t>92.69%</t>
  </si>
  <si>
    <t>98.02%</t>
  </si>
  <si>
    <t>SRR1182222_1.fastq.gz</t>
  </si>
  <si>
    <t>96.25%</t>
  </si>
  <si>
    <t>98.50%</t>
  </si>
  <si>
    <t>SRR3345918_1.fastq.gz</t>
  </si>
  <si>
    <t>91.08%</t>
  </si>
  <si>
    <t>94.09%</t>
  </si>
  <si>
    <t>SRR3930180_1.fastq.gz</t>
  </si>
  <si>
    <t>SRR1812798_1.fastq.gz</t>
  </si>
  <si>
    <t>91.03%</t>
  </si>
  <si>
    <t>SRR1182221_1.fastq.gz</t>
  </si>
  <si>
    <t>SRR8767761_1.fastq.gz</t>
  </si>
  <si>
    <t>94.18%</t>
  </si>
  <si>
    <t>SRR3109060_1.fastq.gz</t>
  </si>
  <si>
    <t>91.74%</t>
  </si>
  <si>
    <t>93.48%</t>
  </si>
  <si>
    <t>SRR5251050_1.fastq.gz</t>
  </si>
  <si>
    <t>92.62%</t>
  </si>
  <si>
    <t>98.37%</t>
  </si>
  <si>
    <t>SRR5341553_1.fastq.gz</t>
  </si>
  <si>
    <t>93.73%</t>
  </si>
  <si>
    <t>94.22%</t>
  </si>
  <si>
    <t>SRR3345906_1.fastq.gz</t>
  </si>
  <si>
    <t>88.23%</t>
  </si>
  <si>
    <t>92.79%</t>
  </si>
  <si>
    <t>SRR1220820_1.fastq.gz</t>
  </si>
  <si>
    <t>92.63%</t>
  </si>
  <si>
    <t>97.31%</t>
  </si>
  <si>
    <t>SRR2422721_1.fastq.gz</t>
  </si>
  <si>
    <t>SRR1181556_1.fastq.gz</t>
  </si>
  <si>
    <t>89.94%</t>
  </si>
  <si>
    <t>SRR5084556_1.fastq.gz</t>
  </si>
  <si>
    <t>69.43%</t>
  </si>
  <si>
    <t>81.35%</t>
  </si>
  <si>
    <t>SRR8767330_1.fastq.gz</t>
  </si>
  <si>
    <t>94.82%</t>
  </si>
  <si>
    <t>SRR1805602_1.fastq.gz</t>
  </si>
  <si>
    <t>94.88%</t>
  </si>
  <si>
    <t>SRR1812875_1.fastq.gz</t>
  </si>
  <si>
    <t>94.02%</t>
  </si>
  <si>
    <t>97.51%</t>
  </si>
  <si>
    <t>SRR3928667_1.fastq.gz</t>
  </si>
  <si>
    <t>85.29%</t>
  </si>
  <si>
    <t>96.86%</t>
  </si>
  <si>
    <t>SRR5663634_1.fastq.gz</t>
  </si>
  <si>
    <t>88.32%</t>
  </si>
  <si>
    <t>SRR3215348_1.fastq.gz</t>
  </si>
  <si>
    <t>70.69%</t>
  </si>
  <si>
    <t>91.33%</t>
  </si>
  <si>
    <t>SRR1610017_1.fastq.gz</t>
  </si>
  <si>
    <t>90.34%</t>
  </si>
  <si>
    <t>95.85%</t>
  </si>
  <si>
    <t>SRR3634424_1.fastq.gz</t>
  </si>
  <si>
    <t>89.92%</t>
  </si>
  <si>
    <t>97.13%</t>
  </si>
  <si>
    <t>SRR1187420_1.fastq.gz</t>
  </si>
  <si>
    <t>SRR8767299_1.fastq.gz</t>
  </si>
  <si>
    <t>90.51%</t>
  </si>
  <si>
    <t>96.94%</t>
  </si>
  <si>
    <t>SRR2585425_1.fastq.gz</t>
  </si>
  <si>
    <t>76.24%</t>
  </si>
  <si>
    <t>95.12%</t>
  </si>
  <si>
    <t>SRR9335586_1.fastq.gz</t>
  </si>
  <si>
    <t>95.42%</t>
  </si>
  <si>
    <t>96.82%</t>
  </si>
  <si>
    <t>SRR3391843_1.fastq.gz</t>
  </si>
  <si>
    <t>SRR1182219_1.fastq.gz</t>
  </si>
  <si>
    <t>95.28%</t>
  </si>
  <si>
    <t>97.91%</t>
  </si>
  <si>
    <t>SRR2102385_1.fastq.gz</t>
  </si>
  <si>
    <t>SRR1597473_1.fastq.gz</t>
  </si>
  <si>
    <t>93.83%</t>
  </si>
  <si>
    <t>92.53%</t>
  </si>
  <si>
    <t>SRR1509634_1.fastq.gz</t>
  </si>
  <si>
    <t>94.26%</t>
  </si>
  <si>
    <t>SRR3945599_1.fastq.gz</t>
  </si>
  <si>
    <t>89.11%</t>
  </si>
  <si>
    <t>96.47%</t>
  </si>
  <si>
    <t>SRR6321790_1.fastq.gz</t>
  </si>
  <si>
    <t>93.24%</t>
  </si>
  <si>
    <t>SRR5066072_1.fastq.gz</t>
  </si>
  <si>
    <t>82.63%</t>
  </si>
  <si>
    <t>93.21%</t>
  </si>
  <si>
    <t>SRR10843674_1.fastq.gz</t>
  </si>
  <si>
    <t>91.44%</t>
  </si>
  <si>
    <t>SRR1181539_1.fastq.gz</t>
  </si>
  <si>
    <t>98.33%</t>
  </si>
  <si>
    <t>SRR1187589_1.fastq.gz</t>
  </si>
  <si>
    <t>97.78%</t>
  </si>
  <si>
    <t>SRR10484705_1.fastq.gz</t>
  </si>
  <si>
    <t>97.08%</t>
  </si>
  <si>
    <t>SRR1187613_1.fastq.gz</t>
  </si>
  <si>
    <t>94.70%</t>
  </si>
  <si>
    <t>98.34%</t>
  </si>
  <si>
    <t>SRR1980616_1.fastq.gz</t>
  </si>
  <si>
    <t>95.29%</t>
  </si>
  <si>
    <t>95.02%</t>
  </si>
  <si>
    <t>SRR8838742_1.fastq.gz</t>
  </si>
  <si>
    <t>94.37%</t>
  </si>
  <si>
    <t>SRR1068561_1.fastq.gz</t>
  </si>
  <si>
    <t>SRR13486050_1.fastq.gz</t>
  </si>
  <si>
    <t>97.30%</t>
  </si>
  <si>
    <t>SRR1181538_1.fastq.gz</t>
  </si>
  <si>
    <t>91.78%</t>
  </si>
  <si>
    <t>97.29%</t>
  </si>
  <si>
    <t>SRR8211561_1.fastq.gz</t>
  </si>
  <si>
    <t>SRR3173375_1.fastq.gz</t>
  </si>
  <si>
    <t>95.75%</t>
  </si>
  <si>
    <t>98.36%</t>
  </si>
  <si>
    <t>SRR10810367_1.fastq.gz</t>
  </si>
  <si>
    <t>98.18%</t>
  </si>
  <si>
    <t>SRR5990406_1.fastq.gz</t>
  </si>
  <si>
    <t>91.05%</t>
  </si>
  <si>
    <t>98.15%</t>
  </si>
  <si>
    <t>SRR2924558_1.fastq.gz</t>
  </si>
  <si>
    <t>91.46%</t>
  </si>
  <si>
    <t>97.25%</t>
  </si>
  <si>
    <t>SRR8216059_1.fastq.gz</t>
  </si>
  <si>
    <t>93.47%</t>
  </si>
  <si>
    <t>97.14%</t>
  </si>
  <si>
    <t>SRR1509629_1.fastq.gz</t>
  </si>
  <si>
    <t>93.31%</t>
  </si>
  <si>
    <t>SRR3659466_1.fastq.gz</t>
  </si>
  <si>
    <t>SRR3945600_1.fastq.gz</t>
  </si>
  <si>
    <t>96.49%</t>
  </si>
  <si>
    <t>SRR3173379_1.fastq.gz</t>
  </si>
  <si>
    <t>95.22%</t>
  </si>
  <si>
    <t>SRR3345855_1.fastq.gz</t>
  </si>
  <si>
    <t>90.56%</t>
  </si>
  <si>
    <t>SRR8767333_1.fastq.gz</t>
  </si>
  <si>
    <t>93.08%</t>
  </si>
  <si>
    <t>96.76%</t>
  </si>
  <si>
    <t>SRR10484657_1.fastq.gz</t>
  </si>
  <si>
    <t>85.01%</t>
  </si>
  <si>
    <t>94.74%</t>
  </si>
  <si>
    <t>SRR1974169_fastq.gz</t>
  </si>
  <si>
    <t>64.85%</t>
  </si>
  <si>
    <t>81.21%</t>
  </si>
  <si>
    <t>SRR8212882_1.fastq.gz</t>
  </si>
  <si>
    <t>92.44%</t>
  </si>
  <si>
    <t>SRR3108926_1.fastq.gz</t>
  </si>
  <si>
    <t>83.25%</t>
  </si>
  <si>
    <t>92.61%</t>
  </si>
  <si>
    <t>SRR1509635_1.fastq.gz</t>
  </si>
  <si>
    <t>94.38%</t>
  </si>
  <si>
    <t>SRR3945595_1.fastq.gz</t>
  </si>
  <si>
    <t>93.63%</t>
  </si>
  <si>
    <t>97.58%</t>
  </si>
  <si>
    <t>SRR5378787_1.fastq.gz</t>
  </si>
  <si>
    <t>92.74%</t>
  </si>
  <si>
    <t>SRR3173364_1.fastq.gz</t>
  </si>
  <si>
    <t>91.42%</t>
  </si>
  <si>
    <t>SRR4301102_1.fastq.gz</t>
  </si>
  <si>
    <t>80.87%</t>
  </si>
  <si>
    <t>94.49%</t>
  </si>
  <si>
    <t>SRR3173363_1.fastq.gz</t>
  </si>
  <si>
    <t>87.81%</t>
  </si>
  <si>
    <t>94.76%</t>
  </si>
  <si>
    <t>SRR1783164_1.fastq.gz</t>
  </si>
  <si>
    <t>96.22%</t>
  </si>
  <si>
    <t>98.49%</t>
  </si>
  <si>
    <t>SRR8216051_1.fastq.gz</t>
  </si>
  <si>
    <t>90.40%</t>
  </si>
  <si>
    <t>95.98%</t>
  </si>
  <si>
    <t>SRR5344980_1.fastq.gz</t>
  </si>
  <si>
    <t>92.14%</t>
  </si>
  <si>
    <t>SRR5469627_1.fastq.gz</t>
  </si>
  <si>
    <t>93.53%</t>
  </si>
  <si>
    <t>SRR9732314_1.fastq.gz</t>
  </si>
  <si>
    <t>96.62%</t>
  </si>
  <si>
    <t>SRR8767327_1.fastq.gz</t>
  </si>
  <si>
    <t>88.68%</t>
  </si>
  <si>
    <t>96.29%</t>
  </si>
  <si>
    <t>SRR1783158_1.fastq.gz</t>
  </si>
  <si>
    <t>SRR8838775_1.fastq.gz</t>
  </si>
  <si>
    <t>94.42%</t>
  </si>
  <si>
    <t>SRR3945594_1.fastq.gz</t>
  </si>
  <si>
    <t>93.41%</t>
  </si>
  <si>
    <t>SRR5184994_1.fastq.gz</t>
  </si>
  <si>
    <t>95.19%</t>
  </si>
  <si>
    <t>SRR2924594_1.fastq.gz</t>
  </si>
  <si>
    <t>86.28%</t>
  </si>
  <si>
    <t>SRR3945602_1.fastq.gz</t>
  </si>
  <si>
    <t>79.64%</t>
  </si>
  <si>
    <t>SRR3113975_1.fastq.gz</t>
  </si>
  <si>
    <t>88.80%</t>
  </si>
  <si>
    <t>92.68%</t>
  </si>
  <si>
    <t>SRR5409430_1.fastq.gz</t>
  </si>
  <si>
    <t>92.82%</t>
  </si>
  <si>
    <t>98.26%</t>
  </si>
  <si>
    <t>SRR8235627_1.fastq.gz</t>
  </si>
  <si>
    <t>97.47%</t>
  </si>
  <si>
    <t>SRR13080043_1.fastq.gz</t>
  </si>
  <si>
    <t>96.21%</t>
  </si>
  <si>
    <t>SRR1917075_1.fastq.gz</t>
  </si>
  <si>
    <t>91.91%</t>
  </si>
  <si>
    <t>91.23%</t>
  </si>
  <si>
    <t>SRR5409440_1.fastq.gz</t>
  </si>
  <si>
    <t>94.03%</t>
  </si>
  <si>
    <t>97.74%</t>
  </si>
  <si>
    <t>SRR1198878_1.fastq.gz</t>
  </si>
  <si>
    <t>93.71%</t>
  </si>
  <si>
    <t>SRR8216395_1.fastq.gz</t>
  </si>
  <si>
    <t>85.45%</t>
  </si>
  <si>
    <t>SRR2584342_1.fastq.gz</t>
  </si>
  <si>
    <t>SRR3113964_1.fastq.gz</t>
  </si>
  <si>
    <t>90.15%</t>
  </si>
  <si>
    <t>93.80%</t>
  </si>
  <si>
    <t>SRR9729863_1.fastq.gz</t>
  </si>
  <si>
    <t>97.82%</t>
  </si>
  <si>
    <t>SRR1812795_1.fastq.gz</t>
  </si>
  <si>
    <t>93.49%</t>
  </si>
  <si>
    <t>96.85%</t>
  </si>
  <si>
    <t>SRR8838481_1.fastq.gz</t>
  </si>
  <si>
    <t>94.32%</t>
  </si>
  <si>
    <t>98.13%</t>
  </si>
  <si>
    <t>SRR3345865_1.fastq.gz</t>
  </si>
  <si>
    <t>92.81%</t>
  </si>
  <si>
    <t>95.51%</t>
  </si>
  <si>
    <t>SRR5282220_1.fastq.gz</t>
  </si>
  <si>
    <t>94.92%</t>
  </si>
  <si>
    <t>98.23%</t>
  </si>
  <si>
    <t>SRR12572868_1.fastq.gz</t>
  </si>
  <si>
    <t>94.50%</t>
  </si>
  <si>
    <t>98.00%</t>
  </si>
  <si>
    <t>SRR8235369_1.fastq.gz</t>
  </si>
  <si>
    <t>92.42%</t>
  </si>
  <si>
    <t>SRR3173365_1.fastq.gz</t>
  </si>
  <si>
    <t>91.39%</t>
  </si>
  <si>
    <t>SRR3215364_1.fastq.gz</t>
  </si>
  <si>
    <t>86.77%</t>
  </si>
  <si>
    <t>96.80%</t>
  </si>
  <si>
    <t>SRR3173374_1.fastq.gz</t>
  </si>
  <si>
    <t>94.00%</t>
  </si>
  <si>
    <t>SRR6293371_1.fastq.gz</t>
  </si>
  <si>
    <t>70.77%</t>
  </si>
  <si>
    <t>92.94%</t>
  </si>
  <si>
    <t>SRR6881693_1.fastq.gz</t>
  </si>
  <si>
    <t>SRR1068583_1.fastq.gz</t>
  </si>
  <si>
    <t>91.90%</t>
  </si>
  <si>
    <t>84.83%</t>
  </si>
  <si>
    <t>SRR7820050_1.fastq.gz</t>
  </si>
  <si>
    <t>SRR955387_1.fastq.gz</t>
  </si>
  <si>
    <t>84.18%</t>
  </si>
  <si>
    <t>SRR8187276_1.fastq.gz</t>
  </si>
  <si>
    <t>96.06%</t>
  </si>
  <si>
    <t>96.68%</t>
  </si>
  <si>
    <t>SRR3114222_1.fastq.gz</t>
  </si>
  <si>
    <t>85.46%</t>
  </si>
  <si>
    <t>94.08%</t>
  </si>
  <si>
    <t>SRR8216314_1.fastq.gz</t>
  </si>
  <si>
    <t>92.11%</t>
  </si>
  <si>
    <t>SRR5380992_1.fastq.gz</t>
  </si>
  <si>
    <t>94.31%</t>
  </si>
  <si>
    <t>SRR5646644_1.fastq.gz</t>
  </si>
  <si>
    <t>95.01%</t>
  </si>
  <si>
    <t>96.78%</t>
  </si>
  <si>
    <t>SRR3945582_1.fastq.gz</t>
  </si>
  <si>
    <t>89.13%</t>
  </si>
  <si>
    <t>SRR1767782_1.fastq.gz</t>
  </si>
  <si>
    <t>97.83%</t>
  </si>
  <si>
    <t>SRR5629166_1.fastq.gz</t>
  </si>
  <si>
    <t>90.29%</t>
  </si>
  <si>
    <t>SRR8187275_1.fastq.gz</t>
  </si>
  <si>
    <t>96.43%</t>
  </si>
  <si>
    <t>SRR8216391_1.fastq.gz</t>
  </si>
  <si>
    <t>91.58%</t>
  </si>
  <si>
    <t>97.07%</t>
  </si>
  <si>
    <t>SRR5486794_1.fastq.gz</t>
  </si>
  <si>
    <t>93.58%</t>
  </si>
  <si>
    <t>SRR5342839_1.fastq.gz</t>
  </si>
  <si>
    <t>92.64%</t>
  </si>
  <si>
    <t>95.37%</t>
  </si>
  <si>
    <t>SRR1200763_1.fastq.gz</t>
  </si>
  <si>
    <t>96.32%</t>
  </si>
  <si>
    <t>98.61%</t>
  </si>
  <si>
    <t>SRR6860656_1.fastq.gz</t>
  </si>
  <si>
    <t>94.43%</t>
  </si>
  <si>
    <t>SRR2962368_1.fastq.gz</t>
  </si>
  <si>
    <t>SRR1980624_1.fastq.gz</t>
  </si>
  <si>
    <t>95.33%</t>
  </si>
  <si>
    <t>96.71%</t>
  </si>
  <si>
    <t>SRR5645596_1.fastq.gz</t>
  </si>
  <si>
    <t>63.55%</t>
  </si>
  <si>
    <t>SRR2924601_1.fastq.gz</t>
  </si>
  <si>
    <t>90.70%</t>
  </si>
  <si>
    <t>97.59%</t>
  </si>
  <si>
    <t>SRR3945510_1.fastq.gz</t>
  </si>
  <si>
    <t>91.40%</t>
  </si>
  <si>
    <t>SRR4301094_1.fastq.gz</t>
  </si>
  <si>
    <t>81.92%</t>
  </si>
  <si>
    <t>91.18%</t>
  </si>
  <si>
    <t>SRR1767818_1.fastq.gz</t>
  </si>
  <si>
    <t>98.62%</t>
  </si>
  <si>
    <t>SRR3945509_1.fastq.gz</t>
  </si>
  <si>
    <t>90.96%</t>
  </si>
  <si>
    <t>SRR10695634_1.fastq.gz</t>
  </si>
  <si>
    <t>89.69%</t>
  </si>
  <si>
    <t>SRR6425046_1.fastq.gz</t>
  </si>
  <si>
    <t>SRR5804999_1.fastq.gz</t>
  </si>
  <si>
    <t>87.63%</t>
  </si>
  <si>
    <t>97.00%</t>
  </si>
  <si>
    <t>SRR13415152_1.fastq.gz</t>
  </si>
  <si>
    <t>89.84%</t>
  </si>
  <si>
    <t>SRR6207755_1.fastq.gz</t>
  </si>
  <si>
    <t>95.07%</t>
  </si>
  <si>
    <t>SRR1566205_1.fastq.gz</t>
  </si>
  <si>
    <t>SRR2751894_1.fastq.gz</t>
  </si>
  <si>
    <t>93.62%</t>
  </si>
  <si>
    <t>SRR8216403_1.fastq.gz</t>
  </si>
  <si>
    <t>91.27%</t>
  </si>
  <si>
    <t>SRR5409429_1.fastq.gz</t>
  </si>
  <si>
    <t>94.01%</t>
  </si>
  <si>
    <t>98.25%</t>
  </si>
  <si>
    <t>SRR3169084_1.fastq.gz</t>
  </si>
  <si>
    <t>95.69%</t>
  </si>
  <si>
    <t>92.87%</t>
  </si>
  <si>
    <t>SRR5282219_1.fastq.gz</t>
  </si>
  <si>
    <t>94.19%</t>
  </si>
  <si>
    <t>SRR3345686_1.fastq.gz</t>
  </si>
  <si>
    <t>87.16%</t>
  </si>
  <si>
    <t>SRR1783170_1.fastq.gz</t>
  </si>
  <si>
    <t>94.80%</t>
  </si>
  <si>
    <t>SRR5378782_1.fastq.gz</t>
  </si>
  <si>
    <t>92.73%</t>
  </si>
  <si>
    <t>97.16%</t>
  </si>
  <si>
    <t>SRR1783208_1.fastq.gz</t>
  </si>
  <si>
    <t>93.97%</t>
  </si>
  <si>
    <t>96.92%</t>
  </si>
  <si>
    <t>SRR1917072_1.fastq.gz</t>
  </si>
  <si>
    <t>90.72%</t>
  </si>
  <si>
    <t>90.95%</t>
  </si>
  <si>
    <t>SRR3173377_1.fastq.gz</t>
  </si>
  <si>
    <t>92.05%</t>
  </si>
  <si>
    <t>96.95%</t>
  </si>
  <si>
    <t>SRR5380200_1.fastq.gz</t>
  </si>
  <si>
    <t>86.74%</t>
  </si>
  <si>
    <t>95.27%</t>
  </si>
  <si>
    <t>SRR1763844_1.fastq.gz</t>
  </si>
  <si>
    <t>92.06%</t>
  </si>
  <si>
    <t>SRR11851883_1.fastq.gz</t>
  </si>
  <si>
    <t>94.56%</t>
  </si>
  <si>
    <t>SRR11892190_1.fastq.gz</t>
  </si>
  <si>
    <t>89.01%</t>
  </si>
  <si>
    <t>SRR3173361_1.fastq.gz</t>
  </si>
  <si>
    <t>93.11%</t>
  </si>
  <si>
    <t>SRR10843691_1.fastq.gz</t>
  </si>
  <si>
    <t>90.66%</t>
  </si>
  <si>
    <t>SRR7758255_1.fastq.gz</t>
  </si>
  <si>
    <t>SRR8837525_1.fastq.gz</t>
  </si>
  <si>
    <t>SRR3945588_1.fastq.gz</t>
  </si>
  <si>
    <t>90.18%</t>
  </si>
  <si>
    <t>SRR10018439_1.fastq.gz</t>
  </si>
  <si>
    <t>97.04%</t>
  </si>
  <si>
    <t>SRR5341554_1.fastq.gz</t>
  </si>
  <si>
    <t>91.87%</t>
  </si>
  <si>
    <t>95.14%</t>
  </si>
  <si>
    <t>SRR8838297_1.fastq.gz</t>
  </si>
  <si>
    <t>SRR3215365_1.fastq.gz</t>
  </si>
  <si>
    <t>85.24%</t>
  </si>
  <si>
    <t>SRR5418743_1.fastq.gz</t>
  </si>
  <si>
    <t>SRR8767342_1.fastq.gz</t>
  </si>
  <si>
    <t>90.20%</t>
  </si>
  <si>
    <t>97.37%</t>
  </si>
  <si>
    <t>SRR1656981_1.fastq.gz</t>
  </si>
  <si>
    <t>94.14%</t>
  </si>
  <si>
    <t>97.62%</t>
  </si>
  <si>
    <t>SRR8216396_1.fastq.gz</t>
  </si>
  <si>
    <t>92.76%</t>
  </si>
  <si>
    <t>SRR10804324_1.fastq.gz</t>
  </si>
  <si>
    <t>95.38%</t>
  </si>
  <si>
    <t>SRR3108919_1.fastq.gz</t>
  </si>
  <si>
    <t>90.75%</t>
  </si>
  <si>
    <t>SRR1664370_1.fastq.gz</t>
  </si>
  <si>
    <t>98.31%</t>
  </si>
  <si>
    <t>SRR8707363_1.fastq.gz</t>
  </si>
  <si>
    <t>83.20%</t>
  </si>
  <si>
    <t>SRR6881701_1.fastq.gz</t>
  </si>
  <si>
    <t>98.55%</t>
  </si>
  <si>
    <t>SRR3181838_1.fastq.gz</t>
  </si>
  <si>
    <t>SRR1767835_1.fastq.gz</t>
  </si>
  <si>
    <t>91.82%</t>
  </si>
  <si>
    <t>97.64%</t>
  </si>
  <si>
    <t>SRR3169084_2.fastq.gz</t>
  </si>
  <si>
    <t>84.28%</t>
  </si>
  <si>
    <t>91.28%</t>
  </si>
  <si>
    <t>SRR6236887_1.fastq.gz</t>
  </si>
  <si>
    <t>93.00%</t>
  </si>
  <si>
    <t>SRR8837947_1.fastq.gz</t>
  </si>
  <si>
    <t>95.78%</t>
  </si>
  <si>
    <t>98.20%</t>
  </si>
  <si>
    <t>SRR1767752_1.fastq.gz</t>
  </si>
  <si>
    <t>89.46%</t>
  </si>
  <si>
    <t>96.74%</t>
  </si>
  <si>
    <t>SRR3108919_2.fastq.gz</t>
  </si>
  <si>
    <t>85.19%</t>
  </si>
  <si>
    <t>93.96%</t>
  </si>
  <si>
    <t>SRR5758428_1.fastq.gz</t>
  </si>
  <si>
    <t>80.02%</t>
  </si>
  <si>
    <t>SRR10018688_1.fastq.gz</t>
  </si>
  <si>
    <t>97.26%</t>
  </si>
  <si>
    <t>SRR9335562_1.fastq.gz</t>
  </si>
  <si>
    <t>SRR3945601_1.fastq.gz</t>
  </si>
  <si>
    <t>89.21%</t>
  </si>
  <si>
    <t>96.35%</t>
  </si>
  <si>
    <t>SRR5409414_1.fastq.gz</t>
  </si>
  <si>
    <t>SRR3215369_1.fastq.gz</t>
  </si>
  <si>
    <t>85.93%</t>
  </si>
  <si>
    <t>95.88%</t>
  </si>
  <si>
    <t>SRR3173369_1.fastq.gz</t>
  </si>
  <si>
    <t>94.40%</t>
  </si>
  <si>
    <t>97.36%</t>
  </si>
  <si>
    <t>SRR3606574_1.fastq.gz</t>
  </si>
  <si>
    <t>88.60%</t>
  </si>
  <si>
    <t>95.13%</t>
  </si>
  <si>
    <t>SRR1378348_1.fastq.gz</t>
  </si>
  <si>
    <t>89.34%</t>
  </si>
  <si>
    <t>SRR1181541_1.fastq.gz</t>
  </si>
  <si>
    <t>92.71%</t>
  </si>
  <si>
    <t>97.53%</t>
  </si>
  <si>
    <t>SRR1767759_1.fastq.gz</t>
  </si>
  <si>
    <t>82.98%</t>
  </si>
  <si>
    <t>SRR3113962_1.fastq.gz</t>
  </si>
  <si>
    <t>85.20%</t>
  </si>
  <si>
    <t>93.36%</t>
  </si>
  <si>
    <t>SRR5817944_1.fastq.gz</t>
  </si>
  <si>
    <t>88.37%</t>
  </si>
  <si>
    <t>SRR9335616_1.fastq.gz</t>
  </si>
  <si>
    <t>95.76%</t>
  </si>
  <si>
    <t>SRR2585424_1.fastq.gz</t>
  </si>
  <si>
    <t>69.67%</t>
  </si>
  <si>
    <t>SRR6304922_1.fastq.gz</t>
  </si>
  <si>
    <t>86.57%</t>
  </si>
  <si>
    <t>SRR6288338_1.fastq.gz</t>
  </si>
  <si>
    <t>SRR5409413_1.fastq.gz</t>
  </si>
  <si>
    <t>98.45%</t>
  </si>
  <si>
    <t>SRR8660428_1.fastq.gz</t>
  </si>
  <si>
    <t>86.08%</t>
  </si>
  <si>
    <t>95.32%</t>
  </si>
  <si>
    <t>SRR6109294_1.fastq.gz</t>
  </si>
  <si>
    <t>93.02%</t>
  </si>
  <si>
    <t>SRR5947604_1.fastq.gz</t>
  </si>
  <si>
    <t>SRR1068560_1.fastq.gz</t>
  </si>
  <si>
    <t>96.33%</t>
  </si>
  <si>
    <t>SRR3945585_1.fastq.gz</t>
  </si>
  <si>
    <t>87.78%</t>
  </si>
  <si>
    <t>SRR8835970_1.fastq.gz</t>
  </si>
  <si>
    <t>97.71%</t>
  </si>
  <si>
    <t>SRR1566202_1.fastq.gz</t>
  </si>
  <si>
    <t>SRR1220774_1.fastq.gz</t>
  </si>
  <si>
    <t>SRR1509585_1.fastq.gz</t>
  </si>
  <si>
    <t>92.22%</t>
  </si>
  <si>
    <t>SRR8172389_1.fastq.gz</t>
  </si>
  <si>
    <t>91.01%</t>
  </si>
  <si>
    <t>95.58%</t>
  </si>
  <si>
    <t>SRR4733511_1.fastq.gz</t>
  </si>
  <si>
    <t>91.50%</t>
  </si>
  <si>
    <t>97.90%</t>
  </si>
  <si>
    <t>SRR1849330_1.fastq.gz</t>
  </si>
  <si>
    <t>89.29%</t>
  </si>
  <si>
    <t>SRR8767306_1.fastq.gz</t>
  </si>
  <si>
    <t>SRR8767215_1.fastq.gz</t>
  </si>
  <si>
    <t>87.93%</t>
  </si>
  <si>
    <t>95.45%</t>
  </si>
  <si>
    <t>SRR5486791_1.fastq.gz</t>
  </si>
  <si>
    <t>93.35%</t>
  </si>
  <si>
    <t>98.57%</t>
  </si>
  <si>
    <t>SRR8767780_1.fastq.gz</t>
  </si>
  <si>
    <t>85.00%</t>
  </si>
  <si>
    <t>SRR8767230_1.fastq.gz</t>
  </si>
  <si>
    <t>SRR1187584_1.fastq.gz</t>
  </si>
  <si>
    <t>92.91%</t>
  </si>
  <si>
    <t>SRR3945617_1.fastq.gz</t>
  </si>
  <si>
    <t>96.45%</t>
  </si>
  <si>
    <t>SRR3173367_1.fastq.gz</t>
  </si>
  <si>
    <t>SRR5434214_1.fastq.gz</t>
  </si>
  <si>
    <t>SRR8502597_1.fastq.gz</t>
  </si>
  <si>
    <t>86.63%</t>
  </si>
  <si>
    <t>SRR1610007_1.fastq.gz</t>
  </si>
  <si>
    <t>96.69%</t>
  </si>
  <si>
    <t>98.63%</t>
  </si>
  <si>
    <t>SRR7889331_1.fastq.gz</t>
  </si>
  <si>
    <t>92.92%</t>
  </si>
  <si>
    <t>96.65%</t>
  </si>
  <si>
    <t>SRR3945603_1.fastq.gz</t>
  </si>
  <si>
    <t>85.28%</t>
  </si>
  <si>
    <t>SRR1181522_1.fastq.gz</t>
  </si>
  <si>
    <t>98.35%</t>
  </si>
  <si>
    <t>SRR3173371_1.fastq.gz</t>
  </si>
  <si>
    <t>SRR3945508_1.fastq.gz</t>
  </si>
  <si>
    <t>87.12%</t>
  </si>
  <si>
    <t>SRR8215989_1.fastq.gz</t>
  </si>
  <si>
    <t>91.36%</t>
  </si>
  <si>
    <t>SRR3173368_1.fastq.gz</t>
  </si>
  <si>
    <t>SRR3173294_1.fastq.gz</t>
  </si>
  <si>
    <t>94.69%</t>
  </si>
  <si>
    <t>SRR8212866_1.fastq.gz</t>
  </si>
  <si>
    <t>90.47%</t>
  </si>
  <si>
    <t>SRR8767308_1.fastq.gz</t>
  </si>
  <si>
    <t>87.26%</t>
  </si>
  <si>
    <t>SRR6806222_1.fastq.gz</t>
  </si>
  <si>
    <t>SRR5084482_1.fastq.gz</t>
  </si>
  <si>
    <t>69.89%</t>
  </si>
  <si>
    <t>81.46%</t>
  </si>
  <si>
    <t>SRR8187240_1.fastq.gz</t>
  </si>
  <si>
    <t>SRR8767395_1.fastq.gz</t>
  </si>
  <si>
    <t>SRR1610009_1.fastq.gz</t>
  </si>
  <si>
    <t>86.33%</t>
  </si>
  <si>
    <t>93.93%</t>
  </si>
  <si>
    <t>SRR3215375_1.fastq.gz</t>
  </si>
  <si>
    <t>73.59%</t>
  </si>
  <si>
    <t>SRR5817943_1.fastq.gz</t>
  </si>
  <si>
    <t>88.65%</t>
  </si>
  <si>
    <t>SRR8767802_1.fastq.gz</t>
  </si>
  <si>
    <t>86.98%</t>
  </si>
  <si>
    <t>SRR5646645_1.fastq.gz</t>
  </si>
  <si>
    <t>95.80%</t>
  </si>
  <si>
    <t>SRR8767767_1.fastq.gz</t>
  </si>
  <si>
    <t>90.61%</t>
  </si>
  <si>
    <t>SRR3173570_1.fastq.gz</t>
  </si>
  <si>
    <t>SRR6293329_1.fastq.gz</t>
  </si>
  <si>
    <t>67.03%</t>
  </si>
  <si>
    <t>89.22%</t>
  </si>
  <si>
    <t>SRR1181567_1.fastq.gz</t>
  </si>
  <si>
    <t>93.56%</t>
  </si>
  <si>
    <t>SRR7819672_1.fastq.gz</t>
  </si>
  <si>
    <t>SRR3181836_1.fastq.gz</t>
  </si>
  <si>
    <t>83.56%</t>
  </si>
  <si>
    <t>SRR5341888_1.fastq.gz</t>
  </si>
  <si>
    <t>95.94%</t>
  </si>
  <si>
    <t>SRR6860838_1.fastq.gz</t>
  </si>
  <si>
    <t>93.14%</t>
  </si>
  <si>
    <t>SRR8261009_1.fastq.gz</t>
  </si>
  <si>
    <t>96.39%</t>
  </si>
  <si>
    <t>SRR3309226_1.fastq.gz</t>
  </si>
  <si>
    <t>90.45%</t>
  </si>
  <si>
    <t>97.35%</t>
  </si>
  <si>
    <t>SRR8767386_1.fastq.gz</t>
  </si>
  <si>
    <t>89.28%</t>
  </si>
  <si>
    <t>SRR8837447_1.fastq.gz</t>
  </si>
  <si>
    <t>SRR8767293_1.fastq.gz</t>
  </si>
  <si>
    <t>SRR5409438_1.fastq.gz</t>
  </si>
  <si>
    <t>93.98%</t>
  </si>
  <si>
    <t>98.43%</t>
  </si>
  <si>
    <t>SRR3173362_1.fastq.gz</t>
  </si>
  <si>
    <t>93.87%</t>
  </si>
  <si>
    <t>SRR8838777_1.fastq.gz</t>
  </si>
  <si>
    <t>SRR1818069_1.fastq.gz</t>
  </si>
  <si>
    <t>86.44%</t>
  </si>
  <si>
    <t>95.57%</t>
  </si>
  <si>
    <t>SRR5811621_1.fastq.gz</t>
  </si>
  <si>
    <t>82.28%</t>
  </si>
  <si>
    <t>94.77%</t>
  </si>
  <si>
    <t>SRR8767305_1.fastq.gz</t>
  </si>
  <si>
    <t>SRR9732315_1.fastq.gz</t>
  </si>
  <si>
    <t>92.40%</t>
  </si>
  <si>
    <t>96.64%</t>
  </si>
  <si>
    <t>SRR5680838_1.fastq.gz</t>
  </si>
  <si>
    <t>90.13%</t>
  </si>
  <si>
    <t>SRR8767731_1.fastq.gz</t>
  </si>
  <si>
    <t>87.77%</t>
  </si>
  <si>
    <t>SRR12125096_1.fastq.gz</t>
  </si>
  <si>
    <t>SRR1481681_1.fastq.gz</t>
  </si>
  <si>
    <t>SRR4098793_1.fastq.gz</t>
  </si>
  <si>
    <t>93.65%</t>
  </si>
  <si>
    <t>98.54%</t>
  </si>
  <si>
    <t>SRR5341886_1.fastq.gz</t>
  </si>
  <si>
    <t>96.07%</t>
  </si>
  <si>
    <t>SRR3945586_1.fastq.gz</t>
  </si>
  <si>
    <t>SRR11892356_1.fastq.gz</t>
  </si>
  <si>
    <t>98.42%</t>
  </si>
  <si>
    <t>SRR3945584_1.fastq.gz</t>
  </si>
  <si>
    <t>89.40%</t>
  </si>
  <si>
    <t>SRR8767212_1.fastq.gz</t>
  </si>
  <si>
    <t>SRR8767362_1.fastq.gz</t>
  </si>
  <si>
    <t>SRR3173366_1.fastq.gz</t>
  </si>
  <si>
    <t>95.05%</t>
  </si>
  <si>
    <t>SRR3173378_1.fastq.gz</t>
  </si>
  <si>
    <t>94.04%</t>
  </si>
  <si>
    <t>SRR3945583_1.fastq.gz</t>
  </si>
  <si>
    <t>82.93%</t>
  </si>
  <si>
    <t>SRR8767573_1.fastq.gz</t>
  </si>
  <si>
    <t>92.56%</t>
  </si>
  <si>
    <t>96.28%</t>
  </si>
  <si>
    <t>SRR5947606_1.fastq.gz</t>
  </si>
  <si>
    <t>91.15%</t>
  </si>
  <si>
    <t>96.84%</t>
  </si>
  <si>
    <t>SRR8535379_1.fastq.gz</t>
  </si>
  <si>
    <t>SRR4098792_1.fastq.gz</t>
  </si>
  <si>
    <t>SRR3606563_1.fastq.gz</t>
  </si>
  <si>
    <t>SRR3945587_1.fastq.gz</t>
  </si>
  <si>
    <t>92.31%</t>
  </si>
  <si>
    <t>SRR8767576_1.fastq.gz</t>
  </si>
  <si>
    <t>SRR8235470_1.fastq.gz</t>
  </si>
  <si>
    <t>88.66%</t>
  </si>
  <si>
    <t>SRR3945589_1.fastq.gz</t>
  </si>
  <si>
    <t>SRR10268947_1.fastq.gz</t>
  </si>
  <si>
    <t>SRR3168987_1.fastq.gz</t>
  </si>
  <si>
    <t>89.79%</t>
  </si>
  <si>
    <t>96.59%</t>
  </si>
  <si>
    <t>SRR8767307_1.fastq.gz</t>
  </si>
  <si>
    <t>88.69%</t>
  </si>
  <si>
    <t>SRR8767397_1.fastq.gz</t>
  </si>
  <si>
    <t>97.03%</t>
  </si>
  <si>
    <t>SRR1187440_1.fastq.gz</t>
  </si>
  <si>
    <t>98.70%</t>
  </si>
  <si>
    <t>SRR3112627_1.fastq.gz</t>
  </si>
  <si>
    <t>89.75%</t>
  </si>
  <si>
    <t>93.52%</t>
  </si>
  <si>
    <t>SRR1610016_1.fastq.gz</t>
  </si>
  <si>
    <t>SRR3928631_1.fastq.gz</t>
  </si>
  <si>
    <t>83.92%</t>
  </si>
  <si>
    <t>SRR2811169_1.fastq.gz</t>
  </si>
  <si>
    <t>93.23%</t>
  </si>
  <si>
    <t>SRR3173360_1.fastq.gz</t>
  </si>
  <si>
    <t>SRR10843645_1.fastq.gz</t>
  </si>
  <si>
    <t>SRR6000474_1.fastq.gz</t>
  </si>
  <si>
    <t>84.90%</t>
  </si>
  <si>
    <t>SRR3345926_1.fastq.gz</t>
  </si>
  <si>
    <t>91.55%</t>
  </si>
  <si>
    <t>94.89%</t>
  </si>
  <si>
    <t>SRR1556976_1.fastq.gz</t>
  </si>
  <si>
    <t>98.80%</t>
  </si>
  <si>
    <t>SRR5817942_1.fastq.gz</t>
  </si>
  <si>
    <t>81.05%</t>
  </si>
  <si>
    <t>SRR5341555_1.fastq.gz</t>
  </si>
  <si>
    <t>SRR8767361_1.fastq.gz</t>
  </si>
  <si>
    <t>SRR2924603_1.fastq.gz</t>
  </si>
  <si>
    <t>90.65%</t>
  </si>
  <si>
    <t>has_mlst_result</t>
  </si>
  <si>
    <t>source_in_high_qc</t>
  </si>
  <si>
    <t>country_in_high_qc</t>
  </si>
  <si>
    <t>year_in_high_qc</t>
  </si>
  <si>
    <t>sample_id</t>
  </si>
  <si>
    <t>cheese_full_type</t>
  </si>
  <si>
    <t>animal_origin</t>
  </si>
  <si>
    <t>milk_treatment</t>
  </si>
  <si>
    <t>cheese_classification</t>
  </si>
  <si>
    <t>colection_year</t>
  </si>
  <si>
    <t xml:space="preserve"> cheese</t>
  </si>
  <si>
    <t xml:space="preserve"> quesillo oaxaca string cheese</t>
  </si>
  <si>
    <t>cow</t>
  </si>
  <si>
    <t>pasteurized</t>
  </si>
  <si>
    <t>semi-hard</t>
  </si>
  <si>
    <t xml:space="preserve"> hard cheese</t>
  </si>
  <si>
    <t>hard</t>
  </si>
  <si>
    <t xml:space="preserve"> raw milk cheese</t>
  </si>
  <si>
    <t>raw</t>
  </si>
  <si>
    <t xml:space="preserve"> semi-soft cheese (quesco fresco)</t>
  </si>
  <si>
    <t>semi-soft</t>
  </si>
  <si>
    <t xml:space="preserve"> chihuahua type cheese</t>
  </si>
  <si>
    <t xml:space="preserve"> soft cheese</t>
  </si>
  <si>
    <t>soft</t>
  </si>
  <si>
    <t xml:space="preserve"> mexican cheese</t>
  </si>
  <si>
    <t xml:space="preserve"> goat cheese</t>
  </si>
  <si>
    <t>goat</t>
  </si>
  <si>
    <t xml:space="preserve"> cheese curd</t>
  </si>
  <si>
    <t xml:space="preserve"> fontina cheese</t>
  </si>
  <si>
    <t xml:space="preserve"> soft ripened cheese</t>
  </si>
  <si>
    <t xml:space="preserve"> burrata soft cheese</t>
  </si>
  <si>
    <t xml:space="preserve"> asadero cheese</t>
  </si>
  <si>
    <t xml:space="preserve"> ricotta cheese</t>
  </si>
  <si>
    <t>semi-soft or soft</t>
  </si>
  <si>
    <t xml:space="preserve"> mexican soft cheese</t>
  </si>
  <si>
    <t xml:space="preserve"> blue cheese</t>
  </si>
  <si>
    <t xml:space="preserve"> pasteurized milk queso fresco cheese wheels (16 oz) in vac-packed plastic</t>
  </si>
  <si>
    <t xml:space="preserve"> le vigneron marc cheese</t>
  </si>
  <si>
    <t xml:space="preserve"> semi soft cheese</t>
  </si>
  <si>
    <t xml:space="preserve"> swiss cheese</t>
  </si>
  <si>
    <t xml:space="preserve"> bovine cheese</t>
  </si>
  <si>
    <t xml:space="preserve"> fermier goat cheese</t>
  </si>
  <si>
    <t xml:space="preserve"> raw milk cheese-monterey jack</t>
  </si>
  <si>
    <t xml:space="preserve"> fresh cheese curd</t>
  </si>
  <si>
    <t xml:space="preserve"> sheeps milk cheese</t>
  </si>
  <si>
    <t>sheep</t>
  </si>
  <si>
    <t xml:space="preserve"> home-made cheese</t>
  </si>
  <si>
    <t xml:space="preserve"> cotija cheese</t>
  </si>
  <si>
    <t xml:space="preserve"> shredded cheddar cheese</t>
  </si>
  <si>
    <t xml:space="preserve"> white cheese</t>
  </si>
  <si>
    <t xml:space="preserve"> five cheese stuffed shells</t>
  </si>
  <si>
    <t xml:space="preserve"> camembert goat cheese</t>
  </si>
  <si>
    <t xml:space="preserve"> semi-soft cheese</t>
  </si>
  <si>
    <t xml:space="preserve"> shredded mozzarella cheese</t>
  </si>
  <si>
    <t xml:space="preserve"> fresh mexican style cheese</t>
  </si>
  <si>
    <t xml:space="preserve"> r. salinas cheese</t>
  </si>
  <si>
    <t xml:space="preserve"> ricotta piatta cheese</t>
  </si>
  <si>
    <t>pasteurized milk ripened semi-soft mozzarella (bocconcini)</t>
  </si>
  <si>
    <t>mold-ripened blue-veined cheese</t>
  </si>
  <si>
    <t xml:space="preserve"> soft white mexican cheese</t>
  </si>
  <si>
    <t xml:space="preserve"> sheep's milk cheese</t>
  </si>
  <si>
    <t xml:space="preserve"> blue cheese crumbles</t>
  </si>
  <si>
    <t>spanish cheese</t>
  </si>
  <si>
    <t xml:space="preserve"> bucheron goat cheese</t>
  </si>
  <si>
    <t xml:space="preserve"> cow/sheep milk cheese</t>
  </si>
  <si>
    <t>cow and sheep</t>
  </si>
  <si>
    <t xml:space="preserve"> bovine cheese blue</t>
  </si>
  <si>
    <t xml:space="preserve"> queso fresco</t>
  </si>
  <si>
    <t xml:space="preserve"> talleggio cheese</t>
  </si>
  <si>
    <t xml:space="preserve"> queso fresco cheese</t>
  </si>
  <si>
    <t xml:space="preserve"> pasteurized cows' milk cheese</t>
  </si>
  <si>
    <t xml:space="preserve"> mexican-style soft cheese</t>
  </si>
  <si>
    <t xml:space="preserve"> aged raw milk cheese</t>
  </si>
  <si>
    <t xml:space="preserve"> fresh cheese</t>
  </si>
  <si>
    <t xml:space="preserve"> queso cotija</t>
  </si>
  <si>
    <t xml:space="preserve"> cheddar cheese ball</t>
  </si>
  <si>
    <t xml:space="preserve"> cubed cheddar cheese</t>
  </si>
  <si>
    <t xml:space="preserve"> queso fresco cotija</t>
  </si>
  <si>
    <t xml:space="preserve"> aged hard cheese</t>
  </si>
  <si>
    <t xml:space="preserve"> fresh white cheese</t>
  </si>
  <si>
    <t xml:space="preserve"> cheese spread</t>
  </si>
  <si>
    <t xml:space="preserve"> sheep's milk ricotta cheese</t>
  </si>
  <si>
    <t>raw milk cheese</t>
  </si>
  <si>
    <t>cheese</t>
  </si>
  <si>
    <t xml:space="preserve"> queso seco cheese</t>
  </si>
  <si>
    <t xml:space="preserve"> cheese from sheep milk</t>
  </si>
  <si>
    <t xml:space="preserve"> brie cheese</t>
  </si>
  <si>
    <t xml:space="preserve"> salvadorian string cheese</t>
  </si>
  <si>
    <t xml:space="preserve"> gorgonzola cheese</t>
  </si>
  <si>
    <t xml:space="preserve"> mexican white cheese</t>
  </si>
  <si>
    <t xml:space="preserve"> gorgonzola dolce cheese</t>
  </si>
  <si>
    <t xml:space="preserve"> ripened pasteurized milk semi-soft ricotta cheese</t>
  </si>
  <si>
    <t xml:space="preserve"> bianco\, brie-style cheese</t>
  </si>
  <si>
    <t xml:space="preserve"> spreadable cheese</t>
  </si>
  <si>
    <t xml:space="preserve"> robiola pineta cheese</t>
  </si>
  <si>
    <t xml:space="preserve"> moliterno al tartufo cheese</t>
  </si>
  <si>
    <t>semi-hard or hard</t>
  </si>
  <si>
    <t xml:space="preserve"> gouda cheese wheel</t>
  </si>
  <si>
    <t xml:space="preserve"> ripened pasteurized milk soft brie (camembert) cheese</t>
  </si>
  <si>
    <t xml:space="preserve"> cream cheese</t>
  </si>
  <si>
    <t xml:space="preserve"> fresh round cheese</t>
  </si>
  <si>
    <t xml:space="preserve"> ripened pasteurized milk soft cream cheese</t>
  </si>
  <si>
    <t xml:space="preserve"> mozarella cheese</t>
  </si>
  <si>
    <t xml:space="preserve"> ripened pasteurized milk soft cheese curds</t>
  </si>
  <si>
    <t xml:space="preserve"> oaxaca string cheese</t>
  </si>
  <si>
    <t xml:space="preserve"> cheese\, mexican soft</t>
  </si>
  <si>
    <t xml:space="preserve"> spanish style cheese</t>
  </si>
  <si>
    <t xml:space="preserve"> raw milk cheese aged 60 days</t>
  </si>
  <si>
    <t xml:space="preserve"> american curd cheese</t>
  </si>
  <si>
    <t xml:space="preserve"> morbier cheese (aged over 60 days)</t>
  </si>
  <si>
    <t>fresh paneer cheese</t>
  </si>
  <si>
    <t xml:space="preserve"> scrap swiss and cheddar cheese</t>
  </si>
  <si>
    <t xml:space="preserve"> pasteurized milk queso fresco wheels in vac-packed plastic</t>
  </si>
  <si>
    <t xml:space="preserve"> taleggio cheese</t>
  </si>
  <si>
    <t>pasteurized ripened soft cheese curds</t>
  </si>
  <si>
    <t xml:space="preserve"> pecorino toscano cheese</t>
  </si>
  <si>
    <t xml:space="preserve"> latin american cheese</t>
  </si>
  <si>
    <t xml:space="preserve"> cow's milk cheese</t>
  </si>
  <si>
    <t xml:space="preserve"> hard white cheese</t>
  </si>
  <si>
    <t xml:space="preserve"> jack cheese</t>
  </si>
  <si>
    <t xml:space="preserve"> racelette cheese</t>
  </si>
  <si>
    <t xml:space="preserve"> raw goat cheese</t>
  </si>
  <si>
    <t>ripened pasteurized soft cream cheese</t>
  </si>
  <si>
    <t xml:space="preserve"> cow/goat raw milk cheese</t>
  </si>
  <si>
    <t xml:space="preserve"> mexican semisoft cheese</t>
  </si>
  <si>
    <t xml:space="preserve"> raw cheese</t>
  </si>
  <si>
    <t xml:space="preserve"> queso mahon cheese</t>
  </si>
  <si>
    <t xml:space="preserve"> cheese pastry</t>
  </si>
  <si>
    <t xml:space="preserve"> cream cheese spread</t>
  </si>
  <si>
    <t xml:space="preserve"> vaucherin cheese</t>
  </si>
  <si>
    <t xml:space="preserve"> grated cheese</t>
  </si>
  <si>
    <t xml:space="preserve"> white hard cheese</t>
  </si>
  <si>
    <t xml:space="preserve"> manouri cheese</t>
  </si>
  <si>
    <t>mexican soft cheese</t>
  </si>
  <si>
    <t xml:space="preserve"> thermized milk cheese</t>
  </si>
  <si>
    <t xml:space="preserve"> string cheese</t>
  </si>
  <si>
    <t xml:space="preserve"> gouda cheese</t>
  </si>
  <si>
    <t xml:space="preserve"> Raw milk cheese</t>
  </si>
  <si>
    <t>ripened pasteurized soft cheese curds</t>
  </si>
  <si>
    <t xml:space="preserve"> soft white cheese</t>
  </si>
  <si>
    <t xml:space="preserve"> blue stilton cheese</t>
  </si>
  <si>
    <t>queso fresco</t>
  </si>
  <si>
    <t>present_in_assembly</t>
  </si>
  <si>
    <t>source</t>
  </si>
  <si>
    <t>collection_year</t>
  </si>
  <si>
    <t>was_done_assembly</t>
  </si>
  <si>
    <t>SRR1181511</t>
  </si>
  <si>
    <t>SRR3659467</t>
  </si>
  <si>
    <t>SRR6805490</t>
  </si>
  <si>
    <t>SRR5378820</t>
  </si>
  <si>
    <t>saple_in_low_qc</t>
  </si>
  <si>
    <t>sample_in_high_qc</t>
  </si>
  <si>
    <t>sample_in_mlst_results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</si>
</sst>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.9"/>
      <color rgb="FF000000"/>
      <name val="Arial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22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22" fontId="0" fillId="2" borderId="0" xfId="0" applyNumberFormat="1" applyFill="1"/>
    <xf numFmtId="0" fontId="4" fillId="0" borderId="0" xfId="1"/>
    <xf numFmtId="0" fontId="6" fillId="0" borderId="0" xfId="0" applyFont="1"/>
    <xf numFmtId="0" fontId="4" fillId="0" borderId="0" xfId="1" applyAlignment="1">
      <alignment horizontal="left" vertical="center" wrapText="1" indent="1"/>
    </xf>
    <xf numFmtId="0" fontId="0" fillId="3" borderId="0" xfId="0" applyFill="1"/>
    <xf numFmtId="0" fontId="4" fillId="3" borderId="0" xfId="1" applyFill="1"/>
    <xf numFmtId="22" fontId="0" fillId="3" borderId="0" xfId="0" applyNumberFormat="1" applyFill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1" fillId="4" borderId="1" xfId="0" applyFont="1" applyFill="1" applyBorder="1"/>
    <xf numFmtId="14" fontId="0" fillId="0" borderId="0" xfId="0" applyNumberFormat="1"/>
    <xf numFmtId="14" fontId="0" fillId="3" borderId="0" xfId="0" applyNumberFormat="1" applyFill="1"/>
    <xf numFmtId="0" fontId="7" fillId="0" borderId="0" xfId="0" applyFont="1"/>
    <xf numFmtId="49" fontId="0" fillId="0" borderId="0" xfId="0" applyNumberFormat="1"/>
    <xf numFmtId="14" fontId="0" fillId="2" borderId="0" xfId="0" applyNumberFormat="1" applyFill="1"/>
    <xf numFmtId="0" fontId="7" fillId="0" borderId="0" xfId="0" applyFont="1" applyAlignment="1">
      <alignment horizontal="right"/>
    </xf>
    <xf numFmtId="0" fontId="0" fillId="2" borderId="0" xfId="0" applyFill="1" applyAlignment="1">
      <alignment horizontal="right"/>
    </xf>
    <xf numFmtId="14" fontId="7" fillId="0" borderId="0" xfId="0" applyNumberFormat="1" applyFont="1"/>
    <xf numFmtId="0" fontId="0" fillId="0" borderId="0" xfId="0" applyFill="1"/>
    <xf numFmtId="14" fontId="0" fillId="0" borderId="0" xfId="0" applyNumberFormat="1" applyFill="1"/>
    <xf numFmtId="22" fontId="0" fillId="0" borderId="0" xfId="0" applyNumberFormat="1" applyFill="1"/>
    <xf numFmtId="0" fontId="0" fillId="5" borderId="0" xfId="0" applyFill="1"/>
    <xf numFmtId="14" fontId="0" fillId="5" borderId="0" xfId="0" applyNumberFormat="1" applyFill="1"/>
    <xf numFmtId="0" fontId="3" fillId="0" borderId="0" xfId="0" applyFont="1"/>
    <xf numFmtId="49" fontId="3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/>
    <xf numFmtId="49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3" fillId="0" borderId="0" xfId="0" applyFont="1" applyFill="1"/>
    <xf numFmtId="0" fontId="2" fillId="5" borderId="0" xfId="0" applyFont="1" applyFill="1"/>
    <xf numFmtId="22" fontId="0" fillId="5" borderId="0" xfId="0" applyNumberFormat="1" applyFill="1"/>
    <xf numFmtId="0" fontId="0" fillId="5" borderId="0" xfId="0" applyFill="1" applyAlignment="1">
      <alignment horizontal="right"/>
    </xf>
    <xf numFmtId="0" fontId="4" fillId="7" borderId="0" xfId="1" applyFill="1"/>
  </cellXfs>
  <cellStyles count="2">
    <cellStyle name="Hyperlink" xfId="1" builtinId="8"/>
    <cellStyle name="Normal" xfId="0" builtinId="0"/>
  </cellStyles>
  <dxfs count="2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ostaraquel_office365_ulisboa_pt/Documents/Faculdade/6%20ano/Classic%20QMRA/intern_dtu/genomic_data_QMRA/assembly_quality_representativ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uxiliar_data_u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s"/>
      <sheetName val="Assembly"/>
      <sheetName val="high"/>
      <sheetName val="low"/>
    </sheetNames>
    <sheetDataSet>
      <sheetData sheetId="0" refreshError="1">
        <row r="2">
          <cell r="H2" t="str">
            <v>SRR1177313</v>
          </cell>
          <cell r="J2" t="str">
            <v>strain: VA-WGS-00221</v>
          </cell>
          <cell r="K2" t="str">
            <v>isolation_source: fresh cheese curd</v>
          </cell>
          <cell r="L2">
            <v>3130306</v>
          </cell>
          <cell r="M2">
            <v>18</v>
          </cell>
          <cell r="N2">
            <v>3086</v>
          </cell>
          <cell r="O2" t="str">
            <v>Yes</v>
          </cell>
          <cell r="P2">
            <v>0</v>
          </cell>
          <cell r="Q2">
            <v>0</v>
          </cell>
          <cell r="R2">
            <v>0</v>
          </cell>
          <cell r="S2" t="str">
            <v>No</v>
          </cell>
          <cell r="T2" t="str">
            <v/>
          </cell>
          <cell r="U2" t="str">
            <v/>
          </cell>
          <cell r="V2">
            <v>43551.041666666664</v>
          </cell>
          <cell r="W2">
            <v>43551.041666666664</v>
          </cell>
          <cell r="X2" t="str">
            <v>USA</v>
          </cell>
          <cell r="Y2" t="str">
            <v>Virginia</v>
          </cell>
          <cell r="Z2">
            <v>2014</v>
          </cell>
        </row>
        <row r="3">
          <cell r="H3" t="str">
            <v>SRR1378347</v>
          </cell>
          <cell r="J3" t="str">
            <v>strain: CFSAN011015</v>
          </cell>
          <cell r="K3" t="str">
            <v>isolation_source: fresh cheese curd</v>
          </cell>
          <cell r="L3">
            <v>3064767</v>
          </cell>
          <cell r="M3">
            <v>30</v>
          </cell>
          <cell r="N3">
            <v>3033</v>
          </cell>
          <cell r="O3" t="str">
            <v>Yes</v>
          </cell>
          <cell r="P3">
            <v>0</v>
          </cell>
          <cell r="Q3">
            <v>0</v>
          </cell>
          <cell r="R3">
            <v>0</v>
          </cell>
          <cell r="S3" t="str">
            <v>No</v>
          </cell>
          <cell r="T3" t="str">
            <v/>
          </cell>
          <cell r="U3" t="str">
            <v/>
          </cell>
          <cell r="V3">
            <v>43433.041666666664</v>
          </cell>
          <cell r="W3">
            <v>43396.083333333336</v>
          </cell>
          <cell r="X3" t="str">
            <v>USA</v>
          </cell>
          <cell r="Y3" t="str">
            <v>Maryland</v>
          </cell>
          <cell r="Z3">
            <v>2014</v>
          </cell>
        </row>
        <row r="4">
          <cell r="H4" t="str">
            <v>SRR1378351</v>
          </cell>
          <cell r="J4" t="str">
            <v>strain: CFSAN011017</v>
          </cell>
          <cell r="K4" t="str">
            <v>isolation_source: fresh cheese curd</v>
          </cell>
          <cell r="L4">
            <v>3065819</v>
          </cell>
          <cell r="M4">
            <v>22</v>
          </cell>
          <cell r="N4">
            <v>3033</v>
          </cell>
          <cell r="O4" t="str">
            <v>Yes</v>
          </cell>
          <cell r="P4">
            <v>0</v>
          </cell>
          <cell r="Q4">
            <v>0</v>
          </cell>
          <cell r="R4">
            <v>0</v>
          </cell>
          <cell r="S4" t="str">
            <v>No</v>
          </cell>
          <cell r="T4" t="str">
            <v/>
          </cell>
          <cell r="U4" t="str">
            <v/>
          </cell>
          <cell r="V4">
            <v>43433.041666666664</v>
          </cell>
          <cell r="W4">
            <v>43396.083333333336</v>
          </cell>
          <cell r="X4" t="str">
            <v>USA</v>
          </cell>
          <cell r="Y4" t="str">
            <v>Maryland</v>
          </cell>
          <cell r="Z4">
            <v>2014</v>
          </cell>
        </row>
        <row r="5">
          <cell r="H5" t="str">
            <v>SRR1378352</v>
          </cell>
          <cell r="J5" t="str">
            <v>strain: CFSAN012616</v>
          </cell>
          <cell r="K5" t="str">
            <v>isolation_source: fontina cheese</v>
          </cell>
          <cell r="L5">
            <v>2952461</v>
          </cell>
          <cell r="M5">
            <v>37</v>
          </cell>
          <cell r="N5">
            <v>2919</v>
          </cell>
          <cell r="O5" t="str">
            <v>Yes</v>
          </cell>
          <cell r="P5">
            <v>0</v>
          </cell>
          <cell r="Q5">
            <v>0</v>
          </cell>
          <cell r="R5">
            <v>0</v>
          </cell>
          <cell r="S5" t="str">
            <v>No</v>
          </cell>
          <cell r="T5" t="str">
            <v/>
          </cell>
          <cell r="U5" t="str">
            <v/>
          </cell>
          <cell r="V5">
            <v>43551.041666666664</v>
          </cell>
          <cell r="W5">
            <v>43551.041666666664</v>
          </cell>
          <cell r="X5" t="str">
            <v>Italy</v>
          </cell>
          <cell r="Z5">
            <v>2014</v>
          </cell>
        </row>
        <row r="6">
          <cell r="H6" t="str">
            <v>SRR1378353</v>
          </cell>
          <cell r="J6" t="str">
            <v>strain: CFSAN011018</v>
          </cell>
          <cell r="K6" t="str">
            <v>isolation_source: fresh cheese curd</v>
          </cell>
          <cell r="L6">
            <v>3118021</v>
          </cell>
          <cell r="M6">
            <v>38</v>
          </cell>
          <cell r="N6">
            <v>3075</v>
          </cell>
          <cell r="O6" t="str">
            <v>Yes</v>
          </cell>
          <cell r="P6">
            <v>0</v>
          </cell>
          <cell r="Q6">
            <v>0</v>
          </cell>
          <cell r="R6">
            <v>0</v>
          </cell>
          <cell r="S6" t="str">
            <v>No</v>
          </cell>
          <cell r="T6" t="str">
            <v/>
          </cell>
          <cell r="U6" t="str">
            <v/>
          </cell>
          <cell r="V6">
            <v>43433.041666666664</v>
          </cell>
          <cell r="W6">
            <v>43396.083333333336</v>
          </cell>
          <cell r="X6" t="str">
            <v>USA</v>
          </cell>
          <cell r="Y6" t="str">
            <v>Maryland</v>
          </cell>
          <cell r="Z6">
            <v>2014</v>
          </cell>
        </row>
        <row r="7">
          <cell r="H7" t="str">
            <v>SRR1378358</v>
          </cell>
          <cell r="J7" t="str">
            <v>strain: CFSAN011016</v>
          </cell>
          <cell r="K7" t="str">
            <v>isolation_source: fresh cheese curd</v>
          </cell>
          <cell r="L7">
            <v>3037925</v>
          </cell>
          <cell r="M7">
            <v>22</v>
          </cell>
          <cell r="N7">
            <v>3008</v>
          </cell>
          <cell r="O7" t="str">
            <v>Yes</v>
          </cell>
          <cell r="P7">
            <v>0</v>
          </cell>
          <cell r="Q7">
            <v>0</v>
          </cell>
          <cell r="R7">
            <v>0</v>
          </cell>
          <cell r="S7" t="str">
            <v>No</v>
          </cell>
          <cell r="T7" t="str">
            <v/>
          </cell>
          <cell r="U7" t="str">
            <v/>
          </cell>
          <cell r="V7">
            <v>43433.041666666664</v>
          </cell>
          <cell r="W7">
            <v>43396.083333333336</v>
          </cell>
          <cell r="X7" t="str">
            <v>USA</v>
          </cell>
          <cell r="Y7" t="str">
            <v>Maryland</v>
          </cell>
          <cell r="Z7">
            <v>2014</v>
          </cell>
        </row>
        <row r="8">
          <cell r="H8" t="str">
            <v>SRR1449928</v>
          </cell>
          <cell r="J8" t="str">
            <v>strain: FDA849577</v>
          </cell>
          <cell r="K8" t="str">
            <v>isolation_source: gouda cheese</v>
          </cell>
          <cell r="L8">
            <v>2900625</v>
          </cell>
          <cell r="M8">
            <v>79</v>
          </cell>
          <cell r="N8">
            <v>2865</v>
          </cell>
          <cell r="O8" t="str">
            <v>Yes</v>
          </cell>
          <cell r="P8">
            <v>0</v>
          </cell>
          <cell r="Q8">
            <v>0</v>
          </cell>
          <cell r="R8">
            <v>0</v>
          </cell>
          <cell r="S8" t="str">
            <v>No</v>
          </cell>
          <cell r="T8" t="str">
            <v/>
          </cell>
          <cell r="U8" t="str">
            <v/>
          </cell>
          <cell r="V8">
            <v>43906.041666666664</v>
          </cell>
          <cell r="W8">
            <v>43396.083333333336</v>
          </cell>
          <cell r="X8" t="str">
            <v>USA</v>
          </cell>
          <cell r="Y8" t="str">
            <v>Massachusetts</v>
          </cell>
          <cell r="Z8">
            <v>2014</v>
          </cell>
        </row>
        <row r="9">
          <cell r="H9" t="str">
            <v>SRR1509605</v>
          </cell>
          <cell r="J9" t="str">
            <v>strain: MOD1_LS86</v>
          </cell>
          <cell r="K9" t="str">
            <v>isolation_source: ricotta cheese</v>
          </cell>
          <cell r="L9">
            <v>3102093</v>
          </cell>
          <cell r="M9">
            <v>18</v>
          </cell>
          <cell r="N9">
            <v>3049</v>
          </cell>
          <cell r="O9" t="str">
            <v>Yes</v>
          </cell>
          <cell r="P9">
            <v>0</v>
          </cell>
          <cell r="Q9">
            <v>0</v>
          </cell>
          <cell r="R9">
            <v>0</v>
          </cell>
          <cell r="S9" t="str">
            <v>No</v>
          </cell>
          <cell r="T9" t="str">
            <v/>
          </cell>
          <cell r="U9" t="str">
            <v/>
          </cell>
          <cell r="V9">
            <v>43551.041666666664</v>
          </cell>
          <cell r="W9">
            <v>43551.041666666664</v>
          </cell>
          <cell r="X9" t="str">
            <v>USA</v>
          </cell>
          <cell r="Z9">
            <v>1987</v>
          </cell>
        </row>
        <row r="10">
          <cell r="H10" t="str">
            <v>SRR1509665</v>
          </cell>
          <cell r="J10" t="str">
            <v>strain: FDA865691</v>
          </cell>
          <cell r="K10" t="str">
            <v>isolation_source: cabrioulet cheese (aged over 2 months)</v>
          </cell>
          <cell r="L10">
            <v>3041857</v>
          </cell>
          <cell r="M10">
            <v>24</v>
          </cell>
          <cell r="N10">
            <v>3037</v>
          </cell>
          <cell r="O10" t="str">
            <v>Yes</v>
          </cell>
          <cell r="P10">
            <v>0</v>
          </cell>
          <cell r="Q10">
            <v>0</v>
          </cell>
          <cell r="R10">
            <v>0</v>
          </cell>
          <cell r="S10" t="str">
            <v>No</v>
          </cell>
          <cell r="T10" t="str">
            <v/>
          </cell>
          <cell r="U10" t="str">
            <v/>
          </cell>
          <cell r="V10">
            <v>43901.041666666664</v>
          </cell>
          <cell r="W10">
            <v>43551.041666666664</v>
          </cell>
          <cell r="X10" t="str">
            <v>France</v>
          </cell>
          <cell r="Z10">
            <v>2014</v>
          </cell>
        </row>
        <row r="11">
          <cell r="H11" t="str">
            <v>SRR1745606</v>
          </cell>
          <cell r="J11" t="str">
            <v>strain: FDA877636 1-1</v>
          </cell>
          <cell r="K11" t="str">
            <v>isolation_source: raw milk cheddar cheese</v>
          </cell>
          <cell r="L11">
            <v>2958199</v>
          </cell>
          <cell r="M11">
            <v>16</v>
          </cell>
          <cell r="N11">
            <v>2902</v>
          </cell>
          <cell r="O11" t="str">
            <v>Yes</v>
          </cell>
          <cell r="P11">
            <v>0</v>
          </cell>
          <cell r="Q11">
            <v>0</v>
          </cell>
          <cell r="R11">
            <v>0</v>
          </cell>
          <cell r="S11" t="str">
            <v>No</v>
          </cell>
          <cell r="T11" t="str">
            <v/>
          </cell>
          <cell r="U11" t="str">
            <v/>
          </cell>
          <cell r="V11">
            <v>43901.041666666664</v>
          </cell>
          <cell r="W11">
            <v>43551.041666666664</v>
          </cell>
          <cell r="X11" t="str">
            <v>USA</v>
          </cell>
          <cell r="Y11" t="str">
            <v>Michigan</v>
          </cell>
          <cell r="Z11">
            <v>2014</v>
          </cell>
        </row>
        <row r="12">
          <cell r="H12" t="str">
            <v>SRR1763800</v>
          </cell>
          <cell r="J12" t="str">
            <v>strain: FDA435294-1</v>
          </cell>
          <cell r="K12" t="str">
            <v>isolation_source: cheese</v>
          </cell>
          <cell r="L12">
            <v>2962604</v>
          </cell>
          <cell r="M12">
            <v>19</v>
          </cell>
          <cell r="N12">
            <v>2894</v>
          </cell>
          <cell r="O12" t="str">
            <v>Yes</v>
          </cell>
          <cell r="P12">
            <v>0</v>
          </cell>
          <cell r="Q12">
            <v>0</v>
          </cell>
          <cell r="R12">
            <v>0</v>
          </cell>
          <cell r="S12" t="str">
            <v>No</v>
          </cell>
          <cell r="T12" t="str">
            <v/>
          </cell>
          <cell r="U12" t="str">
            <v/>
          </cell>
          <cell r="V12">
            <v>43899.041666666664</v>
          </cell>
          <cell r="W12">
            <v>43504.041666666664</v>
          </cell>
          <cell r="X12" t="str">
            <v>USA</v>
          </cell>
          <cell r="Z12">
            <v>2010</v>
          </cell>
        </row>
        <row r="13">
          <cell r="H13" t="str">
            <v>SRR1763844</v>
          </cell>
          <cell r="J13" t="str">
            <v>strain: FDA435294-2</v>
          </cell>
          <cell r="K13" t="str">
            <v>isolation_source: cheese</v>
          </cell>
          <cell r="L13">
            <v>2946639</v>
          </cell>
          <cell r="M13">
            <v>13</v>
          </cell>
          <cell r="N13">
            <v>2881</v>
          </cell>
          <cell r="O13" t="str">
            <v>Yes</v>
          </cell>
          <cell r="P13">
            <v>0</v>
          </cell>
          <cell r="Q13">
            <v>0</v>
          </cell>
          <cell r="R13">
            <v>0</v>
          </cell>
          <cell r="S13" t="str">
            <v>No</v>
          </cell>
          <cell r="T13" t="str">
            <v/>
          </cell>
          <cell r="U13" t="str">
            <v/>
          </cell>
          <cell r="V13">
            <v>43901.041666666664</v>
          </cell>
          <cell r="W13">
            <v>43551.041666666664</v>
          </cell>
          <cell r="X13" t="str">
            <v>USA</v>
          </cell>
          <cell r="Z13">
            <v>2010</v>
          </cell>
        </row>
        <row r="14">
          <cell r="H14" t="str">
            <v>SRR1849330</v>
          </cell>
          <cell r="J14" t="str">
            <v>strain: CFSAN029504</v>
          </cell>
          <cell r="K14" t="str">
            <v>isolation_source: aged raw milk cheese prep 10/17/14</v>
          </cell>
          <cell r="L14">
            <v>2888811</v>
          </cell>
          <cell r="M14">
            <v>17</v>
          </cell>
          <cell r="N14">
            <v>2861</v>
          </cell>
          <cell r="O14" t="str">
            <v>Yes</v>
          </cell>
          <cell r="P14">
            <v>0</v>
          </cell>
          <cell r="Q14">
            <v>0</v>
          </cell>
          <cell r="R14">
            <v>0</v>
          </cell>
          <cell r="S14" t="str">
            <v>No</v>
          </cell>
          <cell r="T14" t="str">
            <v/>
          </cell>
          <cell r="U14" t="str">
            <v/>
          </cell>
          <cell r="V14">
            <v>43551.041666666664</v>
          </cell>
          <cell r="W14">
            <v>43551.041666666664</v>
          </cell>
          <cell r="X14" t="str">
            <v>USA</v>
          </cell>
          <cell r="Y14" t="str">
            <v>New Hampshire</v>
          </cell>
          <cell r="Z14">
            <v>2015</v>
          </cell>
        </row>
        <row r="15">
          <cell r="H15" t="str">
            <v>SRR3168987</v>
          </cell>
          <cell r="J15" t="str">
            <v>strain: CFSAN044770</v>
          </cell>
          <cell r="K15" t="str">
            <v>isolation_source: bovine cheese</v>
          </cell>
          <cell r="L15">
            <v>0</v>
          </cell>
          <cell r="M15">
            <v>0</v>
          </cell>
          <cell r="N15">
            <v>0</v>
          </cell>
          <cell r="O15" t="str">
            <v>No</v>
          </cell>
          <cell r="P15">
            <v>0</v>
          </cell>
          <cell r="Q15">
            <v>0</v>
          </cell>
          <cell r="R15">
            <v>0</v>
          </cell>
          <cell r="S15" t="str">
            <v>No</v>
          </cell>
          <cell r="T15" t="str">
            <v>NZ_NYDK01000001-NZ_NYDK01000019</v>
          </cell>
          <cell r="U15" t="str">
            <v/>
          </cell>
          <cell r="V15">
            <v>44027.083333333336</v>
          </cell>
          <cell r="W15">
            <v>43024.083333333336</v>
          </cell>
          <cell r="X15" t="str">
            <v>Italy</v>
          </cell>
          <cell r="Z15">
            <v>2003</v>
          </cell>
        </row>
        <row r="16">
          <cell r="H16" t="str">
            <v>SRR3169084</v>
          </cell>
          <cell r="J16" t="str">
            <v>strain: CFSAN044742</v>
          </cell>
          <cell r="K16" t="str">
            <v>isolation_source: cheese</v>
          </cell>
          <cell r="L16">
            <v>0</v>
          </cell>
          <cell r="M16">
            <v>0</v>
          </cell>
          <cell r="N16">
            <v>0</v>
          </cell>
          <cell r="O16" t="str">
            <v>No</v>
          </cell>
          <cell r="P16">
            <v>0</v>
          </cell>
          <cell r="Q16">
            <v>0</v>
          </cell>
          <cell r="R16">
            <v>0</v>
          </cell>
          <cell r="S16" t="str">
            <v>No</v>
          </cell>
          <cell r="T16" t="str">
            <v>NZ_NYEG01000001-NZ_NYEG01000024</v>
          </cell>
          <cell r="U16" t="str">
            <v/>
          </cell>
          <cell r="V16">
            <v>44027.083333333336</v>
          </cell>
          <cell r="W16">
            <v>43022.083333333336</v>
          </cell>
          <cell r="X16" t="str">
            <v>Italy</v>
          </cell>
          <cell r="Z16">
            <v>2003</v>
          </cell>
        </row>
        <row r="17">
          <cell r="H17" t="str">
            <v>SRR5085024</v>
          </cell>
          <cell r="J17" t="str">
            <v>strain: CFSAN044851</v>
          </cell>
          <cell r="K17" t="str">
            <v>isolation_source: bovine cheese blue</v>
          </cell>
          <cell r="L17">
            <v>0</v>
          </cell>
          <cell r="M17">
            <v>0</v>
          </cell>
          <cell r="N17">
            <v>0</v>
          </cell>
          <cell r="O17" t="str">
            <v>No</v>
          </cell>
          <cell r="P17">
            <v>0</v>
          </cell>
          <cell r="Q17">
            <v>0</v>
          </cell>
          <cell r="R17">
            <v>0</v>
          </cell>
          <cell r="S17" t="str">
            <v>No</v>
          </cell>
          <cell r="T17" t="str">
            <v>NZ_NYAZ01000001-NZ_NYAZ01000061</v>
          </cell>
          <cell r="U17" t="str">
            <v/>
          </cell>
          <cell r="V17">
            <v>44250.041666666664</v>
          </cell>
          <cell r="W17">
            <v>43022.083333333336</v>
          </cell>
          <cell r="X17" t="str">
            <v>Italy</v>
          </cell>
          <cell r="Z17">
            <v>2006</v>
          </cell>
        </row>
        <row r="18">
          <cell r="H18" t="str">
            <v>SRR5184994</v>
          </cell>
          <cell r="J18" t="str">
            <v>strain: FDA299415-2</v>
          </cell>
          <cell r="K18" t="str">
            <v>isolation_source: mexican white cheese</v>
          </cell>
          <cell r="L18">
            <v>3011268</v>
          </cell>
          <cell r="M18">
            <v>42</v>
          </cell>
          <cell r="N18">
            <v>2994</v>
          </cell>
          <cell r="O18" t="str">
            <v>Yes</v>
          </cell>
          <cell r="P18">
            <v>0</v>
          </cell>
          <cell r="Q18">
            <v>0</v>
          </cell>
          <cell r="R18">
            <v>0</v>
          </cell>
          <cell r="S18" t="str">
            <v>No</v>
          </cell>
          <cell r="T18" t="str">
            <v/>
          </cell>
          <cell r="U18" t="str">
            <v/>
          </cell>
          <cell r="V18">
            <v>43906.041666666664</v>
          </cell>
          <cell r="W18">
            <v>43396.083333333336</v>
          </cell>
          <cell r="X18" t="str">
            <v>Mexico</v>
          </cell>
          <cell r="Z18">
            <v>2004</v>
          </cell>
        </row>
        <row r="19">
          <cell r="H19" t="str">
            <v>SRR5380200</v>
          </cell>
          <cell r="J19" t="str">
            <v>strain: FDA358036</v>
          </cell>
          <cell r="K19" t="str">
            <v>isolation_source: queso fresco</v>
          </cell>
          <cell r="L19">
            <v>3048176</v>
          </cell>
          <cell r="M19">
            <v>58</v>
          </cell>
          <cell r="N19">
            <v>3053</v>
          </cell>
          <cell r="O19" t="str">
            <v>Yes</v>
          </cell>
          <cell r="P19">
            <v>0</v>
          </cell>
          <cell r="Q19">
            <v>0</v>
          </cell>
          <cell r="R19">
            <v>0</v>
          </cell>
          <cell r="S19" t="str">
            <v>No</v>
          </cell>
          <cell r="T19" t="str">
            <v/>
          </cell>
          <cell r="U19" t="str">
            <v/>
          </cell>
          <cell r="V19">
            <v>43901.041666666664</v>
          </cell>
          <cell r="W19">
            <v>43551.041666666664</v>
          </cell>
          <cell r="X19" t="str">
            <v>USA</v>
          </cell>
          <cell r="Y19" t="str">
            <v>New York</v>
          </cell>
          <cell r="Z19">
            <v>2006</v>
          </cell>
        </row>
        <row r="20">
          <cell r="H20" t="str">
            <v>SRR7889331</v>
          </cell>
          <cell r="J20" t="str">
            <v>strain: FDA1049171-C001-001</v>
          </cell>
          <cell r="K20" t="str">
            <v>isolation_source: Gorgonzola Cheese</v>
          </cell>
          <cell r="L20">
            <v>3141498</v>
          </cell>
          <cell r="M20">
            <v>69</v>
          </cell>
          <cell r="N20">
            <v>3174</v>
          </cell>
          <cell r="O20" t="str">
            <v>Yes</v>
          </cell>
          <cell r="P20">
            <v>0</v>
          </cell>
          <cell r="Q20">
            <v>0</v>
          </cell>
          <cell r="R20">
            <v>0</v>
          </cell>
          <cell r="S20" t="str">
            <v>No</v>
          </cell>
          <cell r="T20" t="str">
            <v/>
          </cell>
          <cell r="U20" t="str">
            <v/>
          </cell>
          <cell r="V20">
            <v>43901.041666666664</v>
          </cell>
          <cell r="W20">
            <v>43551.041666666664</v>
          </cell>
          <cell r="X20" t="str">
            <v>Italy</v>
          </cell>
          <cell r="Z20">
            <v>2018</v>
          </cell>
        </row>
        <row r="21">
          <cell r="H21" t="str">
            <v>SRR8212882</v>
          </cell>
          <cell r="J21" t="str">
            <v>strain: FDA304808-2</v>
          </cell>
          <cell r="K21" t="str">
            <v>isolation_source: cow/sheep milk cheese</v>
          </cell>
          <cell r="L21">
            <v>3047274</v>
          </cell>
          <cell r="M21">
            <v>20</v>
          </cell>
          <cell r="N21">
            <v>3007</v>
          </cell>
          <cell r="O21" t="str">
            <v>Yes</v>
          </cell>
          <cell r="P21">
            <v>0</v>
          </cell>
          <cell r="Q21">
            <v>0</v>
          </cell>
          <cell r="R21">
            <v>0</v>
          </cell>
          <cell r="S21" t="str">
            <v>No</v>
          </cell>
          <cell r="T21" t="str">
            <v/>
          </cell>
          <cell r="U21" t="str">
            <v/>
          </cell>
          <cell r="V21">
            <v>43901.041666666664</v>
          </cell>
          <cell r="W21">
            <v>43551.041666666664</v>
          </cell>
          <cell r="X21" t="str">
            <v>Portugal</v>
          </cell>
          <cell r="Z21">
            <v>2004</v>
          </cell>
        </row>
        <row r="22">
          <cell r="H22" t="str">
            <v>SRR8215989</v>
          </cell>
          <cell r="J22" t="str">
            <v>strain: FDA304808-1</v>
          </cell>
          <cell r="K22" t="str">
            <v>isolation_source: cow/sheep milk cheese</v>
          </cell>
          <cell r="L22">
            <v>3057234</v>
          </cell>
          <cell r="M22">
            <v>37</v>
          </cell>
          <cell r="N22">
            <v>3019</v>
          </cell>
          <cell r="O22" t="str">
            <v>Yes</v>
          </cell>
          <cell r="P22">
            <v>0</v>
          </cell>
          <cell r="Q22">
            <v>0</v>
          </cell>
          <cell r="R22">
            <v>0</v>
          </cell>
          <cell r="S22" t="str">
            <v>No</v>
          </cell>
          <cell r="T22" t="str">
            <v/>
          </cell>
          <cell r="U22" t="str">
            <v/>
          </cell>
          <cell r="V22">
            <v>43901.041666666664</v>
          </cell>
          <cell r="W22">
            <v>43551.041666666664</v>
          </cell>
          <cell r="X22" t="str">
            <v>Portugal</v>
          </cell>
          <cell r="Z22">
            <v>2004</v>
          </cell>
        </row>
        <row r="23">
          <cell r="H23" t="str">
            <v>SRR8216056</v>
          </cell>
          <cell r="J23" t="str">
            <v>strain: FDA301667-2</v>
          </cell>
          <cell r="K23" t="str">
            <v>isolation_source: cow/sheep milk cheese</v>
          </cell>
          <cell r="L23">
            <v>3062460</v>
          </cell>
          <cell r="M23">
            <v>16</v>
          </cell>
          <cell r="N23">
            <v>3009</v>
          </cell>
          <cell r="O23" t="str">
            <v>Yes</v>
          </cell>
          <cell r="P23">
            <v>0</v>
          </cell>
          <cell r="Q23">
            <v>0</v>
          </cell>
          <cell r="R23">
            <v>0</v>
          </cell>
          <cell r="S23" t="str">
            <v>No</v>
          </cell>
          <cell r="T23" t="str">
            <v/>
          </cell>
          <cell r="U23" t="str">
            <v/>
          </cell>
          <cell r="V23">
            <v>43901.041666666664</v>
          </cell>
          <cell r="W23">
            <v>43551.041666666664</v>
          </cell>
          <cell r="X23" t="str">
            <v>Portugal</v>
          </cell>
          <cell r="Z23">
            <v>2004</v>
          </cell>
        </row>
        <row r="24">
          <cell r="H24" t="str">
            <v>SRR10018439</v>
          </cell>
          <cell r="J24" t="str">
            <v>strain: Ulm_97</v>
          </cell>
          <cell r="K24" t="str">
            <v>isolation_source: cheese</v>
          </cell>
          <cell r="L24">
            <v>2957293</v>
          </cell>
          <cell r="M24">
            <v>171</v>
          </cell>
          <cell r="N24">
            <v>2954</v>
          </cell>
          <cell r="O24" t="str">
            <v>Yes</v>
          </cell>
          <cell r="P24">
            <v>0</v>
          </cell>
          <cell r="Q24">
            <v>0</v>
          </cell>
          <cell r="R24">
            <v>0</v>
          </cell>
          <cell r="S24" t="str">
            <v>No</v>
          </cell>
          <cell r="T24" t="str">
            <v/>
          </cell>
          <cell r="U24" t="str">
            <v/>
          </cell>
          <cell r="V24">
            <v>43731.083333333336</v>
          </cell>
          <cell r="W24">
            <v>43731.083333333336</v>
          </cell>
          <cell r="X24" t="str">
            <v>Uruguay</v>
          </cell>
          <cell r="Z24">
            <v>2017</v>
          </cell>
        </row>
        <row r="25">
          <cell r="H25" t="str">
            <v>SRR10018688</v>
          </cell>
          <cell r="J25" t="str">
            <v>strain: Ulm_91</v>
          </cell>
          <cell r="K25" t="str">
            <v>isolation_source: cheese</v>
          </cell>
          <cell r="L25">
            <v>2976651</v>
          </cell>
          <cell r="M25">
            <v>314</v>
          </cell>
          <cell r="N25">
            <v>2983</v>
          </cell>
          <cell r="O25" t="str">
            <v>Yes</v>
          </cell>
          <cell r="P25">
            <v>0</v>
          </cell>
          <cell r="Q25">
            <v>0</v>
          </cell>
          <cell r="R25">
            <v>0</v>
          </cell>
          <cell r="S25" t="str">
            <v>No</v>
          </cell>
          <cell r="T25" t="str">
            <v/>
          </cell>
          <cell r="U25" t="str">
            <v/>
          </cell>
          <cell r="V25">
            <v>43861.041666666664</v>
          </cell>
          <cell r="W25">
            <v>43861.041666666664</v>
          </cell>
          <cell r="X25" t="str">
            <v>Uruguay</v>
          </cell>
          <cell r="Z25">
            <v>2016</v>
          </cell>
        </row>
        <row r="26">
          <cell r="H26" t="str">
            <v>SRR1016596</v>
          </cell>
          <cell r="J26" t="str">
            <v>strain: PNUSAL000280</v>
          </cell>
          <cell r="K26" t="str">
            <v>isolation_source: cheese</v>
          </cell>
          <cell r="L26">
            <v>3082802</v>
          </cell>
          <cell r="M26">
            <v>31</v>
          </cell>
          <cell r="N26">
            <v>3078</v>
          </cell>
          <cell r="O26" t="str">
            <v>Yes</v>
          </cell>
          <cell r="P26">
            <v>0</v>
          </cell>
          <cell r="Q26">
            <v>0</v>
          </cell>
          <cell r="R26">
            <v>0</v>
          </cell>
          <cell r="S26" t="str">
            <v>No</v>
          </cell>
          <cell r="T26" t="str">
            <v/>
          </cell>
          <cell r="U26" t="str">
            <v/>
          </cell>
          <cell r="V26">
            <v>43550.041666666664</v>
          </cell>
          <cell r="W26">
            <v>43550.041666666664</v>
          </cell>
          <cell r="X26" t="str">
            <v>USA</v>
          </cell>
          <cell r="Y26" t="str">
            <v>California</v>
          </cell>
          <cell r="Z26">
            <v>2013</v>
          </cell>
        </row>
        <row r="27">
          <cell r="H27" t="str">
            <v>SRR10268947</v>
          </cell>
          <cell r="J27" t="str">
            <v>strain: 18B08260-9</v>
          </cell>
          <cell r="K27" t="str">
            <v>isolation_source: Raw milk cheese</v>
          </cell>
          <cell r="L27">
            <v>2887937</v>
          </cell>
          <cell r="M27">
            <v>101</v>
          </cell>
          <cell r="N27">
            <v>2847</v>
          </cell>
          <cell r="O27" t="str">
            <v>Yes</v>
          </cell>
          <cell r="P27">
            <v>0</v>
          </cell>
          <cell r="Q27">
            <v>0</v>
          </cell>
          <cell r="R27">
            <v>0</v>
          </cell>
          <cell r="S27" t="str">
            <v>No</v>
          </cell>
          <cell r="T27" t="str">
            <v/>
          </cell>
          <cell r="U27" t="str">
            <v/>
          </cell>
          <cell r="V27">
            <v>44075.083333333336</v>
          </cell>
          <cell r="W27">
            <v>44075.083333333336</v>
          </cell>
          <cell r="X27" t="str">
            <v>USA</v>
          </cell>
          <cell r="Y27" t="str">
            <v>New York</v>
          </cell>
          <cell r="Z27">
            <v>2018</v>
          </cell>
        </row>
        <row r="28">
          <cell r="H28" t="str">
            <v>SRR10484526</v>
          </cell>
          <cell r="J28" t="str">
            <v>strain: CFSAN100433</v>
          </cell>
          <cell r="K28" t="str">
            <v>isolation_source: cheese</v>
          </cell>
          <cell r="L28">
            <v>2958104</v>
          </cell>
          <cell r="M28">
            <v>10</v>
          </cell>
          <cell r="N28">
            <v>2859</v>
          </cell>
          <cell r="O28" t="str">
            <v>Yes</v>
          </cell>
          <cell r="P28">
            <v>0</v>
          </cell>
          <cell r="Q28">
            <v>0</v>
          </cell>
          <cell r="R28">
            <v>0</v>
          </cell>
          <cell r="S28" t="str">
            <v>No</v>
          </cell>
          <cell r="T28" t="str">
            <v/>
          </cell>
          <cell r="U28" t="str">
            <v/>
          </cell>
          <cell r="V28">
            <v>43916.041666666664</v>
          </cell>
          <cell r="W28">
            <v>43916.041666666664</v>
          </cell>
          <cell r="X28" t="str">
            <v>USA</v>
          </cell>
          <cell r="Y28" t="str">
            <v>Iowa</v>
          </cell>
          <cell r="Z28">
            <v>2019</v>
          </cell>
        </row>
        <row r="29">
          <cell r="H29" t="str">
            <v>SRR10484529</v>
          </cell>
          <cell r="J29" t="str">
            <v>strain: CFSAN100434</v>
          </cell>
          <cell r="K29" t="str">
            <v>isolation_source: cheese</v>
          </cell>
          <cell r="L29">
            <v>3005076</v>
          </cell>
          <cell r="M29">
            <v>9</v>
          </cell>
          <cell r="N29">
            <v>2901</v>
          </cell>
          <cell r="O29" t="str">
            <v>Yes</v>
          </cell>
          <cell r="P29">
            <v>0</v>
          </cell>
          <cell r="Q29">
            <v>0</v>
          </cell>
          <cell r="R29">
            <v>0</v>
          </cell>
          <cell r="S29" t="str">
            <v>No</v>
          </cell>
          <cell r="T29" t="str">
            <v/>
          </cell>
          <cell r="U29" t="str">
            <v/>
          </cell>
          <cell r="V29">
            <v>43916.041666666664</v>
          </cell>
          <cell r="W29">
            <v>43916.041666666664</v>
          </cell>
          <cell r="X29" t="str">
            <v>USA</v>
          </cell>
          <cell r="Y29" t="str">
            <v>Iowa</v>
          </cell>
          <cell r="Z29">
            <v>2019</v>
          </cell>
        </row>
        <row r="30">
          <cell r="H30" t="str">
            <v>SRR10484557</v>
          </cell>
          <cell r="J30" t="str">
            <v>strain: CFSAN100431</v>
          </cell>
          <cell r="K30" t="str">
            <v>isolation_source: cheese</v>
          </cell>
          <cell r="L30">
            <v>2950947</v>
          </cell>
          <cell r="M30">
            <v>14</v>
          </cell>
          <cell r="N30">
            <v>2853</v>
          </cell>
          <cell r="O30" t="str">
            <v>Yes</v>
          </cell>
          <cell r="P30">
            <v>0</v>
          </cell>
          <cell r="Q30">
            <v>0</v>
          </cell>
          <cell r="R30">
            <v>0</v>
          </cell>
          <cell r="S30" t="str">
            <v>No</v>
          </cell>
          <cell r="T30" t="str">
            <v/>
          </cell>
          <cell r="U30" t="str">
            <v/>
          </cell>
          <cell r="V30">
            <v>43916.041666666664</v>
          </cell>
          <cell r="W30">
            <v>43916.041666666664</v>
          </cell>
          <cell r="X30" t="str">
            <v>USA</v>
          </cell>
          <cell r="Y30" t="str">
            <v>Iowa</v>
          </cell>
          <cell r="Z30">
            <v>2019</v>
          </cell>
        </row>
        <row r="31">
          <cell r="H31" t="str">
            <v>SRR10484641</v>
          </cell>
          <cell r="J31" t="str">
            <v>strain: CFSAN100427</v>
          </cell>
          <cell r="K31" t="str">
            <v>isolation_source: cheese</v>
          </cell>
          <cell r="L31">
            <v>2948718</v>
          </cell>
          <cell r="M31">
            <v>11</v>
          </cell>
          <cell r="N31">
            <v>2849</v>
          </cell>
          <cell r="O31" t="str">
            <v>Yes</v>
          </cell>
          <cell r="P31">
            <v>0</v>
          </cell>
          <cell r="Q31">
            <v>0</v>
          </cell>
          <cell r="R31">
            <v>0</v>
          </cell>
          <cell r="S31" t="str">
            <v>No</v>
          </cell>
          <cell r="T31" t="str">
            <v/>
          </cell>
          <cell r="U31" t="str">
            <v/>
          </cell>
          <cell r="V31">
            <v>43916.041666666664</v>
          </cell>
          <cell r="W31">
            <v>43916.041666666664</v>
          </cell>
          <cell r="X31" t="str">
            <v>USA</v>
          </cell>
          <cell r="Y31" t="str">
            <v>Iowa</v>
          </cell>
          <cell r="Z31">
            <v>2019</v>
          </cell>
        </row>
        <row r="32">
          <cell r="H32" t="str">
            <v>SRR10484642</v>
          </cell>
          <cell r="J32" t="str">
            <v>strain: CFSAN100428</v>
          </cell>
          <cell r="K32" t="str">
            <v>isolation_source: cheese</v>
          </cell>
          <cell r="L32">
            <v>2947436</v>
          </cell>
          <cell r="M32">
            <v>9</v>
          </cell>
          <cell r="N32">
            <v>2847</v>
          </cell>
          <cell r="O32" t="str">
            <v>Yes</v>
          </cell>
          <cell r="P32">
            <v>0</v>
          </cell>
          <cell r="Q32">
            <v>0</v>
          </cell>
          <cell r="R32">
            <v>0</v>
          </cell>
          <cell r="S32" t="str">
            <v>No</v>
          </cell>
          <cell r="T32" t="str">
            <v/>
          </cell>
          <cell r="U32" t="str">
            <v/>
          </cell>
          <cell r="V32">
            <v>43916.041666666664</v>
          </cell>
          <cell r="W32">
            <v>43916.041666666664</v>
          </cell>
          <cell r="X32" t="str">
            <v>USA</v>
          </cell>
          <cell r="Y32" t="str">
            <v>Iowa</v>
          </cell>
          <cell r="Z32">
            <v>2019</v>
          </cell>
        </row>
        <row r="33">
          <cell r="H33" t="str">
            <v>SRR10484646</v>
          </cell>
          <cell r="J33" t="str">
            <v>strain: CFSAN100425</v>
          </cell>
          <cell r="K33" t="str">
            <v>isolation_source: cheese</v>
          </cell>
          <cell r="L33">
            <v>2958155</v>
          </cell>
          <cell r="M33">
            <v>9</v>
          </cell>
          <cell r="N33">
            <v>2858</v>
          </cell>
          <cell r="O33" t="str">
            <v>Yes</v>
          </cell>
          <cell r="P33">
            <v>0</v>
          </cell>
          <cell r="Q33">
            <v>0</v>
          </cell>
          <cell r="R33">
            <v>0</v>
          </cell>
          <cell r="S33" t="str">
            <v>No</v>
          </cell>
          <cell r="T33" t="str">
            <v/>
          </cell>
          <cell r="U33" t="str">
            <v/>
          </cell>
          <cell r="V33">
            <v>43916.041666666664</v>
          </cell>
          <cell r="W33">
            <v>43916.041666666664</v>
          </cell>
          <cell r="X33" t="str">
            <v>USA</v>
          </cell>
          <cell r="Y33" t="str">
            <v>Iowa</v>
          </cell>
          <cell r="Z33">
            <v>2019</v>
          </cell>
        </row>
        <row r="34">
          <cell r="H34" t="str">
            <v>SRR10484657</v>
          </cell>
          <cell r="J34" t="str">
            <v>strain: CFSAN100426</v>
          </cell>
          <cell r="K34" t="str">
            <v>isolation_source: cheese</v>
          </cell>
          <cell r="L34">
            <v>2909744</v>
          </cell>
          <cell r="M34">
            <v>10</v>
          </cell>
          <cell r="N34">
            <v>2814</v>
          </cell>
          <cell r="O34" t="str">
            <v>Yes</v>
          </cell>
          <cell r="P34">
            <v>0</v>
          </cell>
          <cell r="Q34">
            <v>0</v>
          </cell>
          <cell r="R34">
            <v>0</v>
          </cell>
          <cell r="S34" t="str">
            <v>No</v>
          </cell>
          <cell r="T34" t="str">
            <v/>
          </cell>
          <cell r="U34" t="str">
            <v/>
          </cell>
          <cell r="V34">
            <v>43916.041666666664</v>
          </cell>
          <cell r="W34">
            <v>43916.041666666664</v>
          </cell>
          <cell r="X34" t="str">
            <v>USA</v>
          </cell>
          <cell r="Y34" t="str">
            <v>Iowa</v>
          </cell>
          <cell r="Z34">
            <v>2019</v>
          </cell>
        </row>
        <row r="35">
          <cell r="H35" t="str">
            <v>SRR10484705</v>
          </cell>
          <cell r="J35" t="str">
            <v>strain: CFSAN100429</v>
          </cell>
          <cell r="K35" t="str">
            <v>isolation_source: cheese</v>
          </cell>
          <cell r="L35">
            <v>2915130</v>
          </cell>
          <cell r="M35">
            <v>11</v>
          </cell>
          <cell r="N35">
            <v>2823</v>
          </cell>
          <cell r="O35" t="str">
            <v>Yes</v>
          </cell>
          <cell r="P35">
            <v>0</v>
          </cell>
          <cell r="Q35">
            <v>0</v>
          </cell>
          <cell r="R35">
            <v>0</v>
          </cell>
          <cell r="S35" t="str">
            <v>No</v>
          </cell>
          <cell r="T35" t="str">
            <v/>
          </cell>
          <cell r="U35" t="str">
            <v/>
          </cell>
          <cell r="V35">
            <v>43916.041666666664</v>
          </cell>
          <cell r="W35">
            <v>43916.041666666664</v>
          </cell>
          <cell r="X35" t="str">
            <v>USA</v>
          </cell>
          <cell r="Y35" t="str">
            <v>Iowa</v>
          </cell>
          <cell r="Z35">
            <v>2019</v>
          </cell>
        </row>
        <row r="36">
          <cell r="H36" t="str">
            <v>SRR10489681</v>
          </cell>
          <cell r="J36" t="str">
            <v>strain: CFSAN100432</v>
          </cell>
          <cell r="K36" t="str">
            <v>isolation_source: cheese</v>
          </cell>
          <cell r="L36">
            <v>3009596</v>
          </cell>
          <cell r="M36">
            <v>9</v>
          </cell>
          <cell r="N36">
            <v>2904</v>
          </cell>
          <cell r="O36" t="str">
            <v>Yes</v>
          </cell>
          <cell r="P36">
            <v>0</v>
          </cell>
          <cell r="Q36">
            <v>0</v>
          </cell>
          <cell r="R36">
            <v>0</v>
          </cell>
          <cell r="S36" t="str">
            <v>No</v>
          </cell>
          <cell r="T36" t="str">
            <v/>
          </cell>
          <cell r="U36" t="str">
            <v/>
          </cell>
          <cell r="V36">
            <v>43916.041666666664</v>
          </cell>
          <cell r="W36">
            <v>43916.041666666664</v>
          </cell>
          <cell r="X36" t="str">
            <v>USA</v>
          </cell>
          <cell r="Y36" t="str">
            <v>Iowa</v>
          </cell>
          <cell r="Z36">
            <v>2019</v>
          </cell>
        </row>
        <row r="37">
          <cell r="H37" t="str">
            <v>SRR1068558</v>
          </cell>
          <cell r="J37" t="str">
            <v>strain: PNUSAL000010</v>
          </cell>
          <cell r="K37" t="str">
            <v>isolation_source: cheese</v>
          </cell>
          <cell r="L37">
            <v>3081814</v>
          </cell>
          <cell r="M37">
            <v>22</v>
          </cell>
          <cell r="N37">
            <v>3086</v>
          </cell>
          <cell r="O37" t="str">
            <v>Yes</v>
          </cell>
          <cell r="P37">
            <v>0</v>
          </cell>
          <cell r="Q37">
            <v>0</v>
          </cell>
          <cell r="R37">
            <v>0</v>
          </cell>
          <cell r="S37" t="str">
            <v>No</v>
          </cell>
          <cell r="T37" t="str">
            <v/>
          </cell>
          <cell r="U37" t="str">
            <v/>
          </cell>
          <cell r="V37">
            <v>43551.041666666664</v>
          </cell>
          <cell r="W37">
            <v>43551.041666666664</v>
          </cell>
          <cell r="X37" t="str">
            <v>USA</v>
          </cell>
          <cell r="Y37" t="str">
            <v>Pennsylvania</v>
          </cell>
          <cell r="Z37">
            <v>2012</v>
          </cell>
        </row>
        <row r="38">
          <cell r="H38" t="str">
            <v>SRR1068560</v>
          </cell>
          <cell r="J38" t="str">
            <v>strain: PNUSAL000012</v>
          </cell>
          <cell r="K38" t="str">
            <v>isolation_source: cheese</v>
          </cell>
          <cell r="L38">
            <v>3069787</v>
          </cell>
          <cell r="M38">
            <v>19</v>
          </cell>
          <cell r="N38">
            <v>3081</v>
          </cell>
          <cell r="O38" t="str">
            <v>Yes</v>
          </cell>
          <cell r="P38">
            <v>0</v>
          </cell>
          <cell r="Q38">
            <v>0</v>
          </cell>
          <cell r="R38">
            <v>0</v>
          </cell>
          <cell r="S38" t="str">
            <v>No</v>
          </cell>
          <cell r="T38" t="str">
            <v/>
          </cell>
          <cell r="U38" t="str">
            <v/>
          </cell>
          <cell r="V38">
            <v>43551.041666666664</v>
          </cell>
          <cell r="W38">
            <v>43551.041666666664</v>
          </cell>
          <cell r="X38" t="str">
            <v>USA</v>
          </cell>
          <cell r="Y38" t="str">
            <v>Pennsylvania</v>
          </cell>
          <cell r="Z38">
            <v>2012</v>
          </cell>
        </row>
        <row r="39">
          <cell r="H39" t="str">
            <v>SRR1068561</v>
          </cell>
          <cell r="J39" t="str">
            <v>strain: PNUSAL000486</v>
          </cell>
          <cell r="K39" t="str">
            <v>isolation_source: Ricotta Cheese</v>
          </cell>
          <cell r="L39">
            <v>3152653</v>
          </cell>
          <cell r="M39">
            <v>25</v>
          </cell>
          <cell r="N39">
            <v>3147</v>
          </cell>
          <cell r="O39" t="str">
            <v>Yes</v>
          </cell>
          <cell r="P39">
            <v>0</v>
          </cell>
          <cell r="Q39">
            <v>0</v>
          </cell>
          <cell r="R39">
            <v>0</v>
          </cell>
          <cell r="S39" t="str">
            <v>No</v>
          </cell>
          <cell r="T39" t="str">
            <v/>
          </cell>
          <cell r="U39" t="str">
            <v/>
          </cell>
          <cell r="V39">
            <v>43550.041666666664</v>
          </cell>
          <cell r="W39">
            <v>43550.041666666664</v>
          </cell>
          <cell r="X39" t="str">
            <v>USA</v>
          </cell>
          <cell r="Y39" t="str">
            <v>Connecticut</v>
          </cell>
          <cell r="Z39" t="str">
            <v>No data</v>
          </cell>
        </row>
        <row r="40">
          <cell r="H40" t="str">
            <v>SRR1068583</v>
          </cell>
          <cell r="J40" t="str">
            <v>strain: PNUSAL000509</v>
          </cell>
          <cell r="K40" t="str">
            <v>isolation_source: Ricotta Cheese</v>
          </cell>
          <cell r="L40">
            <v>3111349</v>
          </cell>
          <cell r="M40">
            <v>29</v>
          </cell>
          <cell r="N40">
            <v>3119</v>
          </cell>
          <cell r="O40" t="str">
            <v>Yes</v>
          </cell>
          <cell r="P40">
            <v>0</v>
          </cell>
          <cell r="Q40">
            <v>0</v>
          </cell>
          <cell r="R40">
            <v>0</v>
          </cell>
          <cell r="S40" t="str">
            <v>No</v>
          </cell>
          <cell r="T40" t="str">
            <v/>
          </cell>
          <cell r="U40" t="str">
            <v/>
          </cell>
          <cell r="V40">
            <v>43550.041666666664</v>
          </cell>
          <cell r="W40">
            <v>43550.041666666664</v>
          </cell>
          <cell r="X40" t="str">
            <v>USA</v>
          </cell>
          <cell r="Y40" t="str">
            <v>Connecticut</v>
          </cell>
          <cell r="Z40" t="str">
            <v>No data</v>
          </cell>
        </row>
        <row r="41">
          <cell r="H41" t="str">
            <v>SRR10695634</v>
          </cell>
          <cell r="J41" t="str">
            <v>strain: FDA652122 C001-001</v>
          </cell>
          <cell r="K41" t="str">
            <v>isolation_source: cheese</v>
          </cell>
          <cell r="L41">
            <v>3052778</v>
          </cell>
          <cell r="M41">
            <v>24</v>
          </cell>
          <cell r="N41">
            <v>3012</v>
          </cell>
          <cell r="O41" t="str">
            <v>Yes</v>
          </cell>
          <cell r="P41">
            <v>0</v>
          </cell>
          <cell r="Q41">
            <v>0</v>
          </cell>
          <cell r="R41">
            <v>0</v>
          </cell>
          <cell r="S41" t="str">
            <v>No</v>
          </cell>
          <cell r="T41" t="str">
            <v/>
          </cell>
          <cell r="U41" t="str">
            <v/>
          </cell>
          <cell r="V41">
            <v>43903.041666666664</v>
          </cell>
          <cell r="W41">
            <v>43860.041666666664</v>
          </cell>
          <cell r="X41" t="str">
            <v>USA</v>
          </cell>
          <cell r="Y41" t="str">
            <v>Pennsylvania</v>
          </cell>
          <cell r="Z41">
            <v>2019</v>
          </cell>
        </row>
        <row r="42">
          <cell r="H42" t="str">
            <v>SRR10804323</v>
          </cell>
          <cell r="J42" t="str">
            <v>isolate: PNUSAL006716,strain: 19B13127-8</v>
          </cell>
          <cell r="K42" t="str">
            <v>isolation_source: Raw Milk Cheese</v>
          </cell>
          <cell r="L42">
            <v>3011605</v>
          </cell>
          <cell r="M42">
            <v>15</v>
          </cell>
          <cell r="N42">
            <v>2934</v>
          </cell>
          <cell r="O42" t="str">
            <v>Yes</v>
          </cell>
          <cell r="P42">
            <v>0</v>
          </cell>
          <cell r="Q42">
            <v>0</v>
          </cell>
          <cell r="R42">
            <v>0</v>
          </cell>
          <cell r="S42" t="str">
            <v>No</v>
          </cell>
          <cell r="T42" t="str">
            <v/>
          </cell>
          <cell r="U42" t="str">
            <v/>
          </cell>
          <cell r="V42">
            <v>43861.041666666664</v>
          </cell>
          <cell r="W42">
            <v>43861.041666666664</v>
          </cell>
          <cell r="X42" t="str">
            <v>USA</v>
          </cell>
          <cell r="Y42" t="str">
            <v>New York</v>
          </cell>
          <cell r="Z42">
            <v>2019</v>
          </cell>
        </row>
        <row r="43">
          <cell r="H43" t="str">
            <v>SRR10804324</v>
          </cell>
          <cell r="J43" t="str">
            <v>isolate: PNUSAL006715,strain: 19B13127-7</v>
          </cell>
          <cell r="K43" t="str">
            <v>isolation_source: Raw Milk Cheese</v>
          </cell>
          <cell r="L43">
            <v>3010370</v>
          </cell>
          <cell r="M43">
            <v>11</v>
          </cell>
          <cell r="N43">
            <v>2927</v>
          </cell>
          <cell r="O43" t="str">
            <v>Yes</v>
          </cell>
          <cell r="P43">
            <v>0</v>
          </cell>
          <cell r="Q43">
            <v>0</v>
          </cell>
          <cell r="R43">
            <v>0</v>
          </cell>
          <cell r="S43" t="str">
            <v>No</v>
          </cell>
          <cell r="T43" t="str">
            <v/>
          </cell>
          <cell r="U43" t="str">
            <v/>
          </cell>
          <cell r="V43">
            <v>43861.041666666664</v>
          </cell>
          <cell r="W43">
            <v>43861.041666666664</v>
          </cell>
          <cell r="X43" t="str">
            <v>USA</v>
          </cell>
          <cell r="Y43" t="str">
            <v>New York</v>
          </cell>
          <cell r="Z43">
            <v>2019</v>
          </cell>
        </row>
        <row r="44">
          <cell r="H44" t="str">
            <v>SRR10810367</v>
          </cell>
          <cell r="J44" t="str">
            <v>strain: FLAG-58759</v>
          </cell>
          <cell r="K44" t="str">
            <v>isolation_source: Salvadorian String Cheese</v>
          </cell>
          <cell r="L44">
            <v>3122119</v>
          </cell>
          <cell r="M44">
            <v>38</v>
          </cell>
          <cell r="N44">
            <v>3090</v>
          </cell>
          <cell r="O44" t="str">
            <v>Yes</v>
          </cell>
          <cell r="P44">
            <v>0</v>
          </cell>
          <cell r="Q44">
            <v>0</v>
          </cell>
          <cell r="R44">
            <v>0</v>
          </cell>
          <cell r="S44" t="str">
            <v>No</v>
          </cell>
          <cell r="T44" t="str">
            <v/>
          </cell>
          <cell r="U44" t="str">
            <v/>
          </cell>
          <cell r="V44">
            <v>43861.041666666664</v>
          </cell>
          <cell r="W44">
            <v>43861.041666666664</v>
          </cell>
          <cell r="X44" t="str">
            <v>USA</v>
          </cell>
          <cell r="Y44" t="str">
            <v>Florida</v>
          </cell>
          <cell r="Z44">
            <v>2009</v>
          </cell>
        </row>
        <row r="45">
          <cell r="H45" t="str">
            <v>SRR10843645</v>
          </cell>
          <cell r="J45" t="str">
            <v>strain: FDA1115197 C002-001</v>
          </cell>
          <cell r="K45" t="str">
            <v>isolation_source: cheese</v>
          </cell>
          <cell r="L45">
            <v>3097082</v>
          </cell>
          <cell r="M45">
            <v>167</v>
          </cell>
          <cell r="N45">
            <v>3082</v>
          </cell>
          <cell r="O45" t="str">
            <v>Yes</v>
          </cell>
          <cell r="P45">
            <v>0</v>
          </cell>
          <cell r="Q45">
            <v>0</v>
          </cell>
          <cell r="R45">
            <v>0</v>
          </cell>
          <cell r="S45" t="str">
            <v>No</v>
          </cell>
          <cell r="T45" t="str">
            <v/>
          </cell>
          <cell r="U45" t="str">
            <v/>
          </cell>
          <cell r="V45">
            <v>43903.041666666664</v>
          </cell>
          <cell r="W45">
            <v>43861.041666666664</v>
          </cell>
          <cell r="X45" t="str">
            <v>USA</v>
          </cell>
          <cell r="Y45" t="str">
            <v>Pennsylvania</v>
          </cell>
          <cell r="Z45">
            <v>2019</v>
          </cell>
        </row>
        <row r="46">
          <cell r="H46" t="str">
            <v>SRR10843674</v>
          </cell>
          <cell r="J46" t="str">
            <v>strain: FDA1115197 C003-001</v>
          </cell>
          <cell r="K46" t="str">
            <v>isolation_source: cheese</v>
          </cell>
          <cell r="L46">
            <v>3060828</v>
          </cell>
          <cell r="M46">
            <v>28</v>
          </cell>
          <cell r="N46">
            <v>3017</v>
          </cell>
          <cell r="O46" t="str">
            <v>Yes</v>
          </cell>
          <cell r="P46">
            <v>0</v>
          </cell>
          <cell r="Q46">
            <v>0</v>
          </cell>
          <cell r="R46">
            <v>0</v>
          </cell>
          <cell r="S46" t="str">
            <v>No</v>
          </cell>
          <cell r="T46" t="str">
            <v/>
          </cell>
          <cell r="U46" t="str">
            <v/>
          </cell>
          <cell r="V46">
            <v>43903.041666666664</v>
          </cell>
          <cell r="W46">
            <v>43861.041666666664</v>
          </cell>
          <cell r="X46" t="str">
            <v>USA</v>
          </cell>
          <cell r="Y46" t="str">
            <v>Pennsylvania</v>
          </cell>
          <cell r="Z46">
            <v>2019</v>
          </cell>
        </row>
        <row r="47">
          <cell r="H47" t="str">
            <v>SRR10843691</v>
          </cell>
          <cell r="J47" t="str">
            <v>strain: FDA1115197 C001-001</v>
          </cell>
          <cell r="K47" t="str">
            <v>isolation_source: cheese</v>
          </cell>
          <cell r="L47">
            <v>3240990</v>
          </cell>
          <cell r="M47">
            <v>33</v>
          </cell>
          <cell r="N47">
            <v>3185</v>
          </cell>
          <cell r="O47" t="str">
            <v>Yes</v>
          </cell>
          <cell r="P47">
            <v>0</v>
          </cell>
          <cell r="Q47">
            <v>0</v>
          </cell>
          <cell r="R47">
            <v>0</v>
          </cell>
          <cell r="S47" t="str">
            <v>No</v>
          </cell>
          <cell r="T47" t="str">
            <v/>
          </cell>
          <cell r="U47" t="str">
            <v/>
          </cell>
          <cell r="V47">
            <v>43903.041666666664</v>
          </cell>
          <cell r="W47">
            <v>43861.041666666664</v>
          </cell>
          <cell r="X47" t="str">
            <v>USA</v>
          </cell>
          <cell r="Y47" t="str">
            <v>Pennsylvania</v>
          </cell>
          <cell r="Z47">
            <v>2019</v>
          </cell>
        </row>
        <row r="48">
          <cell r="H48" t="str">
            <v>SRR11362440</v>
          </cell>
          <cell r="J48" t="str">
            <v>strain: FDA455548-002-001</v>
          </cell>
          <cell r="K48" t="str">
            <v>isolation_source: Sheeps Milk Cheese</v>
          </cell>
          <cell r="L48">
            <v>3033931</v>
          </cell>
          <cell r="M48">
            <v>30</v>
          </cell>
          <cell r="N48">
            <v>2930</v>
          </cell>
          <cell r="O48" t="str">
            <v>Yes</v>
          </cell>
          <cell r="P48">
            <v>0</v>
          </cell>
          <cell r="Q48">
            <v>0</v>
          </cell>
          <cell r="R48">
            <v>0</v>
          </cell>
          <cell r="S48" t="str">
            <v>No</v>
          </cell>
          <cell r="T48" t="str">
            <v/>
          </cell>
          <cell r="U48" t="str">
            <v/>
          </cell>
          <cell r="V48">
            <v>43914.041666666664</v>
          </cell>
          <cell r="W48">
            <v>43914.041666666664</v>
          </cell>
          <cell r="X48" t="str">
            <v>Bulgaria</v>
          </cell>
          <cell r="Z48">
            <v>2008</v>
          </cell>
        </row>
        <row r="49">
          <cell r="H49" t="str">
            <v>SRR1181522</v>
          </cell>
          <cell r="J49" t="str">
            <v>strain: VA-WGS-00231</v>
          </cell>
          <cell r="K49" t="str">
            <v>isolation_source: fresh cheese curd</v>
          </cell>
          <cell r="L49">
            <v>3135560</v>
          </cell>
          <cell r="M49">
            <v>22</v>
          </cell>
          <cell r="N49">
            <v>3089</v>
          </cell>
          <cell r="O49" t="str">
            <v>Yes</v>
          </cell>
          <cell r="P49">
            <v>0</v>
          </cell>
          <cell r="Q49">
            <v>0</v>
          </cell>
          <cell r="R49">
            <v>0</v>
          </cell>
          <cell r="S49" t="str">
            <v>No</v>
          </cell>
          <cell r="T49" t="str">
            <v/>
          </cell>
          <cell r="U49" t="str">
            <v/>
          </cell>
          <cell r="V49">
            <v>43551.041666666664</v>
          </cell>
          <cell r="W49">
            <v>43551.041666666664</v>
          </cell>
          <cell r="X49" t="str">
            <v>USA</v>
          </cell>
          <cell r="Y49" t="str">
            <v>Virginia</v>
          </cell>
          <cell r="Z49">
            <v>2014</v>
          </cell>
        </row>
        <row r="50">
          <cell r="H50" t="str">
            <v>SRR1181535</v>
          </cell>
          <cell r="J50" t="str">
            <v>isolate: MD3885,strain: CFSAN010071</v>
          </cell>
          <cell r="K50" t="str">
            <v>isolation_source: cheese</v>
          </cell>
          <cell r="L50">
            <v>3060732</v>
          </cell>
          <cell r="M50">
            <v>23</v>
          </cell>
          <cell r="N50">
            <v>3029</v>
          </cell>
          <cell r="O50" t="str">
            <v>Yes</v>
          </cell>
          <cell r="P50">
            <v>0</v>
          </cell>
          <cell r="Q50">
            <v>0</v>
          </cell>
          <cell r="R50">
            <v>0</v>
          </cell>
          <cell r="S50" t="str">
            <v>No</v>
          </cell>
          <cell r="T50" t="str">
            <v/>
          </cell>
          <cell r="U50" t="str">
            <v/>
          </cell>
          <cell r="V50">
            <v>43550.041666666664</v>
          </cell>
          <cell r="W50">
            <v>43550.041666666664</v>
          </cell>
          <cell r="X50" t="str">
            <v>USA</v>
          </cell>
          <cell r="Y50" t="str">
            <v>Maryland</v>
          </cell>
          <cell r="Z50">
            <v>2014</v>
          </cell>
        </row>
        <row r="51">
          <cell r="H51" t="str">
            <v>SRR1181538</v>
          </cell>
          <cell r="J51" t="str">
            <v>isolate: MD3890,strain: CFSAN010073</v>
          </cell>
          <cell r="K51" t="str">
            <v>isolation_source: cheese</v>
          </cell>
          <cell r="L51">
            <v>3081150</v>
          </cell>
          <cell r="M51">
            <v>24</v>
          </cell>
          <cell r="N51">
            <v>3045</v>
          </cell>
          <cell r="O51" t="str">
            <v>Yes</v>
          </cell>
          <cell r="P51">
            <v>0</v>
          </cell>
          <cell r="Q51">
            <v>0</v>
          </cell>
          <cell r="R51">
            <v>0</v>
          </cell>
          <cell r="S51" t="str">
            <v>No</v>
          </cell>
          <cell r="T51" t="str">
            <v/>
          </cell>
          <cell r="U51" t="str">
            <v/>
          </cell>
          <cell r="V51">
            <v>43551.041666666664</v>
          </cell>
          <cell r="W51">
            <v>43551.041666666664</v>
          </cell>
          <cell r="X51" t="str">
            <v>USA</v>
          </cell>
          <cell r="Y51" t="str">
            <v>Maryland</v>
          </cell>
          <cell r="Z51">
            <v>2014</v>
          </cell>
        </row>
        <row r="52">
          <cell r="H52" t="str">
            <v>SRR1181539</v>
          </cell>
          <cell r="J52" t="str">
            <v>strain: VA-WGS-00222</v>
          </cell>
          <cell r="K52" t="str">
            <v>isolation_source: fresh cheese curd</v>
          </cell>
          <cell r="L52">
            <v>3084875</v>
          </cell>
          <cell r="M52">
            <v>19</v>
          </cell>
          <cell r="N52">
            <v>3048</v>
          </cell>
          <cell r="O52" t="str">
            <v>Yes</v>
          </cell>
          <cell r="P52">
            <v>0</v>
          </cell>
          <cell r="Q52">
            <v>0</v>
          </cell>
          <cell r="R52">
            <v>0</v>
          </cell>
          <cell r="S52" t="str">
            <v>No</v>
          </cell>
          <cell r="T52" t="str">
            <v/>
          </cell>
          <cell r="U52" t="str">
            <v/>
          </cell>
          <cell r="V52">
            <v>43551.041666666664</v>
          </cell>
          <cell r="W52">
            <v>43551.041666666664</v>
          </cell>
          <cell r="X52" t="str">
            <v>USA</v>
          </cell>
          <cell r="Y52" t="str">
            <v>Virginia</v>
          </cell>
          <cell r="Z52">
            <v>2014</v>
          </cell>
        </row>
        <row r="53">
          <cell r="H53" t="str">
            <v>SRR1181541</v>
          </cell>
          <cell r="J53" t="str">
            <v>isolate: MD3883,strain: CFSAN010069</v>
          </cell>
          <cell r="K53" t="str">
            <v>isolation_source: cheese</v>
          </cell>
          <cell r="L53">
            <v>3130282</v>
          </cell>
          <cell r="M53">
            <v>22</v>
          </cell>
          <cell r="N53">
            <v>3087</v>
          </cell>
          <cell r="O53" t="str">
            <v>Yes</v>
          </cell>
          <cell r="P53">
            <v>0</v>
          </cell>
          <cell r="Q53">
            <v>0</v>
          </cell>
          <cell r="R53">
            <v>0</v>
          </cell>
          <cell r="S53" t="str">
            <v>No</v>
          </cell>
          <cell r="T53" t="str">
            <v/>
          </cell>
          <cell r="U53" t="str">
            <v/>
          </cell>
          <cell r="V53">
            <v>43551.041666666664</v>
          </cell>
          <cell r="W53">
            <v>43551.041666666664</v>
          </cell>
          <cell r="X53" t="str">
            <v>USA</v>
          </cell>
          <cell r="Y53" t="str">
            <v>Maryland</v>
          </cell>
          <cell r="Z53">
            <v>2014</v>
          </cell>
        </row>
        <row r="54">
          <cell r="H54" t="str">
            <v>SRR1181554</v>
          </cell>
          <cell r="J54" t="str">
            <v>isolate: MD3891,strain: CFSAN010074</v>
          </cell>
          <cell r="K54" t="str">
            <v>isolation_source: cheese</v>
          </cell>
          <cell r="L54">
            <v>3134240</v>
          </cell>
          <cell r="M54">
            <v>23</v>
          </cell>
          <cell r="N54">
            <v>3090</v>
          </cell>
          <cell r="O54" t="str">
            <v>Yes</v>
          </cell>
          <cell r="P54">
            <v>0</v>
          </cell>
          <cell r="Q54">
            <v>0</v>
          </cell>
          <cell r="R54">
            <v>0</v>
          </cell>
          <cell r="S54" t="str">
            <v>No</v>
          </cell>
          <cell r="T54" t="str">
            <v/>
          </cell>
          <cell r="U54" t="str">
            <v/>
          </cell>
          <cell r="V54">
            <v>43551.041666666664</v>
          </cell>
          <cell r="W54">
            <v>43551.041666666664</v>
          </cell>
          <cell r="X54" t="str">
            <v>USA</v>
          </cell>
          <cell r="Y54" t="str">
            <v>Maryland</v>
          </cell>
          <cell r="Z54">
            <v>2014</v>
          </cell>
        </row>
        <row r="55">
          <cell r="H55" t="str">
            <v>SRR1181556</v>
          </cell>
          <cell r="J55" t="str">
            <v>isolate: MD3892,strain: CFSAN010075</v>
          </cell>
          <cell r="K55" t="str">
            <v>isolation_source: cheese</v>
          </cell>
          <cell r="L55">
            <v>3080946</v>
          </cell>
          <cell r="M55">
            <v>23</v>
          </cell>
          <cell r="N55">
            <v>3045</v>
          </cell>
          <cell r="O55" t="str">
            <v>Yes</v>
          </cell>
          <cell r="P55">
            <v>0</v>
          </cell>
          <cell r="Q55">
            <v>0</v>
          </cell>
          <cell r="R55">
            <v>0</v>
          </cell>
          <cell r="S55" t="str">
            <v>No</v>
          </cell>
          <cell r="T55" t="str">
            <v/>
          </cell>
          <cell r="U55" t="str">
            <v/>
          </cell>
          <cell r="V55">
            <v>43551.041666666664</v>
          </cell>
          <cell r="W55">
            <v>43551.041666666664</v>
          </cell>
          <cell r="X55" t="str">
            <v>USA</v>
          </cell>
          <cell r="Y55" t="str">
            <v>Maryland</v>
          </cell>
          <cell r="Z55">
            <v>2014</v>
          </cell>
        </row>
        <row r="56">
          <cell r="H56" t="str">
            <v>SRR1181561</v>
          </cell>
          <cell r="J56" t="str">
            <v>isolate: MD3888,strain: CFSAN010072</v>
          </cell>
          <cell r="K56" t="str">
            <v>isolation_source: cheese</v>
          </cell>
          <cell r="L56">
            <v>3084886</v>
          </cell>
          <cell r="M56">
            <v>22</v>
          </cell>
          <cell r="N56">
            <v>3047</v>
          </cell>
          <cell r="O56" t="str">
            <v>Yes</v>
          </cell>
          <cell r="P56">
            <v>0</v>
          </cell>
          <cell r="Q56">
            <v>0</v>
          </cell>
          <cell r="R56">
            <v>0</v>
          </cell>
          <cell r="S56" t="str">
            <v>No</v>
          </cell>
          <cell r="T56" t="str">
            <v/>
          </cell>
          <cell r="U56" t="str">
            <v/>
          </cell>
          <cell r="V56">
            <v>43551.041666666664</v>
          </cell>
          <cell r="W56">
            <v>43551.041666666664</v>
          </cell>
          <cell r="X56" t="str">
            <v>USA</v>
          </cell>
          <cell r="Y56" t="str">
            <v>Maryland</v>
          </cell>
          <cell r="Z56">
            <v>2014</v>
          </cell>
        </row>
        <row r="57">
          <cell r="H57" t="str">
            <v>SRR1181567</v>
          </cell>
          <cell r="J57" t="str">
            <v>isolate: MD3893,strain: CFSAN010076</v>
          </cell>
          <cell r="K57" t="str">
            <v>isolation_source: cheese</v>
          </cell>
          <cell r="L57">
            <v>3114546</v>
          </cell>
          <cell r="M57">
            <v>22</v>
          </cell>
          <cell r="N57">
            <v>3071</v>
          </cell>
          <cell r="O57" t="str">
            <v>Yes</v>
          </cell>
          <cell r="P57">
            <v>0</v>
          </cell>
          <cell r="Q57">
            <v>0</v>
          </cell>
          <cell r="R57">
            <v>0</v>
          </cell>
          <cell r="S57" t="str">
            <v>No</v>
          </cell>
          <cell r="T57" t="str">
            <v/>
          </cell>
          <cell r="U57" t="str">
            <v/>
          </cell>
          <cell r="V57">
            <v>43551.041666666664</v>
          </cell>
          <cell r="W57">
            <v>43551.041666666664</v>
          </cell>
          <cell r="X57" t="str">
            <v>USA</v>
          </cell>
          <cell r="Y57" t="str">
            <v>Maryland</v>
          </cell>
          <cell r="Z57">
            <v>2014</v>
          </cell>
        </row>
        <row r="58">
          <cell r="H58" t="str">
            <v>SRR1181568</v>
          </cell>
          <cell r="J58" t="str">
            <v>isolate: MD3884,strain: CFSAN010070</v>
          </cell>
          <cell r="K58" t="str">
            <v>isolation_source: cheese</v>
          </cell>
          <cell r="L58">
            <v>3128545</v>
          </cell>
          <cell r="M58">
            <v>22</v>
          </cell>
          <cell r="N58">
            <v>3083</v>
          </cell>
          <cell r="O58" t="str">
            <v>Yes</v>
          </cell>
          <cell r="P58">
            <v>0</v>
          </cell>
          <cell r="Q58">
            <v>0</v>
          </cell>
          <cell r="R58">
            <v>0</v>
          </cell>
          <cell r="S58" t="str">
            <v>No</v>
          </cell>
          <cell r="T58" t="str">
            <v/>
          </cell>
          <cell r="U58" t="str">
            <v/>
          </cell>
          <cell r="V58">
            <v>43551.041666666664</v>
          </cell>
          <cell r="W58">
            <v>43551.041666666664</v>
          </cell>
          <cell r="X58" t="str">
            <v>USA</v>
          </cell>
          <cell r="Y58" t="str">
            <v>Maryland</v>
          </cell>
          <cell r="Z58">
            <v>2014</v>
          </cell>
        </row>
        <row r="59">
          <cell r="H59" t="str">
            <v>SRR1182219</v>
          </cell>
          <cell r="J59" t="str">
            <v>strain: VA-WGS-00224</v>
          </cell>
          <cell r="K59" t="str">
            <v>isolation_source: fresh cheese curd</v>
          </cell>
          <cell r="L59">
            <v>3064765</v>
          </cell>
          <cell r="M59">
            <v>21</v>
          </cell>
          <cell r="N59">
            <v>3032</v>
          </cell>
          <cell r="O59" t="str">
            <v>Yes</v>
          </cell>
          <cell r="P59">
            <v>0</v>
          </cell>
          <cell r="Q59">
            <v>0</v>
          </cell>
          <cell r="R59">
            <v>0</v>
          </cell>
          <cell r="S59" t="str">
            <v>No</v>
          </cell>
          <cell r="T59" t="str">
            <v/>
          </cell>
          <cell r="U59" t="str">
            <v/>
          </cell>
          <cell r="V59">
            <v>43551.041666666664</v>
          </cell>
          <cell r="W59">
            <v>43551.041666666664</v>
          </cell>
          <cell r="X59" t="str">
            <v>USA</v>
          </cell>
          <cell r="Y59" t="str">
            <v>Virginia</v>
          </cell>
          <cell r="Z59">
            <v>2014</v>
          </cell>
        </row>
        <row r="60">
          <cell r="H60" t="str">
            <v>SRR1182220</v>
          </cell>
          <cell r="J60" t="str">
            <v>strain: VA-WGS-00225</v>
          </cell>
          <cell r="K60" t="str">
            <v>isolation_source: fresh cheese curd</v>
          </cell>
          <cell r="L60">
            <v>3090010</v>
          </cell>
          <cell r="M60">
            <v>20</v>
          </cell>
          <cell r="N60">
            <v>3048</v>
          </cell>
          <cell r="O60" t="str">
            <v>Yes</v>
          </cell>
          <cell r="P60">
            <v>0</v>
          </cell>
          <cell r="Q60">
            <v>0</v>
          </cell>
          <cell r="R60">
            <v>0</v>
          </cell>
          <cell r="S60" t="str">
            <v>No</v>
          </cell>
          <cell r="T60" t="str">
            <v/>
          </cell>
          <cell r="U60" t="str">
            <v/>
          </cell>
          <cell r="V60">
            <v>43551.041666666664</v>
          </cell>
          <cell r="W60">
            <v>43551.041666666664</v>
          </cell>
          <cell r="X60" t="str">
            <v>USA</v>
          </cell>
          <cell r="Y60" t="str">
            <v>Virginia</v>
          </cell>
          <cell r="Z60">
            <v>2014</v>
          </cell>
        </row>
        <row r="61">
          <cell r="H61" t="str">
            <v>SRR1182221</v>
          </cell>
          <cell r="J61" t="str">
            <v>strain: VA-WGS-00227</v>
          </cell>
          <cell r="K61" t="str">
            <v>isolation_source: fresh cheese curd</v>
          </cell>
          <cell r="L61">
            <v>3096571</v>
          </cell>
          <cell r="M61">
            <v>22</v>
          </cell>
          <cell r="N61">
            <v>3055</v>
          </cell>
          <cell r="O61" t="str">
            <v>Yes</v>
          </cell>
          <cell r="P61">
            <v>0</v>
          </cell>
          <cell r="Q61">
            <v>0</v>
          </cell>
          <cell r="R61">
            <v>0</v>
          </cell>
          <cell r="S61" t="str">
            <v>No</v>
          </cell>
          <cell r="T61" t="str">
            <v/>
          </cell>
          <cell r="U61" t="str">
            <v/>
          </cell>
          <cell r="V61">
            <v>43550.041666666664</v>
          </cell>
          <cell r="W61">
            <v>43550.041666666664</v>
          </cell>
          <cell r="X61" t="str">
            <v>USA</v>
          </cell>
          <cell r="Y61" t="str">
            <v>Virginia</v>
          </cell>
          <cell r="Z61">
            <v>2014</v>
          </cell>
        </row>
        <row r="62">
          <cell r="H62" t="str">
            <v>SRR1182222</v>
          </cell>
          <cell r="J62" t="str">
            <v>strain: VA-WGS-00228</v>
          </cell>
          <cell r="K62" t="str">
            <v>isolation_source: fresh cheese curd</v>
          </cell>
          <cell r="L62">
            <v>3135020</v>
          </cell>
          <cell r="M62">
            <v>21</v>
          </cell>
          <cell r="N62">
            <v>3091</v>
          </cell>
          <cell r="O62" t="str">
            <v>Yes</v>
          </cell>
          <cell r="P62">
            <v>0</v>
          </cell>
          <cell r="Q62">
            <v>0</v>
          </cell>
          <cell r="R62">
            <v>0</v>
          </cell>
          <cell r="S62" t="str">
            <v>No</v>
          </cell>
          <cell r="T62" t="str">
            <v/>
          </cell>
          <cell r="U62" t="str">
            <v/>
          </cell>
          <cell r="V62">
            <v>43551.041666666664</v>
          </cell>
          <cell r="W62">
            <v>43551.041666666664</v>
          </cell>
          <cell r="X62" t="str">
            <v>USA</v>
          </cell>
          <cell r="Y62" t="str">
            <v>Virginia</v>
          </cell>
          <cell r="Z62">
            <v>2014</v>
          </cell>
        </row>
        <row r="63">
          <cell r="H63" t="str">
            <v>SRR1182223</v>
          </cell>
          <cell r="J63" t="str">
            <v>strain: VA-WGS-00229</v>
          </cell>
          <cell r="K63" t="str">
            <v>isolation_source: fresh cheese curd</v>
          </cell>
          <cell r="L63">
            <v>3085143</v>
          </cell>
          <cell r="M63">
            <v>23</v>
          </cell>
          <cell r="N63">
            <v>3047</v>
          </cell>
          <cell r="O63" t="str">
            <v>Yes</v>
          </cell>
          <cell r="P63">
            <v>0</v>
          </cell>
          <cell r="Q63">
            <v>0</v>
          </cell>
          <cell r="R63">
            <v>0</v>
          </cell>
          <cell r="S63" t="str">
            <v>No</v>
          </cell>
          <cell r="T63" t="str">
            <v/>
          </cell>
          <cell r="U63" t="str">
            <v/>
          </cell>
          <cell r="V63">
            <v>43551.041666666664</v>
          </cell>
          <cell r="W63">
            <v>43551.041666666664</v>
          </cell>
          <cell r="X63" t="str">
            <v>USA</v>
          </cell>
          <cell r="Y63" t="str">
            <v>Virginia</v>
          </cell>
          <cell r="Z63">
            <v>2014</v>
          </cell>
        </row>
        <row r="64">
          <cell r="H64" t="str">
            <v>SRR1182224</v>
          </cell>
          <cell r="J64" t="str">
            <v>strain: VA-WGS-00230</v>
          </cell>
          <cell r="K64" t="str">
            <v>isolation_source: fresh cheese curd</v>
          </cell>
          <cell r="L64">
            <v>3134646</v>
          </cell>
          <cell r="M64">
            <v>22</v>
          </cell>
          <cell r="N64">
            <v>3090</v>
          </cell>
          <cell r="O64" t="str">
            <v>Yes</v>
          </cell>
          <cell r="P64">
            <v>0</v>
          </cell>
          <cell r="Q64">
            <v>0</v>
          </cell>
          <cell r="R64">
            <v>0</v>
          </cell>
          <cell r="S64" t="str">
            <v>No</v>
          </cell>
          <cell r="T64" t="str">
            <v/>
          </cell>
          <cell r="U64" t="str">
            <v/>
          </cell>
          <cell r="V64">
            <v>43551.041666666664</v>
          </cell>
          <cell r="W64">
            <v>43551.041666666664</v>
          </cell>
          <cell r="X64" t="str">
            <v>USA</v>
          </cell>
          <cell r="Y64" t="str">
            <v>Virginia</v>
          </cell>
          <cell r="Z64">
            <v>2014</v>
          </cell>
        </row>
        <row r="65">
          <cell r="H65" t="str">
            <v>SRR1182225</v>
          </cell>
          <cell r="J65" t="str">
            <v>strain: VA-WGS-00226</v>
          </cell>
          <cell r="K65" t="str">
            <v>isolation_source: fresh cheese curd</v>
          </cell>
          <cell r="L65">
            <v>3066509</v>
          </cell>
          <cell r="M65">
            <v>21</v>
          </cell>
          <cell r="N65">
            <v>3033</v>
          </cell>
          <cell r="O65" t="str">
            <v>Yes</v>
          </cell>
          <cell r="P65">
            <v>0</v>
          </cell>
          <cell r="Q65">
            <v>0</v>
          </cell>
          <cell r="R65">
            <v>0</v>
          </cell>
          <cell r="S65" t="str">
            <v>No</v>
          </cell>
          <cell r="T65" t="str">
            <v/>
          </cell>
          <cell r="U65" t="str">
            <v/>
          </cell>
          <cell r="V65">
            <v>43551.041666666664</v>
          </cell>
          <cell r="W65">
            <v>43551.041666666664</v>
          </cell>
          <cell r="X65" t="str">
            <v>USA</v>
          </cell>
          <cell r="Y65" t="str">
            <v>Virginia</v>
          </cell>
          <cell r="Z65">
            <v>2014</v>
          </cell>
        </row>
        <row r="66">
          <cell r="H66" t="str">
            <v>SRR1182716</v>
          </cell>
          <cell r="J66" t="str">
            <v>strain: VA-WGS-00223</v>
          </cell>
          <cell r="K66" t="str">
            <v>isolation_source: fresh cheese curd</v>
          </cell>
          <cell r="L66">
            <v>3084940</v>
          </cell>
          <cell r="M66">
            <v>22</v>
          </cell>
          <cell r="N66">
            <v>3047</v>
          </cell>
          <cell r="O66" t="str">
            <v>Yes</v>
          </cell>
          <cell r="P66">
            <v>0</v>
          </cell>
          <cell r="Q66">
            <v>0</v>
          </cell>
          <cell r="R66">
            <v>0</v>
          </cell>
          <cell r="S66" t="str">
            <v>No</v>
          </cell>
          <cell r="T66" t="str">
            <v/>
          </cell>
          <cell r="U66" t="str">
            <v/>
          </cell>
          <cell r="V66">
            <v>43551.041666666664</v>
          </cell>
          <cell r="W66">
            <v>43551.041666666664</v>
          </cell>
          <cell r="X66" t="str">
            <v>USA</v>
          </cell>
          <cell r="Y66" t="str">
            <v>Virginia</v>
          </cell>
          <cell r="Z66">
            <v>2014</v>
          </cell>
        </row>
        <row r="67">
          <cell r="H67" t="str">
            <v>SRR11851883</v>
          </cell>
          <cell r="J67" t="str">
            <v>strain: FDA1143083-C002-001</v>
          </cell>
          <cell r="K67" t="str">
            <v>isolation_source: Pecorino Toscano Cheese</v>
          </cell>
          <cell r="L67">
            <v>3226544</v>
          </cell>
          <cell r="M67">
            <v>47</v>
          </cell>
          <cell r="N67">
            <v>3163</v>
          </cell>
          <cell r="O67" t="str">
            <v>Yes</v>
          </cell>
          <cell r="P67">
            <v>0</v>
          </cell>
          <cell r="Q67">
            <v>0</v>
          </cell>
          <cell r="R67">
            <v>0</v>
          </cell>
          <cell r="S67" t="str">
            <v>No</v>
          </cell>
          <cell r="T67" t="str">
            <v/>
          </cell>
          <cell r="U67" t="str">
            <v/>
          </cell>
          <cell r="V67">
            <v>44040.083333333336</v>
          </cell>
          <cell r="W67">
            <v>44040.083333333336</v>
          </cell>
          <cell r="X67" t="str">
            <v>Italy</v>
          </cell>
          <cell r="Z67">
            <v>2020</v>
          </cell>
        </row>
        <row r="68">
          <cell r="H68" t="str">
            <v>SRR1187420</v>
          </cell>
          <cell r="J68" t="str">
            <v>strain: VA-WGS-00239</v>
          </cell>
          <cell r="K68" t="str">
            <v>isolation_source: fresh cheese curd</v>
          </cell>
          <cell r="L68">
            <v>3089819</v>
          </cell>
          <cell r="M68">
            <v>24</v>
          </cell>
          <cell r="N68">
            <v>3048</v>
          </cell>
          <cell r="O68" t="str">
            <v>Yes</v>
          </cell>
          <cell r="P68">
            <v>0</v>
          </cell>
          <cell r="Q68">
            <v>0</v>
          </cell>
          <cell r="R68">
            <v>0</v>
          </cell>
          <cell r="S68" t="str">
            <v>No</v>
          </cell>
          <cell r="T68" t="str">
            <v/>
          </cell>
          <cell r="U68" t="str">
            <v/>
          </cell>
          <cell r="V68">
            <v>43550.041666666664</v>
          </cell>
          <cell r="W68">
            <v>43550.041666666664</v>
          </cell>
          <cell r="X68" t="str">
            <v>USA</v>
          </cell>
          <cell r="Y68" t="str">
            <v>Virginia</v>
          </cell>
          <cell r="Z68">
            <v>2014</v>
          </cell>
        </row>
        <row r="69">
          <cell r="H69" t="str">
            <v>SRR1187425</v>
          </cell>
          <cell r="J69" t="str">
            <v>strain: VA-WGS-00241</v>
          </cell>
          <cell r="K69" t="str">
            <v>isolation_source: fresh cheese curd</v>
          </cell>
          <cell r="L69">
            <v>3095566</v>
          </cell>
          <cell r="M69">
            <v>21</v>
          </cell>
          <cell r="N69">
            <v>3054</v>
          </cell>
          <cell r="O69" t="str">
            <v>Yes</v>
          </cell>
          <cell r="P69">
            <v>0</v>
          </cell>
          <cell r="Q69">
            <v>0</v>
          </cell>
          <cell r="R69">
            <v>0</v>
          </cell>
          <cell r="S69" t="str">
            <v>No</v>
          </cell>
          <cell r="T69" t="str">
            <v/>
          </cell>
          <cell r="U69" t="str">
            <v/>
          </cell>
          <cell r="V69">
            <v>43551.041666666664</v>
          </cell>
          <cell r="W69">
            <v>43551.041666666664</v>
          </cell>
          <cell r="X69" t="str">
            <v>USA</v>
          </cell>
          <cell r="Y69" t="str">
            <v>Virginia</v>
          </cell>
          <cell r="Z69">
            <v>2014</v>
          </cell>
        </row>
        <row r="70">
          <cell r="H70" t="str">
            <v>SRR1187427</v>
          </cell>
          <cell r="J70" t="str">
            <v>strain: VA-WGS-00236</v>
          </cell>
          <cell r="K70" t="str">
            <v>isolation_source: fresh cheese curd</v>
          </cell>
          <cell r="L70">
            <v>3134812</v>
          </cell>
          <cell r="M70">
            <v>23</v>
          </cell>
          <cell r="N70">
            <v>3092</v>
          </cell>
          <cell r="O70" t="str">
            <v>Yes</v>
          </cell>
          <cell r="P70">
            <v>0</v>
          </cell>
          <cell r="Q70">
            <v>0</v>
          </cell>
          <cell r="R70">
            <v>0</v>
          </cell>
          <cell r="S70" t="str">
            <v>No</v>
          </cell>
          <cell r="T70" t="str">
            <v/>
          </cell>
          <cell r="U70" t="str">
            <v/>
          </cell>
          <cell r="V70">
            <v>43551.041666666664</v>
          </cell>
          <cell r="W70">
            <v>43551.041666666664</v>
          </cell>
          <cell r="X70" t="str">
            <v>USA</v>
          </cell>
          <cell r="Y70" t="str">
            <v>Virginia</v>
          </cell>
          <cell r="Z70">
            <v>2014</v>
          </cell>
        </row>
        <row r="71">
          <cell r="H71" t="str">
            <v>SRR1187440</v>
          </cell>
          <cell r="J71" t="str">
            <v>strain: VA-WGS-00235</v>
          </cell>
          <cell r="K71" t="str">
            <v>isolation_source: fresh cheese curd</v>
          </cell>
          <cell r="L71">
            <v>3087210</v>
          </cell>
          <cell r="M71">
            <v>21</v>
          </cell>
          <cell r="N71">
            <v>3043</v>
          </cell>
          <cell r="O71" t="str">
            <v>Yes</v>
          </cell>
          <cell r="P71">
            <v>0</v>
          </cell>
          <cell r="Q71">
            <v>0</v>
          </cell>
          <cell r="R71">
            <v>0</v>
          </cell>
          <cell r="S71" t="str">
            <v>No</v>
          </cell>
          <cell r="T71" t="str">
            <v/>
          </cell>
          <cell r="U71" t="str">
            <v/>
          </cell>
          <cell r="V71">
            <v>43550.041666666664</v>
          </cell>
          <cell r="W71">
            <v>43550.041666666664</v>
          </cell>
          <cell r="X71" t="str">
            <v>USA</v>
          </cell>
          <cell r="Y71" t="str">
            <v>Virginia</v>
          </cell>
          <cell r="Z71">
            <v>2014</v>
          </cell>
        </row>
        <row r="72">
          <cell r="H72" t="str">
            <v>SRR1187445</v>
          </cell>
          <cell r="J72" t="str">
            <v>strain: VA-WGS-00237</v>
          </cell>
          <cell r="K72" t="str">
            <v>isolation_source: fresh cheese curd</v>
          </cell>
          <cell r="L72">
            <v>3080783</v>
          </cell>
          <cell r="M72">
            <v>22</v>
          </cell>
          <cell r="N72">
            <v>3043</v>
          </cell>
          <cell r="O72" t="str">
            <v>Yes</v>
          </cell>
          <cell r="P72">
            <v>0</v>
          </cell>
          <cell r="Q72">
            <v>0</v>
          </cell>
          <cell r="R72">
            <v>0</v>
          </cell>
          <cell r="S72" t="str">
            <v>No</v>
          </cell>
          <cell r="T72" t="str">
            <v/>
          </cell>
          <cell r="U72" t="str">
            <v/>
          </cell>
          <cell r="V72">
            <v>43551.041666666664</v>
          </cell>
          <cell r="W72">
            <v>43551.041666666664</v>
          </cell>
          <cell r="X72" t="str">
            <v>USA</v>
          </cell>
          <cell r="Y72" t="str">
            <v>Virginia</v>
          </cell>
          <cell r="Z72">
            <v>2014</v>
          </cell>
        </row>
        <row r="73">
          <cell r="H73" t="str">
            <v>SRR1187584</v>
          </cell>
          <cell r="J73" t="str">
            <v>strain: VA-WGS-00238</v>
          </cell>
          <cell r="K73" t="str">
            <v>isolation_source: fresh cheese curd</v>
          </cell>
          <cell r="L73">
            <v>3072192</v>
          </cell>
          <cell r="M73">
            <v>22</v>
          </cell>
          <cell r="N73">
            <v>3038</v>
          </cell>
          <cell r="O73" t="str">
            <v>Yes</v>
          </cell>
          <cell r="P73">
            <v>0</v>
          </cell>
          <cell r="Q73">
            <v>0</v>
          </cell>
          <cell r="R73">
            <v>0</v>
          </cell>
          <cell r="S73" t="str">
            <v>No</v>
          </cell>
          <cell r="T73" t="str">
            <v/>
          </cell>
          <cell r="U73" t="str">
            <v/>
          </cell>
          <cell r="V73">
            <v>43551.041666666664</v>
          </cell>
          <cell r="W73">
            <v>43551.041666666664</v>
          </cell>
          <cell r="X73" t="str">
            <v>USA</v>
          </cell>
          <cell r="Y73" t="str">
            <v>Virginia</v>
          </cell>
          <cell r="Z73">
            <v>2014</v>
          </cell>
        </row>
        <row r="74">
          <cell r="H74" t="str">
            <v>SRR1187587</v>
          </cell>
          <cell r="J74" t="str">
            <v>strain: VA-WGS-00234</v>
          </cell>
          <cell r="K74" t="str">
            <v>isolation_source: fresh cheese curd</v>
          </cell>
          <cell r="L74">
            <v>3075577</v>
          </cell>
          <cell r="M74">
            <v>22</v>
          </cell>
          <cell r="N74">
            <v>3033</v>
          </cell>
          <cell r="O74" t="str">
            <v>Yes</v>
          </cell>
          <cell r="P74">
            <v>0</v>
          </cell>
          <cell r="Q74">
            <v>0</v>
          </cell>
          <cell r="R74">
            <v>0</v>
          </cell>
          <cell r="S74" t="str">
            <v>No</v>
          </cell>
          <cell r="T74" t="str">
            <v/>
          </cell>
          <cell r="U74" t="str">
            <v/>
          </cell>
          <cell r="V74">
            <v>43551.041666666664</v>
          </cell>
          <cell r="W74">
            <v>43551.041666666664</v>
          </cell>
          <cell r="X74" t="str">
            <v>USA</v>
          </cell>
          <cell r="Y74" t="str">
            <v>Virginia</v>
          </cell>
          <cell r="Z74">
            <v>2014</v>
          </cell>
        </row>
        <row r="75">
          <cell r="H75" t="str">
            <v>SRR1187589</v>
          </cell>
          <cell r="J75" t="str">
            <v>strain: VA-WGS-00233</v>
          </cell>
          <cell r="K75" t="str">
            <v>isolation_source: fresh cheese curd</v>
          </cell>
          <cell r="L75">
            <v>3072298</v>
          </cell>
          <cell r="M75">
            <v>23</v>
          </cell>
          <cell r="N75">
            <v>3032</v>
          </cell>
          <cell r="O75" t="str">
            <v>Yes</v>
          </cell>
          <cell r="P75">
            <v>0</v>
          </cell>
          <cell r="Q75">
            <v>0</v>
          </cell>
          <cell r="R75">
            <v>0</v>
          </cell>
          <cell r="S75" t="str">
            <v>No</v>
          </cell>
          <cell r="T75" t="str">
            <v/>
          </cell>
          <cell r="U75" t="str">
            <v/>
          </cell>
          <cell r="V75">
            <v>43551.041666666664</v>
          </cell>
          <cell r="W75">
            <v>43551.041666666664</v>
          </cell>
          <cell r="X75" t="str">
            <v>USA</v>
          </cell>
          <cell r="Y75" t="str">
            <v>Virginia</v>
          </cell>
          <cell r="Z75">
            <v>2014</v>
          </cell>
        </row>
        <row r="76">
          <cell r="H76" t="str">
            <v>SRR1187613</v>
          </cell>
          <cell r="J76" t="str">
            <v>strain: VA-WGS-00232</v>
          </cell>
          <cell r="K76" t="str">
            <v>isolation_source: fresh cheese curd</v>
          </cell>
          <cell r="L76">
            <v>3074537</v>
          </cell>
          <cell r="M76">
            <v>23</v>
          </cell>
          <cell r="N76">
            <v>3036</v>
          </cell>
          <cell r="O76" t="str">
            <v>Yes</v>
          </cell>
          <cell r="P76">
            <v>0</v>
          </cell>
          <cell r="Q76">
            <v>0</v>
          </cell>
          <cell r="R76">
            <v>0</v>
          </cell>
          <cell r="S76" t="str">
            <v>No</v>
          </cell>
          <cell r="T76" t="str">
            <v/>
          </cell>
          <cell r="U76" t="str">
            <v/>
          </cell>
          <cell r="V76">
            <v>43551.041666666664</v>
          </cell>
          <cell r="W76">
            <v>43551.041666666664</v>
          </cell>
          <cell r="X76" t="str">
            <v>USA</v>
          </cell>
          <cell r="Y76" t="str">
            <v>Virginia</v>
          </cell>
          <cell r="Z76">
            <v>2014</v>
          </cell>
        </row>
        <row r="77">
          <cell r="H77" t="str">
            <v>SRR1187616</v>
          </cell>
          <cell r="J77" t="str">
            <v>strain: VA-WGS-00240</v>
          </cell>
          <cell r="K77" t="str">
            <v>isolation_source: fresh cheese curd</v>
          </cell>
          <cell r="L77">
            <v>3134504</v>
          </cell>
          <cell r="M77">
            <v>19</v>
          </cell>
          <cell r="N77">
            <v>3088</v>
          </cell>
          <cell r="O77" t="str">
            <v>Yes</v>
          </cell>
          <cell r="P77">
            <v>0</v>
          </cell>
          <cell r="Q77">
            <v>0</v>
          </cell>
          <cell r="R77">
            <v>0</v>
          </cell>
          <cell r="S77" t="str">
            <v>No</v>
          </cell>
          <cell r="T77" t="str">
            <v/>
          </cell>
          <cell r="U77" t="str">
            <v/>
          </cell>
          <cell r="V77">
            <v>43551.041666666664</v>
          </cell>
          <cell r="W77">
            <v>43551.041666666664</v>
          </cell>
          <cell r="X77" t="str">
            <v>USA</v>
          </cell>
          <cell r="Y77" t="str">
            <v>Virginia</v>
          </cell>
          <cell r="Z77">
            <v>2014</v>
          </cell>
        </row>
        <row r="78">
          <cell r="H78" t="str">
            <v>SRR11892190</v>
          </cell>
          <cell r="J78" t="str">
            <v>isolate: PNUSAL007358,strain: 20B04641-9</v>
          </cell>
          <cell r="K78" t="str">
            <v>isolation_source: Raw Milk Cheese</v>
          </cell>
          <cell r="L78">
            <v>2965159</v>
          </cell>
          <cell r="M78">
            <v>14</v>
          </cell>
          <cell r="N78">
            <v>2883</v>
          </cell>
          <cell r="O78" t="str">
            <v>Yes</v>
          </cell>
          <cell r="P78">
            <v>0</v>
          </cell>
          <cell r="Q78">
            <v>0</v>
          </cell>
          <cell r="R78">
            <v>0</v>
          </cell>
          <cell r="S78" t="str">
            <v>No</v>
          </cell>
          <cell r="T78" t="str">
            <v/>
          </cell>
          <cell r="U78" t="str">
            <v/>
          </cell>
          <cell r="V78">
            <v>44039.083333333336</v>
          </cell>
          <cell r="W78">
            <v>44039.083333333336</v>
          </cell>
          <cell r="X78" t="str">
            <v>USA</v>
          </cell>
          <cell r="Y78" t="str">
            <v>New York</v>
          </cell>
          <cell r="Z78">
            <v>2020</v>
          </cell>
        </row>
        <row r="79">
          <cell r="H79" t="str">
            <v>SRR11892356</v>
          </cell>
          <cell r="J79" t="str">
            <v>isolate: PNUSAL007357,strain: 20B04641-10</v>
          </cell>
          <cell r="K79" t="str">
            <v>isolation_source: Raw Milk Cheese</v>
          </cell>
          <cell r="L79">
            <v>3019717</v>
          </cell>
          <cell r="M79">
            <v>15</v>
          </cell>
          <cell r="N79">
            <v>2927</v>
          </cell>
          <cell r="O79" t="str">
            <v>Yes</v>
          </cell>
          <cell r="P79">
            <v>0</v>
          </cell>
          <cell r="Q79">
            <v>0</v>
          </cell>
          <cell r="R79">
            <v>0</v>
          </cell>
          <cell r="S79" t="str">
            <v>No</v>
          </cell>
          <cell r="T79" t="str">
            <v/>
          </cell>
          <cell r="U79" t="str">
            <v/>
          </cell>
          <cell r="V79">
            <v>44039.083333333336</v>
          </cell>
          <cell r="W79">
            <v>44039.083333333336</v>
          </cell>
          <cell r="X79" t="str">
            <v>USA</v>
          </cell>
          <cell r="Y79" t="str">
            <v>New York</v>
          </cell>
          <cell r="Z79">
            <v>2020</v>
          </cell>
        </row>
        <row r="80">
          <cell r="H80" t="str">
            <v>SRR1198878</v>
          </cell>
          <cell r="J80" t="str">
            <v>strain: CFSAN010973</v>
          </cell>
          <cell r="K80" t="str">
            <v>isolation_source: fresh round cheese</v>
          </cell>
          <cell r="L80">
            <v>3094466</v>
          </cell>
          <cell r="M80">
            <v>22</v>
          </cell>
          <cell r="N80">
            <v>3056</v>
          </cell>
          <cell r="O80" t="str">
            <v>Yes</v>
          </cell>
          <cell r="P80">
            <v>0</v>
          </cell>
          <cell r="Q80">
            <v>0</v>
          </cell>
          <cell r="R80">
            <v>0</v>
          </cell>
          <cell r="S80" t="str">
            <v>No</v>
          </cell>
          <cell r="T80" t="str">
            <v/>
          </cell>
          <cell r="U80" t="str">
            <v/>
          </cell>
          <cell r="V80">
            <v>43551.041666666664</v>
          </cell>
          <cell r="W80">
            <v>43551.041666666664</v>
          </cell>
          <cell r="X80" t="str">
            <v>USA</v>
          </cell>
          <cell r="Y80" t="str">
            <v>Washington</v>
          </cell>
          <cell r="Z80">
            <v>2014</v>
          </cell>
        </row>
        <row r="81">
          <cell r="H81" t="str">
            <v>SRR1198952</v>
          </cell>
          <cell r="J81" t="str">
            <v>strain: CFSAN010972</v>
          </cell>
          <cell r="K81" t="str">
            <v>isolation_source: aged hard cheese</v>
          </cell>
          <cell r="L81">
            <v>3052819</v>
          </cell>
          <cell r="M81">
            <v>18</v>
          </cell>
          <cell r="N81">
            <v>3017</v>
          </cell>
          <cell r="O81" t="str">
            <v>Yes</v>
          </cell>
          <cell r="P81">
            <v>0</v>
          </cell>
          <cell r="Q81">
            <v>0</v>
          </cell>
          <cell r="R81">
            <v>0</v>
          </cell>
          <cell r="S81" t="str">
            <v>No</v>
          </cell>
          <cell r="T81" t="str">
            <v/>
          </cell>
          <cell r="U81" t="str">
            <v/>
          </cell>
          <cell r="V81">
            <v>43551.041666666664</v>
          </cell>
          <cell r="W81">
            <v>43551.041666666664</v>
          </cell>
          <cell r="X81" t="str">
            <v>USA</v>
          </cell>
          <cell r="Y81" t="str">
            <v>Washington</v>
          </cell>
          <cell r="Z81">
            <v>2014</v>
          </cell>
        </row>
        <row r="82">
          <cell r="H82" t="str">
            <v>SRR1200763</v>
          </cell>
          <cell r="J82" t="str">
            <v>strain: NYAG12B11863-1</v>
          </cell>
          <cell r="K82" t="str">
            <v>isolation_source: spanish style cheese</v>
          </cell>
          <cell r="L82">
            <v>3084903</v>
          </cell>
          <cell r="M82">
            <v>58</v>
          </cell>
          <cell r="N82">
            <v>3050</v>
          </cell>
          <cell r="O82" t="str">
            <v>Yes</v>
          </cell>
          <cell r="P82">
            <v>0</v>
          </cell>
          <cell r="Q82">
            <v>0</v>
          </cell>
          <cell r="R82">
            <v>0</v>
          </cell>
          <cell r="S82" t="str">
            <v>No</v>
          </cell>
          <cell r="T82" t="str">
            <v/>
          </cell>
          <cell r="U82" t="str">
            <v/>
          </cell>
          <cell r="V82">
            <v>43551.041666666664</v>
          </cell>
          <cell r="W82">
            <v>43551.041666666664</v>
          </cell>
          <cell r="X82" t="str">
            <v>USA</v>
          </cell>
          <cell r="Y82" t="str">
            <v>New York</v>
          </cell>
          <cell r="Z82">
            <v>2012</v>
          </cell>
        </row>
        <row r="83">
          <cell r="H83" t="str">
            <v>SRR12125021</v>
          </cell>
          <cell r="J83" t="str">
            <v>isolate: PNUSAL007472,strain: 20B05820B-12</v>
          </cell>
          <cell r="K83" t="str">
            <v>isolation_source: Raw Milk Cheese</v>
          </cell>
          <cell r="L83">
            <v>2976516</v>
          </cell>
          <cell r="M83">
            <v>13</v>
          </cell>
          <cell r="N83">
            <v>2877</v>
          </cell>
          <cell r="O83" t="str">
            <v>Yes</v>
          </cell>
          <cell r="P83">
            <v>0</v>
          </cell>
          <cell r="Q83">
            <v>0</v>
          </cell>
          <cell r="R83">
            <v>0</v>
          </cell>
          <cell r="S83" t="str">
            <v>No</v>
          </cell>
          <cell r="T83" t="str">
            <v/>
          </cell>
          <cell r="U83" t="str">
            <v/>
          </cell>
          <cell r="V83">
            <v>44036.083333333336</v>
          </cell>
          <cell r="W83">
            <v>44036.083333333336</v>
          </cell>
          <cell r="X83" t="str">
            <v>USA</v>
          </cell>
          <cell r="Y83" t="str">
            <v>New York</v>
          </cell>
          <cell r="Z83">
            <v>2020</v>
          </cell>
        </row>
        <row r="84">
          <cell r="H84" t="str">
            <v>SRR12125022</v>
          </cell>
          <cell r="J84" t="str">
            <v>isolate: PNUSAL007476,strain: 20B05823B-6</v>
          </cell>
          <cell r="K84" t="str">
            <v>isolation_source: Raw Milk Cheese</v>
          </cell>
          <cell r="L84">
            <v>3007568</v>
          </cell>
          <cell r="M84">
            <v>13</v>
          </cell>
          <cell r="N84">
            <v>2926</v>
          </cell>
          <cell r="O84" t="str">
            <v>Yes</v>
          </cell>
          <cell r="P84">
            <v>0</v>
          </cell>
          <cell r="Q84">
            <v>0</v>
          </cell>
          <cell r="R84">
            <v>0</v>
          </cell>
          <cell r="S84" t="str">
            <v>No</v>
          </cell>
          <cell r="T84" t="str">
            <v/>
          </cell>
          <cell r="U84" t="str">
            <v/>
          </cell>
          <cell r="V84">
            <v>44036.083333333336</v>
          </cell>
          <cell r="W84">
            <v>44036.083333333336</v>
          </cell>
          <cell r="X84" t="str">
            <v>USA</v>
          </cell>
          <cell r="Y84" t="str">
            <v>New York</v>
          </cell>
          <cell r="Z84">
            <v>2020</v>
          </cell>
        </row>
        <row r="85">
          <cell r="H85" t="str">
            <v>SRR12125023</v>
          </cell>
          <cell r="J85" t="str">
            <v>isolate: PNUSAL007474,strain: 20B05822A-6</v>
          </cell>
          <cell r="K85" t="str">
            <v>isolation_source: Raw Milk Cheese</v>
          </cell>
          <cell r="L85">
            <v>2917826</v>
          </cell>
          <cell r="M85">
            <v>15</v>
          </cell>
          <cell r="N85">
            <v>2836</v>
          </cell>
          <cell r="O85" t="str">
            <v>Yes</v>
          </cell>
          <cell r="P85">
            <v>0</v>
          </cell>
          <cell r="Q85">
            <v>0</v>
          </cell>
          <cell r="R85">
            <v>0</v>
          </cell>
          <cell r="S85" t="str">
            <v>No</v>
          </cell>
          <cell r="T85" t="str">
            <v/>
          </cell>
          <cell r="U85" t="str">
            <v/>
          </cell>
          <cell r="V85">
            <v>44036.083333333336</v>
          </cell>
          <cell r="W85">
            <v>44036.083333333336</v>
          </cell>
          <cell r="X85" t="str">
            <v>USA</v>
          </cell>
          <cell r="Y85" t="str">
            <v>New York</v>
          </cell>
          <cell r="Z85">
            <v>2020</v>
          </cell>
        </row>
        <row r="86">
          <cell r="H86" t="str">
            <v>SRR12125094</v>
          </cell>
          <cell r="J86" t="str">
            <v>isolate: PNUSAL007475,strain: 20B05823B-5</v>
          </cell>
          <cell r="K86" t="str">
            <v>isolation_source: Raw Milk Cheese</v>
          </cell>
          <cell r="L86">
            <v>2960967</v>
          </cell>
          <cell r="M86">
            <v>14</v>
          </cell>
          <cell r="N86">
            <v>2860</v>
          </cell>
          <cell r="O86" t="str">
            <v>Yes</v>
          </cell>
          <cell r="P86">
            <v>0</v>
          </cell>
          <cell r="Q86">
            <v>0</v>
          </cell>
          <cell r="R86">
            <v>0</v>
          </cell>
          <cell r="S86" t="str">
            <v>No</v>
          </cell>
          <cell r="T86" t="str">
            <v/>
          </cell>
          <cell r="U86" t="str">
            <v/>
          </cell>
          <cell r="V86">
            <v>44036.083333333336</v>
          </cell>
          <cell r="W86">
            <v>44036.083333333336</v>
          </cell>
          <cell r="X86" t="str">
            <v>USA</v>
          </cell>
          <cell r="Y86" t="str">
            <v>New York</v>
          </cell>
          <cell r="Z86">
            <v>2020</v>
          </cell>
        </row>
        <row r="87">
          <cell r="H87" t="str">
            <v>SRR12125095</v>
          </cell>
          <cell r="J87" t="str">
            <v>isolate: PNUSAL007473,strain: 20B05820B-14</v>
          </cell>
          <cell r="K87" t="str">
            <v>isolation_source: Raw Milk Cheese</v>
          </cell>
          <cell r="L87">
            <v>3063859</v>
          </cell>
          <cell r="M87">
            <v>20</v>
          </cell>
          <cell r="N87">
            <v>2980</v>
          </cell>
          <cell r="O87" t="str">
            <v>Yes</v>
          </cell>
          <cell r="P87">
            <v>0</v>
          </cell>
          <cell r="Q87">
            <v>0</v>
          </cell>
          <cell r="R87">
            <v>0</v>
          </cell>
          <cell r="S87" t="str">
            <v>No</v>
          </cell>
          <cell r="T87" t="str">
            <v/>
          </cell>
          <cell r="U87" t="str">
            <v/>
          </cell>
          <cell r="V87">
            <v>44036.083333333336</v>
          </cell>
          <cell r="W87">
            <v>44036.083333333336</v>
          </cell>
          <cell r="X87" t="str">
            <v>USA</v>
          </cell>
          <cell r="Y87" t="str">
            <v>New York</v>
          </cell>
          <cell r="Z87">
            <v>2020</v>
          </cell>
        </row>
        <row r="88">
          <cell r="H88" t="str">
            <v>SRR12125096</v>
          </cell>
          <cell r="J88" t="str">
            <v>isolate: PNUSAL007470,strain: 20B05820A-6</v>
          </cell>
          <cell r="K88" t="str">
            <v>isolation_source: Raw Milk Cheese</v>
          </cell>
          <cell r="L88">
            <v>2977158</v>
          </cell>
          <cell r="M88">
            <v>15</v>
          </cell>
          <cell r="N88">
            <v>2880</v>
          </cell>
          <cell r="O88" t="str">
            <v>Yes</v>
          </cell>
          <cell r="P88">
            <v>0</v>
          </cell>
          <cell r="Q88">
            <v>0</v>
          </cell>
          <cell r="R88">
            <v>0</v>
          </cell>
          <cell r="S88" t="str">
            <v>No</v>
          </cell>
          <cell r="T88" t="str">
            <v/>
          </cell>
          <cell r="U88" t="str">
            <v/>
          </cell>
          <cell r="V88">
            <v>44036.083333333336</v>
          </cell>
          <cell r="W88">
            <v>44036.083333333336</v>
          </cell>
          <cell r="X88" t="str">
            <v>USA</v>
          </cell>
          <cell r="Y88" t="str">
            <v>New York</v>
          </cell>
          <cell r="Z88">
            <v>2020</v>
          </cell>
        </row>
        <row r="89">
          <cell r="H89" t="str">
            <v>SRR12125804</v>
          </cell>
          <cell r="J89" t="str">
            <v>isolate: PNUSAL007471,strain: 20B05820A-9</v>
          </cell>
          <cell r="K89" t="str">
            <v>isolation_source: Raw Milk Cheese</v>
          </cell>
          <cell r="L89">
            <v>3002114</v>
          </cell>
          <cell r="M89">
            <v>19</v>
          </cell>
          <cell r="N89">
            <v>2916</v>
          </cell>
          <cell r="O89" t="str">
            <v>Yes</v>
          </cell>
          <cell r="P89">
            <v>0</v>
          </cell>
          <cell r="Q89">
            <v>0</v>
          </cell>
          <cell r="R89">
            <v>0</v>
          </cell>
          <cell r="S89" t="str">
            <v>No</v>
          </cell>
          <cell r="T89" t="str">
            <v/>
          </cell>
          <cell r="U89" t="str">
            <v/>
          </cell>
          <cell r="V89">
            <v>44035.083333333336</v>
          </cell>
          <cell r="W89">
            <v>44035.083333333336</v>
          </cell>
          <cell r="X89" t="str">
            <v>USA</v>
          </cell>
          <cell r="Y89" t="str">
            <v>New York</v>
          </cell>
          <cell r="Z89">
            <v>2020</v>
          </cell>
        </row>
        <row r="90">
          <cell r="H90" t="str">
            <v>SRR1220730</v>
          </cell>
          <cell r="J90" t="str">
            <v>strain: MDH-2014-00770</v>
          </cell>
          <cell r="K90" t="str">
            <v>isolation_source: Cheddar cheese ball</v>
          </cell>
          <cell r="L90">
            <v>3086593</v>
          </cell>
          <cell r="M90">
            <v>25</v>
          </cell>
          <cell r="N90">
            <v>3062</v>
          </cell>
          <cell r="O90" t="str">
            <v>Yes</v>
          </cell>
          <cell r="P90">
            <v>0</v>
          </cell>
          <cell r="Q90">
            <v>0</v>
          </cell>
          <cell r="R90">
            <v>0</v>
          </cell>
          <cell r="S90" t="str">
            <v>No</v>
          </cell>
          <cell r="T90" t="str">
            <v/>
          </cell>
          <cell r="U90" t="str">
            <v/>
          </cell>
          <cell r="V90">
            <v>43551.041666666664</v>
          </cell>
          <cell r="W90">
            <v>43551.041666666664</v>
          </cell>
          <cell r="X90" t="str">
            <v>USA</v>
          </cell>
          <cell r="Y90" t="str">
            <v>Minnesota</v>
          </cell>
          <cell r="Z90">
            <v>2014</v>
          </cell>
        </row>
        <row r="91">
          <cell r="H91" t="str">
            <v>SRR1220774</v>
          </cell>
          <cell r="J91" t="str">
            <v>strain: MDH-2014-00764</v>
          </cell>
          <cell r="K91" t="str">
            <v>isolation_source: cheese</v>
          </cell>
          <cell r="L91">
            <v>3080173</v>
          </cell>
          <cell r="M91">
            <v>21</v>
          </cell>
          <cell r="N91">
            <v>3061</v>
          </cell>
          <cell r="O91" t="str">
            <v>Yes</v>
          </cell>
          <cell r="P91">
            <v>0</v>
          </cell>
          <cell r="Q91">
            <v>0</v>
          </cell>
          <cell r="R91">
            <v>0</v>
          </cell>
          <cell r="S91" t="str">
            <v>No</v>
          </cell>
          <cell r="T91" t="str">
            <v/>
          </cell>
          <cell r="U91" t="str">
            <v/>
          </cell>
          <cell r="V91">
            <v>43550.041666666664</v>
          </cell>
          <cell r="W91">
            <v>43550.041666666664</v>
          </cell>
          <cell r="X91" t="str">
            <v>USA</v>
          </cell>
          <cell r="Y91" t="str">
            <v>Minnesota</v>
          </cell>
          <cell r="Z91">
            <v>2009</v>
          </cell>
        </row>
        <row r="92">
          <cell r="H92" t="str">
            <v>SRR1220820</v>
          </cell>
          <cell r="J92" t="str">
            <v>strain: MDH-2014-00768</v>
          </cell>
          <cell r="K92" t="str">
            <v>isolation_source: Cheddar cheese ball</v>
          </cell>
          <cell r="L92">
            <v>3098940</v>
          </cell>
          <cell r="M92">
            <v>27</v>
          </cell>
          <cell r="N92">
            <v>3079</v>
          </cell>
          <cell r="O92" t="str">
            <v>Yes</v>
          </cell>
          <cell r="P92">
            <v>0</v>
          </cell>
          <cell r="Q92">
            <v>0</v>
          </cell>
          <cell r="R92">
            <v>0</v>
          </cell>
          <cell r="S92" t="str">
            <v>No</v>
          </cell>
          <cell r="T92" t="str">
            <v/>
          </cell>
          <cell r="U92" t="str">
            <v/>
          </cell>
          <cell r="V92">
            <v>43551.041666666664</v>
          </cell>
          <cell r="W92">
            <v>43551.041666666664</v>
          </cell>
          <cell r="X92" t="str">
            <v>USA</v>
          </cell>
          <cell r="Y92" t="str">
            <v>Minnesota</v>
          </cell>
          <cell r="Z92">
            <v>2014</v>
          </cell>
        </row>
        <row r="93">
          <cell r="H93" t="str">
            <v>SRR12418437</v>
          </cell>
          <cell r="J93" t="str">
            <v>strain: FDA1145324-1B-007</v>
          </cell>
          <cell r="K93" t="str">
            <v>isolation_source: Five Cheese Stuffed Shells</v>
          </cell>
          <cell r="L93">
            <v>3470730</v>
          </cell>
          <cell r="M93">
            <v>17</v>
          </cell>
          <cell r="N93">
            <v>3432</v>
          </cell>
          <cell r="O93" t="str">
            <v>Yes</v>
          </cell>
          <cell r="P93">
            <v>0</v>
          </cell>
          <cell r="Q93">
            <v>0</v>
          </cell>
          <cell r="R93">
            <v>0</v>
          </cell>
          <cell r="S93" t="str">
            <v>No</v>
          </cell>
          <cell r="T93" t="str">
            <v/>
          </cell>
          <cell r="U93" t="str">
            <v/>
          </cell>
          <cell r="V93">
            <v>44053.083333333336</v>
          </cell>
          <cell r="W93">
            <v>44053.083333333336</v>
          </cell>
          <cell r="X93" t="str">
            <v>USA</v>
          </cell>
          <cell r="Y93" t="str">
            <v>New Jersey</v>
          </cell>
          <cell r="Z93">
            <v>2020</v>
          </cell>
        </row>
        <row r="94">
          <cell r="H94" t="str">
            <v>SRR12419633</v>
          </cell>
          <cell r="J94" t="str">
            <v>strain: FDA1145324-1C-007</v>
          </cell>
          <cell r="K94" t="str">
            <v>isolation_source: Five Cheese Stuffed Shells</v>
          </cell>
          <cell r="L94">
            <v>3432105</v>
          </cell>
          <cell r="M94">
            <v>18</v>
          </cell>
          <cell r="N94">
            <v>3389</v>
          </cell>
          <cell r="O94" t="str">
            <v>Yes</v>
          </cell>
          <cell r="P94">
            <v>0</v>
          </cell>
          <cell r="Q94">
            <v>0</v>
          </cell>
          <cell r="R94">
            <v>0</v>
          </cell>
          <cell r="S94" t="str">
            <v>No</v>
          </cell>
          <cell r="T94" t="str">
            <v/>
          </cell>
          <cell r="U94" t="str">
            <v/>
          </cell>
          <cell r="V94">
            <v>44054.083333333336</v>
          </cell>
          <cell r="W94">
            <v>44054.083333333336</v>
          </cell>
          <cell r="X94" t="str">
            <v>USA</v>
          </cell>
          <cell r="Y94" t="str">
            <v>New Jersey</v>
          </cell>
          <cell r="Z94">
            <v>2020</v>
          </cell>
        </row>
        <row r="95">
          <cell r="H95" t="str">
            <v>SRR12419966</v>
          </cell>
          <cell r="J95" t="str">
            <v>strain: FDA1145324-1A-007</v>
          </cell>
          <cell r="K95" t="str">
            <v>isolation_source: Five Cheese Stuffed Shells</v>
          </cell>
          <cell r="L95">
            <v>3432119</v>
          </cell>
          <cell r="M95">
            <v>16</v>
          </cell>
          <cell r="N95">
            <v>3387</v>
          </cell>
          <cell r="O95" t="str">
            <v>Yes</v>
          </cell>
          <cell r="P95">
            <v>0</v>
          </cell>
          <cell r="Q95">
            <v>0</v>
          </cell>
          <cell r="R95">
            <v>0</v>
          </cell>
          <cell r="S95" t="str">
            <v>No</v>
          </cell>
          <cell r="T95" t="str">
            <v/>
          </cell>
          <cell r="U95" t="str">
            <v/>
          </cell>
          <cell r="V95">
            <v>44053.083333333336</v>
          </cell>
          <cell r="W95">
            <v>44053.083333333336</v>
          </cell>
          <cell r="X95" t="str">
            <v>USA</v>
          </cell>
          <cell r="Y95" t="str">
            <v>New Jersey</v>
          </cell>
          <cell r="Z95">
            <v>2020</v>
          </cell>
        </row>
        <row r="96">
          <cell r="H96" t="str">
            <v>SRR12572868</v>
          </cell>
          <cell r="J96" t="str">
            <v>strain: PNUSAL007711</v>
          </cell>
          <cell r="K96" t="str">
            <v>isolation_source: cheese</v>
          </cell>
          <cell r="L96">
            <v>2963486</v>
          </cell>
          <cell r="M96">
            <v>19</v>
          </cell>
          <cell r="N96">
            <v>2879</v>
          </cell>
          <cell r="O96" t="str">
            <v>Yes</v>
          </cell>
          <cell r="P96">
            <v>0</v>
          </cell>
          <cell r="Q96">
            <v>0</v>
          </cell>
          <cell r="R96">
            <v>0</v>
          </cell>
          <cell r="S96" t="str">
            <v>No</v>
          </cell>
          <cell r="T96" t="str">
            <v/>
          </cell>
          <cell r="U96" t="str">
            <v/>
          </cell>
          <cell r="V96">
            <v>44077.083333333336</v>
          </cell>
          <cell r="W96">
            <v>44077.083333333336</v>
          </cell>
          <cell r="X96" t="str">
            <v>USA</v>
          </cell>
          <cell r="Z96">
            <v>2020</v>
          </cell>
        </row>
        <row r="97">
          <cell r="H97" t="str">
            <v>SRR1283973</v>
          </cell>
          <cell r="J97" t="str">
            <v>strain: 2012-L5322</v>
          </cell>
          <cell r="K97" t="str">
            <v>isolation_source: cheese</v>
          </cell>
          <cell r="L97">
            <v>0</v>
          </cell>
          <cell r="M97">
            <v>0</v>
          </cell>
          <cell r="N97">
            <v>0</v>
          </cell>
          <cell r="O97" t="str">
            <v>No</v>
          </cell>
          <cell r="P97">
            <v>68</v>
          </cell>
          <cell r="Q97">
            <v>2884</v>
          </cell>
          <cell r="R97">
            <v>2956931</v>
          </cell>
          <cell r="S97" t="str">
            <v>Yes</v>
          </cell>
          <cell r="T97" t="str">
            <v>NZ_JNGP01000001-NZ_JNGP01000068</v>
          </cell>
          <cell r="U97" t="str">
            <v/>
          </cell>
          <cell r="V97">
            <v>44090.083333333336</v>
          </cell>
          <cell r="W97">
            <v>42396.041666666664</v>
          </cell>
          <cell r="X97" t="str">
            <v>No data</v>
          </cell>
          <cell r="Z97">
            <v>2012</v>
          </cell>
        </row>
        <row r="98">
          <cell r="H98" t="str">
            <v>SRR1283975</v>
          </cell>
          <cell r="J98" t="str">
            <v>strain: 2012-L5324</v>
          </cell>
          <cell r="K98" t="str">
            <v>isolation_source: cheese</v>
          </cell>
          <cell r="L98">
            <v>0</v>
          </cell>
          <cell r="M98">
            <v>0</v>
          </cell>
          <cell r="N98">
            <v>0</v>
          </cell>
          <cell r="O98" t="str">
            <v>No</v>
          </cell>
          <cell r="P98">
            <v>37</v>
          </cell>
          <cell r="Q98">
            <v>2881</v>
          </cell>
          <cell r="R98">
            <v>2936779</v>
          </cell>
          <cell r="S98" t="str">
            <v>Yes</v>
          </cell>
          <cell r="T98" t="str">
            <v>NZ_JNGZ01000001-NZ_JNGZ01000037</v>
          </cell>
          <cell r="U98" t="str">
            <v/>
          </cell>
          <cell r="V98">
            <v>44090.083333333336</v>
          </cell>
          <cell r="W98">
            <v>42396.041666666664</v>
          </cell>
          <cell r="X98" t="str">
            <v>No data</v>
          </cell>
          <cell r="Z98">
            <v>2012</v>
          </cell>
        </row>
        <row r="99">
          <cell r="H99" t="str">
            <v>SRR13080043</v>
          </cell>
          <cell r="J99" t="str">
            <v>strain: OSF108490</v>
          </cell>
          <cell r="K99" t="str">
            <v>isolation_source: cream cheese</v>
          </cell>
          <cell r="L99">
            <v>2962352</v>
          </cell>
          <cell r="M99">
            <v>126</v>
          </cell>
          <cell r="N99">
            <v>2958</v>
          </cell>
          <cell r="O99" t="str">
            <v>Yes</v>
          </cell>
          <cell r="P99">
            <v>0</v>
          </cell>
          <cell r="Q99">
            <v>0</v>
          </cell>
          <cell r="R99">
            <v>0</v>
          </cell>
          <cell r="S99" t="str">
            <v>No</v>
          </cell>
          <cell r="T99" t="str">
            <v/>
          </cell>
          <cell r="U99" t="str">
            <v/>
          </cell>
          <cell r="V99">
            <v>44176.041666666664</v>
          </cell>
          <cell r="W99">
            <v>44176.041666666664</v>
          </cell>
          <cell r="X99" t="str">
            <v>No data</v>
          </cell>
          <cell r="Z99">
            <v>2020</v>
          </cell>
        </row>
        <row r="100">
          <cell r="H100" t="str">
            <v>SRR13415152</v>
          </cell>
          <cell r="J100" t="str">
            <v>strain: FDA266332 2-6</v>
          </cell>
          <cell r="K100" t="str">
            <v>isolation_source: scrap swiss and cheddar cheese</v>
          </cell>
          <cell r="L100">
            <v>3033251</v>
          </cell>
          <cell r="M100">
            <v>39</v>
          </cell>
          <cell r="N100">
            <v>2971</v>
          </cell>
          <cell r="O100" t="str">
            <v>Yes</v>
          </cell>
          <cell r="P100">
            <v>0</v>
          </cell>
          <cell r="Q100">
            <v>0</v>
          </cell>
          <cell r="R100">
            <v>0</v>
          </cell>
          <cell r="S100" t="str">
            <v>No</v>
          </cell>
          <cell r="T100" t="str">
            <v/>
          </cell>
          <cell r="U100" t="str">
            <v/>
          </cell>
          <cell r="V100">
            <v>44208.041666666664</v>
          </cell>
          <cell r="W100">
            <v>44208.041666666664</v>
          </cell>
          <cell r="X100" t="str">
            <v>USA</v>
          </cell>
          <cell r="Y100" t="str">
            <v>California</v>
          </cell>
          <cell r="Z100">
            <v>2004</v>
          </cell>
        </row>
        <row r="101">
          <cell r="H101" t="str">
            <v>SRR13486047</v>
          </cell>
          <cell r="J101" t="str">
            <v>isolate: PNUSAL008933,strain: 21B00181-5</v>
          </cell>
          <cell r="K101" t="str">
            <v>isolation_source: cheese</v>
          </cell>
          <cell r="L101">
            <v>2995542</v>
          </cell>
          <cell r="M101">
            <v>11</v>
          </cell>
          <cell r="N101">
            <v>2912</v>
          </cell>
          <cell r="O101" t="str">
            <v>Yes</v>
          </cell>
          <cell r="P101">
            <v>0</v>
          </cell>
          <cell r="Q101">
            <v>0</v>
          </cell>
          <cell r="R101">
            <v>0</v>
          </cell>
          <cell r="S101" t="str">
            <v>No</v>
          </cell>
          <cell r="T101" t="str">
            <v/>
          </cell>
          <cell r="U101" t="str">
            <v/>
          </cell>
          <cell r="V101">
            <v>44216.041666666664</v>
          </cell>
          <cell r="W101">
            <v>44216.041666666664</v>
          </cell>
          <cell r="X101" t="str">
            <v>USA</v>
          </cell>
          <cell r="Y101" t="str">
            <v>New York</v>
          </cell>
          <cell r="Z101">
            <v>2020</v>
          </cell>
        </row>
        <row r="102">
          <cell r="H102" t="str">
            <v>SRR13486050</v>
          </cell>
          <cell r="J102" t="str">
            <v>isolate: PNUSAL008934,strain: 21B00181-6</v>
          </cell>
          <cell r="K102" t="str">
            <v>isolation_source: cheese</v>
          </cell>
          <cell r="L102">
            <v>3016500</v>
          </cell>
          <cell r="M102">
            <v>11</v>
          </cell>
          <cell r="N102">
            <v>2927</v>
          </cell>
          <cell r="O102" t="str">
            <v>Yes</v>
          </cell>
          <cell r="P102">
            <v>0</v>
          </cell>
          <cell r="Q102">
            <v>0</v>
          </cell>
          <cell r="R102">
            <v>0</v>
          </cell>
          <cell r="S102" t="str">
            <v>No</v>
          </cell>
          <cell r="T102" t="str">
            <v/>
          </cell>
          <cell r="U102" t="str">
            <v/>
          </cell>
          <cell r="V102">
            <v>44216.041666666664</v>
          </cell>
          <cell r="W102">
            <v>44216.041666666664</v>
          </cell>
          <cell r="X102" t="str">
            <v>USA</v>
          </cell>
          <cell r="Y102" t="str">
            <v>New York</v>
          </cell>
          <cell r="Z102">
            <v>2020</v>
          </cell>
        </row>
        <row r="103">
          <cell r="H103" t="str">
            <v>SRR13744893</v>
          </cell>
          <cell r="J103" t="str">
            <v>strain: PNUSAL009116</v>
          </cell>
          <cell r="K103" t="str">
            <v>isolation_source: cheese</v>
          </cell>
          <cell r="L103">
            <v>2983447</v>
          </cell>
          <cell r="M103">
            <v>14</v>
          </cell>
          <cell r="N103">
            <v>2913</v>
          </cell>
          <cell r="O103" t="str">
            <v>Yes</v>
          </cell>
          <cell r="P103">
            <v>0</v>
          </cell>
          <cell r="Q103">
            <v>0</v>
          </cell>
          <cell r="R103">
            <v>0</v>
          </cell>
          <cell r="S103" t="str">
            <v>No</v>
          </cell>
          <cell r="T103" t="str">
            <v/>
          </cell>
          <cell r="U103" t="str">
            <v/>
          </cell>
          <cell r="V103">
            <v>44253.041666666664</v>
          </cell>
          <cell r="W103">
            <v>44253.041666666664</v>
          </cell>
          <cell r="X103" t="str">
            <v>USA</v>
          </cell>
          <cell r="Y103" t="str">
            <v>Connecticut</v>
          </cell>
          <cell r="Z103">
            <v>2021</v>
          </cell>
        </row>
        <row r="104">
          <cell r="H104" t="str">
            <v>SRR13744900</v>
          </cell>
          <cell r="J104" t="str">
            <v>strain: PNUSAL009117</v>
          </cell>
          <cell r="K104" t="str">
            <v>isolation_source: cheese</v>
          </cell>
          <cell r="L104">
            <v>2960031</v>
          </cell>
          <cell r="M104">
            <v>16</v>
          </cell>
          <cell r="N104">
            <v>2888</v>
          </cell>
          <cell r="O104" t="str">
            <v>Yes</v>
          </cell>
          <cell r="P104">
            <v>0</v>
          </cell>
          <cell r="Q104">
            <v>0</v>
          </cell>
          <cell r="R104">
            <v>0</v>
          </cell>
          <cell r="S104" t="str">
            <v>No</v>
          </cell>
          <cell r="T104" t="str">
            <v/>
          </cell>
          <cell r="U104" t="str">
            <v/>
          </cell>
          <cell r="V104">
            <v>44253.041666666664</v>
          </cell>
          <cell r="W104">
            <v>44253.041666666664</v>
          </cell>
          <cell r="X104" t="str">
            <v>USA</v>
          </cell>
          <cell r="Y104" t="str">
            <v>Connecticut</v>
          </cell>
          <cell r="Z104">
            <v>2021</v>
          </cell>
        </row>
        <row r="105">
          <cell r="H105" t="str">
            <v>SRR1378348</v>
          </cell>
          <cell r="J105" t="str">
            <v>strain: CFSAN012617</v>
          </cell>
          <cell r="K105" t="str">
            <v>isolation_source: fontina cheese</v>
          </cell>
          <cell r="L105">
            <v>2949333</v>
          </cell>
          <cell r="M105">
            <v>64</v>
          </cell>
          <cell r="N105">
            <v>2918</v>
          </cell>
          <cell r="O105" t="str">
            <v>Yes</v>
          </cell>
          <cell r="P105">
            <v>0</v>
          </cell>
          <cell r="Q105">
            <v>0</v>
          </cell>
          <cell r="R105">
            <v>0</v>
          </cell>
          <cell r="S105" t="str">
            <v>No</v>
          </cell>
          <cell r="T105" t="str">
            <v/>
          </cell>
          <cell r="U105" t="str">
            <v/>
          </cell>
          <cell r="V105">
            <v>43551.041666666664</v>
          </cell>
          <cell r="W105">
            <v>43551.041666666664</v>
          </cell>
          <cell r="X105" t="str">
            <v>Italy</v>
          </cell>
          <cell r="Z105">
            <v>2014</v>
          </cell>
        </row>
        <row r="106">
          <cell r="H106" t="str">
            <v>SRR1481681</v>
          </cell>
          <cell r="J106" t="str">
            <v>strain: MOD1_LS49</v>
          </cell>
          <cell r="K106" t="str">
            <v>isolation_source: food (cheese)</v>
          </cell>
          <cell r="L106">
            <v>3093041</v>
          </cell>
          <cell r="M106">
            <v>32</v>
          </cell>
          <cell r="N106">
            <v>3079</v>
          </cell>
          <cell r="O106" t="str">
            <v>Yes</v>
          </cell>
          <cell r="P106">
            <v>0</v>
          </cell>
          <cell r="Q106">
            <v>0</v>
          </cell>
          <cell r="R106">
            <v>0</v>
          </cell>
          <cell r="S106" t="str">
            <v>No</v>
          </cell>
          <cell r="T106" t="str">
            <v/>
          </cell>
          <cell r="U106" t="str">
            <v/>
          </cell>
          <cell r="V106">
            <v>43704.083333333336</v>
          </cell>
          <cell r="W106">
            <v>43704.083333333336</v>
          </cell>
          <cell r="X106" t="str">
            <v>No data</v>
          </cell>
          <cell r="Z106">
            <v>1986</v>
          </cell>
        </row>
        <row r="107">
          <cell r="H107" t="str">
            <v>SRR1509585</v>
          </cell>
          <cell r="J107" t="str">
            <v>strain: MOD1_LS85</v>
          </cell>
          <cell r="K107" t="str">
            <v>isolation_source: ricotta cheese</v>
          </cell>
          <cell r="L107">
            <v>3026043</v>
          </cell>
          <cell r="M107">
            <v>15</v>
          </cell>
          <cell r="N107">
            <v>2981</v>
          </cell>
          <cell r="O107" t="str">
            <v>Yes</v>
          </cell>
          <cell r="P107">
            <v>0</v>
          </cell>
          <cell r="Q107">
            <v>0</v>
          </cell>
          <cell r="R107">
            <v>0</v>
          </cell>
          <cell r="S107" t="str">
            <v>No</v>
          </cell>
          <cell r="T107" t="str">
            <v/>
          </cell>
          <cell r="U107" t="str">
            <v/>
          </cell>
          <cell r="V107">
            <v>43550.041666666664</v>
          </cell>
          <cell r="W107">
            <v>43550.041666666664</v>
          </cell>
          <cell r="X107" t="str">
            <v>USA</v>
          </cell>
          <cell r="Z107">
            <v>1987</v>
          </cell>
        </row>
        <row r="108">
          <cell r="H108" t="str">
            <v>SRR1509629</v>
          </cell>
          <cell r="J108" t="str">
            <v>strain: MOD1_LS84</v>
          </cell>
          <cell r="K108" t="str">
            <v>isolation_source: ricotta cheese</v>
          </cell>
          <cell r="L108">
            <v>3031544</v>
          </cell>
          <cell r="M108">
            <v>14</v>
          </cell>
          <cell r="N108">
            <v>2988</v>
          </cell>
          <cell r="O108" t="str">
            <v>Yes</v>
          </cell>
          <cell r="P108">
            <v>0</v>
          </cell>
          <cell r="Q108">
            <v>0</v>
          </cell>
          <cell r="R108">
            <v>0</v>
          </cell>
          <cell r="S108" t="str">
            <v>No</v>
          </cell>
          <cell r="T108" t="str">
            <v/>
          </cell>
          <cell r="U108" t="str">
            <v/>
          </cell>
          <cell r="V108">
            <v>43551.041666666664</v>
          </cell>
          <cell r="W108">
            <v>43551.041666666664</v>
          </cell>
          <cell r="X108" t="str">
            <v>USA</v>
          </cell>
          <cell r="Z108">
            <v>1987</v>
          </cell>
        </row>
        <row r="109">
          <cell r="H109" t="str">
            <v>SRR1509634</v>
          </cell>
          <cell r="J109" t="str">
            <v>strain: MOD1_LS81</v>
          </cell>
          <cell r="K109" t="str">
            <v>isolation_source: ricotta cheese</v>
          </cell>
          <cell r="L109">
            <v>3021313</v>
          </cell>
          <cell r="M109">
            <v>16</v>
          </cell>
          <cell r="N109">
            <v>2978</v>
          </cell>
          <cell r="O109" t="str">
            <v>Yes</v>
          </cell>
          <cell r="P109">
            <v>0</v>
          </cell>
          <cell r="Q109">
            <v>0</v>
          </cell>
          <cell r="R109">
            <v>0</v>
          </cell>
          <cell r="S109" t="str">
            <v>No</v>
          </cell>
          <cell r="T109" t="str">
            <v/>
          </cell>
          <cell r="U109" t="str">
            <v/>
          </cell>
          <cell r="V109">
            <v>43551.041666666664</v>
          </cell>
          <cell r="W109">
            <v>43551.041666666664</v>
          </cell>
          <cell r="X109" t="str">
            <v>USA</v>
          </cell>
          <cell r="Y109" t="str">
            <v>New York</v>
          </cell>
          <cell r="Z109">
            <v>1987</v>
          </cell>
        </row>
        <row r="110">
          <cell r="H110" t="str">
            <v>SRR1509635</v>
          </cell>
          <cell r="J110" t="str">
            <v>strain: MOD1_LS104</v>
          </cell>
          <cell r="K110" t="str">
            <v>isolation_source: mexican soft cheese</v>
          </cell>
          <cell r="L110">
            <v>3102811</v>
          </cell>
          <cell r="M110">
            <v>14</v>
          </cell>
          <cell r="N110">
            <v>3100</v>
          </cell>
          <cell r="O110" t="str">
            <v>Yes</v>
          </cell>
          <cell r="P110">
            <v>0</v>
          </cell>
          <cell r="Q110">
            <v>0</v>
          </cell>
          <cell r="R110">
            <v>0</v>
          </cell>
          <cell r="S110" t="str">
            <v>No</v>
          </cell>
          <cell r="T110" t="str">
            <v/>
          </cell>
          <cell r="U110" t="str">
            <v/>
          </cell>
          <cell r="V110">
            <v>43551.041666666664</v>
          </cell>
          <cell r="W110">
            <v>43551.041666666664</v>
          </cell>
          <cell r="X110" t="str">
            <v>USA</v>
          </cell>
          <cell r="Z110" t="str">
            <v>No data</v>
          </cell>
        </row>
        <row r="111">
          <cell r="H111" t="str">
            <v>SRR1556976</v>
          </cell>
          <cell r="J111" t="str">
            <v>strain: VA-WGS-00329</v>
          </cell>
          <cell r="K111" t="str">
            <v>isolation_source: cheese</v>
          </cell>
          <cell r="L111">
            <v>3109996</v>
          </cell>
          <cell r="M111">
            <v>20</v>
          </cell>
          <cell r="N111">
            <v>3081</v>
          </cell>
          <cell r="O111" t="str">
            <v>Yes</v>
          </cell>
          <cell r="P111">
            <v>0</v>
          </cell>
          <cell r="Q111">
            <v>0</v>
          </cell>
          <cell r="R111">
            <v>0</v>
          </cell>
          <cell r="S111" t="str">
            <v>No</v>
          </cell>
          <cell r="T111" t="str">
            <v/>
          </cell>
          <cell r="U111" t="str">
            <v/>
          </cell>
          <cell r="V111">
            <v>43551.041666666664</v>
          </cell>
          <cell r="W111">
            <v>43551.041666666664</v>
          </cell>
          <cell r="X111" t="str">
            <v>USA</v>
          </cell>
          <cell r="Y111" t="str">
            <v>Virginia</v>
          </cell>
          <cell r="Z111">
            <v>2014</v>
          </cell>
        </row>
        <row r="112">
          <cell r="H112" t="str">
            <v>SRR1566202</v>
          </cell>
          <cell r="J112" t="str">
            <v>strain: MOD1_LS254</v>
          </cell>
          <cell r="K112" t="str">
            <v>isolation_source: cheese pastry</v>
          </cell>
          <cell r="L112">
            <v>3064576</v>
          </cell>
          <cell r="M112">
            <v>23</v>
          </cell>
          <cell r="N112">
            <v>3026</v>
          </cell>
          <cell r="O112" t="str">
            <v>Yes</v>
          </cell>
          <cell r="P112">
            <v>0</v>
          </cell>
          <cell r="Q112">
            <v>0</v>
          </cell>
          <cell r="R112">
            <v>0</v>
          </cell>
          <cell r="S112" t="str">
            <v>No</v>
          </cell>
          <cell r="T112" t="str">
            <v/>
          </cell>
          <cell r="U112" t="str">
            <v/>
          </cell>
          <cell r="V112">
            <v>43551.041666666664</v>
          </cell>
          <cell r="W112">
            <v>43551.041666666664</v>
          </cell>
          <cell r="X112" t="str">
            <v>Italy</v>
          </cell>
          <cell r="Z112">
            <v>1993</v>
          </cell>
        </row>
        <row r="113">
          <cell r="H113" t="str">
            <v>SRR1566205</v>
          </cell>
          <cell r="J113" t="str">
            <v>strain: MOD1_LS307</v>
          </cell>
          <cell r="K113" t="str">
            <v>isolation_source: mexican-style soft cheese</v>
          </cell>
          <cell r="L113">
            <v>3154817</v>
          </cell>
          <cell r="M113">
            <v>23</v>
          </cell>
          <cell r="N113">
            <v>3153</v>
          </cell>
          <cell r="O113" t="str">
            <v>Yes</v>
          </cell>
          <cell r="P113">
            <v>0</v>
          </cell>
          <cell r="Q113">
            <v>0</v>
          </cell>
          <cell r="R113">
            <v>0</v>
          </cell>
          <cell r="S113" t="str">
            <v>No</v>
          </cell>
          <cell r="T113" t="str">
            <v/>
          </cell>
          <cell r="U113" t="str">
            <v/>
          </cell>
          <cell r="V113">
            <v>43551.041666666664</v>
          </cell>
          <cell r="W113">
            <v>43551.041666666664</v>
          </cell>
          <cell r="X113" t="str">
            <v>USA</v>
          </cell>
          <cell r="Z113">
            <v>1994</v>
          </cell>
        </row>
        <row r="114">
          <cell r="H114" t="str">
            <v>SRR1575054</v>
          </cell>
          <cell r="J114" t="str">
            <v>strain: PNUSAL000607</v>
          </cell>
          <cell r="K114" t="str">
            <v>isolation_source: cheese</v>
          </cell>
          <cell r="L114">
            <v>2991459</v>
          </cell>
          <cell r="M114">
            <v>18</v>
          </cell>
          <cell r="N114">
            <v>2965</v>
          </cell>
          <cell r="O114" t="str">
            <v>Yes</v>
          </cell>
          <cell r="P114">
            <v>0</v>
          </cell>
          <cell r="Q114">
            <v>0</v>
          </cell>
          <cell r="R114">
            <v>0</v>
          </cell>
          <cell r="S114" t="str">
            <v>No</v>
          </cell>
          <cell r="T114" t="str">
            <v/>
          </cell>
          <cell r="U114" t="str">
            <v/>
          </cell>
          <cell r="V114">
            <v>43550.041666666664</v>
          </cell>
          <cell r="W114">
            <v>43550.041666666664</v>
          </cell>
          <cell r="X114" t="str">
            <v>USA</v>
          </cell>
          <cell r="Y114" t="str">
            <v>Oregon</v>
          </cell>
          <cell r="Z114">
            <v>2014</v>
          </cell>
        </row>
        <row r="115">
          <cell r="H115" t="str">
            <v>SRR1597473</v>
          </cell>
          <cell r="J115" t="str">
            <v>strain: PNUSAL000604</v>
          </cell>
          <cell r="K115" t="str">
            <v>isolation_source: cheese</v>
          </cell>
          <cell r="L115">
            <v>3020767</v>
          </cell>
          <cell r="M115">
            <v>23</v>
          </cell>
          <cell r="N115">
            <v>2992</v>
          </cell>
          <cell r="O115" t="str">
            <v>Yes</v>
          </cell>
          <cell r="P115">
            <v>0</v>
          </cell>
          <cell r="Q115">
            <v>0</v>
          </cell>
          <cell r="R115">
            <v>0</v>
          </cell>
          <cell r="S115" t="str">
            <v>No</v>
          </cell>
          <cell r="T115" t="str">
            <v/>
          </cell>
          <cell r="U115" t="str">
            <v/>
          </cell>
          <cell r="V115">
            <v>43551.041666666664</v>
          </cell>
          <cell r="W115">
            <v>43551.041666666664</v>
          </cell>
          <cell r="X115" t="str">
            <v>USA</v>
          </cell>
          <cell r="Y115" t="str">
            <v>Oregon</v>
          </cell>
          <cell r="Z115">
            <v>2014</v>
          </cell>
        </row>
        <row r="116">
          <cell r="H116" t="str">
            <v>SRR1609994</v>
          </cell>
          <cell r="J116" t="str">
            <v>strain: MOD1_LS312</v>
          </cell>
          <cell r="K116" t="str">
            <v>isolation_source: white cheese</v>
          </cell>
          <cell r="L116">
            <v>3193826</v>
          </cell>
          <cell r="M116">
            <v>18</v>
          </cell>
          <cell r="N116">
            <v>3181</v>
          </cell>
          <cell r="O116" t="str">
            <v>Yes</v>
          </cell>
          <cell r="P116">
            <v>0</v>
          </cell>
          <cell r="Q116">
            <v>0</v>
          </cell>
          <cell r="R116">
            <v>0</v>
          </cell>
          <cell r="S116" t="str">
            <v>No</v>
          </cell>
          <cell r="T116" t="str">
            <v/>
          </cell>
          <cell r="U116" t="str">
            <v/>
          </cell>
          <cell r="V116">
            <v>43551.041666666664</v>
          </cell>
          <cell r="W116">
            <v>43551.041666666664</v>
          </cell>
          <cell r="X116" t="str">
            <v>USA</v>
          </cell>
          <cell r="Z116">
            <v>1994</v>
          </cell>
        </row>
        <row r="117">
          <cell r="H117" t="str">
            <v>SRR1610006</v>
          </cell>
          <cell r="J117" t="str">
            <v>strain: MOD1_LS308</v>
          </cell>
          <cell r="K117" t="str">
            <v>isolation_source: mexican-style soft cheese</v>
          </cell>
          <cell r="L117">
            <v>3130378</v>
          </cell>
          <cell r="M117">
            <v>30</v>
          </cell>
          <cell r="N117">
            <v>3141</v>
          </cell>
          <cell r="O117" t="str">
            <v>Yes</v>
          </cell>
          <cell r="P117">
            <v>0</v>
          </cell>
          <cell r="Q117">
            <v>0</v>
          </cell>
          <cell r="R117">
            <v>0</v>
          </cell>
          <cell r="S117" t="str">
            <v>No</v>
          </cell>
          <cell r="T117" t="str">
            <v/>
          </cell>
          <cell r="U117" t="str">
            <v/>
          </cell>
          <cell r="V117">
            <v>43550.041666666664</v>
          </cell>
          <cell r="W117">
            <v>43550.041666666664</v>
          </cell>
          <cell r="X117" t="str">
            <v>USA</v>
          </cell>
          <cell r="Z117">
            <v>1994</v>
          </cell>
        </row>
        <row r="118">
          <cell r="H118" t="str">
            <v>SRR1610007</v>
          </cell>
          <cell r="J118" t="str">
            <v>strain: MOD1_LS315</v>
          </cell>
          <cell r="K118" t="str">
            <v>isolation_source: white cheese</v>
          </cell>
          <cell r="L118">
            <v>3260481</v>
          </cell>
          <cell r="M118">
            <v>33</v>
          </cell>
          <cell r="N118">
            <v>3281</v>
          </cell>
          <cell r="O118" t="str">
            <v>Yes</v>
          </cell>
          <cell r="P118">
            <v>0</v>
          </cell>
          <cell r="Q118">
            <v>0</v>
          </cell>
          <cell r="R118">
            <v>0</v>
          </cell>
          <cell r="S118" t="str">
            <v>No</v>
          </cell>
          <cell r="T118" t="str">
            <v/>
          </cell>
          <cell r="U118" t="str">
            <v/>
          </cell>
          <cell r="V118">
            <v>43551.041666666664</v>
          </cell>
          <cell r="W118">
            <v>43551.041666666664</v>
          </cell>
          <cell r="X118" t="str">
            <v>USA</v>
          </cell>
          <cell r="Z118">
            <v>1994</v>
          </cell>
        </row>
        <row r="119">
          <cell r="H119" t="str">
            <v>SRR1610009</v>
          </cell>
          <cell r="J119" t="str">
            <v>strain: MOD1_LS311</v>
          </cell>
          <cell r="K119" t="str">
            <v>isolation_source: white cheese</v>
          </cell>
          <cell r="L119">
            <v>3178997</v>
          </cell>
          <cell r="M119">
            <v>25</v>
          </cell>
          <cell r="N119">
            <v>3189</v>
          </cell>
          <cell r="O119" t="str">
            <v>Yes</v>
          </cell>
          <cell r="P119">
            <v>0</v>
          </cell>
          <cell r="Q119">
            <v>0</v>
          </cell>
          <cell r="R119">
            <v>0</v>
          </cell>
          <cell r="S119" t="str">
            <v>No</v>
          </cell>
          <cell r="T119" t="str">
            <v/>
          </cell>
          <cell r="U119" t="str">
            <v/>
          </cell>
          <cell r="V119">
            <v>43551.041666666664</v>
          </cell>
          <cell r="W119">
            <v>43551.041666666664</v>
          </cell>
          <cell r="X119" t="str">
            <v>USA</v>
          </cell>
          <cell r="Z119">
            <v>1994</v>
          </cell>
        </row>
        <row r="120">
          <cell r="H120" t="str">
            <v>SRR1610011</v>
          </cell>
          <cell r="J120" t="str">
            <v>strain: MOD1_LS310</v>
          </cell>
          <cell r="K120" t="str">
            <v>isolation_source: white cheese</v>
          </cell>
          <cell r="L120">
            <v>3190140</v>
          </cell>
          <cell r="M120">
            <v>20</v>
          </cell>
          <cell r="N120">
            <v>3196</v>
          </cell>
          <cell r="O120" t="str">
            <v>Yes</v>
          </cell>
          <cell r="P120">
            <v>0</v>
          </cell>
          <cell r="Q120">
            <v>0</v>
          </cell>
          <cell r="R120">
            <v>0</v>
          </cell>
          <cell r="S120" t="str">
            <v>No</v>
          </cell>
          <cell r="T120" t="str">
            <v/>
          </cell>
          <cell r="U120" t="str">
            <v/>
          </cell>
          <cell r="V120">
            <v>43550.041666666664</v>
          </cell>
          <cell r="W120">
            <v>43550.041666666664</v>
          </cell>
          <cell r="X120" t="str">
            <v>USA</v>
          </cell>
          <cell r="Y120" t="str">
            <v>Washington</v>
          </cell>
          <cell r="Z120">
            <v>1994</v>
          </cell>
        </row>
        <row r="121">
          <cell r="H121" t="str">
            <v>SRR1610013</v>
          </cell>
          <cell r="J121" t="str">
            <v>strain: MOD1_LS324</v>
          </cell>
          <cell r="K121" t="str">
            <v>isolation_source: r. salinas cheese</v>
          </cell>
          <cell r="L121">
            <v>3194976</v>
          </cell>
          <cell r="M121">
            <v>23</v>
          </cell>
          <cell r="N121">
            <v>3188</v>
          </cell>
          <cell r="O121" t="str">
            <v>Yes</v>
          </cell>
          <cell r="P121">
            <v>0</v>
          </cell>
          <cell r="Q121">
            <v>0</v>
          </cell>
          <cell r="R121">
            <v>0</v>
          </cell>
          <cell r="S121" t="str">
            <v>No</v>
          </cell>
          <cell r="T121" t="str">
            <v/>
          </cell>
          <cell r="U121" t="str">
            <v/>
          </cell>
          <cell r="V121">
            <v>43550.041666666664</v>
          </cell>
          <cell r="W121">
            <v>43550.041666666664</v>
          </cell>
          <cell r="X121" t="str">
            <v>USA</v>
          </cell>
          <cell r="Z121">
            <v>1994</v>
          </cell>
        </row>
        <row r="122">
          <cell r="H122" t="str">
            <v>SRR1610014</v>
          </cell>
          <cell r="J122" t="str">
            <v>strain: MOD1_LS314</v>
          </cell>
          <cell r="K122" t="str">
            <v>isolation_source: white cheese</v>
          </cell>
          <cell r="L122">
            <v>3189174</v>
          </cell>
          <cell r="M122">
            <v>31</v>
          </cell>
          <cell r="N122">
            <v>3213</v>
          </cell>
          <cell r="O122" t="str">
            <v>Yes</v>
          </cell>
          <cell r="P122">
            <v>0</v>
          </cell>
          <cell r="Q122">
            <v>0</v>
          </cell>
          <cell r="R122">
            <v>0</v>
          </cell>
          <cell r="S122" t="str">
            <v>No</v>
          </cell>
          <cell r="T122" t="str">
            <v/>
          </cell>
          <cell r="U122" t="str">
            <v/>
          </cell>
          <cell r="V122">
            <v>43551.041666666664</v>
          </cell>
          <cell r="W122">
            <v>43551.041666666664</v>
          </cell>
          <cell r="X122" t="str">
            <v>USA</v>
          </cell>
          <cell r="Z122">
            <v>1994</v>
          </cell>
        </row>
        <row r="123">
          <cell r="H123" t="str">
            <v>SRR1610015</v>
          </cell>
          <cell r="J123" t="str">
            <v>strain: MOD1_LS322</v>
          </cell>
          <cell r="K123" t="str">
            <v>isolation_source: white cheese</v>
          </cell>
          <cell r="L123">
            <v>3139672</v>
          </cell>
          <cell r="M123">
            <v>24</v>
          </cell>
          <cell r="N123">
            <v>3153</v>
          </cell>
          <cell r="O123" t="str">
            <v>Yes</v>
          </cell>
          <cell r="P123">
            <v>0</v>
          </cell>
          <cell r="Q123">
            <v>0</v>
          </cell>
          <cell r="R123">
            <v>0</v>
          </cell>
          <cell r="S123" t="str">
            <v>No</v>
          </cell>
          <cell r="T123" t="str">
            <v/>
          </cell>
          <cell r="U123" t="str">
            <v/>
          </cell>
          <cell r="V123">
            <v>43551.041666666664</v>
          </cell>
          <cell r="W123">
            <v>43551.041666666664</v>
          </cell>
          <cell r="X123" t="str">
            <v>USA</v>
          </cell>
          <cell r="Z123">
            <v>1994</v>
          </cell>
        </row>
        <row r="124">
          <cell r="H124" t="str">
            <v>SRR1610016</v>
          </cell>
          <cell r="J124" t="str">
            <v>strain: MOD1_LS323</v>
          </cell>
          <cell r="K124" t="str">
            <v>isolation_source: r. salinas cheese</v>
          </cell>
          <cell r="L124">
            <v>3149014</v>
          </cell>
          <cell r="M124">
            <v>20</v>
          </cell>
          <cell r="N124">
            <v>3152</v>
          </cell>
          <cell r="O124" t="str">
            <v>Yes</v>
          </cell>
          <cell r="P124">
            <v>0</v>
          </cell>
          <cell r="Q124">
            <v>0</v>
          </cell>
          <cell r="R124">
            <v>0</v>
          </cell>
          <cell r="S124" t="str">
            <v>No</v>
          </cell>
          <cell r="T124" t="str">
            <v/>
          </cell>
          <cell r="U124" t="str">
            <v/>
          </cell>
          <cell r="V124">
            <v>43551.041666666664</v>
          </cell>
          <cell r="W124">
            <v>43551.041666666664</v>
          </cell>
          <cell r="X124" t="str">
            <v>USA</v>
          </cell>
          <cell r="Z124">
            <v>1994</v>
          </cell>
        </row>
        <row r="125">
          <cell r="H125" t="str">
            <v>SRR1610017</v>
          </cell>
          <cell r="J125" t="str">
            <v>strain: MOD1_LS313</v>
          </cell>
          <cell r="K125" t="str">
            <v>isolation_source: white cheese</v>
          </cell>
          <cell r="L125">
            <v>3201690</v>
          </cell>
          <cell r="M125">
            <v>33</v>
          </cell>
          <cell r="N125">
            <v>3229</v>
          </cell>
          <cell r="O125" t="str">
            <v>Yes</v>
          </cell>
          <cell r="P125">
            <v>0</v>
          </cell>
          <cell r="Q125">
            <v>0</v>
          </cell>
          <cell r="R125">
            <v>0</v>
          </cell>
          <cell r="S125" t="str">
            <v>No</v>
          </cell>
          <cell r="T125" t="str">
            <v/>
          </cell>
          <cell r="U125" t="str">
            <v/>
          </cell>
          <cell r="V125">
            <v>43551.041666666664</v>
          </cell>
          <cell r="W125">
            <v>43551.041666666664</v>
          </cell>
          <cell r="X125" t="str">
            <v>USA</v>
          </cell>
          <cell r="Z125">
            <v>1994</v>
          </cell>
        </row>
        <row r="126">
          <cell r="H126" t="str">
            <v>SRR1656981</v>
          </cell>
          <cell r="J126" t="str">
            <v>strain: MRL-14_00556</v>
          </cell>
          <cell r="K126" t="str">
            <v>isolation_source: cheese</v>
          </cell>
          <cell r="L126">
            <v>3100744</v>
          </cell>
          <cell r="M126">
            <v>34</v>
          </cell>
          <cell r="N126">
            <v>3085</v>
          </cell>
          <cell r="O126" t="str">
            <v>Yes</v>
          </cell>
          <cell r="P126">
            <v>0</v>
          </cell>
          <cell r="Q126">
            <v>0</v>
          </cell>
          <cell r="R126">
            <v>0</v>
          </cell>
          <cell r="S126" t="str">
            <v>No</v>
          </cell>
          <cell r="T126" t="str">
            <v/>
          </cell>
          <cell r="U126" t="str">
            <v/>
          </cell>
          <cell r="V126">
            <v>43563.083333333336</v>
          </cell>
          <cell r="W126">
            <v>43563.083333333336</v>
          </cell>
          <cell r="X126" t="str">
            <v>Germany</v>
          </cell>
          <cell r="Z126">
            <v>2014</v>
          </cell>
        </row>
        <row r="127">
          <cell r="H127" t="str">
            <v>SRR1664370</v>
          </cell>
          <cell r="J127" t="str">
            <v>strain: FDA886128-2-1</v>
          </cell>
          <cell r="K127" t="str">
            <v>isolation_source: soft cheese</v>
          </cell>
          <cell r="L127">
            <v>2972891</v>
          </cell>
          <cell r="M127">
            <v>16</v>
          </cell>
          <cell r="N127">
            <v>2951</v>
          </cell>
          <cell r="O127" t="str">
            <v>Yes</v>
          </cell>
          <cell r="P127">
            <v>0</v>
          </cell>
          <cell r="Q127">
            <v>0</v>
          </cell>
          <cell r="R127">
            <v>0</v>
          </cell>
          <cell r="S127" t="str">
            <v>No</v>
          </cell>
          <cell r="T127" t="str">
            <v/>
          </cell>
          <cell r="U127" t="str">
            <v/>
          </cell>
          <cell r="V127">
            <v>43901.041666666664</v>
          </cell>
          <cell r="W127">
            <v>43551.041666666664</v>
          </cell>
          <cell r="X127" t="str">
            <v>France</v>
          </cell>
          <cell r="Z127">
            <v>2014</v>
          </cell>
        </row>
        <row r="128">
          <cell r="H128" t="str">
            <v>SRR1767752</v>
          </cell>
          <cell r="J128" t="str">
            <v>strain: FDA752730-1</v>
          </cell>
          <cell r="K128" t="str">
            <v>isolation_source: cheese</v>
          </cell>
          <cell r="L128">
            <v>0</v>
          </cell>
          <cell r="M128">
            <v>0</v>
          </cell>
          <cell r="N128">
            <v>0</v>
          </cell>
          <cell r="O128" t="str">
            <v>No</v>
          </cell>
          <cell r="P128">
            <v>0</v>
          </cell>
          <cell r="Q128">
            <v>0</v>
          </cell>
          <cell r="R128">
            <v>0</v>
          </cell>
          <cell r="S128" t="str">
            <v>No</v>
          </cell>
          <cell r="T128" t="str">
            <v>NZ_MTJE01000001-NZ_MTJE01000017</v>
          </cell>
          <cell r="U128" t="str">
            <v/>
          </cell>
          <cell r="V128">
            <v>44235.041666666664</v>
          </cell>
          <cell r="W128">
            <v>42878.083333333336</v>
          </cell>
          <cell r="X128" t="str">
            <v>USA</v>
          </cell>
          <cell r="Y128" t="str">
            <v>California</v>
          </cell>
          <cell r="Z128">
            <v>2014</v>
          </cell>
        </row>
        <row r="129">
          <cell r="H129" t="str">
            <v>SRR1767759</v>
          </cell>
          <cell r="J129" t="str">
            <v>strain: FDA878675-1</v>
          </cell>
          <cell r="K129" t="str">
            <v>isolation_source: cheese</v>
          </cell>
          <cell r="L129">
            <v>0</v>
          </cell>
          <cell r="M129">
            <v>0</v>
          </cell>
          <cell r="N129">
            <v>0</v>
          </cell>
          <cell r="O129" t="str">
            <v>No</v>
          </cell>
          <cell r="P129">
            <v>0</v>
          </cell>
          <cell r="Q129">
            <v>0</v>
          </cell>
          <cell r="R129">
            <v>0</v>
          </cell>
          <cell r="S129" t="str">
            <v>No</v>
          </cell>
          <cell r="T129" t="str">
            <v>NZ_MTJF01000001-NZ_MTJF01000016</v>
          </cell>
          <cell r="U129" t="str">
            <v/>
          </cell>
          <cell r="V129">
            <v>44235.041666666664</v>
          </cell>
          <cell r="W129">
            <v>42878.083333333336</v>
          </cell>
          <cell r="X129" t="str">
            <v>USA</v>
          </cell>
          <cell r="Y129" t="str">
            <v>California</v>
          </cell>
          <cell r="Z129">
            <v>2014</v>
          </cell>
        </row>
        <row r="130">
          <cell r="H130" t="str">
            <v>SRR1767782</v>
          </cell>
          <cell r="J130" t="str">
            <v>strain: FDA752729-2</v>
          </cell>
          <cell r="K130" t="str">
            <v>isolation_source: cheese</v>
          </cell>
          <cell r="L130">
            <v>0</v>
          </cell>
          <cell r="M130">
            <v>0</v>
          </cell>
          <cell r="N130">
            <v>0</v>
          </cell>
          <cell r="O130" t="str">
            <v>No</v>
          </cell>
          <cell r="P130">
            <v>0</v>
          </cell>
          <cell r="Q130">
            <v>0</v>
          </cell>
          <cell r="R130">
            <v>0</v>
          </cell>
          <cell r="S130" t="str">
            <v>No</v>
          </cell>
          <cell r="T130" t="str">
            <v>NZ_MTJG01000001-NZ_MTJG01000017</v>
          </cell>
          <cell r="U130" t="str">
            <v/>
          </cell>
          <cell r="V130">
            <v>44235.041666666664</v>
          </cell>
          <cell r="W130">
            <v>42878.083333333336</v>
          </cell>
          <cell r="X130" t="str">
            <v>USA</v>
          </cell>
          <cell r="Y130" t="str">
            <v>California</v>
          </cell>
          <cell r="Z130">
            <v>2014</v>
          </cell>
        </row>
        <row r="131">
          <cell r="H131" t="str">
            <v>SRR1767818</v>
          </cell>
          <cell r="J131" t="str">
            <v>strain: FDA752729-1</v>
          </cell>
          <cell r="K131" t="str">
            <v>isolation_source: cheese</v>
          </cell>
          <cell r="L131">
            <v>0</v>
          </cell>
          <cell r="M131">
            <v>0</v>
          </cell>
          <cell r="N131">
            <v>0</v>
          </cell>
          <cell r="O131" t="str">
            <v>No</v>
          </cell>
          <cell r="P131">
            <v>0</v>
          </cell>
          <cell r="Q131">
            <v>0</v>
          </cell>
          <cell r="R131">
            <v>0</v>
          </cell>
          <cell r="S131" t="str">
            <v>No</v>
          </cell>
          <cell r="T131" t="str">
            <v>NZ_MTJH01000001-NZ_MTJH01000016</v>
          </cell>
          <cell r="U131" t="str">
            <v/>
          </cell>
          <cell r="V131">
            <v>44235.041666666664</v>
          </cell>
          <cell r="W131">
            <v>42878.083333333336</v>
          </cell>
          <cell r="X131" t="str">
            <v>USA</v>
          </cell>
          <cell r="Y131" t="str">
            <v>California</v>
          </cell>
          <cell r="Z131">
            <v>2014</v>
          </cell>
        </row>
        <row r="132">
          <cell r="H132" t="str">
            <v>SRR1767827</v>
          </cell>
          <cell r="J132" t="str">
            <v>strain: FDA752730-2</v>
          </cell>
          <cell r="K132" t="str">
            <v>isolation_source: cheese</v>
          </cell>
          <cell r="L132">
            <v>0</v>
          </cell>
          <cell r="M132">
            <v>0</v>
          </cell>
          <cell r="N132">
            <v>0</v>
          </cell>
          <cell r="O132" t="str">
            <v>No</v>
          </cell>
          <cell r="P132">
            <v>0</v>
          </cell>
          <cell r="Q132">
            <v>0</v>
          </cell>
          <cell r="R132">
            <v>0</v>
          </cell>
          <cell r="S132" t="str">
            <v>No</v>
          </cell>
          <cell r="T132" t="str">
            <v>NZ_MTJI01000001-NZ_MTJI01000017</v>
          </cell>
          <cell r="U132" t="str">
            <v/>
          </cell>
          <cell r="V132">
            <v>44235.041666666664</v>
          </cell>
          <cell r="W132">
            <v>42878.083333333336</v>
          </cell>
          <cell r="X132" t="str">
            <v>USA</v>
          </cell>
          <cell r="Y132" t="str">
            <v>California</v>
          </cell>
          <cell r="Z132">
            <v>2014</v>
          </cell>
        </row>
        <row r="133">
          <cell r="H133" t="str">
            <v>SRR1767835</v>
          </cell>
          <cell r="J133" t="str">
            <v>strain: FDA878675-2</v>
          </cell>
          <cell r="K133" t="str">
            <v>isolation_source: cheese</v>
          </cell>
          <cell r="L133">
            <v>0</v>
          </cell>
          <cell r="M133">
            <v>0</v>
          </cell>
          <cell r="N133">
            <v>0</v>
          </cell>
          <cell r="O133" t="str">
            <v>No</v>
          </cell>
          <cell r="P133">
            <v>0</v>
          </cell>
          <cell r="Q133">
            <v>0</v>
          </cell>
          <cell r="R133">
            <v>0</v>
          </cell>
          <cell r="S133" t="str">
            <v>No</v>
          </cell>
          <cell r="T133" t="str">
            <v>NZ_MTJJ01000001-NZ_MTJJ01000016</v>
          </cell>
          <cell r="U133" t="str">
            <v/>
          </cell>
          <cell r="V133">
            <v>44235.041666666664</v>
          </cell>
          <cell r="W133">
            <v>42878.083333333336</v>
          </cell>
          <cell r="X133" t="str">
            <v>USA</v>
          </cell>
          <cell r="Y133" t="str">
            <v>California</v>
          </cell>
          <cell r="Z133">
            <v>2014</v>
          </cell>
        </row>
        <row r="134">
          <cell r="H134" t="str">
            <v>SRR1783158</v>
          </cell>
          <cell r="J134" t="str">
            <v>strain: FDA895132-2</v>
          </cell>
          <cell r="K134" t="str">
            <v>isolation_source: cheese</v>
          </cell>
          <cell r="L134">
            <v>0</v>
          </cell>
          <cell r="M134">
            <v>0</v>
          </cell>
          <cell r="N134">
            <v>0</v>
          </cell>
          <cell r="O134" t="str">
            <v>No</v>
          </cell>
          <cell r="P134">
            <v>0</v>
          </cell>
          <cell r="Q134">
            <v>0</v>
          </cell>
          <cell r="R134">
            <v>0</v>
          </cell>
          <cell r="S134" t="str">
            <v>No</v>
          </cell>
          <cell r="T134" t="str">
            <v>NZ_MTJK01000001-NZ_MTJK01000023</v>
          </cell>
          <cell r="U134" t="str">
            <v/>
          </cell>
          <cell r="V134">
            <v>44139.041666666664</v>
          </cell>
          <cell r="W134">
            <v>42878.083333333336</v>
          </cell>
          <cell r="X134" t="str">
            <v>USA</v>
          </cell>
          <cell r="Y134" t="str">
            <v>California</v>
          </cell>
          <cell r="Z134">
            <v>2014</v>
          </cell>
        </row>
        <row r="135">
          <cell r="H135" t="str">
            <v>SRR1783164</v>
          </cell>
          <cell r="J135" t="str">
            <v>strain: FDA895132-4</v>
          </cell>
          <cell r="K135" t="str">
            <v>isolation_source: cheese</v>
          </cell>
          <cell r="L135">
            <v>0</v>
          </cell>
          <cell r="M135">
            <v>0</v>
          </cell>
          <cell r="N135">
            <v>0</v>
          </cell>
          <cell r="O135" t="str">
            <v>No</v>
          </cell>
          <cell r="P135">
            <v>0</v>
          </cell>
          <cell r="Q135">
            <v>0</v>
          </cell>
          <cell r="R135">
            <v>0</v>
          </cell>
          <cell r="S135" t="str">
            <v>No</v>
          </cell>
          <cell r="T135" t="str">
            <v>NZ_MTCL01000001-NZ_MTCL01000022</v>
          </cell>
          <cell r="U135" t="str">
            <v/>
          </cell>
          <cell r="V135">
            <v>44139.041666666664</v>
          </cell>
          <cell r="W135">
            <v>42879.083333333336</v>
          </cell>
          <cell r="X135" t="str">
            <v>USA</v>
          </cell>
          <cell r="Y135" t="str">
            <v>California</v>
          </cell>
          <cell r="Z135">
            <v>2014</v>
          </cell>
        </row>
        <row r="136">
          <cell r="H136" t="str">
            <v>SRR1783170</v>
          </cell>
          <cell r="J136" t="str">
            <v>strain: FDA895132-1</v>
          </cell>
          <cell r="K136" t="str">
            <v>isolation_source: cheese</v>
          </cell>
          <cell r="L136">
            <v>0</v>
          </cell>
          <cell r="M136">
            <v>0</v>
          </cell>
          <cell r="N136">
            <v>0</v>
          </cell>
          <cell r="O136" t="str">
            <v>No</v>
          </cell>
          <cell r="P136">
            <v>0</v>
          </cell>
          <cell r="Q136">
            <v>0</v>
          </cell>
          <cell r="R136">
            <v>0</v>
          </cell>
          <cell r="S136" t="str">
            <v>No</v>
          </cell>
          <cell r="T136" t="str">
            <v>NZ_MTEZ01000001-NZ_MTEZ01000017</v>
          </cell>
          <cell r="U136" t="str">
            <v/>
          </cell>
          <cell r="V136">
            <v>44139.041666666664</v>
          </cell>
          <cell r="W136">
            <v>42878.083333333336</v>
          </cell>
          <cell r="X136" t="str">
            <v>USA</v>
          </cell>
          <cell r="Y136" t="str">
            <v>California</v>
          </cell>
          <cell r="Z136">
            <v>2014</v>
          </cell>
        </row>
        <row r="137">
          <cell r="H137" t="str">
            <v>SRR1783208</v>
          </cell>
          <cell r="J137" t="str">
            <v>strain: FDA895132-3</v>
          </cell>
          <cell r="K137" t="str">
            <v>isolation_source: cheese</v>
          </cell>
          <cell r="L137">
            <v>0</v>
          </cell>
          <cell r="M137">
            <v>0</v>
          </cell>
          <cell r="N137">
            <v>0</v>
          </cell>
          <cell r="O137" t="str">
            <v>No</v>
          </cell>
          <cell r="P137">
            <v>0</v>
          </cell>
          <cell r="Q137">
            <v>0</v>
          </cell>
          <cell r="R137">
            <v>0</v>
          </cell>
          <cell r="S137" t="str">
            <v>No</v>
          </cell>
          <cell r="T137" t="str">
            <v>NZ_MTFA01000001-NZ_MTFA01000021</v>
          </cell>
          <cell r="U137" t="str">
            <v/>
          </cell>
          <cell r="V137">
            <v>44139.041666666664</v>
          </cell>
          <cell r="W137">
            <v>42878.083333333336</v>
          </cell>
          <cell r="X137" t="str">
            <v>USA</v>
          </cell>
          <cell r="Y137" t="str">
            <v>California</v>
          </cell>
          <cell r="Z137">
            <v>2014</v>
          </cell>
        </row>
        <row r="138">
          <cell r="H138" t="str">
            <v>SRR1805508</v>
          </cell>
          <cell r="J138" t="str">
            <v>strain: NRRL B-57451</v>
          </cell>
          <cell r="K138" t="str">
            <v>isolation_source: blue veined and mold ripened cheese</v>
          </cell>
          <cell r="L138">
            <v>0</v>
          </cell>
          <cell r="M138">
            <v>0</v>
          </cell>
          <cell r="N138">
            <v>0</v>
          </cell>
          <cell r="O138" t="str">
            <v>No</v>
          </cell>
          <cell r="P138">
            <v>0</v>
          </cell>
          <cell r="Q138">
            <v>0</v>
          </cell>
          <cell r="R138">
            <v>0</v>
          </cell>
          <cell r="S138" t="str">
            <v>No</v>
          </cell>
          <cell r="T138" t="str">
            <v>NZ_QOSQ01000001-NZ_QOSQ01000050</v>
          </cell>
          <cell r="U138" t="str">
            <v/>
          </cell>
          <cell r="V138">
            <v>44250.041666666664</v>
          </cell>
          <cell r="W138">
            <v>43377.083333333336</v>
          </cell>
          <cell r="X138" t="str">
            <v>USA</v>
          </cell>
          <cell r="Y138" t="str">
            <v>California</v>
          </cell>
          <cell r="Z138">
            <v>2000</v>
          </cell>
        </row>
        <row r="139">
          <cell r="H139" t="str">
            <v>SRR1805602</v>
          </cell>
          <cell r="J139" t="str">
            <v>strain: WAPHL_LIS_A00032</v>
          </cell>
          <cell r="K139" t="str">
            <v>isolation_source: cheese</v>
          </cell>
          <cell r="L139">
            <v>0</v>
          </cell>
          <cell r="M139">
            <v>0</v>
          </cell>
          <cell r="N139">
            <v>0</v>
          </cell>
          <cell r="O139" t="str">
            <v>No</v>
          </cell>
          <cell r="P139">
            <v>0</v>
          </cell>
          <cell r="Q139">
            <v>0</v>
          </cell>
          <cell r="R139">
            <v>0</v>
          </cell>
          <cell r="S139" t="str">
            <v>No</v>
          </cell>
          <cell r="T139" t="str">
            <v>NZ_NKVX01000001-NZ_NKVX01000028</v>
          </cell>
          <cell r="U139" t="str">
            <v/>
          </cell>
          <cell r="V139">
            <v>44194.041666666664</v>
          </cell>
          <cell r="W139">
            <v>42938.083333333336</v>
          </cell>
          <cell r="X139" t="str">
            <v>USA</v>
          </cell>
          <cell r="Y139" t="str">
            <v>Washington</v>
          </cell>
          <cell r="Z139">
            <v>2010</v>
          </cell>
        </row>
        <row r="140">
          <cell r="H140" t="str">
            <v>SRR1812795</v>
          </cell>
          <cell r="J140" t="str">
            <v>strain: CFSAN029505</v>
          </cell>
          <cell r="K140" t="str">
            <v>isolation_source: aged raw milk cheese prep 10/25/14</v>
          </cell>
          <cell r="L140">
            <v>2901366</v>
          </cell>
          <cell r="M140">
            <v>21</v>
          </cell>
          <cell r="N140">
            <v>2875</v>
          </cell>
          <cell r="O140" t="str">
            <v>Yes</v>
          </cell>
          <cell r="P140">
            <v>0</v>
          </cell>
          <cell r="Q140">
            <v>0</v>
          </cell>
          <cell r="R140">
            <v>0</v>
          </cell>
          <cell r="S140" t="str">
            <v>No</v>
          </cell>
          <cell r="T140" t="str">
            <v/>
          </cell>
          <cell r="U140" t="str">
            <v/>
          </cell>
          <cell r="V140">
            <v>43550.041666666664</v>
          </cell>
          <cell r="W140">
            <v>43550.041666666664</v>
          </cell>
          <cell r="X140" t="str">
            <v>USA</v>
          </cell>
          <cell r="Y140" t="str">
            <v>New Hampshire</v>
          </cell>
          <cell r="Z140">
            <v>2015</v>
          </cell>
        </row>
        <row r="141">
          <cell r="H141" t="str">
            <v>SRR1812797</v>
          </cell>
          <cell r="J141" t="str">
            <v>strain: CFSAN029506</v>
          </cell>
          <cell r="K141" t="str">
            <v>isolation_source: aged raw milk cheese prep 10/31/14</v>
          </cell>
          <cell r="L141">
            <v>2887466</v>
          </cell>
          <cell r="M141">
            <v>20</v>
          </cell>
          <cell r="N141">
            <v>2863</v>
          </cell>
          <cell r="O141" t="str">
            <v>Yes</v>
          </cell>
          <cell r="P141">
            <v>0</v>
          </cell>
          <cell r="Q141">
            <v>0</v>
          </cell>
          <cell r="R141">
            <v>0</v>
          </cell>
          <cell r="S141" t="str">
            <v>No</v>
          </cell>
          <cell r="T141" t="str">
            <v/>
          </cell>
          <cell r="U141" t="str">
            <v/>
          </cell>
          <cell r="V141">
            <v>43551.041666666664</v>
          </cell>
          <cell r="W141">
            <v>43551.041666666664</v>
          </cell>
          <cell r="X141" t="str">
            <v>USA</v>
          </cell>
          <cell r="Y141" t="str">
            <v>New Hampshire</v>
          </cell>
          <cell r="Z141">
            <v>2015</v>
          </cell>
        </row>
        <row r="142">
          <cell r="H142" t="str">
            <v>SRR1812798</v>
          </cell>
          <cell r="J142" t="str">
            <v>strain: CFSAN029507</v>
          </cell>
          <cell r="K142" t="str">
            <v>isolation_source: aged raw milk cheese prep 11/6/14</v>
          </cell>
          <cell r="L142">
            <v>2895833</v>
          </cell>
          <cell r="M142">
            <v>25</v>
          </cell>
          <cell r="N142">
            <v>2868</v>
          </cell>
          <cell r="O142" t="str">
            <v>Yes</v>
          </cell>
          <cell r="P142">
            <v>0</v>
          </cell>
          <cell r="Q142">
            <v>0</v>
          </cell>
          <cell r="R142">
            <v>0</v>
          </cell>
          <cell r="S142" t="str">
            <v>No</v>
          </cell>
          <cell r="T142" t="str">
            <v/>
          </cell>
          <cell r="U142" t="str">
            <v/>
          </cell>
          <cell r="V142">
            <v>43551.041666666664</v>
          </cell>
          <cell r="W142">
            <v>43551.041666666664</v>
          </cell>
          <cell r="X142" t="str">
            <v>USA</v>
          </cell>
          <cell r="Y142" t="str">
            <v>New Hampshire</v>
          </cell>
          <cell r="Z142">
            <v>2015</v>
          </cell>
        </row>
        <row r="143">
          <cell r="H143" t="str">
            <v>SRR1812875</v>
          </cell>
          <cell r="J143" t="str">
            <v>strain: CFSAN029503</v>
          </cell>
          <cell r="K143" t="str">
            <v>isolation_source: aged raw milk cheese</v>
          </cell>
          <cell r="L143">
            <v>2923569</v>
          </cell>
          <cell r="M143">
            <v>21</v>
          </cell>
          <cell r="N143">
            <v>2895</v>
          </cell>
          <cell r="O143" t="str">
            <v>Yes</v>
          </cell>
          <cell r="P143">
            <v>0</v>
          </cell>
          <cell r="Q143">
            <v>0</v>
          </cell>
          <cell r="R143">
            <v>0</v>
          </cell>
          <cell r="S143" t="str">
            <v>No</v>
          </cell>
          <cell r="T143" t="str">
            <v/>
          </cell>
          <cell r="U143" t="str">
            <v/>
          </cell>
          <cell r="V143">
            <v>43551.041666666664</v>
          </cell>
          <cell r="W143">
            <v>43551.041666666664</v>
          </cell>
          <cell r="X143" t="str">
            <v>USA</v>
          </cell>
          <cell r="Y143" t="str">
            <v>New Hampshire</v>
          </cell>
          <cell r="Z143">
            <v>2015</v>
          </cell>
        </row>
        <row r="144">
          <cell r="H144" t="str">
            <v>SRR1818017</v>
          </cell>
          <cell r="J144" t="str">
            <v>strain: CFSAN003433</v>
          </cell>
          <cell r="K144" t="str">
            <v>isolation_source: blue-veined\, mold-ripened cheese</v>
          </cell>
          <cell r="L144">
            <v>3048702</v>
          </cell>
          <cell r="M144">
            <v>25</v>
          </cell>
          <cell r="N144">
            <v>3043</v>
          </cell>
          <cell r="O144" t="str">
            <v>Yes</v>
          </cell>
          <cell r="P144">
            <v>0</v>
          </cell>
          <cell r="Q144">
            <v>0</v>
          </cell>
          <cell r="R144">
            <v>0</v>
          </cell>
          <cell r="S144" t="str">
            <v>No</v>
          </cell>
          <cell r="T144" t="str">
            <v/>
          </cell>
          <cell r="U144" t="str">
            <v/>
          </cell>
          <cell r="V144">
            <v>43563.083333333336</v>
          </cell>
          <cell r="W144">
            <v>43563.083333333336</v>
          </cell>
          <cell r="X144" t="str">
            <v>USA</v>
          </cell>
          <cell r="Y144" t="str">
            <v>California</v>
          </cell>
          <cell r="Z144">
            <v>2001</v>
          </cell>
        </row>
        <row r="145">
          <cell r="H145" t="str">
            <v>SRR1818069</v>
          </cell>
          <cell r="J145" t="str">
            <v>strain: CFSAN003441</v>
          </cell>
          <cell r="K145" t="str">
            <v>isolation_source: vaucherin cheese</v>
          </cell>
          <cell r="L145">
            <v>3079909</v>
          </cell>
          <cell r="M145">
            <v>19</v>
          </cell>
          <cell r="N145">
            <v>3064</v>
          </cell>
          <cell r="O145" t="str">
            <v>Yes</v>
          </cell>
          <cell r="P145">
            <v>0</v>
          </cell>
          <cell r="Q145">
            <v>0</v>
          </cell>
          <cell r="R145">
            <v>0</v>
          </cell>
          <cell r="S145" t="str">
            <v>No</v>
          </cell>
          <cell r="T145" t="str">
            <v/>
          </cell>
          <cell r="U145" t="str">
            <v/>
          </cell>
          <cell r="V145">
            <v>43563.083333333336</v>
          </cell>
          <cell r="W145">
            <v>43563.083333333336</v>
          </cell>
          <cell r="X145" t="str">
            <v>Switzerland</v>
          </cell>
          <cell r="Z145" t="str">
            <v>No data</v>
          </cell>
        </row>
        <row r="146">
          <cell r="H146" t="str">
            <v>SRR1917072</v>
          </cell>
          <cell r="J146" t="str">
            <v>strain: FDA185629</v>
          </cell>
          <cell r="K146" t="str">
            <v>isolation_source: blue cheese</v>
          </cell>
          <cell r="L146">
            <v>2996075</v>
          </cell>
          <cell r="M146">
            <v>41</v>
          </cell>
          <cell r="N146">
            <v>2983</v>
          </cell>
          <cell r="O146" t="str">
            <v>Yes</v>
          </cell>
          <cell r="P146">
            <v>0</v>
          </cell>
          <cell r="Q146">
            <v>0</v>
          </cell>
          <cell r="R146">
            <v>0</v>
          </cell>
          <cell r="S146" t="str">
            <v>No</v>
          </cell>
          <cell r="T146" t="str">
            <v/>
          </cell>
          <cell r="U146" t="str">
            <v/>
          </cell>
          <cell r="V146">
            <v>43901.041666666664</v>
          </cell>
          <cell r="W146">
            <v>43551.041666666664</v>
          </cell>
          <cell r="X146" t="str">
            <v>USA</v>
          </cell>
          <cell r="Y146" t="str">
            <v>Colorado</v>
          </cell>
          <cell r="Z146">
            <v>2003</v>
          </cell>
        </row>
        <row r="147">
          <cell r="H147" t="str">
            <v>SRR1917075</v>
          </cell>
          <cell r="J147" t="str">
            <v>strain: FDA247591</v>
          </cell>
          <cell r="K147" t="str">
            <v>isolation_source: cotija cheese</v>
          </cell>
          <cell r="L147">
            <v>3045603</v>
          </cell>
          <cell r="M147">
            <v>66</v>
          </cell>
          <cell r="N147">
            <v>3019</v>
          </cell>
          <cell r="O147" t="str">
            <v>Yes</v>
          </cell>
          <cell r="P147">
            <v>0</v>
          </cell>
          <cell r="Q147">
            <v>0</v>
          </cell>
          <cell r="R147">
            <v>0</v>
          </cell>
          <cell r="S147" t="str">
            <v>No</v>
          </cell>
          <cell r="T147" t="str">
            <v/>
          </cell>
          <cell r="U147" t="str">
            <v/>
          </cell>
          <cell r="V147">
            <v>43901.041666666664</v>
          </cell>
          <cell r="W147">
            <v>43551.041666666664</v>
          </cell>
          <cell r="X147" t="str">
            <v>Mexico</v>
          </cell>
          <cell r="Z147">
            <v>2003</v>
          </cell>
        </row>
        <row r="148">
          <cell r="H148" t="str">
            <v>SRR1947009</v>
          </cell>
          <cell r="J148" t="str">
            <v>strain: FDA217461-2C</v>
          </cell>
          <cell r="K148" t="str">
            <v>isolation_source: soft white mexican cheese</v>
          </cell>
          <cell r="L148">
            <v>3052532</v>
          </cell>
          <cell r="M148">
            <v>23</v>
          </cell>
          <cell r="N148">
            <v>3017</v>
          </cell>
          <cell r="O148" t="str">
            <v>Yes</v>
          </cell>
          <cell r="P148">
            <v>0</v>
          </cell>
          <cell r="Q148">
            <v>0</v>
          </cell>
          <cell r="R148">
            <v>0</v>
          </cell>
          <cell r="S148" t="str">
            <v>No</v>
          </cell>
          <cell r="T148" t="str">
            <v/>
          </cell>
          <cell r="U148" t="str">
            <v/>
          </cell>
          <cell r="V148">
            <v>43901.041666666664</v>
          </cell>
          <cell r="W148">
            <v>43551.041666666664</v>
          </cell>
          <cell r="X148" t="str">
            <v>USA</v>
          </cell>
          <cell r="Y148" t="str">
            <v>Texas</v>
          </cell>
          <cell r="Z148">
            <v>2003</v>
          </cell>
        </row>
        <row r="149">
          <cell r="H149" t="str">
            <v>SRR1974169</v>
          </cell>
          <cell r="J149" t="str">
            <v>isolate: Lm3554</v>
          </cell>
          <cell r="K149" t="str">
            <v>isolation_source: Cheese</v>
          </cell>
          <cell r="L149">
            <v>2918453</v>
          </cell>
          <cell r="M149">
            <v>22</v>
          </cell>
          <cell r="N149">
            <v>2813</v>
          </cell>
          <cell r="O149" t="str">
            <v>Yes</v>
          </cell>
          <cell r="P149">
            <v>0</v>
          </cell>
          <cell r="Q149">
            <v>0</v>
          </cell>
          <cell r="R149">
            <v>0</v>
          </cell>
          <cell r="S149" t="str">
            <v>No</v>
          </cell>
          <cell r="T149" t="str">
            <v/>
          </cell>
          <cell r="U149" t="str">
            <v/>
          </cell>
          <cell r="V149">
            <v>43864.041666666664</v>
          </cell>
          <cell r="W149">
            <v>43864.041666666664</v>
          </cell>
          <cell r="X149" t="str">
            <v>Australia</v>
          </cell>
          <cell r="Y149" t="str">
            <v>Sydney</v>
          </cell>
          <cell r="Z149">
            <v>2013</v>
          </cell>
        </row>
        <row r="150">
          <cell r="H150" t="str">
            <v>SRR1980616</v>
          </cell>
          <cell r="J150" t="str">
            <v>strain: FDA867058-2</v>
          </cell>
          <cell r="K150" t="str">
            <v>isolation_source: cheese</v>
          </cell>
          <cell r="L150">
            <v>3119363</v>
          </cell>
          <cell r="M150">
            <v>29</v>
          </cell>
          <cell r="N150">
            <v>3115</v>
          </cell>
          <cell r="O150" t="str">
            <v>Yes</v>
          </cell>
          <cell r="P150">
            <v>0</v>
          </cell>
          <cell r="Q150">
            <v>0</v>
          </cell>
          <cell r="R150">
            <v>0</v>
          </cell>
          <cell r="S150" t="str">
            <v>No</v>
          </cell>
          <cell r="T150" t="str">
            <v/>
          </cell>
          <cell r="U150" t="str">
            <v/>
          </cell>
          <cell r="V150">
            <v>43901.041666666664</v>
          </cell>
          <cell r="W150">
            <v>43551.041666666664</v>
          </cell>
          <cell r="X150" t="str">
            <v>USA</v>
          </cell>
          <cell r="Y150" t="str">
            <v>Florida</v>
          </cell>
          <cell r="Z150">
            <v>2014</v>
          </cell>
        </row>
        <row r="151">
          <cell r="H151" t="str">
            <v>SRR1980624</v>
          </cell>
          <cell r="J151" t="str">
            <v>strain: FDA867058-1</v>
          </cell>
          <cell r="K151" t="str">
            <v>isolation_source: cheese</v>
          </cell>
          <cell r="L151">
            <v>3129000</v>
          </cell>
          <cell r="M151">
            <v>30</v>
          </cell>
          <cell r="N151">
            <v>3125</v>
          </cell>
          <cell r="O151" t="str">
            <v>Yes</v>
          </cell>
          <cell r="P151">
            <v>0</v>
          </cell>
          <cell r="Q151">
            <v>0</v>
          </cell>
          <cell r="R151">
            <v>0</v>
          </cell>
          <cell r="S151" t="str">
            <v>No</v>
          </cell>
          <cell r="T151" t="str">
            <v/>
          </cell>
          <cell r="U151" t="str">
            <v/>
          </cell>
          <cell r="V151">
            <v>43901.041666666664</v>
          </cell>
          <cell r="W151">
            <v>43551.041666666664</v>
          </cell>
          <cell r="X151" t="str">
            <v>USA</v>
          </cell>
          <cell r="Y151" t="str">
            <v>Florida</v>
          </cell>
          <cell r="Z151">
            <v>2014</v>
          </cell>
        </row>
        <row r="152">
          <cell r="H152" t="str">
            <v>SRR1982199</v>
          </cell>
          <cell r="J152" t="str">
            <v>strain: FDA816134-C2</v>
          </cell>
          <cell r="K152" t="str">
            <v>isolation_source: semi soft cheese</v>
          </cell>
          <cell r="L152">
            <v>3176241</v>
          </cell>
          <cell r="M152">
            <v>25</v>
          </cell>
          <cell r="N152">
            <v>3162</v>
          </cell>
          <cell r="O152" t="str">
            <v>Yes</v>
          </cell>
          <cell r="P152">
            <v>0</v>
          </cell>
          <cell r="Q152">
            <v>0</v>
          </cell>
          <cell r="R152">
            <v>0</v>
          </cell>
          <cell r="S152" t="str">
            <v>No</v>
          </cell>
          <cell r="T152" t="str">
            <v/>
          </cell>
          <cell r="U152" t="str">
            <v/>
          </cell>
          <cell r="V152">
            <v>43901.041666666664</v>
          </cell>
          <cell r="W152">
            <v>43551.041666666664</v>
          </cell>
          <cell r="X152" t="str">
            <v>France</v>
          </cell>
          <cell r="Z152">
            <v>2013</v>
          </cell>
        </row>
        <row r="153">
          <cell r="H153" t="str">
            <v>SRR2102385</v>
          </cell>
          <cell r="J153" t="str">
            <v>strain: FDA00009213</v>
          </cell>
          <cell r="K153" t="str">
            <v>isolation_source: cheese</v>
          </cell>
          <cell r="L153">
            <v>3084933</v>
          </cell>
          <cell r="M153">
            <v>25</v>
          </cell>
          <cell r="N153">
            <v>3054</v>
          </cell>
          <cell r="O153" t="str">
            <v>Yes</v>
          </cell>
          <cell r="P153">
            <v>0</v>
          </cell>
          <cell r="Q153">
            <v>0</v>
          </cell>
          <cell r="R153">
            <v>0</v>
          </cell>
          <cell r="S153" t="str">
            <v>No</v>
          </cell>
          <cell r="T153" t="str">
            <v/>
          </cell>
          <cell r="U153" t="str">
            <v/>
          </cell>
          <cell r="V153">
            <v>43551.041666666664</v>
          </cell>
          <cell r="W153">
            <v>43551.041666666664</v>
          </cell>
          <cell r="X153" t="str">
            <v>Greece</v>
          </cell>
          <cell r="Z153">
            <v>2015</v>
          </cell>
        </row>
        <row r="154">
          <cell r="H154" t="str">
            <v>SRR2102385</v>
          </cell>
          <cell r="J154" t="str">
            <v>isolate: MD3894,strain: CFSAN010077</v>
          </cell>
          <cell r="K154" t="str">
            <v>isolation_source: cheese</v>
          </cell>
          <cell r="L154">
            <v>3135127</v>
          </cell>
          <cell r="M154">
            <v>24</v>
          </cell>
          <cell r="N154">
            <v>3091</v>
          </cell>
          <cell r="O154" t="str">
            <v>Yes</v>
          </cell>
          <cell r="P154">
            <v>0</v>
          </cell>
          <cell r="Q154">
            <v>0</v>
          </cell>
          <cell r="R154">
            <v>0</v>
          </cell>
          <cell r="S154" t="str">
            <v>No</v>
          </cell>
          <cell r="T154" t="str">
            <v/>
          </cell>
          <cell r="U154" t="str">
            <v/>
          </cell>
          <cell r="V154">
            <v>43551.041666666664</v>
          </cell>
          <cell r="W154">
            <v>43551.041666666664</v>
          </cell>
          <cell r="X154" t="str">
            <v>USA</v>
          </cell>
          <cell r="Y154" t="str">
            <v>Maryland</v>
          </cell>
          <cell r="Z154">
            <v>2014</v>
          </cell>
        </row>
        <row r="155">
          <cell r="H155" t="str">
            <v>SRR2102432</v>
          </cell>
          <cell r="J155" t="str">
            <v>strain: FDA00009212</v>
          </cell>
          <cell r="K155" t="str">
            <v>isolation_source: cheese</v>
          </cell>
          <cell r="L155">
            <v>3088043</v>
          </cell>
          <cell r="M155">
            <v>19</v>
          </cell>
          <cell r="N155">
            <v>3041</v>
          </cell>
          <cell r="O155" t="str">
            <v>Yes</v>
          </cell>
          <cell r="P155">
            <v>0</v>
          </cell>
          <cell r="Q155">
            <v>0</v>
          </cell>
          <cell r="R155">
            <v>0</v>
          </cell>
          <cell r="S155" t="str">
            <v>No</v>
          </cell>
          <cell r="T155" t="str">
            <v/>
          </cell>
          <cell r="U155" t="str">
            <v/>
          </cell>
          <cell r="V155">
            <v>43551.041666666664</v>
          </cell>
          <cell r="W155">
            <v>43551.041666666664</v>
          </cell>
          <cell r="X155" t="str">
            <v>Greece</v>
          </cell>
          <cell r="Z155">
            <v>2015</v>
          </cell>
        </row>
        <row r="156">
          <cell r="H156" t="str">
            <v>SRR2422721</v>
          </cell>
          <cell r="J156" t="str">
            <v>strain: PNUSAL001710</v>
          </cell>
          <cell r="K156" t="str">
            <v>isolation_source: Queso Fresco</v>
          </cell>
          <cell r="L156">
            <v>3046563</v>
          </cell>
          <cell r="M156">
            <v>27</v>
          </cell>
          <cell r="N156">
            <v>3049</v>
          </cell>
          <cell r="O156" t="str">
            <v>Yes</v>
          </cell>
          <cell r="P156">
            <v>0</v>
          </cell>
          <cell r="Q156">
            <v>0</v>
          </cell>
          <cell r="R156">
            <v>0</v>
          </cell>
          <cell r="S156" t="str">
            <v>No</v>
          </cell>
          <cell r="T156" t="str">
            <v/>
          </cell>
          <cell r="U156" t="str">
            <v/>
          </cell>
          <cell r="V156">
            <v>43551.041666666664</v>
          </cell>
          <cell r="W156">
            <v>43551.041666666664</v>
          </cell>
          <cell r="X156" t="str">
            <v>USA</v>
          </cell>
          <cell r="Y156" t="str">
            <v>New York</v>
          </cell>
          <cell r="Z156" t="str">
            <v>No data</v>
          </cell>
        </row>
        <row r="157">
          <cell r="H157" t="str">
            <v>SRR2533762</v>
          </cell>
          <cell r="J157" t="str">
            <v>strain: FLAG-28101</v>
          </cell>
          <cell r="K157" t="str">
            <v>isolation_source: cheese</v>
          </cell>
          <cell r="L157">
            <v>2960624</v>
          </cell>
          <cell r="M157">
            <v>19</v>
          </cell>
          <cell r="N157">
            <v>2928</v>
          </cell>
          <cell r="O157" t="str">
            <v>Yes</v>
          </cell>
          <cell r="P157">
            <v>0</v>
          </cell>
          <cell r="Q157">
            <v>0</v>
          </cell>
          <cell r="R157">
            <v>0</v>
          </cell>
          <cell r="S157" t="str">
            <v>No</v>
          </cell>
          <cell r="T157" t="str">
            <v/>
          </cell>
          <cell r="U157" t="str">
            <v/>
          </cell>
          <cell r="V157">
            <v>43551.041666666664</v>
          </cell>
          <cell r="W157">
            <v>43551.041666666664</v>
          </cell>
          <cell r="X157" t="str">
            <v>USA</v>
          </cell>
          <cell r="Y157" t="str">
            <v>Florida</v>
          </cell>
          <cell r="Z157">
            <v>2013</v>
          </cell>
        </row>
        <row r="158">
          <cell r="H158" t="str">
            <v>SRR2584342</v>
          </cell>
          <cell r="J158" t="str">
            <v>strain: FLAG-13308</v>
          </cell>
          <cell r="K158" t="str">
            <v>isolation_source: fresh cheese curd</v>
          </cell>
          <cell r="L158">
            <v>3000390</v>
          </cell>
          <cell r="M158">
            <v>18</v>
          </cell>
          <cell r="N158">
            <v>2969</v>
          </cell>
          <cell r="O158" t="str">
            <v>Yes</v>
          </cell>
          <cell r="P158">
            <v>0</v>
          </cell>
          <cell r="Q158">
            <v>0</v>
          </cell>
          <cell r="R158">
            <v>0</v>
          </cell>
          <cell r="S158" t="str">
            <v>No</v>
          </cell>
          <cell r="T158" t="str">
            <v/>
          </cell>
          <cell r="U158" t="str">
            <v/>
          </cell>
          <cell r="V158">
            <v>43551.041666666664</v>
          </cell>
          <cell r="W158">
            <v>43551.041666666664</v>
          </cell>
          <cell r="X158" t="str">
            <v>USA</v>
          </cell>
          <cell r="Y158" t="str">
            <v>Florida</v>
          </cell>
          <cell r="Z158">
            <v>2011</v>
          </cell>
        </row>
        <row r="159">
          <cell r="H159" t="str">
            <v>SRR2584343</v>
          </cell>
          <cell r="J159" t="str">
            <v>strain: FLAG-12827</v>
          </cell>
          <cell r="K159" t="str">
            <v>isolation_source: cheese</v>
          </cell>
          <cell r="L159">
            <v>3155491</v>
          </cell>
          <cell r="M159">
            <v>24</v>
          </cell>
          <cell r="N159">
            <v>3137</v>
          </cell>
          <cell r="O159" t="str">
            <v>Yes</v>
          </cell>
          <cell r="P159">
            <v>0</v>
          </cell>
          <cell r="Q159">
            <v>0</v>
          </cell>
          <cell r="R159">
            <v>0</v>
          </cell>
          <cell r="S159" t="str">
            <v>No</v>
          </cell>
          <cell r="T159" t="str">
            <v/>
          </cell>
          <cell r="U159" t="str">
            <v/>
          </cell>
          <cell r="V159">
            <v>43551.041666666664</v>
          </cell>
          <cell r="W159">
            <v>43551.041666666664</v>
          </cell>
          <cell r="X159" t="str">
            <v>USA</v>
          </cell>
          <cell r="Y159" t="str">
            <v>Florida</v>
          </cell>
          <cell r="Z159">
            <v>2011</v>
          </cell>
        </row>
        <row r="160">
          <cell r="H160" t="str">
            <v>SRR2584346</v>
          </cell>
          <cell r="J160" t="str">
            <v>strain: FLAG-12224</v>
          </cell>
          <cell r="K160" t="str">
            <v>isolation_source: cheese</v>
          </cell>
          <cell r="L160">
            <v>3006739</v>
          </cell>
          <cell r="M160">
            <v>20</v>
          </cell>
          <cell r="N160">
            <v>2975</v>
          </cell>
          <cell r="O160" t="str">
            <v>Yes</v>
          </cell>
          <cell r="P160">
            <v>0</v>
          </cell>
          <cell r="Q160">
            <v>0</v>
          </cell>
          <cell r="R160">
            <v>0</v>
          </cell>
          <cell r="S160" t="str">
            <v>No</v>
          </cell>
          <cell r="T160" t="str">
            <v/>
          </cell>
          <cell r="U160" t="str">
            <v/>
          </cell>
          <cell r="V160">
            <v>43551.041666666664</v>
          </cell>
          <cell r="W160">
            <v>43551.041666666664</v>
          </cell>
          <cell r="X160" t="str">
            <v>USA</v>
          </cell>
          <cell r="Y160" t="str">
            <v>Florida</v>
          </cell>
          <cell r="Z160">
            <v>2011</v>
          </cell>
        </row>
        <row r="161">
          <cell r="H161" t="str">
            <v>SRR2585424</v>
          </cell>
          <cell r="J161" t="str">
            <v>strain: FDA739934 1-1</v>
          </cell>
          <cell r="K161" t="str">
            <v>isolation_source: cheese</v>
          </cell>
          <cell r="L161">
            <v>3096097</v>
          </cell>
          <cell r="M161">
            <v>22</v>
          </cell>
          <cell r="N161">
            <v>3102</v>
          </cell>
          <cell r="O161" t="str">
            <v>Yes</v>
          </cell>
          <cell r="P161">
            <v>0</v>
          </cell>
          <cell r="Q161">
            <v>0</v>
          </cell>
          <cell r="R161">
            <v>0</v>
          </cell>
          <cell r="S161" t="str">
            <v>No</v>
          </cell>
          <cell r="T161" t="str">
            <v/>
          </cell>
          <cell r="U161" t="str">
            <v/>
          </cell>
          <cell r="V161">
            <v>43901.041666666664</v>
          </cell>
          <cell r="W161">
            <v>43551.041666666664</v>
          </cell>
          <cell r="X161" t="str">
            <v>USA</v>
          </cell>
          <cell r="Y161" t="str">
            <v>California</v>
          </cell>
          <cell r="Z161">
            <v>2012</v>
          </cell>
        </row>
        <row r="162">
          <cell r="H162" t="str">
            <v>SRR2585425</v>
          </cell>
          <cell r="J162" t="str">
            <v>strain: FDA739935 1-1</v>
          </cell>
          <cell r="K162" t="str">
            <v>isolation_source: cheese</v>
          </cell>
          <cell r="L162">
            <v>3062544</v>
          </cell>
          <cell r="M162">
            <v>21</v>
          </cell>
          <cell r="N162">
            <v>3078</v>
          </cell>
          <cell r="O162" t="str">
            <v>Yes</v>
          </cell>
          <cell r="P162">
            <v>0</v>
          </cell>
          <cell r="Q162">
            <v>0</v>
          </cell>
          <cell r="R162">
            <v>0</v>
          </cell>
          <cell r="S162" t="str">
            <v>No</v>
          </cell>
          <cell r="T162" t="str">
            <v/>
          </cell>
          <cell r="U162" t="str">
            <v/>
          </cell>
          <cell r="V162">
            <v>43901.041666666664</v>
          </cell>
          <cell r="W162">
            <v>43551.041666666664</v>
          </cell>
          <cell r="X162" t="str">
            <v>USA</v>
          </cell>
          <cell r="Y162" t="str">
            <v>California</v>
          </cell>
          <cell r="Z162">
            <v>2012</v>
          </cell>
        </row>
        <row r="163">
          <cell r="H163" t="str">
            <v>SRR2751894</v>
          </cell>
          <cell r="J163" t="str">
            <v>strain: FDA842910</v>
          </cell>
          <cell r="K163" t="str">
            <v>isolation_source: cheese</v>
          </cell>
          <cell r="L163">
            <v>3025349</v>
          </cell>
          <cell r="M163">
            <v>23</v>
          </cell>
          <cell r="N163">
            <v>2991</v>
          </cell>
          <cell r="O163" t="str">
            <v>Yes</v>
          </cell>
          <cell r="P163">
            <v>0</v>
          </cell>
          <cell r="Q163">
            <v>0</v>
          </cell>
          <cell r="R163">
            <v>0</v>
          </cell>
          <cell r="S163" t="str">
            <v>No</v>
          </cell>
          <cell r="T163" t="str">
            <v/>
          </cell>
          <cell r="U163" t="str">
            <v/>
          </cell>
          <cell r="V163">
            <v>43902.041666666664</v>
          </cell>
          <cell r="W163">
            <v>43560.083333333336</v>
          </cell>
          <cell r="X163" t="str">
            <v>France</v>
          </cell>
          <cell r="Z163">
            <v>2015</v>
          </cell>
        </row>
        <row r="164">
          <cell r="H164" t="str">
            <v>SRR2811169</v>
          </cell>
          <cell r="J164" t="str">
            <v>strain: FLAG-13069</v>
          </cell>
          <cell r="K164" t="str">
            <v>isolation_source: Blue Stilton Cheese</v>
          </cell>
          <cell r="L164">
            <v>3216798</v>
          </cell>
          <cell r="M164">
            <v>56</v>
          </cell>
          <cell r="N164">
            <v>3227</v>
          </cell>
          <cell r="O164" t="str">
            <v>Yes</v>
          </cell>
          <cell r="P164">
            <v>0</v>
          </cell>
          <cell r="Q164">
            <v>0</v>
          </cell>
          <cell r="R164">
            <v>0</v>
          </cell>
          <cell r="S164" t="str">
            <v>No</v>
          </cell>
          <cell r="T164" t="str">
            <v/>
          </cell>
          <cell r="U164" t="str">
            <v/>
          </cell>
          <cell r="V164">
            <v>43560.083333333336</v>
          </cell>
          <cell r="W164">
            <v>43560.083333333336</v>
          </cell>
          <cell r="X164" t="str">
            <v>USA</v>
          </cell>
          <cell r="Y164" t="str">
            <v>Florida</v>
          </cell>
          <cell r="Z164">
            <v>2015</v>
          </cell>
        </row>
        <row r="165">
          <cell r="H165" t="str">
            <v>SRR2924557</v>
          </cell>
          <cell r="J165" t="str">
            <v>strain: CFSAN028803</v>
          </cell>
          <cell r="K165" t="str">
            <v>isolation_source: semi soft cheese</v>
          </cell>
          <cell r="L165">
            <v>0</v>
          </cell>
          <cell r="M165">
            <v>0</v>
          </cell>
          <cell r="N165">
            <v>0</v>
          </cell>
          <cell r="O165" t="str">
            <v>No</v>
          </cell>
          <cell r="P165">
            <v>0</v>
          </cell>
          <cell r="Q165">
            <v>0</v>
          </cell>
          <cell r="R165">
            <v>0</v>
          </cell>
          <cell r="S165" t="str">
            <v>No</v>
          </cell>
          <cell r="T165" t="str">
            <v>NZ_QOSH01000001-NZ_QOSH01000017</v>
          </cell>
          <cell r="U165" t="str">
            <v/>
          </cell>
          <cell r="V165">
            <v>44056.083333333336</v>
          </cell>
          <cell r="W165">
            <v>43377.083333333336</v>
          </cell>
          <cell r="X165" t="str">
            <v>USA</v>
          </cell>
          <cell r="Y165" t="str">
            <v>Maryland</v>
          </cell>
          <cell r="Z165">
            <v>2013</v>
          </cell>
        </row>
        <row r="166">
          <cell r="H166" t="str">
            <v>SRR2924558</v>
          </cell>
          <cell r="J166" t="str">
            <v>strain: CFSAN028804</v>
          </cell>
          <cell r="K166" t="str">
            <v>isolation_source: semi soft cheese</v>
          </cell>
          <cell r="L166">
            <v>2920603</v>
          </cell>
          <cell r="M166">
            <v>15</v>
          </cell>
          <cell r="N166">
            <v>2876</v>
          </cell>
          <cell r="O166" t="str">
            <v>Yes</v>
          </cell>
          <cell r="P166">
            <v>0</v>
          </cell>
          <cell r="Q166">
            <v>0</v>
          </cell>
          <cell r="R166">
            <v>0</v>
          </cell>
          <cell r="S166" t="str">
            <v>No</v>
          </cell>
          <cell r="T166" t="str">
            <v/>
          </cell>
          <cell r="U166" t="str">
            <v/>
          </cell>
          <cell r="V166">
            <v>43551.041666666664</v>
          </cell>
          <cell r="W166">
            <v>43551.041666666664</v>
          </cell>
          <cell r="X166" t="str">
            <v>USA</v>
          </cell>
          <cell r="Y166" t="str">
            <v>Maryland</v>
          </cell>
          <cell r="Z166">
            <v>2013</v>
          </cell>
        </row>
        <row r="167">
          <cell r="H167" t="str">
            <v>SRR2924593</v>
          </cell>
          <cell r="J167" t="str">
            <v>strain: CFSAN028791</v>
          </cell>
          <cell r="K167" t="str">
            <v>isolation_source: soft ripened cheese</v>
          </cell>
          <cell r="L167">
            <v>0</v>
          </cell>
          <cell r="M167">
            <v>0</v>
          </cell>
          <cell r="N167">
            <v>0</v>
          </cell>
          <cell r="O167" t="str">
            <v>No</v>
          </cell>
          <cell r="P167">
            <v>0</v>
          </cell>
          <cell r="Q167">
            <v>0</v>
          </cell>
          <cell r="R167">
            <v>0</v>
          </cell>
          <cell r="S167" t="str">
            <v>No</v>
          </cell>
          <cell r="T167" t="str">
            <v>NZ_QOSK01000001-NZ_QOSK01000016</v>
          </cell>
          <cell r="U167" t="str">
            <v/>
          </cell>
          <cell r="V167">
            <v>44056.083333333336</v>
          </cell>
          <cell r="W167">
            <v>43377.083333333336</v>
          </cell>
          <cell r="X167" t="str">
            <v>USA</v>
          </cell>
          <cell r="Y167" t="str">
            <v>Maryland</v>
          </cell>
          <cell r="Z167">
            <v>2013</v>
          </cell>
        </row>
        <row r="168">
          <cell r="H168" t="str">
            <v>SRR2924594</v>
          </cell>
          <cell r="J168" t="str">
            <v>strain: CFSAN028792</v>
          </cell>
          <cell r="K168" t="str">
            <v>isolation_source: soft ripened cheese</v>
          </cell>
          <cell r="L168">
            <v>2961021</v>
          </cell>
          <cell r="M168">
            <v>17</v>
          </cell>
          <cell r="N168">
            <v>2904</v>
          </cell>
          <cell r="O168" t="str">
            <v>Yes</v>
          </cell>
          <cell r="P168">
            <v>0</v>
          </cell>
          <cell r="Q168">
            <v>0</v>
          </cell>
          <cell r="R168">
            <v>0</v>
          </cell>
          <cell r="S168" t="str">
            <v>No</v>
          </cell>
          <cell r="T168" t="str">
            <v/>
          </cell>
          <cell r="U168" t="str">
            <v/>
          </cell>
          <cell r="V168">
            <v>43560.083333333336</v>
          </cell>
          <cell r="W168">
            <v>43560.083333333336</v>
          </cell>
          <cell r="X168" t="str">
            <v>USA</v>
          </cell>
          <cell r="Y168" t="str">
            <v>Maryland</v>
          </cell>
          <cell r="Z168">
            <v>2013</v>
          </cell>
        </row>
        <row r="169">
          <cell r="H169" t="str">
            <v>SRR2924601</v>
          </cell>
          <cell r="J169" t="str">
            <v>strain: CFSAN028799</v>
          </cell>
          <cell r="K169" t="str">
            <v>isolation_source: fresh cheese</v>
          </cell>
          <cell r="L169">
            <v>0</v>
          </cell>
          <cell r="M169">
            <v>0</v>
          </cell>
          <cell r="N169">
            <v>0</v>
          </cell>
          <cell r="O169" t="str">
            <v>No</v>
          </cell>
          <cell r="P169">
            <v>0</v>
          </cell>
          <cell r="Q169">
            <v>0</v>
          </cell>
          <cell r="R169">
            <v>0</v>
          </cell>
          <cell r="S169" t="str">
            <v>No</v>
          </cell>
          <cell r="T169" t="str">
            <v>NZ_QUPC01000001-NZ_QUPC01000013</v>
          </cell>
          <cell r="U169" t="str">
            <v/>
          </cell>
          <cell r="V169">
            <v>44056.083333333336</v>
          </cell>
          <cell r="W169">
            <v>43377.083333333336</v>
          </cell>
          <cell r="X169" t="str">
            <v>USA</v>
          </cell>
          <cell r="Y169" t="str">
            <v>Maryland</v>
          </cell>
          <cell r="Z169">
            <v>2013</v>
          </cell>
        </row>
        <row r="170">
          <cell r="H170" t="str">
            <v>SRR2924602</v>
          </cell>
          <cell r="J170" t="str">
            <v>strain: CFSAN028800</v>
          </cell>
          <cell r="K170" t="str">
            <v>isolation_source: fresh cheese</v>
          </cell>
          <cell r="L170">
            <v>3045885</v>
          </cell>
          <cell r="M170">
            <v>16</v>
          </cell>
          <cell r="N170">
            <v>3029</v>
          </cell>
          <cell r="O170" t="str">
            <v>Yes</v>
          </cell>
          <cell r="P170">
            <v>0</v>
          </cell>
          <cell r="Q170">
            <v>0</v>
          </cell>
          <cell r="R170">
            <v>0</v>
          </cell>
          <cell r="S170" t="str">
            <v>No</v>
          </cell>
          <cell r="T170" t="str">
            <v/>
          </cell>
          <cell r="U170" t="str">
            <v/>
          </cell>
          <cell r="V170">
            <v>43551.041666666664</v>
          </cell>
          <cell r="W170">
            <v>43551.041666666664</v>
          </cell>
          <cell r="X170" t="str">
            <v>USA</v>
          </cell>
          <cell r="Y170" t="str">
            <v>Maryland</v>
          </cell>
          <cell r="Z170">
            <v>2013</v>
          </cell>
        </row>
        <row r="171">
          <cell r="H171" t="str">
            <v>SRR2924603</v>
          </cell>
          <cell r="J171" t="str">
            <v>strain: CFSAN028801</v>
          </cell>
          <cell r="K171" t="str">
            <v>isolation_source: soft ripened cheese</v>
          </cell>
          <cell r="L171">
            <v>0</v>
          </cell>
          <cell r="M171">
            <v>0</v>
          </cell>
          <cell r="N171">
            <v>0</v>
          </cell>
          <cell r="O171" t="str">
            <v>No</v>
          </cell>
          <cell r="P171">
            <v>0</v>
          </cell>
          <cell r="Q171">
            <v>0</v>
          </cell>
          <cell r="R171">
            <v>0</v>
          </cell>
          <cell r="S171" t="str">
            <v>No</v>
          </cell>
          <cell r="T171" t="str">
            <v>NZ_QUPB01000001-NZ_QUPB01000020</v>
          </cell>
          <cell r="U171" t="str">
            <v/>
          </cell>
          <cell r="V171">
            <v>44056.083333333336</v>
          </cell>
          <cell r="W171">
            <v>43377.083333333336</v>
          </cell>
          <cell r="X171" t="str">
            <v>USA</v>
          </cell>
          <cell r="Y171" t="str">
            <v>Maryland</v>
          </cell>
          <cell r="Z171">
            <v>2013</v>
          </cell>
        </row>
        <row r="172">
          <cell r="H172" t="str">
            <v>SRR2924604</v>
          </cell>
          <cell r="J172" t="str">
            <v>strain: CFSAN028802</v>
          </cell>
          <cell r="K172" t="str">
            <v>isolation_source: soft ripened cheese</v>
          </cell>
          <cell r="L172">
            <v>3177946</v>
          </cell>
          <cell r="M172">
            <v>20</v>
          </cell>
          <cell r="N172">
            <v>3201</v>
          </cell>
          <cell r="O172" t="str">
            <v>Yes</v>
          </cell>
          <cell r="P172">
            <v>0</v>
          </cell>
          <cell r="Q172">
            <v>0</v>
          </cell>
          <cell r="R172">
            <v>0</v>
          </cell>
          <cell r="S172" t="str">
            <v>No</v>
          </cell>
          <cell r="T172" t="str">
            <v/>
          </cell>
          <cell r="U172" t="str">
            <v/>
          </cell>
          <cell r="V172">
            <v>43551.041666666664</v>
          </cell>
          <cell r="W172">
            <v>43551.041666666664</v>
          </cell>
          <cell r="X172" t="str">
            <v>USA</v>
          </cell>
          <cell r="Y172" t="str">
            <v>Maryland</v>
          </cell>
          <cell r="Z172">
            <v>2013</v>
          </cell>
        </row>
        <row r="173">
          <cell r="H173" t="str">
            <v>SRR2962368</v>
          </cell>
          <cell r="J173" t="str">
            <v>strain: FLAG-14068</v>
          </cell>
          <cell r="K173" t="str">
            <v>isolation_source: American Curd Cheese</v>
          </cell>
          <cell r="L173">
            <v>3109991</v>
          </cell>
          <cell r="M173">
            <v>20</v>
          </cell>
          <cell r="N173">
            <v>3055</v>
          </cell>
          <cell r="O173" t="str">
            <v>Yes</v>
          </cell>
          <cell r="P173">
            <v>0</v>
          </cell>
          <cell r="Q173">
            <v>0</v>
          </cell>
          <cell r="R173">
            <v>0</v>
          </cell>
          <cell r="S173" t="str">
            <v>No</v>
          </cell>
          <cell r="T173" t="str">
            <v/>
          </cell>
          <cell r="U173" t="str">
            <v/>
          </cell>
          <cell r="V173">
            <v>43560.083333333336</v>
          </cell>
          <cell r="W173">
            <v>43560.083333333336</v>
          </cell>
          <cell r="X173" t="str">
            <v>USA</v>
          </cell>
          <cell r="Y173" t="str">
            <v>Florida</v>
          </cell>
          <cell r="Z173">
            <v>2015</v>
          </cell>
        </row>
        <row r="174">
          <cell r="H174" t="str">
            <v>SRR3108919</v>
          </cell>
          <cell r="J174" t="str">
            <v>strain: LiDS0177</v>
          </cell>
          <cell r="K174" t="str">
            <v>isolation_source: Solid - Food; Food; dairy Products; Raw - Raw milk cheese (unpasteurized)</v>
          </cell>
          <cell r="L174">
            <v>2984636</v>
          </cell>
          <cell r="M174">
            <v>17</v>
          </cell>
          <cell r="N174">
            <v>2927</v>
          </cell>
          <cell r="O174" t="str">
            <v>Yes</v>
          </cell>
          <cell r="P174">
            <v>0</v>
          </cell>
          <cell r="Q174">
            <v>0</v>
          </cell>
          <cell r="R174">
            <v>0</v>
          </cell>
          <cell r="S174" t="str">
            <v>No</v>
          </cell>
          <cell r="T174" t="str">
            <v/>
          </cell>
          <cell r="U174" t="str">
            <v/>
          </cell>
          <cell r="V174">
            <v>43864.041666666664</v>
          </cell>
          <cell r="W174">
            <v>43864.041666666664</v>
          </cell>
          <cell r="X174" t="str">
            <v>Canada</v>
          </cell>
          <cell r="Z174">
            <v>2009</v>
          </cell>
        </row>
        <row r="175">
          <cell r="H175" t="str">
            <v>SRR3108926</v>
          </cell>
          <cell r="J175" t="str">
            <v>strain: LiDS0165</v>
          </cell>
          <cell r="K175" t="str">
            <v>isolation_source: Solid - Food; Food; dairy Products; Heat processed (pasterized) - Ripened - Cheese made from pasteurized milk - Semi-soft - Ricotta; Pasteurized</v>
          </cell>
          <cell r="L175">
            <v>3025035</v>
          </cell>
          <cell r="M175">
            <v>21</v>
          </cell>
          <cell r="N175">
            <v>3008</v>
          </cell>
          <cell r="O175" t="str">
            <v>Yes</v>
          </cell>
          <cell r="P175">
            <v>0</v>
          </cell>
          <cell r="Q175">
            <v>0</v>
          </cell>
          <cell r="R175">
            <v>0</v>
          </cell>
          <cell r="S175" t="str">
            <v>No</v>
          </cell>
          <cell r="T175" t="str">
            <v/>
          </cell>
          <cell r="U175" t="str">
            <v/>
          </cell>
          <cell r="V175">
            <v>43864.041666666664</v>
          </cell>
          <cell r="W175">
            <v>43864.041666666664</v>
          </cell>
          <cell r="X175" t="str">
            <v>Canada</v>
          </cell>
          <cell r="Z175">
            <v>2011</v>
          </cell>
        </row>
        <row r="176">
          <cell r="H176" t="str">
            <v>SRR3108929</v>
          </cell>
          <cell r="J176" t="str">
            <v>strain: LiDS0180</v>
          </cell>
          <cell r="K176" t="str">
            <v>isolation_source: Solid - Food; Food; dairy Products; Raw - Raw milk cheese (unpasteurized); Raw</v>
          </cell>
          <cell r="L176">
            <v>2925347</v>
          </cell>
          <cell r="M176">
            <v>16</v>
          </cell>
          <cell r="N176">
            <v>2871</v>
          </cell>
          <cell r="O176" t="str">
            <v>Yes</v>
          </cell>
          <cell r="P176">
            <v>0</v>
          </cell>
          <cell r="Q176">
            <v>0</v>
          </cell>
          <cell r="R176">
            <v>0</v>
          </cell>
          <cell r="S176" t="str">
            <v>No</v>
          </cell>
          <cell r="T176" t="str">
            <v/>
          </cell>
          <cell r="U176" t="str">
            <v/>
          </cell>
          <cell r="V176">
            <v>43864.041666666664</v>
          </cell>
          <cell r="W176">
            <v>43864.041666666664</v>
          </cell>
          <cell r="X176" t="str">
            <v>Canada</v>
          </cell>
          <cell r="Z176">
            <v>2009</v>
          </cell>
        </row>
        <row r="177">
          <cell r="H177" t="str">
            <v>SRR3109060</v>
          </cell>
          <cell r="J177" t="str">
            <v>strain: LiDS0209</v>
          </cell>
          <cell r="K177" t="str">
            <v>isolation_source: Solid - Food; Food; dairy Products; Raw - Raw milk cheese (unpasteurized); Ready-to-eat (RTE)</v>
          </cell>
          <cell r="L177">
            <v>3022342</v>
          </cell>
          <cell r="M177">
            <v>24</v>
          </cell>
          <cell r="N177">
            <v>3011</v>
          </cell>
          <cell r="O177" t="str">
            <v>Yes</v>
          </cell>
          <cell r="P177">
            <v>0</v>
          </cell>
          <cell r="Q177">
            <v>0</v>
          </cell>
          <cell r="R177">
            <v>0</v>
          </cell>
          <cell r="S177" t="str">
            <v>No</v>
          </cell>
          <cell r="T177" t="str">
            <v/>
          </cell>
          <cell r="U177" t="str">
            <v/>
          </cell>
          <cell r="V177">
            <v>43864.041666666664</v>
          </cell>
          <cell r="W177">
            <v>43864.041666666664</v>
          </cell>
          <cell r="X177" t="str">
            <v>Canada</v>
          </cell>
          <cell r="Z177">
            <v>2011</v>
          </cell>
        </row>
        <row r="178">
          <cell r="H178" t="str">
            <v>SRR3112627</v>
          </cell>
          <cell r="J178" t="str">
            <v>strain: LiDS0059</v>
          </cell>
          <cell r="K178" t="str">
            <v>isolation_source: Solid - Food; Food; dairy Products; Heat processed (pasterized) - Ripened - Cheese made from pasteurized milk - Soft - cream cheese; Pasteurized</v>
          </cell>
          <cell r="L178">
            <v>2994160</v>
          </cell>
          <cell r="M178">
            <v>23</v>
          </cell>
          <cell r="N178">
            <v>2937</v>
          </cell>
          <cell r="O178" t="str">
            <v>Yes</v>
          </cell>
          <cell r="P178">
            <v>0</v>
          </cell>
          <cell r="Q178">
            <v>0</v>
          </cell>
          <cell r="R178">
            <v>0</v>
          </cell>
          <cell r="S178" t="str">
            <v>No</v>
          </cell>
          <cell r="T178" t="str">
            <v/>
          </cell>
          <cell r="U178" t="str">
            <v/>
          </cell>
          <cell r="V178">
            <v>43864.041666666664</v>
          </cell>
          <cell r="W178">
            <v>43864.041666666664</v>
          </cell>
          <cell r="X178" t="str">
            <v>Canada</v>
          </cell>
          <cell r="Z178">
            <v>2002</v>
          </cell>
        </row>
        <row r="179">
          <cell r="H179" t="str">
            <v>SRR3112633</v>
          </cell>
          <cell r="J179" t="str">
            <v>strain: LiDS0060</v>
          </cell>
          <cell r="K179" t="str">
            <v>isolation_source: Solid - Food; Food; dairy Products; Heat processed (pasterized) - Ripened - Cheese made from pasteurized milk - Semi-soft - Mozzarella\, Bocconcini; Pasteurized</v>
          </cell>
          <cell r="L179">
            <v>2957489</v>
          </cell>
          <cell r="M179">
            <v>11</v>
          </cell>
          <cell r="N179">
            <v>2895</v>
          </cell>
          <cell r="O179" t="str">
            <v>Yes</v>
          </cell>
          <cell r="P179">
            <v>0</v>
          </cell>
          <cell r="Q179">
            <v>0</v>
          </cell>
          <cell r="R179">
            <v>0</v>
          </cell>
          <cell r="S179" t="str">
            <v>No</v>
          </cell>
          <cell r="T179" t="str">
            <v/>
          </cell>
          <cell r="U179" t="str">
            <v/>
          </cell>
          <cell r="V179">
            <v>43864.041666666664</v>
          </cell>
          <cell r="W179">
            <v>43864.041666666664</v>
          </cell>
          <cell r="X179" t="str">
            <v>Canada</v>
          </cell>
          <cell r="Z179">
            <v>2004</v>
          </cell>
        </row>
        <row r="180">
          <cell r="H180" t="str">
            <v>SRR3113962</v>
          </cell>
          <cell r="J180" t="str">
            <v>strain: LiDS0099</v>
          </cell>
          <cell r="K180" t="str">
            <v>isolation_source: Solid - Food; Food; dairy Products; Heat processed (pasterized) - Ripened - Cheese made from pasteurized milk - Soft - Cream cheese; Ready-to-eat (RTE)</v>
          </cell>
          <cell r="L180">
            <v>3010157</v>
          </cell>
          <cell r="M180">
            <v>35</v>
          </cell>
          <cell r="N180">
            <v>2979</v>
          </cell>
          <cell r="O180" t="str">
            <v>Yes</v>
          </cell>
          <cell r="P180">
            <v>0</v>
          </cell>
          <cell r="Q180">
            <v>0</v>
          </cell>
          <cell r="R180">
            <v>0</v>
          </cell>
          <cell r="S180" t="str">
            <v>No</v>
          </cell>
          <cell r="T180" t="str">
            <v/>
          </cell>
          <cell r="U180" t="str">
            <v/>
          </cell>
          <cell r="V180">
            <v>43864.041666666664</v>
          </cell>
          <cell r="W180">
            <v>43864.041666666664</v>
          </cell>
          <cell r="X180" t="str">
            <v>Canada</v>
          </cell>
          <cell r="Z180">
            <v>2009</v>
          </cell>
        </row>
        <row r="181">
          <cell r="H181" t="str">
            <v>SRR3113964</v>
          </cell>
          <cell r="J181" t="str">
            <v>strain: LiDS0075</v>
          </cell>
          <cell r="K181" t="str">
            <v>isolation_source: Solid - Food; Food; dairy Products; Heat processed (pasterized) - Ripened - Cheese made from pasteurized milk - Soft - cream cheese; Pasteurized</v>
          </cell>
          <cell r="L181">
            <v>2997368</v>
          </cell>
          <cell r="M181">
            <v>28</v>
          </cell>
          <cell r="N181">
            <v>2947</v>
          </cell>
          <cell r="O181" t="str">
            <v>Yes</v>
          </cell>
          <cell r="P181">
            <v>0</v>
          </cell>
          <cell r="Q181">
            <v>0</v>
          </cell>
          <cell r="R181">
            <v>0</v>
          </cell>
          <cell r="S181" t="str">
            <v>No</v>
          </cell>
          <cell r="T181" t="str">
            <v/>
          </cell>
          <cell r="U181" t="str">
            <v/>
          </cell>
          <cell r="V181">
            <v>43864.041666666664</v>
          </cell>
          <cell r="W181">
            <v>43864.041666666664</v>
          </cell>
          <cell r="X181" t="str">
            <v>Canada</v>
          </cell>
          <cell r="Z181">
            <v>2002</v>
          </cell>
        </row>
        <row r="182">
          <cell r="H182" t="str">
            <v>SRR3113975</v>
          </cell>
          <cell r="J182" t="str">
            <v>strain: LiDS0076</v>
          </cell>
          <cell r="K182" t="str">
            <v>isolation_source: Solid - Food; Food; dairy Products; Heat processed (pasterized) - Ripened - Cheese made from pasteurized milk - Soft-ripened - Brie\, Camembert; Pasteurized</v>
          </cell>
          <cell r="L182">
            <v>2986177</v>
          </cell>
          <cell r="M182">
            <v>23</v>
          </cell>
          <cell r="N182">
            <v>2930</v>
          </cell>
          <cell r="O182" t="str">
            <v>Yes</v>
          </cell>
          <cell r="P182">
            <v>0</v>
          </cell>
          <cell r="Q182">
            <v>0</v>
          </cell>
          <cell r="R182">
            <v>0</v>
          </cell>
          <cell r="S182" t="str">
            <v>No</v>
          </cell>
          <cell r="T182" t="str">
            <v/>
          </cell>
          <cell r="U182" t="str">
            <v/>
          </cell>
          <cell r="V182">
            <v>43864.041666666664</v>
          </cell>
          <cell r="W182">
            <v>43864.041666666664</v>
          </cell>
          <cell r="X182" t="str">
            <v>Canada</v>
          </cell>
          <cell r="Z182">
            <v>2002</v>
          </cell>
        </row>
        <row r="183">
          <cell r="H183" t="str">
            <v>SRR3113990</v>
          </cell>
          <cell r="J183" t="str">
            <v>strain: LiDS0077</v>
          </cell>
          <cell r="K183" t="str">
            <v>isolation_source: Solid - Food; Food; dairy Products; Heat processed (pasterized) - Ripened - Cheese made from pasteurized milk - Blue style - Blue\, Gorgonzola\, Roquefort\, Stilton; Pasteurized</v>
          </cell>
          <cell r="L183">
            <v>3078883</v>
          </cell>
          <cell r="M183">
            <v>20</v>
          </cell>
          <cell r="N183">
            <v>3073</v>
          </cell>
          <cell r="O183" t="str">
            <v>Yes</v>
          </cell>
          <cell r="P183">
            <v>0</v>
          </cell>
          <cell r="Q183">
            <v>0</v>
          </cell>
          <cell r="R183">
            <v>0</v>
          </cell>
          <cell r="S183" t="str">
            <v>No</v>
          </cell>
          <cell r="T183" t="str">
            <v/>
          </cell>
          <cell r="U183" t="str">
            <v/>
          </cell>
          <cell r="V183">
            <v>43864.041666666664</v>
          </cell>
          <cell r="W183">
            <v>43864.041666666664</v>
          </cell>
          <cell r="X183" t="str">
            <v>Canada</v>
          </cell>
          <cell r="Z183">
            <v>2006</v>
          </cell>
        </row>
        <row r="184">
          <cell r="H184" t="str">
            <v>SRR3114222</v>
          </cell>
          <cell r="J184" t="str">
            <v>strain: LiDS0113</v>
          </cell>
          <cell r="K184" t="str">
            <v>isolation_source: Solid - Food; Food; dairy Products; Heat processed (pasterized) - Ripened - Cheese made from pasteurized milk - Soft - Cheese curds; Pasteurized</v>
          </cell>
          <cell r="L184">
            <v>2961814</v>
          </cell>
          <cell r="M184">
            <v>21</v>
          </cell>
          <cell r="N184">
            <v>2943</v>
          </cell>
          <cell r="O184" t="str">
            <v>Yes</v>
          </cell>
          <cell r="P184">
            <v>0</v>
          </cell>
          <cell r="Q184">
            <v>0</v>
          </cell>
          <cell r="R184">
            <v>0</v>
          </cell>
          <cell r="S184" t="str">
            <v>No</v>
          </cell>
          <cell r="T184" t="str">
            <v/>
          </cell>
          <cell r="U184" t="str">
            <v/>
          </cell>
          <cell r="V184">
            <v>43864.041666666664</v>
          </cell>
          <cell r="W184">
            <v>43864.041666666664</v>
          </cell>
          <cell r="X184" t="str">
            <v>Canada</v>
          </cell>
          <cell r="Z184">
            <v>2006</v>
          </cell>
        </row>
        <row r="185">
          <cell r="H185" t="str">
            <v>SRR3173294</v>
          </cell>
          <cell r="J185" t="str">
            <v>strain: FDA399571-1</v>
          </cell>
          <cell r="K185" t="str">
            <v>isolation_source: manouri cheese</v>
          </cell>
          <cell r="L185">
            <v>3034494</v>
          </cell>
          <cell r="M185">
            <v>27</v>
          </cell>
          <cell r="N185">
            <v>3003</v>
          </cell>
          <cell r="O185" t="str">
            <v>Yes</v>
          </cell>
          <cell r="P185">
            <v>0</v>
          </cell>
          <cell r="Q185">
            <v>0</v>
          </cell>
          <cell r="R185">
            <v>0</v>
          </cell>
          <cell r="S185" t="str">
            <v>No</v>
          </cell>
          <cell r="T185" t="str">
            <v/>
          </cell>
          <cell r="U185" t="str">
            <v/>
          </cell>
          <cell r="V185">
            <v>43901.041666666664</v>
          </cell>
          <cell r="W185">
            <v>43551.041666666664</v>
          </cell>
          <cell r="X185" t="str">
            <v>Greece</v>
          </cell>
          <cell r="Z185">
            <v>2006</v>
          </cell>
        </row>
        <row r="186">
          <cell r="H186" t="str">
            <v>SRR3173360</v>
          </cell>
          <cell r="J186" t="str">
            <v>strain: FDA399571-2</v>
          </cell>
          <cell r="K186" t="str">
            <v>isolation_source: manouri cheese</v>
          </cell>
          <cell r="L186">
            <v>3005751</v>
          </cell>
          <cell r="M186">
            <v>45</v>
          </cell>
          <cell r="N186">
            <v>2982</v>
          </cell>
          <cell r="O186" t="str">
            <v>Yes</v>
          </cell>
          <cell r="P186">
            <v>0</v>
          </cell>
          <cell r="Q186">
            <v>0</v>
          </cell>
          <cell r="R186">
            <v>0</v>
          </cell>
          <cell r="S186" t="str">
            <v>No</v>
          </cell>
          <cell r="T186" t="str">
            <v/>
          </cell>
          <cell r="U186" t="str">
            <v/>
          </cell>
          <cell r="V186">
            <v>43901.041666666664</v>
          </cell>
          <cell r="W186">
            <v>43551.041666666664</v>
          </cell>
          <cell r="X186" t="str">
            <v>Greece</v>
          </cell>
          <cell r="Z186">
            <v>2006</v>
          </cell>
        </row>
        <row r="187">
          <cell r="H187" t="str">
            <v>SRR3173361</v>
          </cell>
          <cell r="J187" t="str">
            <v>strain: FDA447350-1</v>
          </cell>
          <cell r="K187" t="str">
            <v>isolation_source: latin american cheese</v>
          </cell>
          <cell r="L187">
            <v>3079681</v>
          </cell>
          <cell r="M187">
            <v>76</v>
          </cell>
          <cell r="N187">
            <v>3045</v>
          </cell>
          <cell r="O187" t="str">
            <v>Yes</v>
          </cell>
          <cell r="P187">
            <v>0</v>
          </cell>
          <cell r="Q187">
            <v>0</v>
          </cell>
          <cell r="R187">
            <v>0</v>
          </cell>
          <cell r="S187" t="str">
            <v>No</v>
          </cell>
          <cell r="T187" t="str">
            <v/>
          </cell>
          <cell r="U187" t="str">
            <v/>
          </cell>
          <cell r="V187">
            <v>43901.041666666664</v>
          </cell>
          <cell r="W187">
            <v>43551.041666666664</v>
          </cell>
          <cell r="X187" t="str">
            <v>Mexico</v>
          </cell>
          <cell r="Z187">
            <v>2007</v>
          </cell>
        </row>
        <row r="188">
          <cell r="H188" t="str">
            <v>SRR3173362</v>
          </cell>
          <cell r="J188" t="str">
            <v>strain: FDA447350-2</v>
          </cell>
          <cell r="K188" t="str">
            <v>isolation_source: latin american cheese</v>
          </cell>
          <cell r="L188">
            <v>3078966</v>
          </cell>
          <cell r="M188">
            <v>53</v>
          </cell>
          <cell r="N188">
            <v>3040</v>
          </cell>
          <cell r="O188" t="str">
            <v>Yes</v>
          </cell>
          <cell r="P188">
            <v>0</v>
          </cell>
          <cell r="Q188">
            <v>0</v>
          </cell>
          <cell r="R188">
            <v>0</v>
          </cell>
          <cell r="S188" t="str">
            <v>No</v>
          </cell>
          <cell r="T188" t="str">
            <v/>
          </cell>
          <cell r="U188" t="str">
            <v/>
          </cell>
          <cell r="V188">
            <v>43901.041666666664</v>
          </cell>
          <cell r="W188">
            <v>43551.041666666664</v>
          </cell>
          <cell r="X188" t="str">
            <v>Mexico</v>
          </cell>
          <cell r="Z188">
            <v>2007</v>
          </cell>
        </row>
        <row r="189">
          <cell r="H189" t="str">
            <v>SRR3173363</v>
          </cell>
          <cell r="J189" t="str">
            <v>strain: FDA488302-Ox1</v>
          </cell>
          <cell r="K189" t="str">
            <v>isolation_source: robiola pineta cheese</v>
          </cell>
          <cell r="L189">
            <v>3103036</v>
          </cell>
          <cell r="M189">
            <v>46</v>
          </cell>
          <cell r="N189">
            <v>3114</v>
          </cell>
          <cell r="O189" t="str">
            <v>Yes</v>
          </cell>
          <cell r="P189">
            <v>0</v>
          </cell>
          <cell r="Q189">
            <v>0</v>
          </cell>
          <cell r="R189">
            <v>0</v>
          </cell>
          <cell r="S189" t="str">
            <v>No</v>
          </cell>
          <cell r="T189" t="str">
            <v/>
          </cell>
          <cell r="U189" t="str">
            <v/>
          </cell>
          <cell r="V189">
            <v>43901.041666666664</v>
          </cell>
          <cell r="W189">
            <v>43551.041666666664</v>
          </cell>
          <cell r="X189" t="str">
            <v>Italy</v>
          </cell>
          <cell r="Z189">
            <v>2008</v>
          </cell>
        </row>
        <row r="190">
          <cell r="H190" t="str">
            <v>SRR3173364</v>
          </cell>
          <cell r="J190" t="str">
            <v>strain: FDA488302-Pal1</v>
          </cell>
          <cell r="K190" t="str">
            <v>isolation_source: robiola pineta cheese</v>
          </cell>
          <cell r="L190">
            <v>3094452</v>
          </cell>
          <cell r="M190">
            <v>57</v>
          </cell>
          <cell r="N190">
            <v>3103</v>
          </cell>
          <cell r="O190" t="str">
            <v>Yes</v>
          </cell>
          <cell r="P190">
            <v>0</v>
          </cell>
          <cell r="Q190">
            <v>0</v>
          </cell>
          <cell r="R190">
            <v>0</v>
          </cell>
          <cell r="S190" t="str">
            <v>No</v>
          </cell>
          <cell r="T190" t="str">
            <v/>
          </cell>
          <cell r="U190" t="str">
            <v/>
          </cell>
          <cell r="V190">
            <v>43901.041666666664</v>
          </cell>
          <cell r="W190">
            <v>43551.041666666664</v>
          </cell>
          <cell r="X190" t="str">
            <v>Italy</v>
          </cell>
          <cell r="Z190">
            <v>2008</v>
          </cell>
        </row>
        <row r="191">
          <cell r="H191" t="str">
            <v>SRR3173365</v>
          </cell>
          <cell r="J191" t="str">
            <v>strain: FDA488302-Pal2</v>
          </cell>
          <cell r="K191" t="str">
            <v>isolation_source: robiola pineta cheese</v>
          </cell>
          <cell r="L191">
            <v>3100826</v>
          </cell>
          <cell r="M191">
            <v>47</v>
          </cell>
          <cell r="N191">
            <v>3104</v>
          </cell>
          <cell r="O191" t="str">
            <v>Yes</v>
          </cell>
          <cell r="P191">
            <v>0</v>
          </cell>
          <cell r="Q191">
            <v>0</v>
          </cell>
          <cell r="R191">
            <v>0</v>
          </cell>
          <cell r="S191" t="str">
            <v>No</v>
          </cell>
          <cell r="T191" t="str">
            <v/>
          </cell>
          <cell r="U191" t="str">
            <v/>
          </cell>
          <cell r="V191">
            <v>43901.041666666664</v>
          </cell>
          <cell r="W191">
            <v>43551.041666666664</v>
          </cell>
          <cell r="X191" t="str">
            <v>Italy</v>
          </cell>
          <cell r="Z191">
            <v>2008</v>
          </cell>
        </row>
        <row r="192">
          <cell r="H192" t="str">
            <v>SRR3173366</v>
          </cell>
          <cell r="J192" t="str">
            <v>strain: FDA427426-1</v>
          </cell>
          <cell r="K192" t="str">
            <v>isolation_source: grated cheese</v>
          </cell>
          <cell r="L192">
            <v>2991878</v>
          </cell>
          <cell r="M192">
            <v>16</v>
          </cell>
          <cell r="N192">
            <v>2962</v>
          </cell>
          <cell r="O192" t="str">
            <v>Yes</v>
          </cell>
          <cell r="P192">
            <v>0</v>
          </cell>
          <cell r="Q192">
            <v>0</v>
          </cell>
          <cell r="R192">
            <v>0</v>
          </cell>
          <cell r="S192" t="str">
            <v>No</v>
          </cell>
          <cell r="T192" t="str">
            <v/>
          </cell>
          <cell r="U192" t="str">
            <v/>
          </cell>
          <cell r="V192">
            <v>43901.041666666664</v>
          </cell>
          <cell r="W192">
            <v>43551.041666666664</v>
          </cell>
          <cell r="X192" t="str">
            <v>USA</v>
          </cell>
          <cell r="Y192" t="str">
            <v>New York</v>
          </cell>
          <cell r="Z192">
            <v>2009</v>
          </cell>
        </row>
        <row r="193">
          <cell r="H193" t="str">
            <v>SRR3173367</v>
          </cell>
          <cell r="J193" t="str">
            <v>strain: FDA427426-2</v>
          </cell>
          <cell r="K193" t="str">
            <v>isolation_source: grated cheese</v>
          </cell>
          <cell r="L193">
            <v>2992954</v>
          </cell>
          <cell r="M193">
            <v>103</v>
          </cell>
          <cell r="N193">
            <v>2986</v>
          </cell>
          <cell r="O193" t="str">
            <v>Yes</v>
          </cell>
          <cell r="P193">
            <v>0</v>
          </cell>
          <cell r="Q193">
            <v>0</v>
          </cell>
          <cell r="R193">
            <v>0</v>
          </cell>
          <cell r="S193" t="str">
            <v>No</v>
          </cell>
          <cell r="T193" t="str">
            <v/>
          </cell>
          <cell r="U193" t="str">
            <v/>
          </cell>
          <cell r="V193">
            <v>43901.041666666664</v>
          </cell>
          <cell r="W193">
            <v>43551.041666666664</v>
          </cell>
          <cell r="X193" t="str">
            <v>USA</v>
          </cell>
          <cell r="Y193" t="str">
            <v>New York</v>
          </cell>
          <cell r="Z193">
            <v>2009</v>
          </cell>
        </row>
        <row r="194">
          <cell r="H194" t="str">
            <v>SRR3173368</v>
          </cell>
          <cell r="J194" t="str">
            <v>strain: FDA427423 Ox</v>
          </cell>
          <cell r="K194" t="str">
            <v>isolation_source: fresh cheese</v>
          </cell>
          <cell r="L194">
            <v>2979490</v>
          </cell>
          <cell r="M194">
            <v>145</v>
          </cell>
          <cell r="N194">
            <v>2977</v>
          </cell>
          <cell r="O194" t="str">
            <v>Yes</v>
          </cell>
          <cell r="P194">
            <v>0</v>
          </cell>
          <cell r="Q194">
            <v>0</v>
          </cell>
          <cell r="R194">
            <v>0</v>
          </cell>
          <cell r="S194" t="str">
            <v>No</v>
          </cell>
          <cell r="T194" t="str">
            <v/>
          </cell>
          <cell r="U194" t="str">
            <v/>
          </cell>
          <cell r="V194">
            <v>43900.041666666664</v>
          </cell>
          <cell r="W194">
            <v>43550.041666666664</v>
          </cell>
          <cell r="X194" t="str">
            <v>USA</v>
          </cell>
          <cell r="Y194" t="str">
            <v>New York</v>
          </cell>
          <cell r="Z194">
            <v>2009</v>
          </cell>
        </row>
        <row r="195">
          <cell r="H195" t="str">
            <v>SRR3173369</v>
          </cell>
          <cell r="J195" t="str">
            <v>strain: FDA427423 Pal</v>
          </cell>
          <cell r="K195" t="str">
            <v>isolation_source: fresh cheese</v>
          </cell>
          <cell r="L195">
            <v>3016042</v>
          </cell>
          <cell r="M195">
            <v>56</v>
          </cell>
          <cell r="N195">
            <v>3001</v>
          </cell>
          <cell r="O195" t="str">
            <v>Yes</v>
          </cell>
          <cell r="P195">
            <v>0</v>
          </cell>
          <cell r="Q195">
            <v>0</v>
          </cell>
          <cell r="R195">
            <v>0</v>
          </cell>
          <cell r="S195" t="str">
            <v>No</v>
          </cell>
          <cell r="T195" t="str">
            <v/>
          </cell>
          <cell r="U195" t="str">
            <v/>
          </cell>
          <cell r="V195">
            <v>43901.041666666664</v>
          </cell>
          <cell r="W195">
            <v>43551.041666666664</v>
          </cell>
          <cell r="X195" t="str">
            <v>USA</v>
          </cell>
          <cell r="Y195" t="str">
            <v>New York</v>
          </cell>
          <cell r="Z195">
            <v>2009</v>
          </cell>
        </row>
        <row r="196">
          <cell r="H196" t="str">
            <v>SRR3173370</v>
          </cell>
          <cell r="J196" t="str">
            <v>strain: FDA427428 Pal</v>
          </cell>
          <cell r="K196" t="str">
            <v>isolation_source: fresh cheese</v>
          </cell>
          <cell r="L196">
            <v>3043955</v>
          </cell>
          <cell r="M196">
            <v>47</v>
          </cell>
          <cell r="N196">
            <v>3018</v>
          </cell>
          <cell r="O196" t="str">
            <v>Yes</v>
          </cell>
          <cell r="P196">
            <v>0</v>
          </cell>
          <cell r="Q196">
            <v>0</v>
          </cell>
          <cell r="R196">
            <v>0</v>
          </cell>
          <cell r="S196" t="str">
            <v>No</v>
          </cell>
          <cell r="T196" t="str">
            <v/>
          </cell>
          <cell r="U196" t="str">
            <v/>
          </cell>
          <cell r="V196">
            <v>43901.041666666664</v>
          </cell>
          <cell r="W196">
            <v>43551.041666666664</v>
          </cell>
          <cell r="X196" t="str">
            <v>USA</v>
          </cell>
          <cell r="Y196" t="str">
            <v>New York</v>
          </cell>
          <cell r="Z196">
            <v>2009</v>
          </cell>
        </row>
        <row r="197">
          <cell r="H197" t="str">
            <v>SRR3173371</v>
          </cell>
          <cell r="J197" t="str">
            <v>strain: FDA427428 Ox</v>
          </cell>
          <cell r="K197" t="str">
            <v>isolation_source: fresh cheese</v>
          </cell>
          <cell r="L197">
            <v>3043921</v>
          </cell>
          <cell r="M197">
            <v>61</v>
          </cell>
          <cell r="N197">
            <v>3017</v>
          </cell>
          <cell r="O197" t="str">
            <v>Yes</v>
          </cell>
          <cell r="P197">
            <v>0</v>
          </cell>
          <cell r="Q197">
            <v>0</v>
          </cell>
          <cell r="R197">
            <v>0</v>
          </cell>
          <cell r="S197" t="str">
            <v>No</v>
          </cell>
          <cell r="T197" t="str">
            <v/>
          </cell>
          <cell r="U197" t="str">
            <v/>
          </cell>
          <cell r="V197">
            <v>43901.041666666664</v>
          </cell>
          <cell r="W197">
            <v>43551.041666666664</v>
          </cell>
          <cell r="X197" t="str">
            <v>USA</v>
          </cell>
          <cell r="Y197" t="str">
            <v>New York</v>
          </cell>
          <cell r="Z197">
            <v>2009</v>
          </cell>
        </row>
        <row r="198">
          <cell r="H198" t="str">
            <v>SRR3173373</v>
          </cell>
          <cell r="J198" t="str">
            <v>strain: FDA427424</v>
          </cell>
          <cell r="K198" t="str">
            <v>isolation_source: fresh cheese</v>
          </cell>
          <cell r="L198">
            <v>3016321</v>
          </cell>
          <cell r="M198">
            <v>58</v>
          </cell>
          <cell r="N198">
            <v>3003</v>
          </cell>
          <cell r="O198" t="str">
            <v>Yes</v>
          </cell>
          <cell r="P198">
            <v>0</v>
          </cell>
          <cell r="Q198">
            <v>0</v>
          </cell>
          <cell r="R198">
            <v>0</v>
          </cell>
          <cell r="S198" t="str">
            <v>No</v>
          </cell>
          <cell r="T198" t="str">
            <v/>
          </cell>
          <cell r="U198" t="str">
            <v/>
          </cell>
          <cell r="V198">
            <v>43901.041666666664</v>
          </cell>
          <cell r="W198">
            <v>43551.041666666664</v>
          </cell>
          <cell r="X198" t="str">
            <v>USA</v>
          </cell>
          <cell r="Y198" t="str">
            <v>New York</v>
          </cell>
          <cell r="Z198">
            <v>2009</v>
          </cell>
        </row>
        <row r="199">
          <cell r="H199" t="str">
            <v>SRR3173374</v>
          </cell>
          <cell r="J199" t="str">
            <v>strain: FDA548567</v>
          </cell>
          <cell r="K199" t="str">
            <v>isolation_source: cheese</v>
          </cell>
          <cell r="L199">
            <v>3049749</v>
          </cell>
          <cell r="M199">
            <v>53</v>
          </cell>
          <cell r="N199">
            <v>3033</v>
          </cell>
          <cell r="O199" t="str">
            <v>Yes</v>
          </cell>
          <cell r="P199">
            <v>0</v>
          </cell>
          <cell r="Q199">
            <v>0</v>
          </cell>
          <cell r="R199">
            <v>0</v>
          </cell>
          <cell r="S199" t="str">
            <v>No</v>
          </cell>
          <cell r="T199" t="str">
            <v/>
          </cell>
          <cell r="U199" t="str">
            <v/>
          </cell>
          <cell r="V199">
            <v>43901.041666666664</v>
          </cell>
          <cell r="W199">
            <v>43551.041666666664</v>
          </cell>
          <cell r="X199" t="str">
            <v>Poland</v>
          </cell>
          <cell r="Z199">
            <v>2009</v>
          </cell>
        </row>
        <row r="200">
          <cell r="H200" t="str">
            <v>SRR3173375</v>
          </cell>
          <cell r="J200" t="str">
            <v>strain: FDA574834-3</v>
          </cell>
          <cell r="K200" t="str">
            <v>isolation_source: queso fresco</v>
          </cell>
          <cell r="L200">
            <v>3079939</v>
          </cell>
          <cell r="M200">
            <v>37</v>
          </cell>
          <cell r="N200">
            <v>3042</v>
          </cell>
          <cell r="O200" t="str">
            <v>Yes</v>
          </cell>
          <cell r="P200">
            <v>0</v>
          </cell>
          <cell r="Q200">
            <v>0</v>
          </cell>
          <cell r="R200">
            <v>0</v>
          </cell>
          <cell r="S200" t="str">
            <v>No</v>
          </cell>
          <cell r="T200" t="str">
            <v/>
          </cell>
          <cell r="U200" t="str">
            <v/>
          </cell>
          <cell r="V200">
            <v>43901.041666666664</v>
          </cell>
          <cell r="W200">
            <v>43551.041666666664</v>
          </cell>
          <cell r="X200" t="str">
            <v>USA</v>
          </cell>
          <cell r="Y200" t="str">
            <v>New Jersey</v>
          </cell>
          <cell r="Z200">
            <v>2009</v>
          </cell>
        </row>
        <row r="201">
          <cell r="H201" t="str">
            <v>SRR3173377</v>
          </cell>
          <cell r="J201" t="str">
            <v>strain: FDA574834-7</v>
          </cell>
          <cell r="K201" t="str">
            <v>isolation_source: queso fresco</v>
          </cell>
          <cell r="L201">
            <v>3046981</v>
          </cell>
          <cell r="M201">
            <v>68</v>
          </cell>
          <cell r="N201">
            <v>3023</v>
          </cell>
          <cell r="O201" t="str">
            <v>Yes</v>
          </cell>
          <cell r="P201">
            <v>0</v>
          </cell>
          <cell r="Q201">
            <v>0</v>
          </cell>
          <cell r="R201">
            <v>0</v>
          </cell>
          <cell r="S201" t="str">
            <v>No</v>
          </cell>
          <cell r="T201" t="str">
            <v/>
          </cell>
          <cell r="U201" t="str">
            <v/>
          </cell>
          <cell r="V201">
            <v>43901.041666666664</v>
          </cell>
          <cell r="W201">
            <v>43551.041666666664</v>
          </cell>
          <cell r="X201" t="str">
            <v>USA</v>
          </cell>
          <cell r="Y201" t="str">
            <v>New Jersey</v>
          </cell>
          <cell r="Z201">
            <v>2009</v>
          </cell>
        </row>
        <row r="202">
          <cell r="H202" t="str">
            <v>SRR3173378</v>
          </cell>
          <cell r="J202" t="str">
            <v>strain: FDA574834-8</v>
          </cell>
          <cell r="K202" t="str">
            <v>isolation_source: queso fresco</v>
          </cell>
          <cell r="L202">
            <v>2988839</v>
          </cell>
          <cell r="M202">
            <v>117</v>
          </cell>
          <cell r="N202">
            <v>2984</v>
          </cell>
          <cell r="O202" t="str">
            <v>Yes</v>
          </cell>
          <cell r="P202">
            <v>0</v>
          </cell>
          <cell r="Q202">
            <v>0</v>
          </cell>
          <cell r="R202">
            <v>0</v>
          </cell>
          <cell r="S202" t="str">
            <v>No</v>
          </cell>
          <cell r="T202" t="str">
            <v/>
          </cell>
          <cell r="U202" t="str">
            <v/>
          </cell>
          <cell r="V202">
            <v>43901.041666666664</v>
          </cell>
          <cell r="W202">
            <v>43551.041666666664</v>
          </cell>
          <cell r="X202" t="str">
            <v>USA</v>
          </cell>
          <cell r="Y202" t="str">
            <v>New Jersey</v>
          </cell>
          <cell r="Z202">
            <v>2009</v>
          </cell>
        </row>
        <row r="203">
          <cell r="H203" t="str">
            <v>SRR3173379</v>
          </cell>
          <cell r="J203" t="str">
            <v>strain: FDA574834-9</v>
          </cell>
          <cell r="K203" t="str">
            <v>isolation_source: queso fresco</v>
          </cell>
          <cell r="L203">
            <v>3024969</v>
          </cell>
          <cell r="M203">
            <v>36</v>
          </cell>
          <cell r="N203">
            <v>2995</v>
          </cell>
          <cell r="O203" t="str">
            <v>Yes</v>
          </cell>
          <cell r="P203">
            <v>0</v>
          </cell>
          <cell r="Q203">
            <v>0</v>
          </cell>
          <cell r="R203">
            <v>0</v>
          </cell>
          <cell r="S203" t="str">
            <v>No</v>
          </cell>
          <cell r="T203" t="str">
            <v/>
          </cell>
          <cell r="U203" t="str">
            <v/>
          </cell>
          <cell r="V203">
            <v>43901.041666666664</v>
          </cell>
          <cell r="W203">
            <v>43551.041666666664</v>
          </cell>
          <cell r="X203" t="str">
            <v>USA</v>
          </cell>
          <cell r="Y203" t="str">
            <v>New Jersey</v>
          </cell>
          <cell r="Z203">
            <v>2009</v>
          </cell>
        </row>
        <row r="204">
          <cell r="H204" t="str">
            <v>SRR3173570</v>
          </cell>
          <cell r="J204" t="str">
            <v>strain: FLAG-83153</v>
          </cell>
          <cell r="K204" t="str">
            <v>isolation_source: string cheese</v>
          </cell>
          <cell r="L204">
            <v>3059351</v>
          </cell>
          <cell r="M204">
            <v>25</v>
          </cell>
          <cell r="N204">
            <v>3021</v>
          </cell>
          <cell r="O204" t="str">
            <v>Yes</v>
          </cell>
          <cell r="P204">
            <v>0</v>
          </cell>
          <cell r="Q204">
            <v>0</v>
          </cell>
          <cell r="R204">
            <v>0</v>
          </cell>
          <cell r="S204" t="str">
            <v>No</v>
          </cell>
          <cell r="T204" t="str">
            <v/>
          </cell>
          <cell r="U204" t="str">
            <v/>
          </cell>
          <cell r="V204">
            <v>43551.041666666664</v>
          </cell>
          <cell r="W204">
            <v>43551.041666666664</v>
          </cell>
          <cell r="X204" t="str">
            <v>USA</v>
          </cell>
          <cell r="Y204" t="str">
            <v>Florida</v>
          </cell>
          <cell r="Z204">
            <v>2008</v>
          </cell>
        </row>
        <row r="205">
          <cell r="H205" t="str">
            <v>SRR3181836</v>
          </cell>
          <cell r="J205" t="str">
            <v>strain: FDA662732-2</v>
          </cell>
          <cell r="K205" t="str">
            <v>isolation_source: blue cheese</v>
          </cell>
          <cell r="L205">
            <v>2960748</v>
          </cell>
          <cell r="M205">
            <v>27</v>
          </cell>
          <cell r="N205">
            <v>2906</v>
          </cell>
          <cell r="O205" t="str">
            <v>Yes</v>
          </cell>
          <cell r="P205">
            <v>0</v>
          </cell>
          <cell r="Q205">
            <v>0</v>
          </cell>
          <cell r="R205">
            <v>0</v>
          </cell>
          <cell r="S205" t="str">
            <v>No</v>
          </cell>
          <cell r="T205" t="str">
            <v/>
          </cell>
          <cell r="U205" t="str">
            <v/>
          </cell>
          <cell r="V205">
            <v>43901.041666666664</v>
          </cell>
          <cell r="W205">
            <v>43551.041666666664</v>
          </cell>
          <cell r="X205" t="str">
            <v>USA</v>
          </cell>
          <cell r="Z205">
            <v>2011</v>
          </cell>
        </row>
        <row r="206">
          <cell r="H206" t="str">
            <v>SRR3181837</v>
          </cell>
          <cell r="J206" t="str">
            <v>strain: FDA662732-1</v>
          </cell>
          <cell r="K206" t="str">
            <v>isolation_source: blue cheese</v>
          </cell>
          <cell r="L206">
            <v>2948972</v>
          </cell>
          <cell r="M206">
            <v>18</v>
          </cell>
          <cell r="N206">
            <v>2901</v>
          </cell>
          <cell r="O206" t="str">
            <v>Yes</v>
          </cell>
          <cell r="P206">
            <v>0</v>
          </cell>
          <cell r="Q206">
            <v>0</v>
          </cell>
          <cell r="R206">
            <v>0</v>
          </cell>
          <cell r="S206" t="str">
            <v>No</v>
          </cell>
          <cell r="T206" t="str">
            <v/>
          </cell>
          <cell r="U206" t="str">
            <v/>
          </cell>
          <cell r="V206">
            <v>43900.041666666664</v>
          </cell>
          <cell r="W206">
            <v>43550.041666666664</v>
          </cell>
          <cell r="X206" t="str">
            <v>USA</v>
          </cell>
          <cell r="Z206">
            <v>2011</v>
          </cell>
        </row>
        <row r="207">
          <cell r="H207" t="str">
            <v>SRR3181838</v>
          </cell>
          <cell r="J207" t="str">
            <v>strain: FDA662731-2</v>
          </cell>
          <cell r="K207" t="str">
            <v>isolation_source: blue cheese</v>
          </cell>
          <cell r="L207">
            <v>3013060</v>
          </cell>
          <cell r="M207">
            <v>33</v>
          </cell>
          <cell r="N207">
            <v>2958</v>
          </cell>
          <cell r="O207" t="str">
            <v>Yes</v>
          </cell>
          <cell r="P207">
            <v>0</v>
          </cell>
          <cell r="Q207">
            <v>0</v>
          </cell>
          <cell r="R207">
            <v>0</v>
          </cell>
          <cell r="S207" t="str">
            <v>No</v>
          </cell>
          <cell r="T207" t="str">
            <v/>
          </cell>
          <cell r="U207" t="str">
            <v/>
          </cell>
          <cell r="V207">
            <v>43900.041666666664</v>
          </cell>
          <cell r="W207">
            <v>43550.041666666664</v>
          </cell>
          <cell r="X207" t="str">
            <v>USA</v>
          </cell>
          <cell r="Z207">
            <v>2011</v>
          </cell>
        </row>
        <row r="208">
          <cell r="H208" t="str">
            <v>SRR3181838</v>
          </cell>
          <cell r="J208" t="str">
            <v>strain: FDA299404-1</v>
          </cell>
          <cell r="K208" t="str">
            <v>isolation_source: mexican white cheese</v>
          </cell>
          <cell r="L208">
            <v>2995437</v>
          </cell>
          <cell r="M208">
            <v>45</v>
          </cell>
          <cell r="N208">
            <v>2976</v>
          </cell>
          <cell r="O208" t="str">
            <v>Yes</v>
          </cell>
          <cell r="P208">
            <v>0</v>
          </cell>
          <cell r="Q208">
            <v>0</v>
          </cell>
          <cell r="R208">
            <v>0</v>
          </cell>
          <cell r="S208" t="str">
            <v>No</v>
          </cell>
          <cell r="T208" t="str">
            <v/>
          </cell>
          <cell r="U208" t="str">
            <v/>
          </cell>
          <cell r="V208">
            <v>43900.041666666664</v>
          </cell>
          <cell r="W208">
            <v>43550.041666666664</v>
          </cell>
          <cell r="X208" t="str">
            <v>Mexico</v>
          </cell>
          <cell r="Z208">
            <v>2004</v>
          </cell>
        </row>
        <row r="209">
          <cell r="H209" t="str">
            <v>SRR3181839</v>
          </cell>
          <cell r="J209" t="str">
            <v>strain: FDA662731-1</v>
          </cell>
          <cell r="K209" t="str">
            <v>isolation_source: blue cheese</v>
          </cell>
          <cell r="L209">
            <v>2934050</v>
          </cell>
          <cell r="M209">
            <v>19</v>
          </cell>
          <cell r="N209">
            <v>2884</v>
          </cell>
          <cell r="O209" t="str">
            <v>Yes</v>
          </cell>
          <cell r="P209">
            <v>0</v>
          </cell>
          <cell r="Q209">
            <v>0</v>
          </cell>
          <cell r="R209">
            <v>0</v>
          </cell>
          <cell r="S209" t="str">
            <v>No</v>
          </cell>
          <cell r="T209" t="str">
            <v/>
          </cell>
          <cell r="U209" t="str">
            <v/>
          </cell>
          <cell r="V209">
            <v>43901.041666666664</v>
          </cell>
          <cell r="W209">
            <v>43551.041666666664</v>
          </cell>
          <cell r="X209" t="str">
            <v>USA</v>
          </cell>
          <cell r="Z209">
            <v>2011</v>
          </cell>
        </row>
        <row r="210">
          <cell r="H210" t="str">
            <v>SRR3215346</v>
          </cell>
          <cell r="J210" t="str">
            <v>strain: CFSAN045869</v>
          </cell>
          <cell r="K210" t="str">
            <v>isolation_source: cheese</v>
          </cell>
          <cell r="L210">
            <v>0</v>
          </cell>
          <cell r="M210">
            <v>0</v>
          </cell>
          <cell r="N210">
            <v>0</v>
          </cell>
          <cell r="O210" t="str">
            <v>No</v>
          </cell>
          <cell r="P210">
            <v>0</v>
          </cell>
          <cell r="Q210">
            <v>0</v>
          </cell>
          <cell r="R210">
            <v>0</v>
          </cell>
          <cell r="S210" t="str">
            <v>No</v>
          </cell>
          <cell r="T210" t="str">
            <v>NZ_NXWT01000001-NZ_NXWT01000016</v>
          </cell>
          <cell r="U210" t="str">
            <v/>
          </cell>
          <cell r="V210">
            <v>44027.083333333336</v>
          </cell>
          <cell r="W210">
            <v>43024.083333333336</v>
          </cell>
          <cell r="X210" t="str">
            <v>Italy</v>
          </cell>
          <cell r="Z210">
            <v>2003</v>
          </cell>
        </row>
        <row r="211">
          <cell r="H211" t="str">
            <v>SRR3215348</v>
          </cell>
          <cell r="J211" t="str">
            <v>strain: CFSAN046013</v>
          </cell>
          <cell r="K211" t="str">
            <v>isolation_source: cheese</v>
          </cell>
          <cell r="L211">
            <v>0</v>
          </cell>
          <cell r="M211">
            <v>0</v>
          </cell>
          <cell r="N211">
            <v>0</v>
          </cell>
          <cell r="O211" t="str">
            <v>No</v>
          </cell>
          <cell r="P211">
            <v>0</v>
          </cell>
          <cell r="Q211">
            <v>0</v>
          </cell>
          <cell r="R211">
            <v>0</v>
          </cell>
          <cell r="S211" t="str">
            <v>No</v>
          </cell>
          <cell r="T211" t="str">
            <v>NZ_NXTI01000001-NZ_NXTI01000022</v>
          </cell>
          <cell r="U211" t="str">
            <v/>
          </cell>
          <cell r="V211">
            <v>43982.083333333336</v>
          </cell>
          <cell r="W211">
            <v>43015.083333333336</v>
          </cell>
          <cell r="X211" t="str">
            <v>Italy</v>
          </cell>
          <cell r="Z211">
            <v>2011</v>
          </cell>
        </row>
        <row r="212">
          <cell r="H212" t="str">
            <v>SRR3215349</v>
          </cell>
          <cell r="J212" t="str">
            <v>strain: CFSAN046014</v>
          </cell>
          <cell r="K212" t="str">
            <v>isolation_source: cheese</v>
          </cell>
          <cell r="L212">
            <v>0</v>
          </cell>
          <cell r="M212">
            <v>0</v>
          </cell>
          <cell r="N212">
            <v>0</v>
          </cell>
          <cell r="O212" t="str">
            <v>No</v>
          </cell>
          <cell r="P212">
            <v>0</v>
          </cell>
          <cell r="Q212">
            <v>0</v>
          </cell>
          <cell r="R212">
            <v>0</v>
          </cell>
          <cell r="S212" t="str">
            <v>No</v>
          </cell>
          <cell r="T212" t="str">
            <v>NZ_NXTH01000001-NZ_NXTH01000012</v>
          </cell>
          <cell r="U212" t="str">
            <v/>
          </cell>
          <cell r="V212">
            <v>43982.083333333336</v>
          </cell>
          <cell r="W212">
            <v>43024.083333333336</v>
          </cell>
          <cell r="X212" t="str">
            <v>Italy</v>
          </cell>
          <cell r="Z212">
            <v>2011</v>
          </cell>
        </row>
        <row r="213">
          <cell r="H213" t="str">
            <v>SRR3215351</v>
          </cell>
          <cell r="J213" t="str">
            <v>strain: CFSAN046016</v>
          </cell>
          <cell r="K213" t="str">
            <v>isolation_source: cheese</v>
          </cell>
          <cell r="L213">
            <v>0</v>
          </cell>
          <cell r="M213">
            <v>0</v>
          </cell>
          <cell r="N213">
            <v>0</v>
          </cell>
          <cell r="O213" t="str">
            <v>No</v>
          </cell>
          <cell r="P213">
            <v>0</v>
          </cell>
          <cell r="Q213">
            <v>0</v>
          </cell>
          <cell r="R213">
            <v>0</v>
          </cell>
          <cell r="S213" t="str">
            <v>No</v>
          </cell>
          <cell r="T213" t="str">
            <v>NZ_NXTF01000001-NZ_NXTF01000013</v>
          </cell>
          <cell r="U213" t="str">
            <v/>
          </cell>
          <cell r="V213">
            <v>43982.083333333336</v>
          </cell>
          <cell r="W213">
            <v>43024.083333333336</v>
          </cell>
          <cell r="X213" t="str">
            <v>Italy</v>
          </cell>
          <cell r="Z213">
            <v>2011</v>
          </cell>
        </row>
        <row r="214">
          <cell r="H214" t="str">
            <v>SRR3215364</v>
          </cell>
          <cell r="J214" t="str">
            <v>strain: CFSAN046028</v>
          </cell>
          <cell r="K214" t="str">
            <v>isolation_source: raw milk cheese</v>
          </cell>
          <cell r="L214">
            <v>0</v>
          </cell>
          <cell r="M214">
            <v>0</v>
          </cell>
          <cell r="N214">
            <v>0</v>
          </cell>
          <cell r="O214" t="str">
            <v>No</v>
          </cell>
          <cell r="P214">
            <v>0</v>
          </cell>
          <cell r="Q214">
            <v>0</v>
          </cell>
          <cell r="R214">
            <v>0</v>
          </cell>
          <cell r="S214" t="str">
            <v>No</v>
          </cell>
          <cell r="T214" t="str">
            <v>NZ_NXST01000001-NZ_NXST01000065</v>
          </cell>
          <cell r="U214" t="str">
            <v/>
          </cell>
          <cell r="V214">
            <v>44251.041666666664</v>
          </cell>
          <cell r="W214">
            <v>43024.083333333336</v>
          </cell>
          <cell r="X214" t="str">
            <v>Italy</v>
          </cell>
          <cell r="Z214">
            <v>2011</v>
          </cell>
        </row>
        <row r="215">
          <cell r="H215" t="str">
            <v>SRR3215365</v>
          </cell>
          <cell r="J215" t="str">
            <v>strain: CFSAN046029</v>
          </cell>
          <cell r="K215" t="str">
            <v>isolation_source: raw milk cheese</v>
          </cell>
          <cell r="L215">
            <v>0</v>
          </cell>
          <cell r="M215">
            <v>0</v>
          </cell>
          <cell r="N215">
            <v>0</v>
          </cell>
          <cell r="O215" t="str">
            <v>No</v>
          </cell>
          <cell r="P215">
            <v>0</v>
          </cell>
          <cell r="Q215">
            <v>0</v>
          </cell>
          <cell r="R215">
            <v>0</v>
          </cell>
          <cell r="S215" t="str">
            <v>No</v>
          </cell>
          <cell r="T215" t="str">
            <v>NZ_NXSS01000001-NZ_NXSS01000050</v>
          </cell>
          <cell r="U215" t="str">
            <v/>
          </cell>
          <cell r="V215">
            <v>44251.041666666664</v>
          </cell>
          <cell r="W215">
            <v>43024.083333333336</v>
          </cell>
          <cell r="X215" t="str">
            <v>Italy</v>
          </cell>
          <cell r="Z215">
            <v>2011</v>
          </cell>
        </row>
        <row r="216">
          <cell r="H216" t="str">
            <v>SRR3215369</v>
          </cell>
          <cell r="J216" t="str">
            <v>strain: CFSAN046033</v>
          </cell>
          <cell r="K216" t="str">
            <v>isolation_source: cheese</v>
          </cell>
          <cell r="L216">
            <v>0</v>
          </cell>
          <cell r="M216">
            <v>0</v>
          </cell>
          <cell r="N216">
            <v>0</v>
          </cell>
          <cell r="O216" t="str">
            <v>No</v>
          </cell>
          <cell r="P216">
            <v>0</v>
          </cell>
          <cell r="Q216">
            <v>0</v>
          </cell>
          <cell r="R216">
            <v>0</v>
          </cell>
          <cell r="S216" t="str">
            <v>No</v>
          </cell>
          <cell r="T216" t="str">
            <v>NZ_NXSO01000001-NZ_NXSO01000025</v>
          </cell>
          <cell r="U216" t="str">
            <v/>
          </cell>
          <cell r="V216">
            <v>43982.083333333336</v>
          </cell>
          <cell r="W216">
            <v>43024.083333333336</v>
          </cell>
          <cell r="X216" t="str">
            <v>Italy</v>
          </cell>
          <cell r="Z216">
            <v>2011</v>
          </cell>
        </row>
        <row r="217">
          <cell r="H217" t="str">
            <v>SRR3215375</v>
          </cell>
          <cell r="J217" t="str">
            <v>strain: CFSAN046038</v>
          </cell>
          <cell r="K217" t="str">
            <v>isolation_source: thermized milk cheese</v>
          </cell>
          <cell r="L217">
            <v>0</v>
          </cell>
          <cell r="M217">
            <v>0</v>
          </cell>
          <cell r="N217">
            <v>0</v>
          </cell>
          <cell r="O217" t="str">
            <v>No</v>
          </cell>
          <cell r="P217">
            <v>0</v>
          </cell>
          <cell r="Q217">
            <v>0</v>
          </cell>
          <cell r="R217">
            <v>0</v>
          </cell>
          <cell r="S217" t="str">
            <v>No</v>
          </cell>
          <cell r="T217" t="str">
            <v>NZ_NXSJ01000001-NZ_NXSJ01000025</v>
          </cell>
          <cell r="U217" t="str">
            <v/>
          </cell>
          <cell r="V217">
            <v>44251.041666666664</v>
          </cell>
          <cell r="W217">
            <v>43024.083333333336</v>
          </cell>
          <cell r="X217" t="str">
            <v>Italy</v>
          </cell>
          <cell r="Z217">
            <v>2011</v>
          </cell>
        </row>
        <row r="218">
          <cell r="H218" t="str">
            <v>SRR3309226</v>
          </cell>
          <cell r="J218" t="str">
            <v>strain: FLAG-74416</v>
          </cell>
          <cell r="K218" t="str">
            <v>isolation_source: gouda cheese</v>
          </cell>
          <cell r="L218">
            <v>2970984</v>
          </cell>
          <cell r="M218">
            <v>20</v>
          </cell>
          <cell r="N218">
            <v>2907</v>
          </cell>
          <cell r="O218" t="str">
            <v>Yes</v>
          </cell>
          <cell r="P218">
            <v>0</v>
          </cell>
          <cell r="Q218">
            <v>0</v>
          </cell>
          <cell r="R218">
            <v>0</v>
          </cell>
          <cell r="S218" t="str">
            <v>No</v>
          </cell>
          <cell r="T218" t="str">
            <v/>
          </cell>
          <cell r="U218" t="str">
            <v/>
          </cell>
          <cell r="V218">
            <v>43560.083333333336</v>
          </cell>
          <cell r="W218">
            <v>43560.083333333336</v>
          </cell>
          <cell r="X218" t="str">
            <v>USA</v>
          </cell>
          <cell r="Y218" t="str">
            <v>Florida</v>
          </cell>
          <cell r="Z218">
            <v>2007</v>
          </cell>
        </row>
        <row r="219">
          <cell r="H219" t="str">
            <v>SRR3345538</v>
          </cell>
          <cell r="J219" t="str">
            <v>strain: CFSAN045790</v>
          </cell>
          <cell r="K219" t="str">
            <v>isolation_source: cheese</v>
          </cell>
          <cell r="L219">
            <v>0</v>
          </cell>
          <cell r="M219">
            <v>0</v>
          </cell>
          <cell r="N219">
            <v>0</v>
          </cell>
          <cell r="O219" t="str">
            <v>No</v>
          </cell>
          <cell r="P219">
            <v>0</v>
          </cell>
          <cell r="Q219">
            <v>0</v>
          </cell>
          <cell r="R219">
            <v>0</v>
          </cell>
          <cell r="S219" t="str">
            <v>No</v>
          </cell>
          <cell r="T219" t="str">
            <v>NZ_NXZT01000001-NZ_NXZT01000013</v>
          </cell>
          <cell r="U219" t="str">
            <v/>
          </cell>
          <cell r="V219">
            <v>43982.083333333336</v>
          </cell>
          <cell r="W219">
            <v>43024.083333333336</v>
          </cell>
          <cell r="X219" t="str">
            <v>Italy</v>
          </cell>
          <cell r="Z219">
            <v>2012</v>
          </cell>
        </row>
        <row r="220">
          <cell r="H220" t="str">
            <v>SRR3345539</v>
          </cell>
          <cell r="J220" t="str">
            <v>strain: CFSAN045791</v>
          </cell>
          <cell r="K220" t="str">
            <v>isolation_source: cheese</v>
          </cell>
          <cell r="L220">
            <v>0</v>
          </cell>
          <cell r="M220">
            <v>0</v>
          </cell>
          <cell r="N220">
            <v>0</v>
          </cell>
          <cell r="O220" t="str">
            <v>No</v>
          </cell>
          <cell r="P220">
            <v>0</v>
          </cell>
          <cell r="Q220">
            <v>0</v>
          </cell>
          <cell r="R220">
            <v>0</v>
          </cell>
          <cell r="S220" t="str">
            <v>No</v>
          </cell>
          <cell r="T220" t="str">
            <v>NZ_NXZS01000001-NZ_NXZS01000025</v>
          </cell>
          <cell r="U220" t="str">
            <v/>
          </cell>
          <cell r="V220">
            <v>43982.083333333336</v>
          </cell>
          <cell r="W220">
            <v>43024.083333333336</v>
          </cell>
          <cell r="X220" t="str">
            <v>Italy</v>
          </cell>
          <cell r="Z220">
            <v>2012</v>
          </cell>
        </row>
        <row r="221">
          <cell r="H221" t="str">
            <v>SRR3345686</v>
          </cell>
          <cell r="J221" t="str">
            <v>strain: CFSAN045815</v>
          </cell>
          <cell r="K221" t="str">
            <v>isolation_source: cheese</v>
          </cell>
          <cell r="L221">
            <v>0</v>
          </cell>
          <cell r="M221">
            <v>0</v>
          </cell>
          <cell r="N221">
            <v>0</v>
          </cell>
          <cell r="O221" t="str">
            <v>No</v>
          </cell>
          <cell r="P221">
            <v>0</v>
          </cell>
          <cell r="Q221">
            <v>0</v>
          </cell>
          <cell r="R221">
            <v>0</v>
          </cell>
          <cell r="S221" t="str">
            <v>No</v>
          </cell>
          <cell r="T221" t="str">
            <v>NZ_NXYU01000001-NZ_NXYU01000059</v>
          </cell>
          <cell r="U221" t="str">
            <v/>
          </cell>
          <cell r="V221">
            <v>43982.083333333336</v>
          </cell>
          <cell r="W221">
            <v>43024.083333333336</v>
          </cell>
          <cell r="X221" t="str">
            <v>Italy</v>
          </cell>
          <cell r="Z221">
            <v>2013</v>
          </cell>
        </row>
        <row r="222">
          <cell r="H222" t="str">
            <v>SRR3345818</v>
          </cell>
          <cell r="J222" t="str">
            <v>strain: CFSAN045834</v>
          </cell>
          <cell r="K222" t="str">
            <v>isolation_source: cheese</v>
          </cell>
          <cell r="L222">
            <v>0</v>
          </cell>
          <cell r="M222">
            <v>0</v>
          </cell>
          <cell r="N222">
            <v>0</v>
          </cell>
          <cell r="O222" t="str">
            <v>No</v>
          </cell>
          <cell r="P222">
            <v>0</v>
          </cell>
          <cell r="Q222">
            <v>0</v>
          </cell>
          <cell r="R222">
            <v>0</v>
          </cell>
          <cell r="S222" t="str">
            <v>No</v>
          </cell>
          <cell r="T222" t="str">
            <v>NZ_NXYB01000001-NZ_NXYB01000057</v>
          </cell>
          <cell r="U222" t="str">
            <v/>
          </cell>
          <cell r="V222">
            <v>43982.083333333336</v>
          </cell>
          <cell r="W222">
            <v>43024.083333333336</v>
          </cell>
          <cell r="X222" t="str">
            <v>Italy</v>
          </cell>
          <cell r="Z222">
            <v>2013</v>
          </cell>
        </row>
        <row r="223">
          <cell r="H223" t="str">
            <v>SRR3345855</v>
          </cell>
          <cell r="J223" t="str">
            <v>strain: CFSAN045859</v>
          </cell>
          <cell r="K223" t="str">
            <v>isolation_source: cheese</v>
          </cell>
          <cell r="L223">
            <v>0</v>
          </cell>
          <cell r="M223">
            <v>0</v>
          </cell>
          <cell r="N223">
            <v>0</v>
          </cell>
          <cell r="O223" t="str">
            <v>No</v>
          </cell>
          <cell r="P223">
            <v>0</v>
          </cell>
          <cell r="Q223">
            <v>0</v>
          </cell>
          <cell r="R223">
            <v>0</v>
          </cell>
          <cell r="S223" t="str">
            <v>No</v>
          </cell>
          <cell r="T223" t="str">
            <v>NZ_NXXC01000001-NZ_NXXC01000028</v>
          </cell>
          <cell r="U223" t="str">
            <v/>
          </cell>
          <cell r="V223">
            <v>43982.083333333336</v>
          </cell>
          <cell r="W223">
            <v>43024.083333333336</v>
          </cell>
          <cell r="X223" t="str">
            <v>Italy</v>
          </cell>
          <cell r="Z223">
            <v>2014</v>
          </cell>
        </row>
        <row r="224">
          <cell r="H224" t="str">
            <v>SRR3345865</v>
          </cell>
          <cell r="J224" t="str">
            <v>strain: CFSAN045924</v>
          </cell>
          <cell r="K224" t="str">
            <v>isolation_source: cheese</v>
          </cell>
          <cell r="L224">
            <v>0</v>
          </cell>
          <cell r="M224">
            <v>0</v>
          </cell>
          <cell r="N224">
            <v>0</v>
          </cell>
          <cell r="O224" t="str">
            <v>No</v>
          </cell>
          <cell r="P224">
            <v>0</v>
          </cell>
          <cell r="Q224">
            <v>0</v>
          </cell>
          <cell r="R224">
            <v>0</v>
          </cell>
          <cell r="S224" t="str">
            <v>No</v>
          </cell>
          <cell r="T224" t="str">
            <v>NZ_NXWS01000001-NZ_NXWS01000020</v>
          </cell>
          <cell r="U224" t="str">
            <v/>
          </cell>
          <cell r="V224">
            <v>43982.083333333336</v>
          </cell>
          <cell r="W224">
            <v>43024.083333333336</v>
          </cell>
          <cell r="X224" t="str">
            <v>Italy</v>
          </cell>
          <cell r="Z224">
            <v>2014</v>
          </cell>
        </row>
        <row r="225">
          <cell r="H225" t="str">
            <v>SRR3345876</v>
          </cell>
          <cell r="J225" t="str">
            <v>strain: CFSAN045933</v>
          </cell>
          <cell r="K225" t="str">
            <v>isolation_source: cheese</v>
          </cell>
          <cell r="L225">
            <v>0</v>
          </cell>
          <cell r="M225">
            <v>0</v>
          </cell>
          <cell r="N225">
            <v>0</v>
          </cell>
          <cell r="O225" t="str">
            <v>No</v>
          </cell>
          <cell r="P225">
            <v>0</v>
          </cell>
          <cell r="Q225">
            <v>0</v>
          </cell>
          <cell r="R225">
            <v>0</v>
          </cell>
          <cell r="S225" t="str">
            <v>No</v>
          </cell>
          <cell r="T225" t="str">
            <v>NZ_NXWJ01000001-NZ_NXWJ01000033</v>
          </cell>
          <cell r="U225" t="str">
            <v/>
          </cell>
          <cell r="V225">
            <v>43982.083333333336</v>
          </cell>
          <cell r="W225">
            <v>43024.083333333336</v>
          </cell>
          <cell r="X225" t="str">
            <v>Italy</v>
          </cell>
          <cell r="Z225">
            <v>2012</v>
          </cell>
        </row>
        <row r="226">
          <cell r="H226" t="str">
            <v>SRR3345906</v>
          </cell>
          <cell r="J226" t="str">
            <v>strain: CFSAN045960</v>
          </cell>
          <cell r="K226" t="str">
            <v>isolation_source: cheese</v>
          </cell>
          <cell r="L226">
            <v>0</v>
          </cell>
          <cell r="M226">
            <v>0</v>
          </cell>
          <cell r="N226">
            <v>0</v>
          </cell>
          <cell r="O226" t="str">
            <v>No</v>
          </cell>
          <cell r="P226">
            <v>0</v>
          </cell>
          <cell r="Q226">
            <v>0</v>
          </cell>
          <cell r="R226">
            <v>0</v>
          </cell>
          <cell r="S226" t="str">
            <v>No</v>
          </cell>
          <cell r="T226" t="str">
            <v>NZ_NXVI01000001-NZ_NXVI01000062</v>
          </cell>
          <cell r="U226" t="str">
            <v/>
          </cell>
          <cell r="V226">
            <v>43982.083333333336</v>
          </cell>
          <cell r="W226">
            <v>43024.083333333336</v>
          </cell>
          <cell r="X226" t="str">
            <v>Italy</v>
          </cell>
          <cell r="Z226">
            <v>2011</v>
          </cell>
        </row>
        <row r="227">
          <cell r="H227" t="str">
            <v>SRR3345918</v>
          </cell>
          <cell r="J227" t="str">
            <v>strain: CFSAN045972</v>
          </cell>
          <cell r="K227" t="str">
            <v>isolation_source: cheese</v>
          </cell>
          <cell r="L227">
            <v>0</v>
          </cell>
          <cell r="M227">
            <v>0</v>
          </cell>
          <cell r="N227">
            <v>0</v>
          </cell>
          <cell r="O227" t="str">
            <v>No</v>
          </cell>
          <cell r="P227">
            <v>0</v>
          </cell>
          <cell r="Q227">
            <v>0</v>
          </cell>
          <cell r="R227">
            <v>0</v>
          </cell>
          <cell r="S227" t="str">
            <v>No</v>
          </cell>
          <cell r="T227" t="str">
            <v>NZ_NXUW01000001-NZ_NXUW01000022</v>
          </cell>
          <cell r="U227" t="str">
            <v/>
          </cell>
          <cell r="V227">
            <v>43982.083333333336</v>
          </cell>
          <cell r="W227">
            <v>43024.083333333336</v>
          </cell>
          <cell r="X227" t="str">
            <v>Italy</v>
          </cell>
          <cell r="Z227">
            <v>2011</v>
          </cell>
        </row>
        <row r="228">
          <cell r="H228" t="str">
            <v>SRR3345926</v>
          </cell>
          <cell r="J228" t="str">
            <v>strain: CFSAN045980</v>
          </cell>
          <cell r="K228" t="str">
            <v>isolation_source: cheese</v>
          </cell>
          <cell r="L228">
            <v>0</v>
          </cell>
          <cell r="M228">
            <v>0</v>
          </cell>
          <cell r="N228">
            <v>0</v>
          </cell>
          <cell r="O228" t="str">
            <v>No</v>
          </cell>
          <cell r="P228">
            <v>0</v>
          </cell>
          <cell r="Q228">
            <v>0</v>
          </cell>
          <cell r="R228">
            <v>0</v>
          </cell>
          <cell r="S228" t="str">
            <v>No</v>
          </cell>
          <cell r="T228" t="str">
            <v>NZ_NXUO01000001-NZ_NXUO01000028</v>
          </cell>
          <cell r="U228" t="str">
            <v/>
          </cell>
          <cell r="V228">
            <v>43982.083333333336</v>
          </cell>
          <cell r="W228">
            <v>43015.083333333336</v>
          </cell>
          <cell r="X228" t="str">
            <v>Italy</v>
          </cell>
          <cell r="Z228">
            <v>2011</v>
          </cell>
        </row>
        <row r="229">
          <cell r="H229" t="str">
            <v>SRR3345928</v>
          </cell>
          <cell r="J229" t="str">
            <v>strain: CFSAN045982</v>
          </cell>
          <cell r="K229" t="str">
            <v>isolation_source: cheese</v>
          </cell>
          <cell r="L229">
            <v>0</v>
          </cell>
          <cell r="M229">
            <v>0</v>
          </cell>
          <cell r="N229">
            <v>0</v>
          </cell>
          <cell r="O229" t="str">
            <v>No</v>
          </cell>
          <cell r="P229">
            <v>0</v>
          </cell>
          <cell r="Q229">
            <v>0</v>
          </cell>
          <cell r="R229">
            <v>0</v>
          </cell>
          <cell r="S229" t="str">
            <v>No</v>
          </cell>
          <cell r="T229" t="str">
            <v>NZ_NXUM01000001-NZ_NXUM01000013</v>
          </cell>
          <cell r="U229" t="str">
            <v/>
          </cell>
          <cell r="V229">
            <v>43982.083333333336</v>
          </cell>
          <cell r="W229">
            <v>43024.083333333336</v>
          </cell>
          <cell r="X229" t="str">
            <v>Italy</v>
          </cell>
          <cell r="Z229">
            <v>2011</v>
          </cell>
        </row>
        <row r="230">
          <cell r="H230" t="str">
            <v>SRR3345929</v>
          </cell>
          <cell r="J230" t="str">
            <v>strain: CFSAN045983</v>
          </cell>
          <cell r="K230" t="str">
            <v>isolation_source: cheese</v>
          </cell>
          <cell r="L230">
            <v>0</v>
          </cell>
          <cell r="M230">
            <v>0</v>
          </cell>
          <cell r="N230">
            <v>0</v>
          </cell>
          <cell r="O230" t="str">
            <v>No</v>
          </cell>
          <cell r="P230">
            <v>0</v>
          </cell>
          <cell r="Q230">
            <v>0</v>
          </cell>
          <cell r="R230">
            <v>0</v>
          </cell>
          <cell r="S230" t="str">
            <v>No</v>
          </cell>
          <cell r="T230" t="str">
            <v>NZ_NXUL01000001-NZ_NXUL01000040</v>
          </cell>
          <cell r="U230" t="str">
            <v/>
          </cell>
          <cell r="V230">
            <v>43982.083333333336</v>
          </cell>
          <cell r="W230">
            <v>43015.083333333336</v>
          </cell>
          <cell r="X230" t="str">
            <v>Italy</v>
          </cell>
          <cell r="Z230">
            <v>2011</v>
          </cell>
        </row>
        <row r="231">
          <cell r="H231" t="str">
            <v>SRR3372408</v>
          </cell>
          <cell r="J231" t="str">
            <v>strain: FDA561348-1</v>
          </cell>
          <cell r="K231" t="str">
            <v>isolation_source: shredded cheddar cheese</v>
          </cell>
          <cell r="L231">
            <v>3119125</v>
          </cell>
          <cell r="M231">
            <v>19</v>
          </cell>
          <cell r="N231">
            <v>3072</v>
          </cell>
          <cell r="O231" t="str">
            <v>Yes</v>
          </cell>
          <cell r="P231">
            <v>0</v>
          </cell>
          <cell r="Q231">
            <v>0</v>
          </cell>
          <cell r="R231">
            <v>0</v>
          </cell>
          <cell r="S231" t="str">
            <v>No</v>
          </cell>
          <cell r="T231" t="str">
            <v/>
          </cell>
          <cell r="U231" t="str">
            <v/>
          </cell>
          <cell r="V231">
            <v>43901.041666666664</v>
          </cell>
          <cell r="W231">
            <v>43551.041666666664</v>
          </cell>
          <cell r="X231" t="str">
            <v>USA</v>
          </cell>
          <cell r="Y231" t="str">
            <v>California</v>
          </cell>
          <cell r="Z231">
            <v>2011</v>
          </cell>
        </row>
        <row r="232">
          <cell r="H232" t="str">
            <v>SRR3391843</v>
          </cell>
          <cell r="J232" t="str">
            <v>strain: CFSAN044795</v>
          </cell>
          <cell r="K232" t="str">
            <v>isolation_source: cheese</v>
          </cell>
          <cell r="L232">
            <v>0</v>
          </cell>
          <cell r="M232">
            <v>0</v>
          </cell>
          <cell r="N232">
            <v>0</v>
          </cell>
          <cell r="O232" t="str">
            <v>No</v>
          </cell>
          <cell r="P232">
            <v>0</v>
          </cell>
          <cell r="Q232">
            <v>0</v>
          </cell>
          <cell r="R232">
            <v>0</v>
          </cell>
          <cell r="S232" t="str">
            <v>No</v>
          </cell>
          <cell r="T232" t="str">
            <v>NZ_NYCL01000001-NZ_NYCL01000022</v>
          </cell>
          <cell r="U232" t="str">
            <v/>
          </cell>
          <cell r="V232">
            <v>44027.083333333336</v>
          </cell>
          <cell r="W232">
            <v>43022.083333333336</v>
          </cell>
          <cell r="X232" t="str">
            <v>Italy</v>
          </cell>
          <cell r="Z232">
            <v>2004</v>
          </cell>
        </row>
        <row r="233">
          <cell r="H233" t="str">
            <v>SRR3391877</v>
          </cell>
          <cell r="J233" t="str">
            <v>strain: CFSAN044777</v>
          </cell>
          <cell r="K233" t="str">
            <v>isolation_source: cheese</v>
          </cell>
          <cell r="L233">
            <v>0</v>
          </cell>
          <cell r="M233">
            <v>0</v>
          </cell>
          <cell r="N233">
            <v>0</v>
          </cell>
          <cell r="O233" t="str">
            <v>No</v>
          </cell>
          <cell r="P233">
            <v>0</v>
          </cell>
          <cell r="Q233">
            <v>0</v>
          </cell>
          <cell r="R233">
            <v>0</v>
          </cell>
          <cell r="S233" t="str">
            <v>No</v>
          </cell>
          <cell r="T233" t="str">
            <v>NZ_NYDD01000001-NZ_NYDD01000019</v>
          </cell>
          <cell r="U233" t="str">
            <v/>
          </cell>
          <cell r="V233">
            <v>44027.083333333336</v>
          </cell>
          <cell r="W233">
            <v>43022.083333333336</v>
          </cell>
          <cell r="X233" t="str">
            <v>Italy</v>
          </cell>
          <cell r="Z233">
            <v>2003</v>
          </cell>
        </row>
        <row r="234">
          <cell r="H234" t="str">
            <v>SRR3391886</v>
          </cell>
          <cell r="J234" t="str">
            <v>strain: CFSAN044772</v>
          </cell>
          <cell r="K234" t="str">
            <v>isolation_source: bovine cheese</v>
          </cell>
          <cell r="L234">
            <v>0</v>
          </cell>
          <cell r="M234">
            <v>0</v>
          </cell>
          <cell r="N234">
            <v>0</v>
          </cell>
          <cell r="O234" t="str">
            <v>No</v>
          </cell>
          <cell r="P234">
            <v>0</v>
          </cell>
          <cell r="Q234">
            <v>0</v>
          </cell>
          <cell r="R234">
            <v>0</v>
          </cell>
          <cell r="S234" t="str">
            <v>No</v>
          </cell>
          <cell r="T234" t="str">
            <v>NZ_NYDI01000001-NZ_NYDI01000012</v>
          </cell>
          <cell r="U234" t="str">
            <v/>
          </cell>
          <cell r="V234">
            <v>44027.083333333336</v>
          </cell>
          <cell r="W234">
            <v>43022.083333333336</v>
          </cell>
          <cell r="X234" t="str">
            <v>Italy</v>
          </cell>
          <cell r="Z234">
            <v>2003</v>
          </cell>
        </row>
        <row r="235">
          <cell r="H235" t="str">
            <v>SRR3395016</v>
          </cell>
          <cell r="J235" t="str">
            <v>strain: CFSAN035202</v>
          </cell>
          <cell r="K235" t="str">
            <v>isolation_source: cheese</v>
          </cell>
          <cell r="L235">
            <v>0</v>
          </cell>
          <cell r="M235">
            <v>0</v>
          </cell>
          <cell r="N235">
            <v>0</v>
          </cell>
          <cell r="O235" t="str">
            <v>No</v>
          </cell>
          <cell r="P235">
            <v>0</v>
          </cell>
          <cell r="Q235">
            <v>0</v>
          </cell>
          <cell r="R235">
            <v>0</v>
          </cell>
          <cell r="S235" t="str">
            <v>No</v>
          </cell>
          <cell r="T235" t="str">
            <v>NZ_PVVY01000001-NZ_PVVY01000024</v>
          </cell>
          <cell r="U235" t="str">
            <v/>
          </cell>
          <cell r="V235">
            <v>44250.041666666664</v>
          </cell>
          <cell r="W235">
            <v>43377.083333333336</v>
          </cell>
          <cell r="X235" t="str">
            <v>Chile</v>
          </cell>
          <cell r="Z235">
            <v>2009</v>
          </cell>
        </row>
        <row r="236">
          <cell r="H236" t="str">
            <v>SRR3606562</v>
          </cell>
          <cell r="J236" t="str">
            <v>strain: FDA451362 C2 5-C</v>
          </cell>
          <cell r="K236" t="str">
            <v>isolation_source: queso fresco</v>
          </cell>
          <cell r="L236">
            <v>2929888</v>
          </cell>
          <cell r="M236">
            <v>14</v>
          </cell>
          <cell r="N236">
            <v>2886</v>
          </cell>
          <cell r="O236" t="str">
            <v>Yes</v>
          </cell>
          <cell r="P236">
            <v>0</v>
          </cell>
          <cell r="Q236">
            <v>0</v>
          </cell>
          <cell r="R236">
            <v>0</v>
          </cell>
          <cell r="S236" t="str">
            <v>No</v>
          </cell>
          <cell r="T236" t="str">
            <v/>
          </cell>
          <cell r="U236" t="str">
            <v/>
          </cell>
          <cell r="V236">
            <v>43901.041666666664</v>
          </cell>
          <cell r="W236">
            <v>43551.041666666664</v>
          </cell>
          <cell r="X236" t="str">
            <v>USA</v>
          </cell>
          <cell r="Y236" t="str">
            <v>Michigan</v>
          </cell>
          <cell r="Z236">
            <v>2009</v>
          </cell>
        </row>
        <row r="237">
          <cell r="H237" t="str">
            <v>SRR3606563</v>
          </cell>
          <cell r="J237" t="str">
            <v>strain: FDA451362 C1 3-O</v>
          </cell>
          <cell r="K237" t="str">
            <v>isolation_source: queso fresco</v>
          </cell>
          <cell r="L237">
            <v>2908244</v>
          </cell>
          <cell r="M237">
            <v>14</v>
          </cell>
          <cell r="N237">
            <v>2863</v>
          </cell>
          <cell r="O237" t="str">
            <v>Yes</v>
          </cell>
          <cell r="P237">
            <v>0</v>
          </cell>
          <cell r="Q237">
            <v>0</v>
          </cell>
          <cell r="R237">
            <v>0</v>
          </cell>
          <cell r="S237" t="str">
            <v>No</v>
          </cell>
          <cell r="T237" t="str">
            <v/>
          </cell>
          <cell r="U237" t="str">
            <v/>
          </cell>
          <cell r="V237">
            <v>43906.041666666664</v>
          </cell>
          <cell r="W237">
            <v>43440.041666666664</v>
          </cell>
          <cell r="X237" t="str">
            <v>USA</v>
          </cell>
          <cell r="Y237" t="str">
            <v>Michigan</v>
          </cell>
          <cell r="Z237">
            <v>2009</v>
          </cell>
        </row>
        <row r="238">
          <cell r="H238" t="str">
            <v>SRR3606570</v>
          </cell>
          <cell r="J238" t="str">
            <v>strain: FDA446505 C2-P8</v>
          </cell>
          <cell r="K238" t="str">
            <v>isolation_source: fresh mexican style cheese</v>
          </cell>
          <cell r="L238">
            <v>3060588</v>
          </cell>
          <cell r="M238">
            <v>23</v>
          </cell>
          <cell r="N238">
            <v>3022</v>
          </cell>
          <cell r="O238" t="str">
            <v>Yes</v>
          </cell>
          <cell r="P238">
            <v>0</v>
          </cell>
          <cell r="Q238">
            <v>0</v>
          </cell>
          <cell r="R238">
            <v>0</v>
          </cell>
          <cell r="S238" t="str">
            <v>No</v>
          </cell>
          <cell r="T238" t="str">
            <v/>
          </cell>
          <cell r="U238" t="str">
            <v/>
          </cell>
          <cell r="V238">
            <v>43901.041666666664</v>
          </cell>
          <cell r="W238">
            <v>43551.041666666664</v>
          </cell>
          <cell r="X238" t="str">
            <v>Mexico</v>
          </cell>
          <cell r="Z238">
            <v>2007</v>
          </cell>
        </row>
        <row r="239">
          <cell r="H239" t="str">
            <v>SRR3606573</v>
          </cell>
          <cell r="J239" t="str">
            <v>strain: FDA446505 C1-P5</v>
          </cell>
          <cell r="K239" t="str">
            <v>isolation_source: fresh mexican style cheese</v>
          </cell>
          <cell r="L239">
            <v>3091659</v>
          </cell>
          <cell r="M239">
            <v>24</v>
          </cell>
          <cell r="N239">
            <v>3056</v>
          </cell>
          <cell r="O239" t="str">
            <v>Yes</v>
          </cell>
          <cell r="P239">
            <v>0</v>
          </cell>
          <cell r="Q239">
            <v>0</v>
          </cell>
          <cell r="R239">
            <v>0</v>
          </cell>
          <cell r="S239" t="str">
            <v>No</v>
          </cell>
          <cell r="T239" t="str">
            <v/>
          </cell>
          <cell r="U239" t="str">
            <v/>
          </cell>
          <cell r="V239">
            <v>43901.041666666664</v>
          </cell>
          <cell r="W239">
            <v>43551.041666666664</v>
          </cell>
          <cell r="X239" t="str">
            <v>Italy</v>
          </cell>
          <cell r="Z239">
            <v>2014</v>
          </cell>
        </row>
        <row r="240">
          <cell r="H240" t="str">
            <v>SRR3606574</v>
          </cell>
          <cell r="J240" t="str">
            <v>strain: FDA446505 C1-P4</v>
          </cell>
          <cell r="K240" t="str">
            <v>isolation_source: fresh mexican style cheese</v>
          </cell>
          <cell r="L240">
            <v>3043591</v>
          </cell>
          <cell r="M240">
            <v>24</v>
          </cell>
          <cell r="N240">
            <v>3009</v>
          </cell>
          <cell r="O240" t="str">
            <v>Yes</v>
          </cell>
          <cell r="P240">
            <v>0</v>
          </cell>
          <cell r="Q240">
            <v>0</v>
          </cell>
          <cell r="R240">
            <v>0</v>
          </cell>
          <cell r="S240" t="str">
            <v>No</v>
          </cell>
          <cell r="T240" t="str">
            <v/>
          </cell>
          <cell r="U240" t="str">
            <v/>
          </cell>
          <cell r="V240">
            <v>43901.041666666664</v>
          </cell>
          <cell r="W240">
            <v>43551.041666666664</v>
          </cell>
          <cell r="X240" t="str">
            <v>Mexico</v>
          </cell>
          <cell r="Z240">
            <v>2007</v>
          </cell>
        </row>
        <row r="241">
          <cell r="H241" t="str">
            <v>SRR3634424</v>
          </cell>
          <cell r="J241" t="str">
            <v>strain: FLAG-89709</v>
          </cell>
          <cell r="K241" t="str">
            <v>isolation_source: cheese</v>
          </cell>
          <cell r="L241">
            <v>3111395</v>
          </cell>
          <cell r="M241">
            <v>28</v>
          </cell>
          <cell r="N241">
            <v>3090</v>
          </cell>
          <cell r="O241" t="str">
            <v>Yes</v>
          </cell>
          <cell r="P241">
            <v>0</v>
          </cell>
          <cell r="Q241">
            <v>0</v>
          </cell>
          <cell r="R241">
            <v>0</v>
          </cell>
          <cell r="S241" t="str">
            <v>No</v>
          </cell>
          <cell r="T241" t="str">
            <v/>
          </cell>
          <cell r="U241" t="str">
            <v/>
          </cell>
          <cell r="V241">
            <v>43551.041666666664</v>
          </cell>
          <cell r="W241">
            <v>43551.041666666664</v>
          </cell>
          <cell r="X241" t="str">
            <v>USA</v>
          </cell>
          <cell r="Y241" t="str">
            <v>Florida</v>
          </cell>
          <cell r="Z241">
            <v>2009</v>
          </cell>
        </row>
        <row r="242">
          <cell r="H242" t="str">
            <v>SRR3659465</v>
          </cell>
          <cell r="J242" t="str">
            <v>strain: FDA249548</v>
          </cell>
          <cell r="K242" t="str">
            <v>isolation_source: fresh white cheese</v>
          </cell>
          <cell r="L242">
            <v>2938965</v>
          </cell>
          <cell r="M242">
            <v>38</v>
          </cell>
          <cell r="N242">
            <v>2903</v>
          </cell>
          <cell r="O242" t="str">
            <v>Yes</v>
          </cell>
          <cell r="P242">
            <v>0</v>
          </cell>
          <cell r="Q242">
            <v>0</v>
          </cell>
          <cell r="R242">
            <v>0</v>
          </cell>
          <cell r="S242" t="str">
            <v>No</v>
          </cell>
          <cell r="T242" t="str">
            <v/>
          </cell>
          <cell r="U242" t="str">
            <v/>
          </cell>
          <cell r="V242">
            <v>43901.041666666664</v>
          </cell>
          <cell r="W242">
            <v>43551.041666666664</v>
          </cell>
          <cell r="X242" t="str">
            <v>Mexico</v>
          </cell>
          <cell r="Z242">
            <v>2003</v>
          </cell>
        </row>
        <row r="243">
          <cell r="H243" t="str">
            <v>SRR3659466</v>
          </cell>
          <cell r="J243" t="str">
            <v>strain: FDA299404-2</v>
          </cell>
          <cell r="K243" t="str">
            <v>isolation_source: mexican white cheese</v>
          </cell>
          <cell r="L243">
            <v>2944907</v>
          </cell>
          <cell r="M243">
            <v>37</v>
          </cell>
          <cell r="N243">
            <v>2910</v>
          </cell>
          <cell r="O243" t="str">
            <v>Yes</v>
          </cell>
          <cell r="P243">
            <v>0</v>
          </cell>
          <cell r="Q243">
            <v>0</v>
          </cell>
          <cell r="R243">
            <v>0</v>
          </cell>
          <cell r="S243" t="str">
            <v>No</v>
          </cell>
          <cell r="T243" t="str">
            <v/>
          </cell>
          <cell r="U243" t="str">
            <v/>
          </cell>
          <cell r="V243">
            <v>43900.041666666664</v>
          </cell>
          <cell r="W243">
            <v>43550.041666666664</v>
          </cell>
          <cell r="X243" t="str">
            <v>Mexico</v>
          </cell>
          <cell r="Z243">
            <v>2004</v>
          </cell>
        </row>
        <row r="244">
          <cell r="H244" t="str">
            <v>SRR3660092</v>
          </cell>
          <cell r="J244" t="str">
            <v>strain: FLAG-61488</v>
          </cell>
          <cell r="K244" t="str">
            <v>isolation_source: queso fresco cheese</v>
          </cell>
          <cell r="L244">
            <v>3099034</v>
          </cell>
          <cell r="M244">
            <v>17</v>
          </cell>
          <cell r="N244">
            <v>3057</v>
          </cell>
          <cell r="O244" t="str">
            <v>Yes</v>
          </cell>
          <cell r="P244">
            <v>0</v>
          </cell>
          <cell r="Q244">
            <v>0</v>
          </cell>
          <cell r="R244">
            <v>0</v>
          </cell>
          <cell r="S244" t="str">
            <v>No</v>
          </cell>
          <cell r="T244" t="str">
            <v/>
          </cell>
          <cell r="U244" t="str">
            <v/>
          </cell>
          <cell r="V244">
            <v>43560.083333333336</v>
          </cell>
          <cell r="W244">
            <v>43560.083333333336</v>
          </cell>
          <cell r="X244" t="str">
            <v>USA</v>
          </cell>
          <cell r="Y244" t="str">
            <v>Florida</v>
          </cell>
          <cell r="Z244">
            <v>2005</v>
          </cell>
        </row>
        <row r="245">
          <cell r="H245" t="str">
            <v>SRR3928631</v>
          </cell>
          <cell r="J245" t="str">
            <v>strain: FLAG-57313</v>
          </cell>
          <cell r="K245" t="str">
            <v>isolation_source: soft white cheese</v>
          </cell>
          <cell r="L245">
            <v>2997648</v>
          </cell>
          <cell r="M245">
            <v>17</v>
          </cell>
          <cell r="N245">
            <v>2976</v>
          </cell>
          <cell r="O245" t="str">
            <v>Yes</v>
          </cell>
          <cell r="P245">
            <v>0</v>
          </cell>
          <cell r="Q245">
            <v>0</v>
          </cell>
          <cell r="R245">
            <v>0</v>
          </cell>
          <cell r="S245" t="str">
            <v>No</v>
          </cell>
          <cell r="T245" t="str">
            <v/>
          </cell>
          <cell r="U245" t="str">
            <v/>
          </cell>
          <cell r="V245">
            <v>43560.083333333336</v>
          </cell>
          <cell r="W245">
            <v>43560.083333333336</v>
          </cell>
          <cell r="X245" t="str">
            <v>USA</v>
          </cell>
          <cell r="Y245" t="str">
            <v>Florida</v>
          </cell>
          <cell r="Z245">
            <v>2006</v>
          </cell>
        </row>
        <row r="246">
          <cell r="H246" t="str">
            <v>SRR3928667</v>
          </cell>
          <cell r="J246" t="str">
            <v>strain: FLAG-58954</v>
          </cell>
          <cell r="K246" t="str">
            <v>isolation_source: queso seco cheese</v>
          </cell>
          <cell r="L246">
            <v>3090715</v>
          </cell>
          <cell r="M246">
            <v>25</v>
          </cell>
          <cell r="N246">
            <v>3033</v>
          </cell>
          <cell r="O246" t="str">
            <v>Yes</v>
          </cell>
          <cell r="P246">
            <v>0</v>
          </cell>
          <cell r="Q246">
            <v>0</v>
          </cell>
          <cell r="R246">
            <v>0</v>
          </cell>
          <cell r="S246" t="str">
            <v>No</v>
          </cell>
          <cell r="T246" t="str">
            <v/>
          </cell>
          <cell r="U246" t="str">
            <v/>
          </cell>
          <cell r="V246">
            <v>43560.083333333336</v>
          </cell>
          <cell r="W246">
            <v>43560.083333333336</v>
          </cell>
          <cell r="X246" t="str">
            <v>USA</v>
          </cell>
          <cell r="Y246" t="str">
            <v>Florida</v>
          </cell>
          <cell r="Z246">
            <v>2007</v>
          </cell>
        </row>
        <row r="247">
          <cell r="H247" t="str">
            <v>SRR3930180</v>
          </cell>
          <cell r="J247" t="str">
            <v>strain: FDA284437-5</v>
          </cell>
          <cell r="K247" t="str">
            <v>isolation_source: sheep's milk ricotta cheese</v>
          </cell>
          <cell r="L247">
            <v>3012242</v>
          </cell>
          <cell r="M247">
            <v>15</v>
          </cell>
          <cell r="N247">
            <v>3003</v>
          </cell>
          <cell r="O247" t="str">
            <v>Yes</v>
          </cell>
          <cell r="P247">
            <v>0</v>
          </cell>
          <cell r="Q247">
            <v>0</v>
          </cell>
          <cell r="R247">
            <v>0</v>
          </cell>
          <cell r="S247" t="str">
            <v>No</v>
          </cell>
          <cell r="T247" t="str">
            <v/>
          </cell>
          <cell r="U247" t="str">
            <v/>
          </cell>
          <cell r="V247">
            <v>43900.041666666664</v>
          </cell>
          <cell r="W247">
            <v>43550.041666666664</v>
          </cell>
          <cell r="X247" t="str">
            <v>Italy</v>
          </cell>
          <cell r="Z247">
            <v>2004</v>
          </cell>
        </row>
        <row r="248">
          <cell r="H248" t="str">
            <v>SRR3930183</v>
          </cell>
          <cell r="J248" t="str">
            <v>strain: FDA247717-2</v>
          </cell>
          <cell r="K248" t="str">
            <v>isolation_source: mexican cheese</v>
          </cell>
          <cell r="L248">
            <v>2962425</v>
          </cell>
          <cell r="M248">
            <v>14</v>
          </cell>
          <cell r="N248">
            <v>2914</v>
          </cell>
          <cell r="O248" t="str">
            <v>Yes</v>
          </cell>
          <cell r="P248">
            <v>0</v>
          </cell>
          <cell r="Q248">
            <v>0</v>
          </cell>
          <cell r="R248">
            <v>0</v>
          </cell>
          <cell r="S248" t="str">
            <v>No</v>
          </cell>
          <cell r="T248" t="str">
            <v/>
          </cell>
          <cell r="U248" t="str">
            <v/>
          </cell>
          <cell r="V248">
            <v>43900.041666666664</v>
          </cell>
          <cell r="W248">
            <v>43550.041666666664</v>
          </cell>
          <cell r="X248" t="str">
            <v>Mexico</v>
          </cell>
          <cell r="Z248">
            <v>2003</v>
          </cell>
        </row>
        <row r="249">
          <cell r="H249" t="str">
            <v>SRR3930184</v>
          </cell>
          <cell r="J249" t="str">
            <v>strain: FDA247717-1</v>
          </cell>
          <cell r="K249" t="str">
            <v>isolation_source: mexican cheese</v>
          </cell>
          <cell r="L249">
            <v>2990148</v>
          </cell>
          <cell r="M249">
            <v>15</v>
          </cell>
          <cell r="N249">
            <v>2945</v>
          </cell>
          <cell r="O249" t="str">
            <v>Yes</v>
          </cell>
          <cell r="P249">
            <v>0</v>
          </cell>
          <cell r="Q249">
            <v>0</v>
          </cell>
          <cell r="R249">
            <v>0</v>
          </cell>
          <cell r="S249" t="str">
            <v>No</v>
          </cell>
          <cell r="T249" t="str">
            <v/>
          </cell>
          <cell r="U249" t="str">
            <v/>
          </cell>
          <cell r="V249">
            <v>43901.041666666664</v>
          </cell>
          <cell r="W249">
            <v>43551.041666666664</v>
          </cell>
          <cell r="X249" t="str">
            <v>Mexico</v>
          </cell>
          <cell r="Z249">
            <v>2003</v>
          </cell>
        </row>
        <row r="250">
          <cell r="H250" t="str">
            <v>SRR3945507</v>
          </cell>
          <cell r="J250" t="str">
            <v>strain: FDA596952-2</v>
          </cell>
          <cell r="K250" t="str">
            <v>isolation_source: white hard cheese</v>
          </cell>
          <cell r="L250">
            <v>3021020</v>
          </cell>
          <cell r="M250">
            <v>31</v>
          </cell>
          <cell r="N250">
            <v>3008</v>
          </cell>
          <cell r="O250" t="str">
            <v>Yes</v>
          </cell>
          <cell r="P250">
            <v>0</v>
          </cell>
          <cell r="Q250">
            <v>0</v>
          </cell>
          <cell r="R250">
            <v>0</v>
          </cell>
          <cell r="S250" t="str">
            <v>No</v>
          </cell>
          <cell r="T250" t="str">
            <v/>
          </cell>
          <cell r="U250" t="str">
            <v/>
          </cell>
          <cell r="V250">
            <v>43901.041666666664</v>
          </cell>
          <cell r="W250">
            <v>43551.041666666664</v>
          </cell>
          <cell r="X250" t="str">
            <v>Colombia</v>
          </cell>
          <cell r="Z250">
            <v>2009</v>
          </cell>
        </row>
        <row r="251">
          <cell r="H251" t="str">
            <v>SRR3945508</v>
          </cell>
          <cell r="J251" t="str">
            <v>strain: FDA596952-1</v>
          </cell>
          <cell r="K251" t="str">
            <v>isolation_source: white hard cheese</v>
          </cell>
          <cell r="L251">
            <v>3004365</v>
          </cell>
          <cell r="M251">
            <v>63</v>
          </cell>
          <cell r="N251">
            <v>3002</v>
          </cell>
          <cell r="O251" t="str">
            <v>Yes</v>
          </cell>
          <cell r="P251">
            <v>0</v>
          </cell>
          <cell r="Q251">
            <v>0</v>
          </cell>
          <cell r="R251">
            <v>0</v>
          </cell>
          <cell r="S251" t="str">
            <v>No</v>
          </cell>
          <cell r="T251" t="str">
            <v/>
          </cell>
          <cell r="U251" t="str">
            <v/>
          </cell>
          <cell r="V251">
            <v>43901.041666666664</v>
          </cell>
          <cell r="W251">
            <v>43551.041666666664</v>
          </cell>
          <cell r="X251" t="str">
            <v>Colombia</v>
          </cell>
          <cell r="Z251">
            <v>2009</v>
          </cell>
        </row>
        <row r="252">
          <cell r="H252" t="str">
            <v>SRR3945509</v>
          </cell>
          <cell r="J252" t="str">
            <v>strain: FDA607158 1-4</v>
          </cell>
          <cell r="K252" t="str">
            <v>isolation_source: morbier cheese (aged over 60 days)</v>
          </cell>
          <cell r="L252">
            <v>3124857</v>
          </cell>
          <cell r="M252">
            <v>36</v>
          </cell>
          <cell r="N252">
            <v>3134</v>
          </cell>
          <cell r="O252" t="str">
            <v>Yes</v>
          </cell>
          <cell r="P252">
            <v>0</v>
          </cell>
          <cell r="Q252">
            <v>0</v>
          </cell>
          <cell r="R252">
            <v>0</v>
          </cell>
          <cell r="S252" t="str">
            <v>No</v>
          </cell>
          <cell r="T252" t="str">
            <v/>
          </cell>
          <cell r="U252" t="str">
            <v/>
          </cell>
          <cell r="V252">
            <v>43901.041666666664</v>
          </cell>
          <cell r="W252">
            <v>43551.041666666664</v>
          </cell>
          <cell r="X252" t="str">
            <v>France</v>
          </cell>
          <cell r="Z252">
            <v>2010</v>
          </cell>
        </row>
        <row r="253">
          <cell r="H253" t="str">
            <v>SRR3945510</v>
          </cell>
          <cell r="J253" t="str">
            <v>strain: FDA634017-1</v>
          </cell>
          <cell r="K253" t="str">
            <v>isolation_source: queso fresco cheese</v>
          </cell>
          <cell r="L253">
            <v>2902350</v>
          </cell>
          <cell r="M253">
            <v>30</v>
          </cell>
          <cell r="N253">
            <v>2867</v>
          </cell>
          <cell r="O253" t="str">
            <v>Yes</v>
          </cell>
          <cell r="P253">
            <v>0</v>
          </cell>
          <cell r="Q253">
            <v>0</v>
          </cell>
          <cell r="R253">
            <v>0</v>
          </cell>
          <cell r="S253" t="str">
            <v>No</v>
          </cell>
          <cell r="T253" t="str">
            <v/>
          </cell>
          <cell r="U253" t="str">
            <v/>
          </cell>
          <cell r="V253">
            <v>43901.041666666664</v>
          </cell>
          <cell r="W253">
            <v>43551.041666666664</v>
          </cell>
          <cell r="X253" t="str">
            <v>USA</v>
          </cell>
          <cell r="Y253" t="str">
            <v>New York</v>
          </cell>
          <cell r="Z253">
            <v>1905</v>
          </cell>
        </row>
        <row r="254">
          <cell r="H254" t="str">
            <v>SRR3945582</v>
          </cell>
          <cell r="J254" t="str">
            <v>strain: FDA640332-1</v>
          </cell>
          <cell r="K254" t="str">
            <v>isolation_source: oaxaca string cheese</v>
          </cell>
          <cell r="L254">
            <v>3030764</v>
          </cell>
          <cell r="M254">
            <v>38</v>
          </cell>
          <cell r="N254">
            <v>3003</v>
          </cell>
          <cell r="O254" t="str">
            <v>Yes</v>
          </cell>
          <cell r="P254">
            <v>0</v>
          </cell>
          <cell r="Q254">
            <v>0</v>
          </cell>
          <cell r="R254">
            <v>0</v>
          </cell>
          <cell r="S254" t="str">
            <v>No</v>
          </cell>
          <cell r="T254" t="str">
            <v/>
          </cell>
          <cell r="U254" t="str">
            <v/>
          </cell>
          <cell r="V254">
            <v>43901.041666666664</v>
          </cell>
          <cell r="W254">
            <v>43551.041666666664</v>
          </cell>
          <cell r="X254" t="str">
            <v>USA</v>
          </cell>
          <cell r="Y254" t="str">
            <v>New Jersey</v>
          </cell>
          <cell r="Z254">
            <v>2010</v>
          </cell>
        </row>
        <row r="255">
          <cell r="H255" t="str">
            <v>SRR3945583</v>
          </cell>
          <cell r="J255" t="str">
            <v>strain: FDA667633-1</v>
          </cell>
          <cell r="K255" t="str">
            <v>isolation_source: gorgonzola cheese</v>
          </cell>
          <cell r="L255">
            <v>3107719</v>
          </cell>
          <cell r="M255">
            <v>67</v>
          </cell>
          <cell r="N255">
            <v>3127</v>
          </cell>
          <cell r="O255" t="str">
            <v>Yes</v>
          </cell>
          <cell r="P255">
            <v>0</v>
          </cell>
          <cell r="Q255">
            <v>0</v>
          </cell>
          <cell r="R255">
            <v>0</v>
          </cell>
          <cell r="S255" t="str">
            <v>No</v>
          </cell>
          <cell r="T255" t="str">
            <v/>
          </cell>
          <cell r="U255" t="str">
            <v/>
          </cell>
          <cell r="V255">
            <v>43901.041666666664</v>
          </cell>
          <cell r="W255">
            <v>43551.041666666664</v>
          </cell>
          <cell r="X255" t="str">
            <v>Italy</v>
          </cell>
          <cell r="Z255">
            <v>2011</v>
          </cell>
        </row>
        <row r="256">
          <cell r="H256" t="str">
            <v>SRR3945584</v>
          </cell>
          <cell r="J256" t="str">
            <v>strain: FDA667633-2</v>
          </cell>
          <cell r="K256" t="str">
            <v>isolation_source: gorgonzola cheese</v>
          </cell>
          <cell r="L256">
            <v>3140626</v>
          </cell>
          <cell r="M256">
            <v>45</v>
          </cell>
          <cell r="N256">
            <v>3160</v>
          </cell>
          <cell r="O256" t="str">
            <v>Yes</v>
          </cell>
          <cell r="P256">
            <v>0</v>
          </cell>
          <cell r="Q256">
            <v>0</v>
          </cell>
          <cell r="R256">
            <v>0</v>
          </cell>
          <cell r="S256" t="str">
            <v>No</v>
          </cell>
          <cell r="T256" t="str">
            <v/>
          </cell>
          <cell r="U256" t="str">
            <v/>
          </cell>
          <cell r="V256">
            <v>43900.041666666664</v>
          </cell>
          <cell r="W256">
            <v>43550.041666666664</v>
          </cell>
          <cell r="X256" t="str">
            <v>Italy</v>
          </cell>
          <cell r="Z256">
            <v>2011</v>
          </cell>
        </row>
        <row r="257">
          <cell r="H257" t="str">
            <v>SRR3945585</v>
          </cell>
          <cell r="J257" t="str">
            <v>strain: FDA675050-1</v>
          </cell>
          <cell r="K257" t="str">
            <v>isolation_source: queso mahon cheese</v>
          </cell>
          <cell r="L257">
            <v>2985898</v>
          </cell>
          <cell r="M257">
            <v>41</v>
          </cell>
          <cell r="N257">
            <v>2982</v>
          </cell>
          <cell r="O257" t="str">
            <v>Yes</v>
          </cell>
          <cell r="P257">
            <v>0</v>
          </cell>
          <cell r="Q257">
            <v>0</v>
          </cell>
          <cell r="R257">
            <v>0</v>
          </cell>
          <cell r="S257" t="str">
            <v>No</v>
          </cell>
          <cell r="T257" t="str">
            <v/>
          </cell>
          <cell r="U257" t="str">
            <v/>
          </cell>
          <cell r="V257">
            <v>43901.041666666664</v>
          </cell>
          <cell r="W257">
            <v>43551.041666666664</v>
          </cell>
          <cell r="X257" t="str">
            <v>Spain</v>
          </cell>
          <cell r="Z257">
            <v>2011</v>
          </cell>
        </row>
        <row r="258">
          <cell r="H258" t="str">
            <v>SRR3945586</v>
          </cell>
          <cell r="J258" t="str">
            <v>strain: FDA675050-2</v>
          </cell>
          <cell r="K258" t="str">
            <v>isolation_source: queso mahon cheese</v>
          </cell>
          <cell r="L258">
            <v>2989806</v>
          </cell>
          <cell r="M258">
            <v>23</v>
          </cell>
          <cell r="N258">
            <v>2984</v>
          </cell>
          <cell r="O258" t="str">
            <v>Yes</v>
          </cell>
          <cell r="P258">
            <v>0</v>
          </cell>
          <cell r="Q258">
            <v>0</v>
          </cell>
          <cell r="R258">
            <v>0</v>
          </cell>
          <cell r="S258" t="str">
            <v>No</v>
          </cell>
          <cell r="T258" t="str">
            <v/>
          </cell>
          <cell r="U258" t="str">
            <v/>
          </cell>
          <cell r="V258">
            <v>43901.041666666664</v>
          </cell>
          <cell r="W258">
            <v>43551.041666666664</v>
          </cell>
          <cell r="X258" t="str">
            <v>Spain</v>
          </cell>
          <cell r="Z258">
            <v>2011</v>
          </cell>
        </row>
        <row r="259">
          <cell r="H259" t="str">
            <v>SRR3945587</v>
          </cell>
          <cell r="J259" t="str">
            <v>strain: FDA685927-1</v>
          </cell>
          <cell r="K259" t="str">
            <v>isolation_source: sheep's milk cheese</v>
          </cell>
          <cell r="L259">
            <v>2979701</v>
          </cell>
          <cell r="M259">
            <v>19</v>
          </cell>
          <cell r="N259">
            <v>2943</v>
          </cell>
          <cell r="O259" t="str">
            <v>Yes</v>
          </cell>
          <cell r="P259">
            <v>0</v>
          </cell>
          <cell r="Q259">
            <v>0</v>
          </cell>
          <cell r="R259">
            <v>0</v>
          </cell>
          <cell r="S259" t="str">
            <v>No</v>
          </cell>
          <cell r="T259" t="str">
            <v/>
          </cell>
          <cell r="U259" t="str">
            <v/>
          </cell>
          <cell r="V259">
            <v>43901.041666666664</v>
          </cell>
          <cell r="W259">
            <v>43551.041666666664</v>
          </cell>
          <cell r="X259" t="str">
            <v>Portugal</v>
          </cell>
          <cell r="Z259">
            <v>2011</v>
          </cell>
        </row>
        <row r="260">
          <cell r="H260" t="str">
            <v>SRR3945588</v>
          </cell>
          <cell r="J260" t="str">
            <v>strain: FDA700152-1</v>
          </cell>
          <cell r="K260" t="str">
            <v>isolation_source: queso fresco</v>
          </cell>
          <cell r="L260">
            <v>3018046</v>
          </cell>
          <cell r="M260">
            <v>54</v>
          </cell>
          <cell r="N260">
            <v>2994</v>
          </cell>
          <cell r="O260" t="str">
            <v>Yes</v>
          </cell>
          <cell r="P260">
            <v>0</v>
          </cell>
          <cell r="Q260">
            <v>0</v>
          </cell>
          <cell r="R260">
            <v>0</v>
          </cell>
          <cell r="S260" t="str">
            <v>No</v>
          </cell>
          <cell r="T260" t="str">
            <v/>
          </cell>
          <cell r="U260" t="str">
            <v/>
          </cell>
          <cell r="V260">
            <v>43901.041666666664</v>
          </cell>
          <cell r="W260">
            <v>43551.041666666664</v>
          </cell>
          <cell r="X260" t="str">
            <v>USA</v>
          </cell>
          <cell r="Y260" t="str">
            <v>New Jersey</v>
          </cell>
          <cell r="Z260">
            <v>2012</v>
          </cell>
        </row>
        <row r="261">
          <cell r="H261" t="str">
            <v>SRR3945589</v>
          </cell>
          <cell r="J261" t="str">
            <v>strain: FDA700152-2</v>
          </cell>
          <cell r="K261" t="str">
            <v>isolation_source: queso fresco</v>
          </cell>
          <cell r="L261">
            <v>3037311</v>
          </cell>
          <cell r="M261">
            <v>35</v>
          </cell>
          <cell r="N261">
            <v>3010</v>
          </cell>
          <cell r="O261" t="str">
            <v>Yes</v>
          </cell>
          <cell r="P261">
            <v>0</v>
          </cell>
          <cell r="Q261">
            <v>0</v>
          </cell>
          <cell r="R261">
            <v>0</v>
          </cell>
          <cell r="S261" t="str">
            <v>No</v>
          </cell>
          <cell r="T261" t="str">
            <v/>
          </cell>
          <cell r="U261" t="str">
            <v/>
          </cell>
          <cell r="V261">
            <v>43901.041666666664</v>
          </cell>
          <cell r="W261">
            <v>43551.041666666664</v>
          </cell>
          <cell r="X261" t="str">
            <v>USA</v>
          </cell>
          <cell r="Y261" t="str">
            <v>New Jersey</v>
          </cell>
          <cell r="Z261">
            <v>2012</v>
          </cell>
        </row>
        <row r="262">
          <cell r="H262" t="str">
            <v>SRR3945590</v>
          </cell>
          <cell r="J262" t="str">
            <v>strain: FDA716207-1</v>
          </cell>
          <cell r="K262" t="str">
            <v>isolation_source: ricotta cheese</v>
          </cell>
          <cell r="L262">
            <v>3065124</v>
          </cell>
          <cell r="M262">
            <v>33</v>
          </cell>
          <cell r="N262">
            <v>3026</v>
          </cell>
          <cell r="O262" t="str">
            <v>Yes</v>
          </cell>
          <cell r="P262">
            <v>0</v>
          </cell>
          <cell r="Q262">
            <v>0</v>
          </cell>
          <cell r="R262">
            <v>0</v>
          </cell>
          <cell r="S262" t="str">
            <v>No</v>
          </cell>
          <cell r="T262" t="str">
            <v/>
          </cell>
          <cell r="U262" t="str">
            <v/>
          </cell>
          <cell r="V262">
            <v>43901.041666666664</v>
          </cell>
          <cell r="W262">
            <v>43551.041666666664</v>
          </cell>
          <cell r="X262" t="str">
            <v>USA</v>
          </cell>
          <cell r="Y262" t="str">
            <v>New Jersey</v>
          </cell>
          <cell r="Z262">
            <v>2012</v>
          </cell>
        </row>
        <row r="263">
          <cell r="H263" t="str">
            <v>SRR3945591</v>
          </cell>
          <cell r="J263" t="str">
            <v>strain: FDA716207-2</v>
          </cell>
          <cell r="K263" t="str">
            <v>isolation_source: ricotta cheese</v>
          </cell>
          <cell r="L263">
            <v>3052397</v>
          </cell>
          <cell r="M263">
            <v>26</v>
          </cell>
          <cell r="N263">
            <v>3017</v>
          </cell>
          <cell r="O263" t="str">
            <v>Yes</v>
          </cell>
          <cell r="P263">
            <v>0</v>
          </cell>
          <cell r="Q263">
            <v>0</v>
          </cell>
          <cell r="R263">
            <v>0</v>
          </cell>
          <cell r="S263" t="str">
            <v>No</v>
          </cell>
          <cell r="T263" t="str">
            <v/>
          </cell>
          <cell r="U263" t="str">
            <v/>
          </cell>
          <cell r="V263">
            <v>43901.041666666664</v>
          </cell>
          <cell r="W263">
            <v>43551.041666666664</v>
          </cell>
          <cell r="X263" t="str">
            <v>USA</v>
          </cell>
          <cell r="Y263" t="str">
            <v>New Jersey</v>
          </cell>
          <cell r="Z263">
            <v>2012</v>
          </cell>
        </row>
        <row r="264">
          <cell r="H264" t="str">
            <v>SRR3945594</v>
          </cell>
          <cell r="J264" t="str">
            <v>strain: FDA747414-2</v>
          </cell>
          <cell r="K264" t="str">
            <v>isolation_source: moliterno al tartufo cheese</v>
          </cell>
          <cell r="L264">
            <v>3111907</v>
          </cell>
          <cell r="M264">
            <v>35</v>
          </cell>
          <cell r="N264">
            <v>3117</v>
          </cell>
          <cell r="O264" t="str">
            <v>Yes</v>
          </cell>
          <cell r="P264">
            <v>0</v>
          </cell>
          <cell r="Q264">
            <v>0</v>
          </cell>
          <cell r="R264">
            <v>0</v>
          </cell>
          <cell r="S264" t="str">
            <v>No</v>
          </cell>
          <cell r="T264" t="str">
            <v/>
          </cell>
          <cell r="U264" t="str">
            <v/>
          </cell>
          <cell r="V264">
            <v>43901.041666666664</v>
          </cell>
          <cell r="W264">
            <v>43551.041666666664</v>
          </cell>
          <cell r="X264" t="str">
            <v>Italy</v>
          </cell>
          <cell r="Z264">
            <v>2012</v>
          </cell>
        </row>
        <row r="265">
          <cell r="H265" t="str">
            <v>SRR3945595</v>
          </cell>
          <cell r="J265" t="str">
            <v>strain: FDA760809</v>
          </cell>
          <cell r="K265" t="str">
            <v>isolation_source: bianco\, brie-style cheese</v>
          </cell>
          <cell r="L265">
            <v>2885602</v>
          </cell>
          <cell r="M265">
            <v>38</v>
          </cell>
          <cell r="N265">
            <v>2855</v>
          </cell>
          <cell r="O265" t="str">
            <v>Yes</v>
          </cell>
          <cell r="P265">
            <v>0</v>
          </cell>
          <cell r="Q265">
            <v>0</v>
          </cell>
          <cell r="R265">
            <v>0</v>
          </cell>
          <cell r="S265" t="str">
            <v>No</v>
          </cell>
          <cell r="T265" t="str">
            <v/>
          </cell>
          <cell r="U265" t="str">
            <v/>
          </cell>
          <cell r="V265">
            <v>43901.041666666664</v>
          </cell>
          <cell r="W265">
            <v>43551.041666666664</v>
          </cell>
          <cell r="X265" t="str">
            <v>USA</v>
          </cell>
          <cell r="Y265" t="str">
            <v>New York</v>
          </cell>
          <cell r="Z265">
            <v>2012</v>
          </cell>
        </row>
        <row r="266">
          <cell r="H266" t="str">
            <v>SRR3945599</v>
          </cell>
          <cell r="J266" t="str">
            <v>strain: FDA785303</v>
          </cell>
          <cell r="K266" t="str">
            <v>isolation_source: cheese from sheep milk</v>
          </cell>
          <cell r="L266">
            <v>2958198</v>
          </cell>
          <cell r="M266">
            <v>25</v>
          </cell>
          <cell r="N266">
            <v>2925</v>
          </cell>
          <cell r="O266" t="str">
            <v>Yes</v>
          </cell>
          <cell r="P266">
            <v>0</v>
          </cell>
          <cell r="Q266">
            <v>0</v>
          </cell>
          <cell r="R266">
            <v>0</v>
          </cell>
          <cell r="S266" t="str">
            <v>No</v>
          </cell>
          <cell r="T266" t="str">
            <v/>
          </cell>
          <cell r="U266" t="str">
            <v/>
          </cell>
          <cell r="V266">
            <v>43901.041666666664</v>
          </cell>
          <cell r="W266">
            <v>43551.041666666664</v>
          </cell>
          <cell r="X266" t="str">
            <v>Italy</v>
          </cell>
          <cell r="Z266">
            <v>2012</v>
          </cell>
        </row>
        <row r="267">
          <cell r="H267" t="str">
            <v>SRR3945600</v>
          </cell>
          <cell r="J267" t="str">
            <v>strain: FDA808501-1</v>
          </cell>
          <cell r="K267" t="str">
            <v>isolation_source: gorgonzola dolce cheese</v>
          </cell>
          <cell r="L267">
            <v>2968400</v>
          </cell>
          <cell r="M267">
            <v>20</v>
          </cell>
          <cell r="N267">
            <v>2931</v>
          </cell>
          <cell r="O267" t="str">
            <v>Yes</v>
          </cell>
          <cell r="P267">
            <v>0</v>
          </cell>
          <cell r="Q267">
            <v>0</v>
          </cell>
          <cell r="R267">
            <v>0</v>
          </cell>
          <cell r="S267" t="str">
            <v>No</v>
          </cell>
          <cell r="T267" t="str">
            <v/>
          </cell>
          <cell r="U267" t="str">
            <v/>
          </cell>
          <cell r="V267">
            <v>43901.041666666664</v>
          </cell>
          <cell r="W267">
            <v>43551.041666666664</v>
          </cell>
          <cell r="X267" t="str">
            <v>Italy</v>
          </cell>
          <cell r="Z267">
            <v>2013</v>
          </cell>
        </row>
        <row r="268">
          <cell r="H268" t="str">
            <v>SRR3945601</v>
          </cell>
          <cell r="J268" t="str">
            <v>strain: FDA808501-2</v>
          </cell>
          <cell r="K268" t="str">
            <v>isolation_source: gorgonzola dolce cheese</v>
          </cell>
          <cell r="L268">
            <v>3049138</v>
          </cell>
          <cell r="M268">
            <v>18</v>
          </cell>
          <cell r="N268">
            <v>3025</v>
          </cell>
          <cell r="O268" t="str">
            <v>Yes</v>
          </cell>
          <cell r="P268">
            <v>0</v>
          </cell>
          <cell r="Q268">
            <v>0</v>
          </cell>
          <cell r="R268">
            <v>0</v>
          </cell>
          <cell r="S268" t="str">
            <v>No</v>
          </cell>
          <cell r="T268" t="str">
            <v/>
          </cell>
          <cell r="U268" t="str">
            <v/>
          </cell>
          <cell r="V268">
            <v>43901.041666666664</v>
          </cell>
          <cell r="W268">
            <v>43551.041666666664</v>
          </cell>
          <cell r="X268" t="str">
            <v>Italy</v>
          </cell>
          <cell r="Z268">
            <v>2013</v>
          </cell>
        </row>
        <row r="269">
          <cell r="H269" t="str">
            <v>SRR3945602</v>
          </cell>
          <cell r="J269" t="str">
            <v>strain: FDA808581-1</v>
          </cell>
          <cell r="K269" t="str">
            <v>isolation_source: gouda cheese wheel</v>
          </cell>
          <cell r="L269">
            <v>3074817</v>
          </cell>
          <cell r="M269">
            <v>28</v>
          </cell>
          <cell r="N269">
            <v>3077</v>
          </cell>
          <cell r="O269" t="str">
            <v>Yes</v>
          </cell>
          <cell r="P269">
            <v>0</v>
          </cell>
          <cell r="Q269">
            <v>0</v>
          </cell>
          <cell r="R269">
            <v>0</v>
          </cell>
          <cell r="S269" t="str">
            <v>No</v>
          </cell>
          <cell r="T269" t="str">
            <v/>
          </cell>
          <cell r="U269" t="str">
            <v/>
          </cell>
          <cell r="V269">
            <v>43901.041666666664</v>
          </cell>
          <cell r="W269">
            <v>43551.041666666664</v>
          </cell>
          <cell r="X269" t="str">
            <v>USA</v>
          </cell>
          <cell r="Y269" t="str">
            <v>New York</v>
          </cell>
          <cell r="Z269">
            <v>2013</v>
          </cell>
        </row>
        <row r="270">
          <cell r="H270" t="str">
            <v>SRR3945603</v>
          </cell>
          <cell r="J270" t="str">
            <v>strain: FDA808581-2</v>
          </cell>
          <cell r="K270" t="str">
            <v>isolation_source: gouda cheese wheel</v>
          </cell>
          <cell r="L270">
            <v>3018872</v>
          </cell>
          <cell r="M270">
            <v>16</v>
          </cell>
          <cell r="N270">
            <v>2993</v>
          </cell>
          <cell r="O270" t="str">
            <v>Yes</v>
          </cell>
          <cell r="P270">
            <v>0</v>
          </cell>
          <cell r="Q270">
            <v>0</v>
          </cell>
          <cell r="R270">
            <v>0</v>
          </cell>
          <cell r="S270" t="str">
            <v>No</v>
          </cell>
          <cell r="T270" t="str">
            <v/>
          </cell>
          <cell r="U270" t="str">
            <v/>
          </cell>
          <cell r="V270">
            <v>43901.041666666664</v>
          </cell>
          <cell r="W270">
            <v>43551.041666666664</v>
          </cell>
          <cell r="X270" t="str">
            <v>USA</v>
          </cell>
          <cell r="Y270" t="str">
            <v>New York</v>
          </cell>
          <cell r="Z270">
            <v>2013</v>
          </cell>
        </row>
        <row r="271">
          <cell r="H271" t="str">
            <v>SRR3945617</v>
          </cell>
          <cell r="J271" t="str">
            <v>strain: FDA747414-2 P4</v>
          </cell>
          <cell r="K271" t="str">
            <v>isolation_source: MOLITERNO AL TARTUFO CHEESE</v>
          </cell>
          <cell r="L271">
            <v>3096318</v>
          </cell>
          <cell r="M271">
            <v>55</v>
          </cell>
          <cell r="N271">
            <v>3101</v>
          </cell>
          <cell r="O271" t="str">
            <v>Yes</v>
          </cell>
          <cell r="P271">
            <v>0</v>
          </cell>
          <cell r="Q271">
            <v>0</v>
          </cell>
          <cell r="R271">
            <v>0</v>
          </cell>
          <cell r="S271" t="str">
            <v>No</v>
          </cell>
          <cell r="T271" t="str">
            <v/>
          </cell>
          <cell r="U271" t="str">
            <v/>
          </cell>
          <cell r="V271">
            <v>43902.041666666664</v>
          </cell>
          <cell r="W271">
            <v>43560.083333333336</v>
          </cell>
          <cell r="X271" t="str">
            <v>Italy</v>
          </cell>
          <cell r="Z271">
            <v>2012</v>
          </cell>
        </row>
        <row r="272">
          <cell r="H272" t="str">
            <v>SRR3995860</v>
          </cell>
          <cell r="J272" t="str">
            <v>strain: FDA606723</v>
          </cell>
          <cell r="K272" t="str">
            <v>isolation_source: queso cotija</v>
          </cell>
          <cell r="L272">
            <v>3111488</v>
          </cell>
          <cell r="M272">
            <v>15</v>
          </cell>
          <cell r="N272">
            <v>3063</v>
          </cell>
          <cell r="O272" t="str">
            <v>Yes</v>
          </cell>
          <cell r="P272">
            <v>0</v>
          </cell>
          <cell r="Q272">
            <v>0</v>
          </cell>
          <cell r="R272">
            <v>0</v>
          </cell>
          <cell r="S272" t="str">
            <v>No</v>
          </cell>
          <cell r="T272" t="str">
            <v/>
          </cell>
          <cell r="U272" t="str">
            <v/>
          </cell>
          <cell r="V272">
            <v>43901.041666666664</v>
          </cell>
          <cell r="W272">
            <v>43558.083333333336</v>
          </cell>
          <cell r="X272" t="str">
            <v>USA</v>
          </cell>
          <cell r="Y272" t="str">
            <v>Wisconsin</v>
          </cell>
          <cell r="Z272">
            <v>2011</v>
          </cell>
        </row>
        <row r="273">
          <cell r="H273" t="str">
            <v>SRR4031386</v>
          </cell>
          <cell r="J273" t="str">
            <v>strain: FLAG-46265</v>
          </cell>
          <cell r="K273" t="str">
            <v>isolation_source: cheese curd</v>
          </cell>
          <cell r="L273">
            <v>3036158</v>
          </cell>
          <cell r="M273">
            <v>26</v>
          </cell>
          <cell r="N273">
            <v>3020</v>
          </cell>
          <cell r="O273" t="str">
            <v>Yes</v>
          </cell>
          <cell r="P273">
            <v>0</v>
          </cell>
          <cell r="Q273">
            <v>0</v>
          </cell>
          <cell r="R273">
            <v>0</v>
          </cell>
          <cell r="S273" t="str">
            <v>No</v>
          </cell>
          <cell r="T273" t="str">
            <v/>
          </cell>
          <cell r="U273" t="str">
            <v/>
          </cell>
          <cell r="V273">
            <v>43558.083333333336</v>
          </cell>
          <cell r="W273">
            <v>43558.083333333336</v>
          </cell>
          <cell r="X273" t="str">
            <v>USA</v>
          </cell>
          <cell r="Y273" t="str">
            <v>Florida</v>
          </cell>
          <cell r="Z273">
            <v>2004</v>
          </cell>
        </row>
        <row r="274">
          <cell r="H274" t="str">
            <v>SRR4098791</v>
          </cell>
          <cell r="J274" t="str">
            <v>strain: FDA214199</v>
          </cell>
          <cell r="K274" t="str">
            <v>isolation_source: shredded mozzarella cheese</v>
          </cell>
          <cell r="L274">
            <v>3040760</v>
          </cell>
          <cell r="M274">
            <v>21</v>
          </cell>
          <cell r="N274">
            <v>3003</v>
          </cell>
          <cell r="O274" t="str">
            <v>Yes</v>
          </cell>
          <cell r="P274">
            <v>0</v>
          </cell>
          <cell r="Q274">
            <v>0</v>
          </cell>
          <cell r="R274">
            <v>0</v>
          </cell>
          <cell r="S274" t="str">
            <v>No</v>
          </cell>
          <cell r="T274" t="str">
            <v/>
          </cell>
          <cell r="U274" t="str">
            <v/>
          </cell>
          <cell r="V274">
            <v>43901.041666666664</v>
          </cell>
          <cell r="W274">
            <v>43551.041666666664</v>
          </cell>
          <cell r="X274" t="str">
            <v>USA</v>
          </cell>
          <cell r="Y274" t="str">
            <v>Illinois</v>
          </cell>
          <cell r="Z274">
            <v>2003</v>
          </cell>
        </row>
        <row r="275">
          <cell r="H275" t="str">
            <v>SRR4098792</v>
          </cell>
          <cell r="J275" t="str">
            <v>strain: FDA249367</v>
          </cell>
          <cell r="K275" t="str">
            <v>isolation_source: mexican cheese</v>
          </cell>
          <cell r="L275">
            <v>3008546</v>
          </cell>
          <cell r="M275">
            <v>21</v>
          </cell>
          <cell r="N275">
            <v>2961</v>
          </cell>
          <cell r="O275" t="str">
            <v>Yes</v>
          </cell>
          <cell r="P275">
            <v>0</v>
          </cell>
          <cell r="Q275">
            <v>0</v>
          </cell>
          <cell r="R275">
            <v>0</v>
          </cell>
          <cell r="S275" t="str">
            <v>No</v>
          </cell>
          <cell r="T275" t="str">
            <v/>
          </cell>
          <cell r="U275" t="str">
            <v/>
          </cell>
          <cell r="V275">
            <v>43900.041666666664</v>
          </cell>
          <cell r="W275">
            <v>43550.041666666664</v>
          </cell>
          <cell r="X275" t="str">
            <v>Mexico</v>
          </cell>
          <cell r="Z275">
            <v>2003</v>
          </cell>
        </row>
        <row r="276">
          <cell r="H276" t="str">
            <v>SRR4098793</v>
          </cell>
          <cell r="J276" t="str">
            <v>strain: FDA246523</v>
          </cell>
          <cell r="K276" t="str">
            <v>isolation_source: soft white mexican cheese</v>
          </cell>
          <cell r="L276">
            <v>3176156</v>
          </cell>
          <cell r="M276">
            <v>19</v>
          </cell>
          <cell r="N276">
            <v>3206</v>
          </cell>
          <cell r="O276" t="str">
            <v>Yes</v>
          </cell>
          <cell r="P276">
            <v>0</v>
          </cell>
          <cell r="Q276">
            <v>0</v>
          </cell>
          <cell r="R276">
            <v>0</v>
          </cell>
          <cell r="S276" t="str">
            <v>No</v>
          </cell>
          <cell r="T276" t="str">
            <v/>
          </cell>
          <cell r="U276" t="str">
            <v/>
          </cell>
          <cell r="V276">
            <v>43901.041666666664</v>
          </cell>
          <cell r="W276">
            <v>43551.041666666664</v>
          </cell>
          <cell r="X276" t="str">
            <v>Mexico</v>
          </cell>
          <cell r="Z276">
            <v>2003</v>
          </cell>
        </row>
        <row r="277">
          <cell r="H277" t="str">
            <v>SRR4237880</v>
          </cell>
          <cell r="J277" t="str">
            <v>strain: C2010001337</v>
          </cell>
          <cell r="K277" t="str">
            <v>isolation_source: Cheese Spread</v>
          </cell>
          <cell r="L277">
            <v>3156493</v>
          </cell>
          <cell r="M277">
            <v>26</v>
          </cell>
          <cell r="N277">
            <v>3122</v>
          </cell>
          <cell r="O277" t="str">
            <v>Yes</v>
          </cell>
          <cell r="P277">
            <v>0</v>
          </cell>
          <cell r="Q277">
            <v>0</v>
          </cell>
          <cell r="R277">
            <v>0</v>
          </cell>
          <cell r="S277" t="str">
            <v>No</v>
          </cell>
          <cell r="T277" t="str">
            <v/>
          </cell>
          <cell r="U277" t="str">
            <v/>
          </cell>
          <cell r="V277">
            <v>43558.083333333336</v>
          </cell>
          <cell r="W277">
            <v>43558.083333333336</v>
          </cell>
          <cell r="X277" t="str">
            <v>USA</v>
          </cell>
          <cell r="Y277" t="str">
            <v>Minnesota</v>
          </cell>
          <cell r="Z277">
            <v>2009</v>
          </cell>
        </row>
        <row r="278">
          <cell r="H278" t="str">
            <v>SRR4301094</v>
          </cell>
          <cell r="J278" t="str">
            <v>strain: FLAG-45474</v>
          </cell>
          <cell r="K278" t="str">
            <v>isolation_source: cheese</v>
          </cell>
          <cell r="L278">
            <v>2975208</v>
          </cell>
          <cell r="M278">
            <v>23</v>
          </cell>
          <cell r="N278">
            <v>2933</v>
          </cell>
          <cell r="O278" t="str">
            <v>Yes</v>
          </cell>
          <cell r="P278">
            <v>0</v>
          </cell>
          <cell r="Q278">
            <v>0</v>
          </cell>
          <cell r="R278">
            <v>0</v>
          </cell>
          <cell r="S278" t="str">
            <v>No</v>
          </cell>
          <cell r="T278" t="str">
            <v/>
          </cell>
          <cell r="U278" t="str">
            <v/>
          </cell>
          <cell r="V278">
            <v>43558.083333333336</v>
          </cell>
          <cell r="W278">
            <v>43558.083333333336</v>
          </cell>
          <cell r="X278" t="str">
            <v>USA</v>
          </cell>
          <cell r="Y278" t="str">
            <v>Florida</v>
          </cell>
          <cell r="Z278">
            <v>2004</v>
          </cell>
        </row>
        <row r="279">
          <cell r="H279" t="str">
            <v>SRR4301102</v>
          </cell>
          <cell r="J279" t="str">
            <v>strain: FLAG-43345</v>
          </cell>
          <cell r="K279" t="str">
            <v>isolation_source: white cheese</v>
          </cell>
          <cell r="L279">
            <v>3084322</v>
          </cell>
          <cell r="M279">
            <v>21</v>
          </cell>
          <cell r="N279">
            <v>3044</v>
          </cell>
          <cell r="O279" t="str">
            <v>Yes</v>
          </cell>
          <cell r="P279">
            <v>0</v>
          </cell>
          <cell r="Q279">
            <v>0</v>
          </cell>
          <cell r="R279">
            <v>0</v>
          </cell>
          <cell r="S279" t="str">
            <v>No</v>
          </cell>
          <cell r="T279" t="str">
            <v/>
          </cell>
          <cell r="U279" t="str">
            <v/>
          </cell>
          <cell r="V279">
            <v>43558.083333333336</v>
          </cell>
          <cell r="W279">
            <v>43558.083333333336</v>
          </cell>
          <cell r="X279" t="str">
            <v>USA</v>
          </cell>
          <cell r="Y279" t="str">
            <v>Florida</v>
          </cell>
          <cell r="Z279">
            <v>2004</v>
          </cell>
        </row>
        <row r="280">
          <cell r="H280" t="str">
            <v>SRR4431689</v>
          </cell>
          <cell r="J280" t="str">
            <v>strain: FLAG-39414</v>
          </cell>
          <cell r="K280" t="str">
            <v>isolation_source: brie cheese</v>
          </cell>
          <cell r="L280">
            <v>3114446</v>
          </cell>
          <cell r="M280">
            <v>15</v>
          </cell>
          <cell r="N280">
            <v>3105</v>
          </cell>
          <cell r="O280" t="str">
            <v>Yes</v>
          </cell>
          <cell r="P280">
            <v>0</v>
          </cell>
          <cell r="Q280">
            <v>0</v>
          </cell>
          <cell r="R280">
            <v>0</v>
          </cell>
          <cell r="S280" t="str">
            <v>No</v>
          </cell>
          <cell r="T280" t="str">
            <v/>
          </cell>
          <cell r="U280" t="str">
            <v/>
          </cell>
          <cell r="V280">
            <v>43558.083333333336</v>
          </cell>
          <cell r="W280">
            <v>43558.083333333336</v>
          </cell>
          <cell r="X280" t="str">
            <v>USA</v>
          </cell>
          <cell r="Y280" t="str">
            <v>Florida</v>
          </cell>
          <cell r="Z280">
            <v>2003</v>
          </cell>
        </row>
        <row r="281">
          <cell r="H281" t="str">
            <v>SRR4733511</v>
          </cell>
          <cell r="J281" t="str">
            <v>strain: C2010001340</v>
          </cell>
          <cell r="K281" t="str">
            <v>isolation_source: Cream Cheese Spread</v>
          </cell>
          <cell r="L281">
            <v>3068113</v>
          </cell>
          <cell r="M281">
            <v>33</v>
          </cell>
          <cell r="N281">
            <v>3049</v>
          </cell>
          <cell r="O281" t="str">
            <v>Yes</v>
          </cell>
          <cell r="P281">
            <v>0</v>
          </cell>
          <cell r="Q281">
            <v>0</v>
          </cell>
          <cell r="R281">
            <v>0</v>
          </cell>
          <cell r="S281" t="str">
            <v>No</v>
          </cell>
          <cell r="T281" t="str">
            <v/>
          </cell>
          <cell r="U281" t="str">
            <v/>
          </cell>
          <cell r="V281">
            <v>43558.083333333336</v>
          </cell>
          <cell r="W281">
            <v>43558.083333333336</v>
          </cell>
          <cell r="X281" t="str">
            <v>USA</v>
          </cell>
          <cell r="Y281" t="str">
            <v>Minnesota</v>
          </cell>
          <cell r="Z281">
            <v>2009</v>
          </cell>
        </row>
        <row r="282">
          <cell r="H282" t="str">
            <v>SRR5000317</v>
          </cell>
          <cell r="J282" t="str">
            <v>strain: C2013013307</v>
          </cell>
          <cell r="K282" t="str">
            <v>isolation_source: Soft cheese</v>
          </cell>
          <cell r="L282">
            <v>2935595</v>
          </cell>
          <cell r="M282">
            <v>14</v>
          </cell>
          <cell r="N282">
            <v>2880</v>
          </cell>
          <cell r="O282" t="str">
            <v>Yes</v>
          </cell>
          <cell r="P282">
            <v>0</v>
          </cell>
          <cell r="Q282">
            <v>0</v>
          </cell>
          <cell r="R282">
            <v>0</v>
          </cell>
          <cell r="S282" t="str">
            <v>No</v>
          </cell>
          <cell r="T282" t="str">
            <v/>
          </cell>
          <cell r="U282" t="str">
            <v/>
          </cell>
          <cell r="V282">
            <v>43558.083333333336</v>
          </cell>
          <cell r="W282">
            <v>43558.083333333336</v>
          </cell>
          <cell r="X282" t="str">
            <v>USA</v>
          </cell>
          <cell r="Y282" t="str">
            <v>Minnesota</v>
          </cell>
          <cell r="Z282">
            <v>2013</v>
          </cell>
        </row>
        <row r="283">
          <cell r="H283" t="str">
            <v>SRR5000319</v>
          </cell>
          <cell r="J283" t="str">
            <v>strain: C2013013305</v>
          </cell>
          <cell r="K283" t="str">
            <v>isolation_source: Soft Cheese</v>
          </cell>
          <cell r="L283">
            <v>2971593</v>
          </cell>
          <cell r="M283">
            <v>13</v>
          </cell>
          <cell r="N283">
            <v>2914</v>
          </cell>
          <cell r="O283" t="str">
            <v>Yes</v>
          </cell>
          <cell r="P283">
            <v>0</v>
          </cell>
          <cell r="Q283">
            <v>0</v>
          </cell>
          <cell r="R283">
            <v>0</v>
          </cell>
          <cell r="S283" t="str">
            <v>No</v>
          </cell>
          <cell r="T283" t="str">
            <v/>
          </cell>
          <cell r="U283" t="str">
            <v/>
          </cell>
          <cell r="V283">
            <v>43558.083333333336</v>
          </cell>
          <cell r="W283">
            <v>43558.083333333336</v>
          </cell>
          <cell r="X283" t="str">
            <v>USA</v>
          </cell>
          <cell r="Y283" t="str">
            <v>Minnesota</v>
          </cell>
          <cell r="Z283">
            <v>2013</v>
          </cell>
        </row>
        <row r="284">
          <cell r="H284" t="str">
            <v>SRR5066070</v>
          </cell>
          <cell r="J284" t="str">
            <v>strain: C2013013299</v>
          </cell>
          <cell r="K284" t="str">
            <v>isolation_source: Hard Cheese</v>
          </cell>
          <cell r="L284">
            <v>2948044</v>
          </cell>
          <cell r="M284">
            <v>29</v>
          </cell>
          <cell r="N284">
            <v>2900</v>
          </cell>
          <cell r="O284" t="str">
            <v>Yes</v>
          </cell>
          <cell r="P284">
            <v>0</v>
          </cell>
          <cell r="Q284">
            <v>0</v>
          </cell>
          <cell r="R284">
            <v>0</v>
          </cell>
          <cell r="S284" t="str">
            <v>No</v>
          </cell>
          <cell r="T284" t="str">
            <v/>
          </cell>
          <cell r="U284" t="str">
            <v/>
          </cell>
          <cell r="V284">
            <v>43558.083333333336</v>
          </cell>
          <cell r="W284">
            <v>43558.083333333336</v>
          </cell>
          <cell r="X284" t="str">
            <v>USA</v>
          </cell>
          <cell r="Y284" t="str">
            <v>Minnesota</v>
          </cell>
          <cell r="Z284">
            <v>2013</v>
          </cell>
        </row>
        <row r="285">
          <cell r="H285" t="str">
            <v>SRR5066072</v>
          </cell>
          <cell r="J285" t="str">
            <v>strain: C2013012826</v>
          </cell>
          <cell r="K285" t="str">
            <v>isolation_source: Blue Cheese</v>
          </cell>
          <cell r="L285">
            <v>2893288</v>
          </cell>
          <cell r="M285">
            <v>34</v>
          </cell>
          <cell r="N285">
            <v>2848</v>
          </cell>
          <cell r="O285" t="str">
            <v>Yes</v>
          </cell>
          <cell r="P285">
            <v>0</v>
          </cell>
          <cell r="Q285">
            <v>0</v>
          </cell>
          <cell r="R285">
            <v>0</v>
          </cell>
          <cell r="S285" t="str">
            <v>No</v>
          </cell>
          <cell r="T285" t="str">
            <v/>
          </cell>
          <cell r="U285" t="str">
            <v/>
          </cell>
          <cell r="V285">
            <v>43558.083333333336</v>
          </cell>
          <cell r="W285">
            <v>43558.083333333336</v>
          </cell>
          <cell r="X285" t="str">
            <v>USA</v>
          </cell>
          <cell r="Y285" t="str">
            <v xml:space="preserve">Minnesota </v>
          </cell>
          <cell r="Z285">
            <v>2013</v>
          </cell>
        </row>
        <row r="286">
          <cell r="H286" t="str">
            <v>SRR5084468</v>
          </cell>
          <cell r="J286" t="str">
            <v>strain: CFSAN044806</v>
          </cell>
          <cell r="K286" t="str">
            <v>isolation_source: bovine cheese blue</v>
          </cell>
          <cell r="L286">
            <v>0</v>
          </cell>
          <cell r="M286">
            <v>0</v>
          </cell>
          <cell r="N286">
            <v>0</v>
          </cell>
          <cell r="O286" t="str">
            <v>No</v>
          </cell>
          <cell r="P286">
            <v>0</v>
          </cell>
          <cell r="Q286">
            <v>0</v>
          </cell>
          <cell r="R286">
            <v>0</v>
          </cell>
          <cell r="S286" t="str">
            <v>No</v>
          </cell>
          <cell r="T286" t="str">
            <v>NZ_NYCA01000001-NZ_NYCA01000023</v>
          </cell>
          <cell r="U286" t="str">
            <v/>
          </cell>
          <cell r="V286">
            <v>44251.041666666664</v>
          </cell>
          <cell r="W286">
            <v>43024.083333333336</v>
          </cell>
          <cell r="X286" t="str">
            <v>Italy</v>
          </cell>
          <cell r="Z286">
            <v>2004</v>
          </cell>
        </row>
        <row r="287">
          <cell r="H287" t="str">
            <v>SRR5084469</v>
          </cell>
          <cell r="J287" t="str">
            <v>strain: CFSAN044807</v>
          </cell>
          <cell r="K287" t="str">
            <v>isolation_source: bovine cheese blue</v>
          </cell>
          <cell r="L287">
            <v>0</v>
          </cell>
          <cell r="M287">
            <v>0</v>
          </cell>
          <cell r="N287">
            <v>0</v>
          </cell>
          <cell r="O287" t="str">
            <v>No</v>
          </cell>
          <cell r="P287">
            <v>0</v>
          </cell>
          <cell r="Q287">
            <v>0</v>
          </cell>
          <cell r="R287">
            <v>0</v>
          </cell>
          <cell r="S287" t="str">
            <v>No</v>
          </cell>
          <cell r="T287" t="str">
            <v>NZ_NYBZ01000001-NZ_NYBZ01000040</v>
          </cell>
          <cell r="U287" t="str">
            <v/>
          </cell>
          <cell r="V287">
            <v>44250.041666666664</v>
          </cell>
          <cell r="W287">
            <v>43022.083333333336</v>
          </cell>
          <cell r="X287" t="str">
            <v>Italy</v>
          </cell>
          <cell r="Z287">
            <v>2004</v>
          </cell>
        </row>
        <row r="288">
          <cell r="H288" t="str">
            <v>SRR5084473</v>
          </cell>
          <cell r="J288" t="str">
            <v>strain: CFSAN044811</v>
          </cell>
          <cell r="K288" t="str">
            <v>isolation_source: bovine cheese blue</v>
          </cell>
          <cell r="L288">
            <v>0</v>
          </cell>
          <cell r="M288">
            <v>0</v>
          </cell>
          <cell r="N288">
            <v>0</v>
          </cell>
          <cell r="O288" t="str">
            <v>No</v>
          </cell>
          <cell r="P288">
            <v>0</v>
          </cell>
          <cell r="Q288">
            <v>0</v>
          </cell>
          <cell r="R288">
            <v>0</v>
          </cell>
          <cell r="S288" t="str">
            <v>No</v>
          </cell>
          <cell r="T288" t="str">
            <v>NZ_NYBV01000001-NZ_NYBV01000028</v>
          </cell>
          <cell r="U288" t="str">
            <v/>
          </cell>
          <cell r="V288">
            <v>44250.041666666664</v>
          </cell>
          <cell r="W288">
            <v>43022.083333333336</v>
          </cell>
          <cell r="X288" t="str">
            <v>Italy</v>
          </cell>
          <cell r="Z288">
            <v>2004</v>
          </cell>
        </row>
        <row r="289">
          <cell r="H289" t="str">
            <v>SRR5084481</v>
          </cell>
          <cell r="J289" t="str">
            <v>strain: CFSAN044814</v>
          </cell>
          <cell r="K289" t="str">
            <v>isolation_source: bovine cheese blue</v>
          </cell>
          <cell r="L289">
            <v>0</v>
          </cell>
          <cell r="M289">
            <v>0</v>
          </cell>
          <cell r="N289">
            <v>0</v>
          </cell>
          <cell r="O289" t="str">
            <v>No</v>
          </cell>
          <cell r="P289">
            <v>0</v>
          </cell>
          <cell r="Q289">
            <v>0</v>
          </cell>
          <cell r="R289">
            <v>0</v>
          </cell>
          <cell r="S289" t="str">
            <v>No</v>
          </cell>
          <cell r="T289" t="str">
            <v>NZ_NYBS01000001-NZ_NYBS01000076</v>
          </cell>
          <cell r="U289" t="str">
            <v/>
          </cell>
          <cell r="V289">
            <v>44250.041666666664</v>
          </cell>
          <cell r="W289">
            <v>43022.083333333336</v>
          </cell>
          <cell r="X289" t="str">
            <v>Italy</v>
          </cell>
          <cell r="Z289">
            <v>2004</v>
          </cell>
        </row>
        <row r="290">
          <cell r="H290" t="str">
            <v>SRR5084482</v>
          </cell>
          <cell r="J290" t="str">
            <v>strain: CFSAN044816</v>
          </cell>
          <cell r="K290" t="str">
            <v>isolation_source: bovine cheese blue</v>
          </cell>
          <cell r="L290">
            <v>0</v>
          </cell>
          <cell r="M290">
            <v>0</v>
          </cell>
          <cell r="N290">
            <v>0</v>
          </cell>
          <cell r="O290" t="str">
            <v>No</v>
          </cell>
          <cell r="P290">
            <v>0</v>
          </cell>
          <cell r="Q290">
            <v>0</v>
          </cell>
          <cell r="R290">
            <v>0</v>
          </cell>
          <cell r="S290" t="str">
            <v>No</v>
          </cell>
          <cell r="T290" t="str">
            <v>NZ_NYBQ01000001-NZ_NYBQ01000027</v>
          </cell>
          <cell r="U290" t="str">
            <v/>
          </cell>
          <cell r="V290">
            <v>44250.041666666664</v>
          </cell>
          <cell r="W290">
            <v>43022.083333333336</v>
          </cell>
          <cell r="X290" t="str">
            <v>Italy</v>
          </cell>
          <cell r="Z290">
            <v>2004</v>
          </cell>
        </row>
        <row r="291">
          <cell r="H291" t="str">
            <v>SRR5084556</v>
          </cell>
          <cell r="J291" t="str">
            <v>strain: CFSAN044840</v>
          </cell>
          <cell r="K291" t="str">
            <v>isolation_source: bovine cheese blue</v>
          </cell>
          <cell r="L291">
            <v>0</v>
          </cell>
          <cell r="M291">
            <v>0</v>
          </cell>
          <cell r="N291">
            <v>0</v>
          </cell>
          <cell r="O291" t="str">
            <v>No</v>
          </cell>
          <cell r="P291">
            <v>0</v>
          </cell>
          <cell r="Q291">
            <v>0</v>
          </cell>
          <cell r="R291">
            <v>0</v>
          </cell>
          <cell r="S291" t="str">
            <v>No</v>
          </cell>
          <cell r="T291" t="str">
            <v>NZ_NYBI01000001-NZ_NYBI01000041</v>
          </cell>
          <cell r="U291" t="str">
            <v/>
          </cell>
          <cell r="V291">
            <v>44250.041666666664</v>
          </cell>
          <cell r="W291">
            <v>43022.083333333336</v>
          </cell>
          <cell r="X291" t="str">
            <v>Italy</v>
          </cell>
          <cell r="Z291">
            <v>2005</v>
          </cell>
        </row>
        <row r="292">
          <cell r="H292" t="str">
            <v>SRR5085096</v>
          </cell>
          <cell r="J292" t="str">
            <v>strain: CFSAN044852</v>
          </cell>
          <cell r="K292" t="str">
            <v>isolation_source: bovine cheese blue</v>
          </cell>
          <cell r="L292">
            <v>0</v>
          </cell>
          <cell r="M292">
            <v>0</v>
          </cell>
          <cell r="N292">
            <v>0</v>
          </cell>
          <cell r="O292" t="str">
            <v>No</v>
          </cell>
          <cell r="P292">
            <v>0</v>
          </cell>
          <cell r="Q292">
            <v>0</v>
          </cell>
          <cell r="R292">
            <v>0</v>
          </cell>
          <cell r="S292" t="str">
            <v>No</v>
          </cell>
          <cell r="T292" t="str">
            <v>NZ_NYAY01000001-NZ_NYAY01000038</v>
          </cell>
          <cell r="U292" t="str">
            <v/>
          </cell>
          <cell r="V292">
            <v>44250.041666666664</v>
          </cell>
          <cell r="W292">
            <v>43022.083333333336</v>
          </cell>
          <cell r="X292" t="str">
            <v>Italy</v>
          </cell>
          <cell r="Z292">
            <v>2006</v>
          </cell>
        </row>
        <row r="293">
          <cell r="H293" t="str">
            <v>SRR5105955</v>
          </cell>
          <cell r="J293" t="str">
            <v>strain: FDA969273-001-003</v>
          </cell>
          <cell r="K293" t="str">
            <v>isolation_source: Goat Cheese</v>
          </cell>
          <cell r="L293">
            <v>2956699</v>
          </cell>
          <cell r="M293">
            <v>16</v>
          </cell>
          <cell r="N293">
            <v>2908</v>
          </cell>
          <cell r="O293" t="str">
            <v>Yes</v>
          </cell>
          <cell r="P293">
            <v>0</v>
          </cell>
          <cell r="Q293">
            <v>0</v>
          </cell>
          <cell r="R293">
            <v>0</v>
          </cell>
          <cell r="S293" t="str">
            <v>No</v>
          </cell>
          <cell r="T293" t="str">
            <v/>
          </cell>
          <cell r="U293" t="str">
            <v/>
          </cell>
          <cell r="V293">
            <v>43901.041666666664</v>
          </cell>
          <cell r="W293">
            <v>43558.083333333336</v>
          </cell>
          <cell r="X293" t="str">
            <v>USA</v>
          </cell>
          <cell r="Y293" t="str">
            <v>Pennsylvania</v>
          </cell>
          <cell r="Z293">
            <v>2016</v>
          </cell>
        </row>
        <row r="294">
          <cell r="H294" t="str">
            <v>SRR5182487</v>
          </cell>
          <cell r="J294" t="str">
            <v>strain: FDA646900-2</v>
          </cell>
          <cell r="K294" t="str">
            <v>isolation_source: cotija cheese</v>
          </cell>
          <cell r="L294">
            <v>3135917</v>
          </cell>
          <cell r="M294">
            <v>24</v>
          </cell>
          <cell r="N294">
            <v>3092</v>
          </cell>
          <cell r="O294" t="str">
            <v>Yes</v>
          </cell>
          <cell r="P294">
            <v>0</v>
          </cell>
          <cell r="Q294">
            <v>0</v>
          </cell>
          <cell r="R294">
            <v>0</v>
          </cell>
          <cell r="S294" t="str">
            <v>No</v>
          </cell>
          <cell r="T294" t="str">
            <v/>
          </cell>
          <cell r="U294" t="str">
            <v/>
          </cell>
          <cell r="V294">
            <v>43901.041666666664</v>
          </cell>
          <cell r="W294">
            <v>43551.041666666664</v>
          </cell>
          <cell r="X294" t="str">
            <v xml:space="preserve">Mexico </v>
          </cell>
          <cell r="Z294">
            <v>2010</v>
          </cell>
        </row>
        <row r="295">
          <cell r="H295" t="str">
            <v>SRR5251050</v>
          </cell>
          <cell r="J295" t="str">
            <v>strain: PNUSAL002860</v>
          </cell>
          <cell r="K295" t="str">
            <v>host: Homo sapiens,isolation_source: cheese</v>
          </cell>
          <cell r="L295">
            <v>3119608</v>
          </cell>
          <cell r="M295">
            <v>37</v>
          </cell>
          <cell r="N295">
            <v>3106</v>
          </cell>
          <cell r="O295" t="str">
            <v>Yes</v>
          </cell>
          <cell r="P295">
            <v>0</v>
          </cell>
          <cell r="Q295">
            <v>0</v>
          </cell>
          <cell r="R295">
            <v>0</v>
          </cell>
          <cell r="S295" t="str">
            <v>No</v>
          </cell>
          <cell r="T295" t="str">
            <v/>
          </cell>
          <cell r="U295" t="str">
            <v/>
          </cell>
          <cell r="V295">
            <v>43592.083333333336</v>
          </cell>
          <cell r="W295">
            <v>43592.083333333336</v>
          </cell>
          <cell r="X295" t="str">
            <v>USA</v>
          </cell>
          <cell r="Z295">
            <v>2017</v>
          </cell>
        </row>
        <row r="296">
          <cell r="H296" t="str">
            <v>SRR5282219</v>
          </cell>
          <cell r="J296" t="str">
            <v>strain: PNUSAL002874</v>
          </cell>
          <cell r="K296" t="str">
            <v>isolation_source: Soft cheese</v>
          </cell>
          <cell r="L296">
            <v>2973267</v>
          </cell>
          <cell r="M296">
            <v>32</v>
          </cell>
          <cell r="N296">
            <v>2950</v>
          </cell>
          <cell r="O296" t="str">
            <v>Yes</v>
          </cell>
          <cell r="P296">
            <v>0</v>
          </cell>
          <cell r="Q296">
            <v>0</v>
          </cell>
          <cell r="R296">
            <v>0</v>
          </cell>
          <cell r="S296" t="str">
            <v>No</v>
          </cell>
          <cell r="T296" t="str">
            <v/>
          </cell>
          <cell r="U296" t="str">
            <v/>
          </cell>
          <cell r="V296">
            <v>43560.083333333336</v>
          </cell>
          <cell r="W296">
            <v>43560.083333333336</v>
          </cell>
          <cell r="X296" t="str">
            <v>USA</v>
          </cell>
          <cell r="Z296">
            <v>2017</v>
          </cell>
        </row>
        <row r="297">
          <cell r="H297" t="str">
            <v>SRR5282220</v>
          </cell>
          <cell r="J297" t="str">
            <v>strain: PNUSAL002875</v>
          </cell>
          <cell r="K297" t="str">
            <v>isolation_source: Soft cheese</v>
          </cell>
          <cell r="L297">
            <v>2944003</v>
          </cell>
          <cell r="M297">
            <v>55</v>
          </cell>
          <cell r="N297">
            <v>2928</v>
          </cell>
          <cell r="O297" t="str">
            <v>Yes</v>
          </cell>
          <cell r="P297">
            <v>0</v>
          </cell>
          <cell r="Q297">
            <v>0</v>
          </cell>
          <cell r="R297">
            <v>0</v>
          </cell>
          <cell r="S297" t="str">
            <v>No</v>
          </cell>
          <cell r="T297" t="str">
            <v/>
          </cell>
          <cell r="U297" t="str">
            <v/>
          </cell>
          <cell r="V297">
            <v>43560.083333333336</v>
          </cell>
          <cell r="W297">
            <v>43560.083333333336</v>
          </cell>
          <cell r="X297" t="str">
            <v>USA</v>
          </cell>
          <cell r="Z297">
            <v>2017</v>
          </cell>
        </row>
        <row r="298">
          <cell r="H298" t="str">
            <v>SRR5341553</v>
          </cell>
          <cell r="J298" t="str">
            <v>strain: FDA144405-5</v>
          </cell>
          <cell r="K298" t="str">
            <v>isolation_source: blue cheese</v>
          </cell>
          <cell r="L298">
            <v>3159237</v>
          </cell>
          <cell r="M298">
            <v>46</v>
          </cell>
          <cell r="N298">
            <v>3167</v>
          </cell>
          <cell r="O298" t="str">
            <v>Yes</v>
          </cell>
          <cell r="P298">
            <v>0</v>
          </cell>
          <cell r="Q298">
            <v>0</v>
          </cell>
          <cell r="R298">
            <v>0</v>
          </cell>
          <cell r="S298" t="str">
            <v>No</v>
          </cell>
          <cell r="T298" t="str">
            <v/>
          </cell>
          <cell r="U298" t="str">
            <v/>
          </cell>
          <cell r="V298">
            <v>43901.041666666664</v>
          </cell>
          <cell r="W298">
            <v>43551.041666666664</v>
          </cell>
          <cell r="X298" t="str">
            <v>USA</v>
          </cell>
          <cell r="Y298" t="str">
            <v>Idaho</v>
          </cell>
          <cell r="Z298">
            <v>2001</v>
          </cell>
        </row>
        <row r="299">
          <cell r="H299" t="str">
            <v>SRR5341554</v>
          </cell>
          <cell r="J299" t="str">
            <v>strain: FDA144405-2</v>
          </cell>
          <cell r="K299" t="str">
            <v>isolation_source: blue cheese</v>
          </cell>
          <cell r="L299">
            <v>3155140</v>
          </cell>
          <cell r="M299">
            <v>45</v>
          </cell>
          <cell r="N299">
            <v>3167</v>
          </cell>
          <cell r="O299" t="str">
            <v>Yes</v>
          </cell>
          <cell r="P299">
            <v>0</v>
          </cell>
          <cell r="Q299">
            <v>0</v>
          </cell>
          <cell r="R299">
            <v>0</v>
          </cell>
          <cell r="S299" t="str">
            <v>No</v>
          </cell>
          <cell r="T299" t="str">
            <v/>
          </cell>
          <cell r="U299" t="str">
            <v/>
          </cell>
          <cell r="V299">
            <v>43901.041666666664</v>
          </cell>
          <cell r="W299">
            <v>43551.041666666664</v>
          </cell>
          <cell r="X299" t="str">
            <v>USA</v>
          </cell>
          <cell r="Y299" t="str">
            <v>Idaho</v>
          </cell>
          <cell r="Z299">
            <v>2001</v>
          </cell>
        </row>
        <row r="300">
          <cell r="H300" t="str">
            <v>SRR5341555</v>
          </cell>
          <cell r="J300" t="str">
            <v>strain: FDA144405-6</v>
          </cell>
          <cell r="K300" t="str">
            <v>isolation_source: blue cheese</v>
          </cell>
          <cell r="L300">
            <v>3154196</v>
          </cell>
          <cell r="M300">
            <v>30</v>
          </cell>
          <cell r="N300">
            <v>3157</v>
          </cell>
          <cell r="O300" t="str">
            <v>Yes</v>
          </cell>
          <cell r="P300">
            <v>0</v>
          </cell>
          <cell r="Q300">
            <v>0</v>
          </cell>
          <cell r="R300">
            <v>0</v>
          </cell>
          <cell r="S300" t="str">
            <v>No</v>
          </cell>
          <cell r="T300" t="str">
            <v/>
          </cell>
          <cell r="U300" t="str">
            <v/>
          </cell>
          <cell r="V300">
            <v>43900.041666666664</v>
          </cell>
          <cell r="W300">
            <v>43550.041666666664</v>
          </cell>
          <cell r="X300" t="str">
            <v>USA</v>
          </cell>
          <cell r="Y300" t="str">
            <v>Idaho</v>
          </cell>
          <cell r="Z300">
            <v>2001</v>
          </cell>
        </row>
        <row r="301">
          <cell r="H301" t="str">
            <v>SRR5341885</v>
          </cell>
          <cell r="J301" t="str">
            <v>strain: 17B02320-9</v>
          </cell>
          <cell r="K301" t="str">
            <v>isolation_source: cheese</v>
          </cell>
          <cell r="L301">
            <v>2931488</v>
          </cell>
          <cell r="M301">
            <v>80</v>
          </cell>
          <cell r="N301">
            <v>2919</v>
          </cell>
          <cell r="O301" t="str">
            <v>Yes</v>
          </cell>
          <cell r="P301">
            <v>0</v>
          </cell>
          <cell r="Q301">
            <v>0</v>
          </cell>
          <cell r="R301">
            <v>0</v>
          </cell>
          <cell r="S301" t="str">
            <v>No</v>
          </cell>
          <cell r="T301" t="str">
            <v/>
          </cell>
          <cell r="U301" t="str">
            <v/>
          </cell>
          <cell r="V301">
            <v>43563.083333333336</v>
          </cell>
          <cell r="W301">
            <v>43563.083333333336</v>
          </cell>
          <cell r="X301" t="str">
            <v>USA</v>
          </cell>
          <cell r="Y301" t="str">
            <v>New York</v>
          </cell>
          <cell r="Z301">
            <v>2017</v>
          </cell>
        </row>
        <row r="302">
          <cell r="H302" t="str">
            <v>SRR5341886</v>
          </cell>
          <cell r="J302" t="str">
            <v>strain: 17B02319-4</v>
          </cell>
          <cell r="K302" t="str">
            <v>isolation_source: cheese</v>
          </cell>
          <cell r="L302">
            <v>2941368</v>
          </cell>
          <cell r="M302">
            <v>87</v>
          </cell>
          <cell r="N302">
            <v>2929</v>
          </cell>
          <cell r="O302" t="str">
            <v>Yes</v>
          </cell>
          <cell r="P302">
            <v>0</v>
          </cell>
          <cell r="Q302">
            <v>0</v>
          </cell>
          <cell r="R302">
            <v>0</v>
          </cell>
          <cell r="S302" t="str">
            <v>No</v>
          </cell>
          <cell r="T302" t="str">
            <v/>
          </cell>
          <cell r="U302" t="str">
            <v/>
          </cell>
          <cell r="V302">
            <v>43563.083333333336</v>
          </cell>
          <cell r="W302">
            <v>43563.083333333336</v>
          </cell>
          <cell r="X302" t="str">
            <v>USA</v>
          </cell>
          <cell r="Y302" t="str">
            <v>New York</v>
          </cell>
          <cell r="Z302">
            <v>2017</v>
          </cell>
        </row>
        <row r="303">
          <cell r="H303" t="str">
            <v>SRR5341888</v>
          </cell>
          <cell r="J303" t="str">
            <v>strain: 17B02318-4</v>
          </cell>
          <cell r="K303" t="str">
            <v>isolation_source: cheese</v>
          </cell>
          <cell r="L303">
            <v>2953771</v>
          </cell>
          <cell r="M303">
            <v>50</v>
          </cell>
          <cell r="N303">
            <v>2935</v>
          </cell>
          <cell r="O303" t="str">
            <v>Yes</v>
          </cell>
          <cell r="P303">
            <v>0</v>
          </cell>
          <cell r="Q303">
            <v>0</v>
          </cell>
          <cell r="R303">
            <v>0</v>
          </cell>
          <cell r="S303" t="str">
            <v>No</v>
          </cell>
          <cell r="T303" t="str">
            <v/>
          </cell>
          <cell r="U303" t="str">
            <v/>
          </cell>
          <cell r="V303">
            <v>43563.083333333336</v>
          </cell>
          <cell r="W303">
            <v>43563.083333333336</v>
          </cell>
          <cell r="X303" t="str">
            <v>USA</v>
          </cell>
          <cell r="Y303" t="str">
            <v>New York</v>
          </cell>
          <cell r="Z303">
            <v>2017</v>
          </cell>
        </row>
        <row r="304">
          <cell r="H304" t="str">
            <v>SRR5342838</v>
          </cell>
          <cell r="J304" t="str">
            <v>strain: FDA132743</v>
          </cell>
          <cell r="K304" t="str">
            <v>isolation_source: blue cheese crumbles</v>
          </cell>
          <cell r="L304">
            <v>3223944</v>
          </cell>
          <cell r="M304">
            <v>34</v>
          </cell>
          <cell r="N304">
            <v>3220</v>
          </cell>
          <cell r="O304" t="str">
            <v>Yes</v>
          </cell>
          <cell r="P304">
            <v>0</v>
          </cell>
          <cell r="Q304">
            <v>0</v>
          </cell>
          <cell r="R304">
            <v>0</v>
          </cell>
          <cell r="S304" t="str">
            <v>No</v>
          </cell>
          <cell r="T304" t="str">
            <v/>
          </cell>
          <cell r="U304" t="str">
            <v/>
          </cell>
          <cell r="V304">
            <v>43900.041666666664</v>
          </cell>
          <cell r="W304">
            <v>43550.041666666664</v>
          </cell>
          <cell r="X304" t="str">
            <v>USA</v>
          </cell>
          <cell r="Y304" t="str">
            <v>Idaho</v>
          </cell>
          <cell r="Z304">
            <v>2001</v>
          </cell>
        </row>
        <row r="305">
          <cell r="H305" t="str">
            <v>SRR5342839</v>
          </cell>
          <cell r="J305" t="str">
            <v>strain: FDA144405-8</v>
          </cell>
          <cell r="K305" t="str">
            <v>isolation_source: blue cheese</v>
          </cell>
          <cell r="L305">
            <v>3146599</v>
          </cell>
          <cell r="M305">
            <v>42</v>
          </cell>
          <cell r="N305">
            <v>3158</v>
          </cell>
          <cell r="O305" t="str">
            <v>Yes</v>
          </cell>
          <cell r="P305">
            <v>0</v>
          </cell>
          <cell r="Q305">
            <v>0</v>
          </cell>
          <cell r="R305">
            <v>0</v>
          </cell>
          <cell r="S305" t="str">
            <v>No</v>
          </cell>
          <cell r="T305" t="str">
            <v/>
          </cell>
          <cell r="U305" t="str">
            <v/>
          </cell>
          <cell r="V305">
            <v>43901.041666666664</v>
          </cell>
          <cell r="W305">
            <v>43551.041666666664</v>
          </cell>
          <cell r="X305" t="str">
            <v>USA</v>
          </cell>
          <cell r="Y305" t="str">
            <v>Idaho</v>
          </cell>
          <cell r="Z305">
            <v>2001</v>
          </cell>
        </row>
        <row r="306">
          <cell r="H306" t="str">
            <v>SRR5344980</v>
          </cell>
          <cell r="J306" t="str">
            <v>strain: PNUSAL002900</v>
          </cell>
          <cell r="K306" t="str">
            <v>isolation_source: Hard cheese</v>
          </cell>
          <cell r="L306">
            <v>2964661</v>
          </cell>
          <cell r="M306">
            <v>43</v>
          </cell>
          <cell r="N306">
            <v>2941</v>
          </cell>
          <cell r="O306" t="str">
            <v>Yes</v>
          </cell>
          <cell r="P306">
            <v>0</v>
          </cell>
          <cell r="Q306">
            <v>0</v>
          </cell>
          <cell r="R306">
            <v>0</v>
          </cell>
          <cell r="S306" t="str">
            <v>No</v>
          </cell>
          <cell r="T306" t="str">
            <v/>
          </cell>
          <cell r="U306" t="str">
            <v/>
          </cell>
          <cell r="V306">
            <v>43563.083333333336</v>
          </cell>
          <cell r="W306">
            <v>43563.083333333336</v>
          </cell>
          <cell r="X306" t="str">
            <v>USA</v>
          </cell>
          <cell r="Z306">
            <v>2017</v>
          </cell>
        </row>
        <row r="307">
          <cell r="H307" t="str">
            <v>SRR5378782</v>
          </cell>
          <cell r="J307" t="str">
            <v>strain: FDA116971-2</v>
          </cell>
          <cell r="K307" t="str">
            <v>isolation_source: spreadable cheese</v>
          </cell>
          <cell r="L307">
            <v>3137283</v>
          </cell>
          <cell r="M307">
            <v>51</v>
          </cell>
          <cell r="N307">
            <v>3126</v>
          </cell>
          <cell r="O307" t="str">
            <v>Yes</v>
          </cell>
          <cell r="P307">
            <v>0</v>
          </cell>
          <cell r="Q307">
            <v>0</v>
          </cell>
          <cell r="R307">
            <v>0</v>
          </cell>
          <cell r="S307" t="str">
            <v>No</v>
          </cell>
          <cell r="T307" t="str">
            <v/>
          </cell>
          <cell r="U307" t="str">
            <v/>
          </cell>
          <cell r="V307">
            <v>43900.041666666664</v>
          </cell>
          <cell r="W307">
            <v>43550.041666666664</v>
          </cell>
          <cell r="X307" t="str">
            <v>USA</v>
          </cell>
          <cell r="Y307" t="str">
            <v>Illinois</v>
          </cell>
          <cell r="Z307">
            <v>2001</v>
          </cell>
        </row>
        <row r="308">
          <cell r="H308" t="str">
            <v>SRR5378787</v>
          </cell>
          <cell r="J308" t="str">
            <v>strain: FDA116971-1</v>
          </cell>
          <cell r="K308" t="str">
            <v>isolation_source: spreadable cheese</v>
          </cell>
          <cell r="L308">
            <v>3134099</v>
          </cell>
          <cell r="M308">
            <v>56</v>
          </cell>
          <cell r="N308">
            <v>3125</v>
          </cell>
          <cell r="O308" t="str">
            <v>Yes</v>
          </cell>
          <cell r="P308">
            <v>0</v>
          </cell>
          <cell r="Q308">
            <v>0</v>
          </cell>
          <cell r="R308">
            <v>0</v>
          </cell>
          <cell r="S308" t="str">
            <v>No</v>
          </cell>
          <cell r="T308" t="str">
            <v/>
          </cell>
          <cell r="U308" t="str">
            <v/>
          </cell>
          <cell r="V308">
            <v>43901.041666666664</v>
          </cell>
          <cell r="W308">
            <v>43551.041666666664</v>
          </cell>
          <cell r="X308" t="str">
            <v>USA</v>
          </cell>
          <cell r="Y308" t="str">
            <v>Illinois</v>
          </cell>
          <cell r="Z308">
            <v>2001</v>
          </cell>
        </row>
        <row r="309">
          <cell r="H309" t="str">
            <v>SRR5378819</v>
          </cell>
          <cell r="J309" t="str">
            <v>strain: FDA944225-C001-001</v>
          </cell>
          <cell r="K309" t="str">
            <v>isolation_source: Raw Milk Cheese</v>
          </cell>
          <cell r="L309">
            <v>2954751</v>
          </cell>
          <cell r="M309">
            <v>16</v>
          </cell>
          <cell r="N309">
            <v>2930</v>
          </cell>
          <cell r="O309" t="str">
            <v>Yes</v>
          </cell>
          <cell r="P309">
            <v>0</v>
          </cell>
          <cell r="Q309">
            <v>0</v>
          </cell>
          <cell r="R309">
            <v>0</v>
          </cell>
          <cell r="S309" t="str">
            <v>No</v>
          </cell>
          <cell r="T309" t="str">
            <v/>
          </cell>
          <cell r="U309" t="str">
            <v/>
          </cell>
          <cell r="V309">
            <v>43901.041666666664</v>
          </cell>
          <cell r="W309">
            <v>43550.041666666664</v>
          </cell>
          <cell r="X309" t="str">
            <v>USA</v>
          </cell>
          <cell r="Y309" t="str">
            <v>New York</v>
          </cell>
          <cell r="Z309">
            <v>2017</v>
          </cell>
        </row>
        <row r="310">
          <cell r="H310" t="str">
            <v>SRR5380992</v>
          </cell>
          <cell r="J310" t="str">
            <v>strain: 09B00813A-1</v>
          </cell>
          <cell r="K310" t="str">
            <v>isolation_source: cheese</v>
          </cell>
          <cell r="L310">
            <v>2970515</v>
          </cell>
          <cell r="M310">
            <v>106</v>
          </cell>
          <cell r="N310">
            <v>2965</v>
          </cell>
          <cell r="O310" t="str">
            <v>Yes</v>
          </cell>
          <cell r="P310">
            <v>0</v>
          </cell>
          <cell r="Q310">
            <v>0</v>
          </cell>
          <cell r="R310">
            <v>0</v>
          </cell>
          <cell r="S310" t="str">
            <v>No</v>
          </cell>
          <cell r="T310" t="str">
            <v/>
          </cell>
          <cell r="U310" t="str">
            <v/>
          </cell>
          <cell r="V310">
            <v>43563.083333333336</v>
          </cell>
          <cell r="W310">
            <v>43563.083333333336</v>
          </cell>
          <cell r="X310" t="str">
            <v>USA</v>
          </cell>
          <cell r="Y310" t="str">
            <v>New York</v>
          </cell>
          <cell r="Z310">
            <v>2009</v>
          </cell>
        </row>
        <row r="311">
          <cell r="H311" t="str">
            <v>SRR5408717</v>
          </cell>
          <cell r="J311" t="str">
            <v>strain: J4165</v>
          </cell>
          <cell r="K311" t="str">
            <v>isolation_source: cheese</v>
          </cell>
          <cell r="L311">
            <v>2890266</v>
          </cell>
          <cell r="M311">
            <v>98</v>
          </cell>
          <cell r="N311">
            <v>2853</v>
          </cell>
          <cell r="O311" t="str">
            <v>Yes</v>
          </cell>
          <cell r="P311">
            <v>0</v>
          </cell>
          <cell r="Q311">
            <v>0</v>
          </cell>
          <cell r="R311">
            <v>0</v>
          </cell>
          <cell r="S311" t="str">
            <v>No</v>
          </cell>
          <cell r="T311" t="str">
            <v/>
          </cell>
          <cell r="U311" t="str">
            <v/>
          </cell>
          <cell r="V311">
            <v>43563.083333333336</v>
          </cell>
          <cell r="W311">
            <v>43563.083333333336</v>
          </cell>
          <cell r="X311" t="str">
            <v>USA</v>
          </cell>
          <cell r="Y311" t="str">
            <v>Oregon</v>
          </cell>
          <cell r="Z311" t="str">
            <v>No data</v>
          </cell>
        </row>
        <row r="312">
          <cell r="H312" t="str">
            <v>SRR5408718</v>
          </cell>
          <cell r="J312" t="str">
            <v>strain: J4174</v>
          </cell>
          <cell r="K312" t="str">
            <v>isolation_source: cheese</v>
          </cell>
          <cell r="L312">
            <v>2942262</v>
          </cell>
          <cell r="M312">
            <v>42</v>
          </cell>
          <cell r="N312">
            <v>2895</v>
          </cell>
          <cell r="O312" t="str">
            <v>Yes</v>
          </cell>
          <cell r="P312">
            <v>0</v>
          </cell>
          <cell r="Q312">
            <v>0</v>
          </cell>
          <cell r="R312">
            <v>0</v>
          </cell>
          <cell r="S312" t="str">
            <v>No</v>
          </cell>
          <cell r="T312" t="str">
            <v/>
          </cell>
          <cell r="U312" t="str">
            <v/>
          </cell>
          <cell r="V312">
            <v>43563.083333333336</v>
          </cell>
          <cell r="W312">
            <v>43563.083333333336</v>
          </cell>
          <cell r="X312" t="str">
            <v>USA</v>
          </cell>
          <cell r="Y312" t="str">
            <v>Oregon</v>
          </cell>
          <cell r="Z312" t="str">
            <v>No data</v>
          </cell>
        </row>
        <row r="313">
          <cell r="H313" t="str">
            <v>SRR5409413</v>
          </cell>
          <cell r="J313" t="str">
            <v>strain: 10FMFO001432</v>
          </cell>
          <cell r="K313" t="str">
            <v>isolation_source: Raw cheese</v>
          </cell>
          <cell r="L313">
            <v>2951102</v>
          </cell>
          <cell r="M313">
            <v>187</v>
          </cell>
          <cell r="N313">
            <v>2970</v>
          </cell>
          <cell r="O313" t="str">
            <v>Yes</v>
          </cell>
          <cell r="P313">
            <v>0</v>
          </cell>
          <cell r="Q313">
            <v>0</v>
          </cell>
          <cell r="R313">
            <v>0</v>
          </cell>
          <cell r="S313" t="str">
            <v>No</v>
          </cell>
          <cell r="T313" t="str">
            <v/>
          </cell>
          <cell r="U313" t="str">
            <v/>
          </cell>
          <cell r="V313">
            <v>43563.083333333336</v>
          </cell>
          <cell r="W313">
            <v>43563.083333333336</v>
          </cell>
          <cell r="X313" t="str">
            <v>USA</v>
          </cell>
          <cell r="Y313" t="str">
            <v>Michigan</v>
          </cell>
          <cell r="Z313">
            <v>2010</v>
          </cell>
        </row>
        <row r="314">
          <cell r="H314" t="str">
            <v>SRR5409414</v>
          </cell>
          <cell r="J314" t="str">
            <v>strain: 10FMFO001434</v>
          </cell>
          <cell r="K314" t="str">
            <v>isolation_source: Raw Goat cheese</v>
          </cell>
          <cell r="L314">
            <v>3003840</v>
          </cell>
          <cell r="M314">
            <v>67</v>
          </cell>
          <cell r="N314">
            <v>2996</v>
          </cell>
          <cell r="O314" t="str">
            <v>Yes</v>
          </cell>
          <cell r="P314">
            <v>0</v>
          </cell>
          <cell r="Q314">
            <v>0</v>
          </cell>
          <cell r="R314">
            <v>0</v>
          </cell>
          <cell r="S314" t="str">
            <v>No</v>
          </cell>
          <cell r="T314" t="str">
            <v/>
          </cell>
          <cell r="U314" t="str">
            <v/>
          </cell>
          <cell r="V314">
            <v>43563.083333333336</v>
          </cell>
          <cell r="W314">
            <v>43563.083333333336</v>
          </cell>
          <cell r="X314" t="str">
            <v>USA</v>
          </cell>
          <cell r="Y314" t="str">
            <v>Michigan</v>
          </cell>
          <cell r="Z314">
            <v>2010</v>
          </cell>
        </row>
        <row r="315">
          <cell r="H315" t="str">
            <v>SRR5409429</v>
          </cell>
          <cell r="J315" t="str">
            <v>strain: 10FMFO001267</v>
          </cell>
          <cell r="K315" t="str">
            <v>isolation_source: cheese</v>
          </cell>
          <cell r="L315">
            <v>2936916</v>
          </cell>
          <cell r="M315">
            <v>219</v>
          </cell>
          <cell r="N315">
            <v>2958</v>
          </cell>
          <cell r="O315" t="str">
            <v>Yes</v>
          </cell>
          <cell r="P315">
            <v>0</v>
          </cell>
          <cell r="Q315">
            <v>0</v>
          </cell>
          <cell r="R315">
            <v>0</v>
          </cell>
          <cell r="S315" t="str">
            <v>No</v>
          </cell>
          <cell r="T315" t="str">
            <v/>
          </cell>
          <cell r="U315" t="str">
            <v/>
          </cell>
          <cell r="V315">
            <v>43563.083333333336</v>
          </cell>
          <cell r="W315">
            <v>43563.083333333336</v>
          </cell>
          <cell r="X315" t="str">
            <v>USA</v>
          </cell>
          <cell r="Y315" t="str">
            <v>Michigan</v>
          </cell>
          <cell r="Z315">
            <v>2010</v>
          </cell>
        </row>
        <row r="316">
          <cell r="H316" t="str">
            <v>SRR5409430</v>
          </cell>
          <cell r="J316" t="str">
            <v>strain: 09FMFO000138</v>
          </cell>
          <cell r="K316" t="str">
            <v>isolation_source: cheese</v>
          </cell>
          <cell r="L316">
            <v>2927801</v>
          </cell>
          <cell r="M316">
            <v>125</v>
          </cell>
          <cell r="N316">
            <v>2939</v>
          </cell>
          <cell r="O316" t="str">
            <v>Yes</v>
          </cell>
          <cell r="P316">
            <v>0</v>
          </cell>
          <cell r="Q316">
            <v>0</v>
          </cell>
          <cell r="R316">
            <v>0</v>
          </cell>
          <cell r="S316" t="str">
            <v>No</v>
          </cell>
          <cell r="T316" t="str">
            <v/>
          </cell>
          <cell r="U316" t="str">
            <v/>
          </cell>
          <cell r="V316">
            <v>43563.083333333336</v>
          </cell>
          <cell r="W316">
            <v>43563.083333333336</v>
          </cell>
          <cell r="X316" t="str">
            <v>USA</v>
          </cell>
          <cell r="Y316" t="str">
            <v>Michigan</v>
          </cell>
          <cell r="Z316">
            <v>2009</v>
          </cell>
        </row>
        <row r="317">
          <cell r="H317" t="str">
            <v>SRR5409438</v>
          </cell>
          <cell r="J317" t="str">
            <v>strain: 09FMFO000137</v>
          </cell>
          <cell r="K317" t="str">
            <v>isolation_source: cheese</v>
          </cell>
          <cell r="L317">
            <v>2920258</v>
          </cell>
          <cell r="M317">
            <v>214</v>
          </cell>
          <cell r="N317">
            <v>2951</v>
          </cell>
          <cell r="O317" t="str">
            <v>Yes</v>
          </cell>
          <cell r="P317">
            <v>0</v>
          </cell>
          <cell r="Q317">
            <v>0</v>
          </cell>
          <cell r="R317">
            <v>0</v>
          </cell>
          <cell r="S317" t="str">
            <v>No</v>
          </cell>
          <cell r="T317" t="str">
            <v/>
          </cell>
          <cell r="U317" t="str">
            <v/>
          </cell>
          <cell r="V317">
            <v>43563.083333333336</v>
          </cell>
          <cell r="W317">
            <v>43563.083333333336</v>
          </cell>
          <cell r="X317" t="str">
            <v>USA</v>
          </cell>
          <cell r="Y317" t="str">
            <v>Michigan</v>
          </cell>
          <cell r="Z317">
            <v>2009</v>
          </cell>
        </row>
        <row r="318">
          <cell r="H318" t="str">
            <v>SRR5409440</v>
          </cell>
          <cell r="J318" t="str">
            <v>strain: 09FMFO000055</v>
          </cell>
          <cell r="K318" t="str">
            <v>isolation_source: cheese</v>
          </cell>
          <cell r="L318">
            <v>2932628</v>
          </cell>
          <cell r="M318">
            <v>93</v>
          </cell>
          <cell r="N318">
            <v>2934</v>
          </cell>
          <cell r="O318" t="str">
            <v>Yes</v>
          </cell>
          <cell r="P318">
            <v>0</v>
          </cell>
          <cell r="Q318">
            <v>0</v>
          </cell>
          <cell r="R318">
            <v>0</v>
          </cell>
          <cell r="S318" t="str">
            <v>No</v>
          </cell>
          <cell r="T318" t="str">
            <v/>
          </cell>
          <cell r="U318" t="str">
            <v/>
          </cell>
          <cell r="V318">
            <v>43563.083333333336</v>
          </cell>
          <cell r="W318">
            <v>43563.083333333336</v>
          </cell>
          <cell r="X318" t="str">
            <v>USA</v>
          </cell>
          <cell r="Y318" t="str">
            <v>Michigan</v>
          </cell>
          <cell r="Z318">
            <v>2009</v>
          </cell>
        </row>
        <row r="319">
          <cell r="H319" t="str">
            <v>SRR5418743</v>
          </cell>
          <cell r="J319" t="str">
            <v>strain: 11FMFO000013</v>
          </cell>
          <cell r="K319" t="str">
            <v>isolation_source: Raw Milk Cheese</v>
          </cell>
          <cell r="L319">
            <v>2938998</v>
          </cell>
          <cell r="M319">
            <v>17</v>
          </cell>
          <cell r="N319">
            <v>2877</v>
          </cell>
          <cell r="O319" t="str">
            <v>Yes</v>
          </cell>
          <cell r="P319">
            <v>0</v>
          </cell>
          <cell r="Q319">
            <v>0</v>
          </cell>
          <cell r="R319">
            <v>0</v>
          </cell>
          <cell r="S319" t="str">
            <v>No</v>
          </cell>
          <cell r="T319" t="str">
            <v/>
          </cell>
          <cell r="U319" t="str">
            <v/>
          </cell>
          <cell r="V319">
            <v>43563.083333333336</v>
          </cell>
          <cell r="W319">
            <v>43563.083333333336</v>
          </cell>
          <cell r="X319" t="str">
            <v>USA</v>
          </cell>
          <cell r="Y319" t="str">
            <v>Michigan</v>
          </cell>
          <cell r="Z319">
            <v>2011</v>
          </cell>
        </row>
        <row r="320">
          <cell r="H320" t="str">
            <v>SRR5434214</v>
          </cell>
          <cell r="J320" t="str">
            <v>strain: FDA561346-1</v>
          </cell>
          <cell r="K320" t="str">
            <v>isolation_source: cubed cheddar cheese</v>
          </cell>
          <cell r="L320">
            <v>3040993</v>
          </cell>
          <cell r="M320">
            <v>35</v>
          </cell>
          <cell r="N320">
            <v>3005</v>
          </cell>
          <cell r="O320" t="str">
            <v>Yes</v>
          </cell>
          <cell r="P320">
            <v>0</v>
          </cell>
          <cell r="Q320">
            <v>0</v>
          </cell>
          <cell r="R320">
            <v>0</v>
          </cell>
          <cell r="S320" t="str">
            <v>No</v>
          </cell>
          <cell r="T320" t="str">
            <v/>
          </cell>
          <cell r="U320" t="str">
            <v/>
          </cell>
          <cell r="V320">
            <v>43901.041666666664</v>
          </cell>
          <cell r="W320">
            <v>43551.041666666664</v>
          </cell>
          <cell r="X320" t="str">
            <v>USA</v>
          </cell>
          <cell r="Y320" t="str">
            <v>California</v>
          </cell>
          <cell r="Z320">
            <v>2011</v>
          </cell>
        </row>
        <row r="321">
          <cell r="H321" t="str">
            <v>SRR5469627</v>
          </cell>
          <cell r="J321" t="str">
            <v>strain: 11FMFO001633</v>
          </cell>
          <cell r="K321" t="str">
            <v>isolation_source: cheese</v>
          </cell>
          <cell r="L321">
            <v>3050389</v>
          </cell>
          <cell r="M321">
            <v>126</v>
          </cell>
          <cell r="N321">
            <v>3047</v>
          </cell>
          <cell r="O321" t="str">
            <v>Yes</v>
          </cell>
          <cell r="P321">
            <v>0</v>
          </cell>
          <cell r="Q321">
            <v>0</v>
          </cell>
          <cell r="R321">
            <v>0</v>
          </cell>
          <cell r="S321" t="str">
            <v>No</v>
          </cell>
          <cell r="T321" t="str">
            <v/>
          </cell>
          <cell r="U321" t="str">
            <v/>
          </cell>
          <cell r="V321">
            <v>43563.083333333336</v>
          </cell>
          <cell r="W321">
            <v>43563.083333333336</v>
          </cell>
          <cell r="X321" t="str">
            <v>USA</v>
          </cell>
          <cell r="Y321" t="str">
            <v>Michigan</v>
          </cell>
          <cell r="Z321">
            <v>2011</v>
          </cell>
        </row>
        <row r="322">
          <cell r="H322" t="str">
            <v>SRR5486791</v>
          </cell>
          <cell r="J322" t="str">
            <v>strain: FDA561347-1</v>
          </cell>
          <cell r="K322" t="str">
            <v>isolation_source: shredded cheddar cheese</v>
          </cell>
          <cell r="L322">
            <v>3059482</v>
          </cell>
          <cell r="M322">
            <v>21</v>
          </cell>
          <cell r="N322">
            <v>3024</v>
          </cell>
          <cell r="O322" t="str">
            <v>Yes</v>
          </cell>
          <cell r="P322">
            <v>0</v>
          </cell>
          <cell r="Q322">
            <v>0</v>
          </cell>
          <cell r="R322">
            <v>0</v>
          </cell>
          <cell r="S322" t="str">
            <v>No</v>
          </cell>
          <cell r="T322" t="str">
            <v/>
          </cell>
          <cell r="U322" t="str">
            <v/>
          </cell>
          <cell r="V322">
            <v>43900.041666666664</v>
          </cell>
          <cell r="W322">
            <v>43550.041666666664</v>
          </cell>
          <cell r="X322" t="str">
            <v>USA</v>
          </cell>
          <cell r="Y322" t="str">
            <v>California</v>
          </cell>
          <cell r="Z322">
            <v>2011</v>
          </cell>
        </row>
        <row r="323">
          <cell r="H323" t="str">
            <v>SRR5486794</v>
          </cell>
          <cell r="J323" t="str">
            <v>strain: FDA561350 1a</v>
          </cell>
          <cell r="K323" t="str">
            <v>isolation_source: cubed cheddar cheese</v>
          </cell>
          <cell r="L323">
            <v>3031942</v>
          </cell>
          <cell r="M323">
            <v>21</v>
          </cell>
          <cell r="N323">
            <v>2994</v>
          </cell>
          <cell r="O323" t="str">
            <v>Yes</v>
          </cell>
          <cell r="P323">
            <v>0</v>
          </cell>
          <cell r="Q323">
            <v>0</v>
          </cell>
          <cell r="R323">
            <v>0</v>
          </cell>
          <cell r="S323" t="str">
            <v>No</v>
          </cell>
          <cell r="T323" t="str">
            <v/>
          </cell>
          <cell r="U323" t="str">
            <v/>
          </cell>
          <cell r="V323">
            <v>43901.041666666664</v>
          </cell>
          <cell r="W323">
            <v>43551.041666666664</v>
          </cell>
          <cell r="X323" t="str">
            <v>USA</v>
          </cell>
          <cell r="Y323" t="str">
            <v>California</v>
          </cell>
          <cell r="Z323">
            <v>2011</v>
          </cell>
        </row>
        <row r="324">
          <cell r="H324" t="str">
            <v>SRR5486795</v>
          </cell>
          <cell r="J324" t="str">
            <v>strain: FDA561350 2a</v>
          </cell>
          <cell r="K324" t="str">
            <v>isolation_source: cubed cheddar cheese</v>
          </cell>
          <cell r="L324">
            <v>3050844</v>
          </cell>
          <cell r="M324">
            <v>23</v>
          </cell>
          <cell r="N324">
            <v>3013</v>
          </cell>
          <cell r="O324" t="str">
            <v>Yes</v>
          </cell>
          <cell r="P324">
            <v>0</v>
          </cell>
          <cell r="Q324">
            <v>0</v>
          </cell>
          <cell r="R324">
            <v>0</v>
          </cell>
          <cell r="S324" t="str">
            <v>No</v>
          </cell>
          <cell r="T324" t="str">
            <v/>
          </cell>
          <cell r="U324" t="str">
            <v/>
          </cell>
          <cell r="V324">
            <v>43901.041666666664</v>
          </cell>
          <cell r="W324">
            <v>43551.041666666664</v>
          </cell>
          <cell r="X324" t="str">
            <v>USA</v>
          </cell>
          <cell r="Y324" t="str">
            <v>California</v>
          </cell>
          <cell r="Z324">
            <v>2011</v>
          </cell>
        </row>
        <row r="325">
          <cell r="H325" t="str">
            <v>SRR5494839</v>
          </cell>
          <cell r="J325" t="str">
            <v>strain: 11FMFO001646</v>
          </cell>
          <cell r="K325" t="str">
            <v>isolation_source: cheese</v>
          </cell>
          <cell r="L325">
            <v>3141185</v>
          </cell>
          <cell r="M325">
            <v>38</v>
          </cell>
          <cell r="N325">
            <v>3110</v>
          </cell>
          <cell r="O325" t="str">
            <v>Yes</v>
          </cell>
          <cell r="P325">
            <v>0</v>
          </cell>
          <cell r="Q325">
            <v>0</v>
          </cell>
          <cell r="R325">
            <v>0</v>
          </cell>
          <cell r="S325" t="str">
            <v>No</v>
          </cell>
          <cell r="T325" t="str">
            <v/>
          </cell>
          <cell r="U325" t="str">
            <v/>
          </cell>
          <cell r="V325">
            <v>43563.083333333336</v>
          </cell>
          <cell r="W325">
            <v>43563.083333333336</v>
          </cell>
          <cell r="X325" t="str">
            <v>USA</v>
          </cell>
          <cell r="Y325" t="str">
            <v>Michigan</v>
          </cell>
          <cell r="Z325">
            <v>2011</v>
          </cell>
        </row>
        <row r="326">
          <cell r="H326" t="str">
            <v>SRR5494844</v>
          </cell>
          <cell r="J326" t="str">
            <v>strain: 11FMFO001634</v>
          </cell>
          <cell r="K326" t="str">
            <v>isolation_source: cheese</v>
          </cell>
          <cell r="L326">
            <v>3046692</v>
          </cell>
          <cell r="M326">
            <v>32</v>
          </cell>
          <cell r="N326">
            <v>3015</v>
          </cell>
          <cell r="O326" t="str">
            <v>Yes</v>
          </cell>
          <cell r="P326">
            <v>0</v>
          </cell>
          <cell r="Q326">
            <v>0</v>
          </cell>
          <cell r="R326">
            <v>0</v>
          </cell>
          <cell r="S326" t="str">
            <v>No</v>
          </cell>
          <cell r="T326" t="str">
            <v/>
          </cell>
          <cell r="U326" t="str">
            <v/>
          </cell>
          <cell r="V326">
            <v>43563.083333333336</v>
          </cell>
          <cell r="W326">
            <v>43563.083333333336</v>
          </cell>
          <cell r="X326" t="str">
            <v>USA</v>
          </cell>
          <cell r="Y326" t="str">
            <v>Michigan</v>
          </cell>
          <cell r="Z326">
            <v>2011</v>
          </cell>
        </row>
        <row r="327">
          <cell r="H327" t="str">
            <v>SRR5494845</v>
          </cell>
          <cell r="J327" t="str">
            <v>strain: 11FMFO001645</v>
          </cell>
          <cell r="K327" t="str">
            <v>isolation_source: cheese</v>
          </cell>
          <cell r="L327">
            <v>3089448</v>
          </cell>
          <cell r="M327">
            <v>37</v>
          </cell>
          <cell r="N327">
            <v>3065</v>
          </cell>
          <cell r="O327" t="str">
            <v>Yes</v>
          </cell>
          <cell r="P327">
            <v>0</v>
          </cell>
          <cell r="Q327">
            <v>0</v>
          </cell>
          <cell r="R327">
            <v>0</v>
          </cell>
          <cell r="S327" t="str">
            <v>No</v>
          </cell>
          <cell r="T327" t="str">
            <v/>
          </cell>
          <cell r="U327" t="str">
            <v/>
          </cell>
          <cell r="V327">
            <v>43563.083333333336</v>
          </cell>
          <cell r="W327">
            <v>43563.083333333336</v>
          </cell>
          <cell r="X327" t="str">
            <v>USA</v>
          </cell>
          <cell r="Y327" t="str">
            <v>Michigan</v>
          </cell>
          <cell r="Z327">
            <v>2011</v>
          </cell>
        </row>
        <row r="328">
          <cell r="H328" t="str">
            <v>SRR5629166</v>
          </cell>
          <cell r="J328" t="str">
            <v>strain: FLAG-26682</v>
          </cell>
          <cell r="K328" t="str">
            <v>isolation_source: cheese</v>
          </cell>
          <cell r="L328">
            <v>3063791</v>
          </cell>
          <cell r="M328">
            <v>21</v>
          </cell>
          <cell r="N328">
            <v>3029</v>
          </cell>
          <cell r="O328" t="str">
            <v>Yes</v>
          </cell>
          <cell r="P328">
            <v>0</v>
          </cell>
          <cell r="Q328">
            <v>0</v>
          </cell>
          <cell r="R328">
            <v>0</v>
          </cell>
          <cell r="S328" t="str">
            <v>No</v>
          </cell>
          <cell r="T328" t="str">
            <v/>
          </cell>
          <cell r="U328" t="str">
            <v/>
          </cell>
          <cell r="V328">
            <v>43563.083333333336</v>
          </cell>
          <cell r="W328">
            <v>43563.083333333336</v>
          </cell>
          <cell r="X328" t="str">
            <v>USA</v>
          </cell>
          <cell r="Y328" t="str">
            <v>Florida</v>
          </cell>
          <cell r="Z328">
            <v>2017</v>
          </cell>
        </row>
        <row r="329">
          <cell r="H329" t="str">
            <v>SRR5629166</v>
          </cell>
          <cell r="J329" t="str">
            <v>strain: FDA568230-1</v>
          </cell>
          <cell r="K329" t="str">
            <v>isolation_source: cheese\, mexican soft</v>
          </cell>
          <cell r="L329">
            <v>2945588</v>
          </cell>
          <cell r="M329">
            <v>298</v>
          </cell>
          <cell r="N329">
            <v>2990</v>
          </cell>
          <cell r="O329" t="str">
            <v>Yes</v>
          </cell>
          <cell r="P329">
            <v>0</v>
          </cell>
          <cell r="Q329">
            <v>0</v>
          </cell>
          <cell r="R329">
            <v>0</v>
          </cell>
          <cell r="S329" t="str">
            <v>No</v>
          </cell>
          <cell r="T329" t="str">
            <v/>
          </cell>
          <cell r="U329" t="str">
            <v/>
          </cell>
          <cell r="V329">
            <v>43902.041666666664</v>
          </cell>
          <cell r="W329">
            <v>43563.083333333336</v>
          </cell>
          <cell r="X329" t="str">
            <v>USA</v>
          </cell>
          <cell r="Y329" t="str">
            <v>New Jersey</v>
          </cell>
          <cell r="Z329">
            <v>2009</v>
          </cell>
        </row>
        <row r="330">
          <cell r="H330" t="str">
            <v>SRR5645596</v>
          </cell>
          <cell r="J330" t="str">
            <v>strain: 12FMFO000382</v>
          </cell>
          <cell r="K330" t="str">
            <v>isolation_source: cheese</v>
          </cell>
          <cell r="L330">
            <v>3020261</v>
          </cell>
          <cell r="M330">
            <v>31</v>
          </cell>
          <cell r="N330">
            <v>2995</v>
          </cell>
          <cell r="O330" t="str">
            <v>Yes</v>
          </cell>
          <cell r="P330">
            <v>0</v>
          </cell>
          <cell r="Q330">
            <v>0</v>
          </cell>
          <cell r="R330">
            <v>0</v>
          </cell>
          <cell r="S330" t="str">
            <v>No</v>
          </cell>
          <cell r="T330" t="str">
            <v/>
          </cell>
          <cell r="U330" t="str">
            <v/>
          </cell>
          <cell r="V330">
            <v>43564.083333333336</v>
          </cell>
          <cell r="W330">
            <v>43564.083333333336</v>
          </cell>
          <cell r="X330" t="str">
            <v>USA</v>
          </cell>
          <cell r="Y330" t="str">
            <v>Michigan</v>
          </cell>
          <cell r="Z330">
            <v>2012</v>
          </cell>
        </row>
        <row r="331">
          <cell r="H331" t="str">
            <v>SRR5645600</v>
          </cell>
          <cell r="J331" t="str">
            <v>strain: 12FMFO000381</v>
          </cell>
          <cell r="K331" t="str">
            <v>isolation_source: cheese</v>
          </cell>
          <cell r="L331">
            <v>3024117</v>
          </cell>
          <cell r="M331">
            <v>41</v>
          </cell>
          <cell r="N331">
            <v>3004</v>
          </cell>
          <cell r="O331" t="str">
            <v>Yes</v>
          </cell>
          <cell r="P331">
            <v>0</v>
          </cell>
          <cell r="Q331">
            <v>0</v>
          </cell>
          <cell r="R331">
            <v>0</v>
          </cell>
          <cell r="S331" t="str">
            <v>No</v>
          </cell>
          <cell r="T331" t="str">
            <v/>
          </cell>
          <cell r="U331" t="str">
            <v/>
          </cell>
          <cell r="V331">
            <v>43563.083333333336</v>
          </cell>
          <cell r="W331">
            <v>43563.083333333336</v>
          </cell>
          <cell r="X331" t="str">
            <v>USA</v>
          </cell>
          <cell r="Y331" t="str">
            <v>Michigan</v>
          </cell>
          <cell r="Z331">
            <v>2012</v>
          </cell>
        </row>
        <row r="332">
          <cell r="H332" t="str">
            <v>SRR5646644</v>
          </cell>
          <cell r="J332" t="str">
            <v>strain: 08B08233A-1</v>
          </cell>
          <cell r="K332" t="str">
            <v>isolation_source: cheese</v>
          </cell>
          <cell r="L332">
            <v>2895412</v>
          </cell>
          <cell r="M332">
            <v>146</v>
          </cell>
          <cell r="N332">
            <v>2920</v>
          </cell>
          <cell r="O332" t="str">
            <v>Yes</v>
          </cell>
          <cell r="P332">
            <v>0</v>
          </cell>
          <cell r="Q332">
            <v>0</v>
          </cell>
          <cell r="R332">
            <v>0</v>
          </cell>
          <cell r="S332" t="str">
            <v>No</v>
          </cell>
          <cell r="T332" t="str">
            <v/>
          </cell>
          <cell r="U332" t="str">
            <v/>
          </cell>
          <cell r="V332">
            <v>43558.083333333336</v>
          </cell>
          <cell r="W332">
            <v>43558.083333333336</v>
          </cell>
          <cell r="X332" t="str">
            <v>USA</v>
          </cell>
          <cell r="Y332" t="str">
            <v>New York</v>
          </cell>
          <cell r="Z332">
            <v>2008</v>
          </cell>
        </row>
        <row r="333">
          <cell r="H333" t="str">
            <v>SRR5646645</v>
          </cell>
          <cell r="J333" t="str">
            <v>strain: 08B08234A-1</v>
          </cell>
          <cell r="K333" t="str">
            <v>isolation_source: cheese</v>
          </cell>
          <cell r="L333">
            <v>2887378</v>
          </cell>
          <cell r="M333">
            <v>186</v>
          </cell>
          <cell r="N333">
            <v>2932</v>
          </cell>
          <cell r="O333" t="str">
            <v>Yes</v>
          </cell>
          <cell r="P333">
            <v>0</v>
          </cell>
          <cell r="Q333">
            <v>0</v>
          </cell>
          <cell r="R333">
            <v>0</v>
          </cell>
          <cell r="S333" t="str">
            <v>No</v>
          </cell>
          <cell r="T333" t="str">
            <v/>
          </cell>
          <cell r="U333" t="str">
            <v/>
          </cell>
          <cell r="V333">
            <v>43558.083333333336</v>
          </cell>
          <cell r="W333">
            <v>43558.083333333336</v>
          </cell>
          <cell r="X333" t="str">
            <v>USA</v>
          </cell>
          <cell r="Y333" t="str">
            <v>New York</v>
          </cell>
          <cell r="Z333">
            <v>2008</v>
          </cell>
        </row>
        <row r="334">
          <cell r="H334" t="str">
            <v>SRR5663603</v>
          </cell>
          <cell r="J334" t="str">
            <v>strain: 12FMFO000474</v>
          </cell>
          <cell r="K334" t="str">
            <v>isolation_source: cheese</v>
          </cell>
          <cell r="L334">
            <v>3072158</v>
          </cell>
          <cell r="M334">
            <v>36</v>
          </cell>
          <cell r="N334">
            <v>3048</v>
          </cell>
          <cell r="O334" t="str">
            <v>Yes</v>
          </cell>
          <cell r="P334">
            <v>0</v>
          </cell>
          <cell r="Q334">
            <v>0</v>
          </cell>
          <cell r="R334">
            <v>0</v>
          </cell>
          <cell r="S334" t="str">
            <v>No</v>
          </cell>
          <cell r="T334" t="str">
            <v/>
          </cell>
          <cell r="U334" t="str">
            <v/>
          </cell>
          <cell r="V334">
            <v>43563.083333333336</v>
          </cell>
          <cell r="W334">
            <v>43563.083333333336</v>
          </cell>
          <cell r="X334" t="str">
            <v>USA</v>
          </cell>
          <cell r="Y334" t="str">
            <v>Michigan</v>
          </cell>
          <cell r="Z334">
            <v>2012</v>
          </cell>
        </row>
        <row r="335">
          <cell r="H335" t="str">
            <v>SRR5663634</v>
          </cell>
          <cell r="J335" t="str">
            <v>strain: 12FMFO000390</v>
          </cell>
          <cell r="K335" t="str">
            <v>isolation_source: cheese</v>
          </cell>
          <cell r="L335">
            <v>3085499</v>
          </cell>
          <cell r="M335">
            <v>34</v>
          </cell>
          <cell r="N335">
            <v>3057</v>
          </cell>
          <cell r="O335" t="str">
            <v>Yes</v>
          </cell>
          <cell r="P335">
            <v>0</v>
          </cell>
          <cell r="Q335">
            <v>0</v>
          </cell>
          <cell r="R335">
            <v>0</v>
          </cell>
          <cell r="S335" t="str">
            <v>No</v>
          </cell>
          <cell r="T335" t="str">
            <v/>
          </cell>
          <cell r="U335" t="str">
            <v/>
          </cell>
          <cell r="V335">
            <v>43563.083333333336</v>
          </cell>
          <cell r="W335">
            <v>43563.083333333336</v>
          </cell>
          <cell r="X335" t="str">
            <v>USA</v>
          </cell>
          <cell r="Y335" t="str">
            <v>Michigan</v>
          </cell>
          <cell r="Z335">
            <v>2012</v>
          </cell>
        </row>
        <row r="336">
          <cell r="H336" t="str">
            <v>SRR5667286</v>
          </cell>
          <cell r="J336" t="str">
            <v>strain: FDA646900 1-1</v>
          </cell>
          <cell r="K336" t="str">
            <v>isolation_source: cotija cheese</v>
          </cell>
          <cell r="L336">
            <v>3174619</v>
          </cell>
          <cell r="M336">
            <v>29</v>
          </cell>
          <cell r="N336">
            <v>3152</v>
          </cell>
          <cell r="O336" t="str">
            <v>Yes</v>
          </cell>
          <cell r="P336">
            <v>0</v>
          </cell>
          <cell r="Q336">
            <v>0</v>
          </cell>
          <cell r="R336">
            <v>0</v>
          </cell>
          <cell r="S336" t="str">
            <v>No</v>
          </cell>
          <cell r="T336" t="str">
            <v/>
          </cell>
          <cell r="U336" t="str">
            <v/>
          </cell>
          <cell r="V336">
            <v>43901.041666666664</v>
          </cell>
          <cell r="W336">
            <v>43550.041666666664</v>
          </cell>
          <cell r="X336" t="str">
            <v>Mexico</v>
          </cell>
          <cell r="Z336">
            <v>2010</v>
          </cell>
        </row>
        <row r="337">
          <cell r="H337" t="str">
            <v>SRR5676318</v>
          </cell>
          <cell r="J337" t="str">
            <v>strain: MOD1_LS806</v>
          </cell>
          <cell r="K337" t="str">
            <v>isolation_source: cheese</v>
          </cell>
          <cell r="L337">
            <v>2999208</v>
          </cell>
          <cell r="M337">
            <v>19</v>
          </cell>
          <cell r="N337">
            <v>2939</v>
          </cell>
          <cell r="O337" t="str">
            <v>Yes</v>
          </cell>
          <cell r="P337">
            <v>0</v>
          </cell>
          <cell r="Q337">
            <v>0</v>
          </cell>
          <cell r="R337">
            <v>0</v>
          </cell>
          <cell r="S337" t="str">
            <v>No</v>
          </cell>
          <cell r="T337" t="str">
            <v/>
          </cell>
          <cell r="U337" t="str">
            <v/>
          </cell>
          <cell r="V337">
            <v>44187.041666666664</v>
          </cell>
          <cell r="W337">
            <v>44187.041666666664</v>
          </cell>
          <cell r="X337" t="str">
            <v>USA</v>
          </cell>
          <cell r="Y337" t="str">
            <v>California</v>
          </cell>
          <cell r="Z337">
            <v>2012</v>
          </cell>
        </row>
        <row r="338">
          <cell r="H338" t="str">
            <v>SRR5680838</v>
          </cell>
          <cell r="J338" t="str">
            <v>strain: 10FMFO001433</v>
          </cell>
          <cell r="K338" t="str">
            <v>isolation_source: Raw cheese</v>
          </cell>
          <cell r="L338">
            <v>2996600</v>
          </cell>
          <cell r="M338">
            <v>22</v>
          </cell>
          <cell r="N338">
            <v>2979</v>
          </cell>
          <cell r="O338" t="str">
            <v>Yes</v>
          </cell>
          <cell r="P338">
            <v>0</v>
          </cell>
          <cell r="Q338">
            <v>0</v>
          </cell>
          <cell r="R338">
            <v>0</v>
          </cell>
          <cell r="S338" t="str">
            <v>No</v>
          </cell>
          <cell r="T338" t="str">
            <v/>
          </cell>
          <cell r="U338" t="str">
            <v/>
          </cell>
          <cell r="V338">
            <v>43563.083333333336</v>
          </cell>
          <cell r="W338">
            <v>43563.083333333336</v>
          </cell>
          <cell r="X338" t="str">
            <v>USA</v>
          </cell>
          <cell r="Y338" t="str">
            <v>Michigan</v>
          </cell>
          <cell r="Z338">
            <v>2010</v>
          </cell>
        </row>
        <row r="339">
          <cell r="H339" t="str">
            <v>SRR5758428</v>
          </cell>
          <cell r="J339" t="str">
            <v>strain: FDA853098 C002-001</v>
          </cell>
          <cell r="K339" t="str">
            <v>isolation_source: Racelette Cheese</v>
          </cell>
          <cell r="L339">
            <v>2994730</v>
          </cell>
          <cell r="M339">
            <v>13</v>
          </cell>
          <cell r="N339">
            <v>2963</v>
          </cell>
          <cell r="O339" t="str">
            <v>Yes</v>
          </cell>
          <cell r="P339">
            <v>0</v>
          </cell>
          <cell r="Q339">
            <v>0</v>
          </cell>
          <cell r="R339">
            <v>0</v>
          </cell>
          <cell r="S339" t="str">
            <v>No</v>
          </cell>
          <cell r="T339" t="str">
            <v/>
          </cell>
          <cell r="U339" t="str">
            <v/>
          </cell>
          <cell r="V339">
            <v>43901.041666666664</v>
          </cell>
          <cell r="W339">
            <v>43558.083333333336</v>
          </cell>
          <cell r="X339" t="str">
            <v>France</v>
          </cell>
          <cell r="Z339">
            <v>2014</v>
          </cell>
        </row>
        <row r="340">
          <cell r="H340" t="str">
            <v>SRR5804999</v>
          </cell>
          <cell r="J340" t="str">
            <v>strain: VA-WGS-17082</v>
          </cell>
          <cell r="K340" t="str">
            <v>isolation_source: cheese</v>
          </cell>
          <cell r="L340">
            <v>2965084</v>
          </cell>
          <cell r="M340">
            <v>21</v>
          </cell>
          <cell r="N340">
            <v>2944</v>
          </cell>
          <cell r="O340" t="str">
            <v>Yes</v>
          </cell>
          <cell r="P340">
            <v>0</v>
          </cell>
          <cell r="Q340">
            <v>0</v>
          </cell>
          <cell r="R340">
            <v>0</v>
          </cell>
          <cell r="S340" t="str">
            <v>No</v>
          </cell>
          <cell r="T340" t="str">
            <v/>
          </cell>
          <cell r="U340" t="str">
            <v/>
          </cell>
          <cell r="V340">
            <v>43558.083333333336</v>
          </cell>
          <cell r="W340">
            <v>43558.083333333336</v>
          </cell>
          <cell r="X340" t="str">
            <v>USA</v>
          </cell>
          <cell r="Z340">
            <v>2017</v>
          </cell>
        </row>
        <row r="341">
          <cell r="H341" t="str">
            <v>SRR5811621</v>
          </cell>
          <cell r="J341" t="str">
            <v>strain: FDA558640 2-11</v>
          </cell>
          <cell r="K341" t="str">
            <v>isolation_source: goat cheese</v>
          </cell>
          <cell r="L341">
            <v>3208098</v>
          </cell>
          <cell r="M341">
            <v>30</v>
          </cell>
          <cell r="N341">
            <v>3216</v>
          </cell>
          <cell r="O341" t="str">
            <v>Yes</v>
          </cell>
          <cell r="P341">
            <v>0</v>
          </cell>
          <cell r="Q341">
            <v>0</v>
          </cell>
          <cell r="R341">
            <v>0</v>
          </cell>
          <cell r="S341" t="str">
            <v>No</v>
          </cell>
          <cell r="T341" t="str">
            <v/>
          </cell>
          <cell r="U341" t="str">
            <v/>
          </cell>
          <cell r="V341">
            <v>43901.041666666664</v>
          </cell>
          <cell r="W341">
            <v>43550.041666666664</v>
          </cell>
          <cell r="X341" t="str">
            <v>Spain</v>
          </cell>
          <cell r="Z341">
            <v>2009</v>
          </cell>
        </row>
        <row r="342">
          <cell r="H342" t="str">
            <v>SRR5817942</v>
          </cell>
          <cell r="J342" t="str">
            <v>strain: FDA593566 2-1</v>
          </cell>
          <cell r="K342" t="str">
            <v>isolation_source: cheese</v>
          </cell>
          <cell r="L342">
            <v>2981445</v>
          </cell>
          <cell r="M342">
            <v>25</v>
          </cell>
          <cell r="N342">
            <v>2984</v>
          </cell>
          <cell r="O342" t="str">
            <v>Yes</v>
          </cell>
          <cell r="P342">
            <v>0</v>
          </cell>
          <cell r="Q342">
            <v>0</v>
          </cell>
          <cell r="R342">
            <v>0</v>
          </cell>
          <cell r="S342" t="str">
            <v>No</v>
          </cell>
          <cell r="T342" t="str">
            <v/>
          </cell>
          <cell r="U342" t="str">
            <v/>
          </cell>
          <cell r="V342">
            <v>43901.041666666664</v>
          </cell>
          <cell r="W342">
            <v>43551.041666666664</v>
          </cell>
          <cell r="X342" t="str">
            <v>USA</v>
          </cell>
          <cell r="Y342" t="str">
            <v>Washington</v>
          </cell>
          <cell r="Z342">
            <v>2010</v>
          </cell>
        </row>
        <row r="343">
          <cell r="H343" t="str">
            <v>SRR5817943</v>
          </cell>
          <cell r="J343" t="str">
            <v>strain: FDA593561 1-7</v>
          </cell>
          <cell r="K343" t="str">
            <v>isolation_source: cow/goat raw milk cheese</v>
          </cell>
          <cell r="L343">
            <v>3084992</v>
          </cell>
          <cell r="M343">
            <v>15</v>
          </cell>
          <cell r="N343">
            <v>3046</v>
          </cell>
          <cell r="O343" t="str">
            <v>Yes</v>
          </cell>
          <cell r="P343">
            <v>0</v>
          </cell>
          <cell r="Q343">
            <v>0</v>
          </cell>
          <cell r="R343">
            <v>0</v>
          </cell>
          <cell r="S343" t="str">
            <v>No</v>
          </cell>
          <cell r="T343" t="str">
            <v/>
          </cell>
          <cell r="U343" t="str">
            <v/>
          </cell>
          <cell r="V343">
            <v>43901.041666666664</v>
          </cell>
          <cell r="W343">
            <v>43551.041666666664</v>
          </cell>
          <cell r="X343" t="str">
            <v>USA</v>
          </cell>
          <cell r="Y343" t="str">
            <v>Washington</v>
          </cell>
          <cell r="Z343">
            <v>2010</v>
          </cell>
        </row>
        <row r="344">
          <cell r="H344" t="str">
            <v>SRR5817944</v>
          </cell>
          <cell r="J344" t="str">
            <v>strain: FDA593561 2-16</v>
          </cell>
          <cell r="K344" t="str">
            <v>isolation_source: cow/goat raw milk cheese</v>
          </cell>
          <cell r="L344">
            <v>3078605</v>
          </cell>
          <cell r="M344">
            <v>16</v>
          </cell>
          <cell r="N344">
            <v>3041</v>
          </cell>
          <cell r="O344" t="str">
            <v>Yes</v>
          </cell>
          <cell r="P344">
            <v>0</v>
          </cell>
          <cell r="Q344">
            <v>0</v>
          </cell>
          <cell r="R344">
            <v>0</v>
          </cell>
          <cell r="S344" t="str">
            <v>No</v>
          </cell>
          <cell r="T344" t="str">
            <v/>
          </cell>
          <cell r="U344" t="str">
            <v/>
          </cell>
          <cell r="V344">
            <v>43900.041666666664</v>
          </cell>
          <cell r="W344">
            <v>43550.041666666664</v>
          </cell>
          <cell r="X344" t="str">
            <v>USA</v>
          </cell>
          <cell r="Y344" t="str">
            <v>Washington</v>
          </cell>
          <cell r="Z344">
            <v>2010</v>
          </cell>
        </row>
        <row r="345">
          <cell r="H345" t="str">
            <v>SRR5817980</v>
          </cell>
          <cell r="J345" t="str">
            <v>strain: FLAG-23765</v>
          </cell>
          <cell r="K345" t="str">
            <v>isolation_source: white cheese</v>
          </cell>
          <cell r="L345">
            <v>3102178</v>
          </cell>
          <cell r="M345">
            <v>31</v>
          </cell>
          <cell r="N345">
            <v>3056</v>
          </cell>
          <cell r="O345" t="str">
            <v>Yes</v>
          </cell>
          <cell r="P345">
            <v>0</v>
          </cell>
          <cell r="Q345">
            <v>0</v>
          </cell>
          <cell r="R345">
            <v>0</v>
          </cell>
          <cell r="S345" t="str">
            <v>No</v>
          </cell>
          <cell r="T345" t="str">
            <v/>
          </cell>
          <cell r="U345" t="str">
            <v/>
          </cell>
          <cell r="V345">
            <v>43558.083333333336</v>
          </cell>
          <cell r="W345">
            <v>43558.083333333336</v>
          </cell>
          <cell r="X345" t="str">
            <v>USA</v>
          </cell>
          <cell r="Y345" t="str">
            <v>Florida</v>
          </cell>
          <cell r="Z345">
            <v>2002</v>
          </cell>
        </row>
        <row r="346">
          <cell r="H346" t="str">
            <v>SRR5947604</v>
          </cell>
          <cell r="J346" t="str">
            <v>strain: FDA602885-1</v>
          </cell>
          <cell r="K346" t="str">
            <v>isolation_source: soft cheese</v>
          </cell>
          <cell r="L346">
            <v>3041197</v>
          </cell>
          <cell r="M346">
            <v>13</v>
          </cell>
          <cell r="N346">
            <v>3005</v>
          </cell>
          <cell r="O346" t="str">
            <v>Yes</v>
          </cell>
          <cell r="P346">
            <v>0</v>
          </cell>
          <cell r="Q346">
            <v>0</v>
          </cell>
          <cell r="R346">
            <v>0</v>
          </cell>
          <cell r="S346" t="str">
            <v>No</v>
          </cell>
          <cell r="T346" t="str">
            <v/>
          </cell>
          <cell r="U346" t="str">
            <v/>
          </cell>
          <cell r="V346">
            <v>43901.041666666664</v>
          </cell>
          <cell r="W346">
            <v>43551.041666666664</v>
          </cell>
          <cell r="X346" t="str">
            <v>USA</v>
          </cell>
          <cell r="Y346" t="str">
            <v>Washington</v>
          </cell>
          <cell r="Z346">
            <v>2010</v>
          </cell>
        </row>
        <row r="347">
          <cell r="H347" t="str">
            <v>SRR5947606</v>
          </cell>
          <cell r="J347" t="str">
            <v>strain: FDA602885-2</v>
          </cell>
          <cell r="K347" t="str">
            <v>isolation_source: soft cheese</v>
          </cell>
          <cell r="L347">
            <v>3032354</v>
          </cell>
          <cell r="M347">
            <v>12</v>
          </cell>
          <cell r="N347">
            <v>2998</v>
          </cell>
          <cell r="O347" t="str">
            <v>Yes</v>
          </cell>
          <cell r="P347">
            <v>0</v>
          </cell>
          <cell r="Q347">
            <v>0</v>
          </cell>
          <cell r="R347">
            <v>0</v>
          </cell>
          <cell r="S347" t="str">
            <v>No</v>
          </cell>
          <cell r="T347" t="str">
            <v/>
          </cell>
          <cell r="U347" t="str">
            <v/>
          </cell>
          <cell r="V347">
            <v>43901.041666666664</v>
          </cell>
          <cell r="W347">
            <v>43551.041666666664</v>
          </cell>
          <cell r="X347" t="str">
            <v>USA</v>
          </cell>
          <cell r="Y347" t="str">
            <v>Washington</v>
          </cell>
          <cell r="Z347">
            <v>2010</v>
          </cell>
        </row>
        <row r="348">
          <cell r="H348" t="str">
            <v>SRR5947665</v>
          </cell>
          <cell r="J348" t="str">
            <v>strain: FDA657082-9</v>
          </cell>
          <cell r="K348" t="str">
            <v>isolation_source: cheese</v>
          </cell>
          <cell r="L348">
            <v>3060608</v>
          </cell>
          <cell r="M348">
            <v>19</v>
          </cell>
          <cell r="N348">
            <v>3026</v>
          </cell>
          <cell r="O348" t="str">
            <v>Yes</v>
          </cell>
          <cell r="P348">
            <v>0</v>
          </cell>
          <cell r="Q348">
            <v>0</v>
          </cell>
          <cell r="R348">
            <v>0</v>
          </cell>
          <cell r="S348" t="str">
            <v>No</v>
          </cell>
          <cell r="T348" t="str">
            <v/>
          </cell>
          <cell r="U348" t="str">
            <v/>
          </cell>
          <cell r="V348">
            <v>43901.041666666664</v>
          </cell>
          <cell r="W348">
            <v>43551.041666666664</v>
          </cell>
          <cell r="X348" t="str">
            <v>USA</v>
          </cell>
          <cell r="Y348" t="str">
            <v>Washington</v>
          </cell>
          <cell r="Z348">
            <v>2010</v>
          </cell>
        </row>
        <row r="349">
          <cell r="H349" t="str">
            <v>SRR5985519</v>
          </cell>
          <cell r="J349" t="str">
            <v>strain: FDA657082-8</v>
          </cell>
          <cell r="K349" t="str">
            <v>isolation_source: cheese</v>
          </cell>
          <cell r="L349">
            <v>3003686</v>
          </cell>
          <cell r="M349">
            <v>18</v>
          </cell>
          <cell r="N349">
            <v>2968</v>
          </cell>
          <cell r="O349" t="str">
            <v>Yes</v>
          </cell>
          <cell r="P349">
            <v>0</v>
          </cell>
          <cell r="Q349">
            <v>0</v>
          </cell>
          <cell r="R349">
            <v>0</v>
          </cell>
          <cell r="S349" t="str">
            <v>No</v>
          </cell>
          <cell r="T349" t="str">
            <v/>
          </cell>
          <cell r="U349" t="str">
            <v/>
          </cell>
          <cell r="V349">
            <v>43901.041666666664</v>
          </cell>
          <cell r="W349">
            <v>43551.041666666664</v>
          </cell>
          <cell r="X349" t="str">
            <v>USA</v>
          </cell>
          <cell r="Y349" t="str">
            <v>Washington</v>
          </cell>
          <cell r="Z349">
            <v>2010</v>
          </cell>
        </row>
        <row r="350">
          <cell r="H350" t="str">
            <v>SRR5985678</v>
          </cell>
          <cell r="J350" t="str">
            <v>strain: FDA657082-7</v>
          </cell>
          <cell r="K350" t="str">
            <v>isolation_source: cheese</v>
          </cell>
          <cell r="L350">
            <v>3024365</v>
          </cell>
          <cell r="M350">
            <v>17</v>
          </cell>
          <cell r="N350">
            <v>2993</v>
          </cell>
          <cell r="O350" t="str">
            <v>Yes</v>
          </cell>
          <cell r="P350">
            <v>0</v>
          </cell>
          <cell r="Q350">
            <v>0</v>
          </cell>
          <cell r="R350">
            <v>0</v>
          </cell>
          <cell r="S350" t="str">
            <v>No</v>
          </cell>
          <cell r="T350" t="str">
            <v/>
          </cell>
          <cell r="U350" t="str">
            <v/>
          </cell>
          <cell r="V350">
            <v>43900.041666666664</v>
          </cell>
          <cell r="W350">
            <v>43550.041666666664</v>
          </cell>
          <cell r="X350" t="str">
            <v>USA</v>
          </cell>
          <cell r="Y350" t="str">
            <v>Washington</v>
          </cell>
          <cell r="Z350">
            <v>2010</v>
          </cell>
        </row>
        <row r="351">
          <cell r="H351" t="str">
            <v>SRR5990406</v>
          </cell>
          <cell r="J351" t="str">
            <v>strain: FDA657082-3</v>
          </cell>
          <cell r="K351" t="str">
            <v>isolation_source: cheese</v>
          </cell>
          <cell r="L351">
            <v>3082747</v>
          </cell>
          <cell r="M351">
            <v>17</v>
          </cell>
          <cell r="N351">
            <v>3043</v>
          </cell>
          <cell r="O351" t="str">
            <v>Yes</v>
          </cell>
          <cell r="P351">
            <v>0</v>
          </cell>
          <cell r="Q351">
            <v>0</v>
          </cell>
          <cell r="R351">
            <v>0</v>
          </cell>
          <cell r="S351" t="str">
            <v>No</v>
          </cell>
          <cell r="T351" t="str">
            <v/>
          </cell>
          <cell r="U351" t="str">
            <v/>
          </cell>
          <cell r="V351">
            <v>43901.041666666664</v>
          </cell>
          <cell r="W351">
            <v>43551.041666666664</v>
          </cell>
          <cell r="X351" t="str">
            <v>USA</v>
          </cell>
          <cell r="Y351" t="str">
            <v>Washington</v>
          </cell>
          <cell r="Z351">
            <v>2010</v>
          </cell>
        </row>
        <row r="352">
          <cell r="H352" t="str">
            <v>SRR6000474</v>
          </cell>
          <cell r="J352" t="str">
            <v>strain: NYAG_09B00813A-1</v>
          </cell>
          <cell r="K352" t="str">
            <v>isolation_source: cheese-queso fresco</v>
          </cell>
          <cell r="L352">
            <v>3025448</v>
          </cell>
          <cell r="M352">
            <v>36</v>
          </cell>
          <cell r="N352">
            <v>3007</v>
          </cell>
          <cell r="O352" t="str">
            <v>Yes</v>
          </cell>
          <cell r="P352">
            <v>0</v>
          </cell>
          <cell r="Q352">
            <v>0</v>
          </cell>
          <cell r="R352">
            <v>0</v>
          </cell>
          <cell r="S352" t="str">
            <v>No</v>
          </cell>
          <cell r="T352" t="str">
            <v/>
          </cell>
          <cell r="U352" t="str">
            <v/>
          </cell>
          <cell r="V352">
            <v>43558.083333333336</v>
          </cell>
          <cell r="W352">
            <v>43558.083333333336</v>
          </cell>
          <cell r="X352" t="str">
            <v>USA</v>
          </cell>
          <cell r="Y352" t="str">
            <v>New York</v>
          </cell>
          <cell r="Z352">
            <v>2009</v>
          </cell>
        </row>
        <row r="353">
          <cell r="H353" t="str">
            <v>SRR6109294</v>
          </cell>
          <cell r="J353" t="str">
            <v>strain: 12FMFO000392</v>
          </cell>
          <cell r="K353" t="str">
            <v>isolation_source: cheese</v>
          </cell>
          <cell r="L353">
            <v>3071924</v>
          </cell>
          <cell r="M353">
            <v>56</v>
          </cell>
          <cell r="N353">
            <v>3046</v>
          </cell>
          <cell r="O353" t="str">
            <v>Yes</v>
          </cell>
          <cell r="P353">
            <v>0</v>
          </cell>
          <cell r="Q353">
            <v>0</v>
          </cell>
          <cell r="R353">
            <v>0</v>
          </cell>
          <cell r="S353" t="str">
            <v>No</v>
          </cell>
          <cell r="T353" t="str">
            <v/>
          </cell>
          <cell r="U353" t="str">
            <v/>
          </cell>
          <cell r="V353">
            <v>43563.083333333336</v>
          </cell>
          <cell r="W353">
            <v>43563.083333333336</v>
          </cell>
          <cell r="X353" t="str">
            <v>USA</v>
          </cell>
          <cell r="Y353" t="str">
            <v>Michigan</v>
          </cell>
          <cell r="Z353">
            <v>2012</v>
          </cell>
        </row>
        <row r="354">
          <cell r="H354" t="str">
            <v>SRR6207491</v>
          </cell>
          <cell r="J354" t="str">
            <v>strain: FDA657082-1</v>
          </cell>
          <cell r="K354" t="str">
            <v>isolation_source: cheese</v>
          </cell>
          <cell r="L354">
            <v>3001342</v>
          </cell>
          <cell r="M354">
            <v>45</v>
          </cell>
          <cell r="N354">
            <v>2986</v>
          </cell>
          <cell r="O354" t="str">
            <v>Yes</v>
          </cell>
          <cell r="P354">
            <v>0</v>
          </cell>
          <cell r="Q354">
            <v>0</v>
          </cell>
          <cell r="R354">
            <v>0</v>
          </cell>
          <cell r="S354" t="str">
            <v>No</v>
          </cell>
          <cell r="T354" t="str">
            <v/>
          </cell>
          <cell r="U354" t="str">
            <v/>
          </cell>
          <cell r="V354">
            <v>43901.041666666664</v>
          </cell>
          <cell r="W354">
            <v>43551.041666666664</v>
          </cell>
          <cell r="X354" t="str">
            <v>USA</v>
          </cell>
          <cell r="Y354" t="str">
            <v>Washington</v>
          </cell>
          <cell r="Z354">
            <v>2010</v>
          </cell>
        </row>
        <row r="355">
          <cell r="H355" t="str">
            <v>SRR6207755</v>
          </cell>
          <cell r="J355" t="str">
            <v>strain: FDA593564 2-1</v>
          </cell>
          <cell r="K355" t="str">
            <v>isolation_source: pasteurized milk queso fresco cheese wheels (3 lb) in vac-packed plastic</v>
          </cell>
          <cell r="L355">
            <v>3063193</v>
          </cell>
          <cell r="M355">
            <v>22</v>
          </cell>
          <cell r="N355">
            <v>3025</v>
          </cell>
          <cell r="O355" t="str">
            <v>Yes</v>
          </cell>
          <cell r="P355">
            <v>0</v>
          </cell>
          <cell r="Q355">
            <v>0</v>
          </cell>
          <cell r="R355">
            <v>0</v>
          </cell>
          <cell r="S355" t="str">
            <v>No</v>
          </cell>
          <cell r="T355" t="str">
            <v/>
          </cell>
          <cell r="U355" t="str">
            <v/>
          </cell>
          <cell r="V355">
            <v>43901.041666666664</v>
          </cell>
          <cell r="W355">
            <v>43551.041666666664</v>
          </cell>
          <cell r="X355" t="str">
            <v>USA</v>
          </cell>
          <cell r="Y355" t="str">
            <v>Washington</v>
          </cell>
          <cell r="Z355">
            <v>2010</v>
          </cell>
        </row>
        <row r="356">
          <cell r="H356" t="str">
            <v>SRR6208260</v>
          </cell>
          <cell r="J356" t="str">
            <v>strain: FDA593563 1-1</v>
          </cell>
          <cell r="K356" t="str">
            <v>isolation_source: pasteurized milk queso fresco cheese wheels (16 oz) in vac-packed plastic</v>
          </cell>
          <cell r="L356">
            <v>3028760</v>
          </cell>
          <cell r="M356">
            <v>54</v>
          </cell>
          <cell r="N356">
            <v>3018</v>
          </cell>
          <cell r="O356" t="str">
            <v>Yes</v>
          </cell>
          <cell r="P356">
            <v>0</v>
          </cell>
          <cell r="Q356">
            <v>0</v>
          </cell>
          <cell r="R356">
            <v>0</v>
          </cell>
          <cell r="S356" t="str">
            <v>No</v>
          </cell>
          <cell r="T356" t="str">
            <v/>
          </cell>
          <cell r="U356" t="str">
            <v/>
          </cell>
          <cell r="V356">
            <v>43900.041666666664</v>
          </cell>
          <cell r="W356">
            <v>43550.041666666664</v>
          </cell>
          <cell r="X356" t="str">
            <v>USA</v>
          </cell>
          <cell r="Y356" t="str">
            <v>Washington</v>
          </cell>
          <cell r="Z356">
            <v>2010</v>
          </cell>
        </row>
        <row r="357">
          <cell r="H357" t="str">
            <v>SRR6224689</v>
          </cell>
          <cell r="J357" t="str">
            <v>strain: FDA593563 2-16</v>
          </cell>
          <cell r="K357" t="str">
            <v>isolation_source: pasteurized milk queso fresco cheese wheels (16 oz) in vac-packed plastic</v>
          </cell>
          <cell r="L357">
            <v>3045681</v>
          </cell>
          <cell r="M357">
            <v>22</v>
          </cell>
          <cell r="N357">
            <v>3010</v>
          </cell>
          <cell r="O357" t="str">
            <v>Yes</v>
          </cell>
          <cell r="P357">
            <v>0</v>
          </cell>
          <cell r="Q357">
            <v>0</v>
          </cell>
          <cell r="R357">
            <v>0</v>
          </cell>
          <cell r="S357" t="str">
            <v>No</v>
          </cell>
          <cell r="T357" t="str">
            <v/>
          </cell>
          <cell r="U357" t="str">
            <v/>
          </cell>
          <cell r="V357">
            <v>43901.041666666664</v>
          </cell>
          <cell r="W357">
            <v>43551.041666666664</v>
          </cell>
          <cell r="X357" t="str">
            <v>USA</v>
          </cell>
          <cell r="Y357" t="str">
            <v>Washington</v>
          </cell>
          <cell r="Z357">
            <v>2010</v>
          </cell>
        </row>
        <row r="358">
          <cell r="H358" t="str">
            <v>SRR6236574</v>
          </cell>
          <cell r="J358" t="str">
            <v>strain: 17B09129-6</v>
          </cell>
          <cell r="K358" t="str">
            <v>isolation_source: raw milk cheese-monterey jack</v>
          </cell>
          <cell r="L358">
            <v>2938747</v>
          </cell>
          <cell r="M358">
            <v>42</v>
          </cell>
          <cell r="N358">
            <v>2915</v>
          </cell>
          <cell r="O358" t="str">
            <v>Yes</v>
          </cell>
          <cell r="P358">
            <v>0</v>
          </cell>
          <cell r="Q358">
            <v>0</v>
          </cell>
          <cell r="R358">
            <v>0</v>
          </cell>
          <cell r="S358" t="str">
            <v>No</v>
          </cell>
          <cell r="T358" t="str">
            <v/>
          </cell>
          <cell r="U358" t="str">
            <v/>
          </cell>
          <cell r="V358">
            <v>43559.083333333336</v>
          </cell>
          <cell r="W358">
            <v>43559.083333333336</v>
          </cell>
          <cell r="X358" t="str">
            <v>USA</v>
          </cell>
          <cell r="Y358" t="str">
            <v>New York</v>
          </cell>
          <cell r="Z358">
            <v>2017</v>
          </cell>
        </row>
        <row r="359">
          <cell r="H359" t="str">
            <v>SRR6236887</v>
          </cell>
          <cell r="J359" t="str">
            <v>strain: 17B10819-2</v>
          </cell>
          <cell r="K359" t="str">
            <v>isolation_source: raw milk cheese</v>
          </cell>
          <cell r="L359">
            <v>2916489</v>
          </cell>
          <cell r="M359">
            <v>30</v>
          </cell>
          <cell r="N359">
            <v>2892</v>
          </cell>
          <cell r="O359" t="str">
            <v>Yes</v>
          </cell>
          <cell r="P359">
            <v>0</v>
          </cell>
          <cell r="Q359">
            <v>0</v>
          </cell>
          <cell r="R359">
            <v>0</v>
          </cell>
          <cell r="S359" t="str">
            <v>No</v>
          </cell>
          <cell r="T359" t="str">
            <v/>
          </cell>
          <cell r="U359" t="str">
            <v/>
          </cell>
          <cell r="V359">
            <v>43559.083333333336</v>
          </cell>
          <cell r="W359">
            <v>43559.083333333336</v>
          </cell>
          <cell r="X359" t="str">
            <v>USA</v>
          </cell>
          <cell r="Y359" t="str">
            <v>New York</v>
          </cell>
          <cell r="Z359">
            <v>2017</v>
          </cell>
        </row>
        <row r="360">
          <cell r="H360" t="str">
            <v>SRR6288265</v>
          </cell>
          <cell r="J360" t="str">
            <v>strain: FDA217461-1A</v>
          </cell>
          <cell r="K360" t="str">
            <v>isolation_source: soft white mexican cheese</v>
          </cell>
          <cell r="L360">
            <v>3085342</v>
          </cell>
          <cell r="M360">
            <v>27</v>
          </cell>
          <cell r="N360">
            <v>3086</v>
          </cell>
          <cell r="O360" t="str">
            <v>Yes</v>
          </cell>
          <cell r="P360">
            <v>0</v>
          </cell>
          <cell r="Q360">
            <v>0</v>
          </cell>
          <cell r="R360">
            <v>0</v>
          </cell>
          <cell r="S360" t="str">
            <v>No</v>
          </cell>
          <cell r="T360" t="str">
            <v/>
          </cell>
          <cell r="U360" t="str">
            <v/>
          </cell>
          <cell r="V360">
            <v>43900.041666666664</v>
          </cell>
          <cell r="W360">
            <v>43550.041666666664</v>
          </cell>
          <cell r="X360" t="str">
            <v>USA</v>
          </cell>
          <cell r="Y360" t="str">
            <v>Texas</v>
          </cell>
          <cell r="Z360">
            <v>2003</v>
          </cell>
        </row>
        <row r="361">
          <cell r="H361" t="str">
            <v>SRR6288283</v>
          </cell>
          <cell r="J361" t="str">
            <v>strain: FDA249050</v>
          </cell>
          <cell r="K361" t="str">
            <v>isolation_source: home-made cheese</v>
          </cell>
          <cell r="L361">
            <v>2990100</v>
          </cell>
          <cell r="M361">
            <v>25</v>
          </cell>
          <cell r="N361">
            <v>2932</v>
          </cell>
          <cell r="O361" t="str">
            <v>Yes</v>
          </cell>
          <cell r="P361">
            <v>0</v>
          </cell>
          <cell r="Q361">
            <v>0</v>
          </cell>
          <cell r="R361">
            <v>0</v>
          </cell>
          <cell r="S361" t="str">
            <v>No</v>
          </cell>
          <cell r="T361" t="str">
            <v/>
          </cell>
          <cell r="U361" t="str">
            <v/>
          </cell>
          <cell r="V361">
            <v>43901.041666666664</v>
          </cell>
          <cell r="W361">
            <v>43550.041666666664</v>
          </cell>
          <cell r="X361" t="str">
            <v>Mexico</v>
          </cell>
          <cell r="Z361">
            <v>2003</v>
          </cell>
        </row>
        <row r="362">
          <cell r="H362" t="str">
            <v>SRR6288338</v>
          </cell>
          <cell r="J362" t="str">
            <v>strain: FDA256306</v>
          </cell>
          <cell r="K362" t="str">
            <v>isolation_source: brie cheese</v>
          </cell>
          <cell r="L362">
            <v>3158665</v>
          </cell>
          <cell r="M362">
            <v>21</v>
          </cell>
          <cell r="N362">
            <v>3137</v>
          </cell>
          <cell r="O362" t="str">
            <v>Yes</v>
          </cell>
          <cell r="P362">
            <v>0</v>
          </cell>
          <cell r="Q362">
            <v>0</v>
          </cell>
          <cell r="R362">
            <v>0</v>
          </cell>
          <cell r="S362" t="str">
            <v>No</v>
          </cell>
          <cell r="T362" t="str">
            <v/>
          </cell>
          <cell r="U362" t="str">
            <v/>
          </cell>
          <cell r="V362">
            <v>43901.041666666664</v>
          </cell>
          <cell r="W362">
            <v>43551.041666666664</v>
          </cell>
          <cell r="X362" t="str">
            <v>USA</v>
          </cell>
          <cell r="Z362">
            <v>2004</v>
          </cell>
        </row>
        <row r="363">
          <cell r="H363" t="str">
            <v>SRR6293329</v>
          </cell>
          <cell r="J363" t="str">
            <v>strain: CFSAN071355</v>
          </cell>
          <cell r="K363" t="str">
            <v>isolation_source: cheese</v>
          </cell>
          <cell r="L363">
            <v>2923939</v>
          </cell>
          <cell r="M363">
            <v>19</v>
          </cell>
          <cell r="N363">
            <v>2902</v>
          </cell>
          <cell r="O363" t="str">
            <v>Yes</v>
          </cell>
          <cell r="P363">
            <v>0</v>
          </cell>
          <cell r="Q363">
            <v>0</v>
          </cell>
          <cell r="R363">
            <v>0</v>
          </cell>
          <cell r="S363" t="str">
            <v>No</v>
          </cell>
          <cell r="T363" t="str">
            <v/>
          </cell>
          <cell r="U363" t="str">
            <v/>
          </cell>
          <cell r="V363">
            <v>43559.083333333336</v>
          </cell>
          <cell r="W363">
            <v>43559.083333333336</v>
          </cell>
          <cell r="X363" t="str">
            <v>USA</v>
          </cell>
          <cell r="Y363" t="str">
            <v>New York</v>
          </cell>
          <cell r="Z363">
            <v>2017</v>
          </cell>
        </row>
        <row r="364">
          <cell r="H364" t="str">
            <v>SRR6293336</v>
          </cell>
          <cell r="J364" t="str">
            <v>strain: CFSAN071354</v>
          </cell>
          <cell r="K364" t="str">
            <v>isolation_source: cheese</v>
          </cell>
          <cell r="L364">
            <v>2913727</v>
          </cell>
          <cell r="M364">
            <v>18</v>
          </cell>
          <cell r="N364">
            <v>2891</v>
          </cell>
          <cell r="O364" t="str">
            <v>Yes</v>
          </cell>
          <cell r="P364">
            <v>0</v>
          </cell>
          <cell r="Q364">
            <v>0</v>
          </cell>
          <cell r="R364">
            <v>0</v>
          </cell>
          <cell r="S364" t="str">
            <v>No</v>
          </cell>
          <cell r="T364" t="str">
            <v/>
          </cell>
          <cell r="U364" t="str">
            <v/>
          </cell>
          <cell r="V364">
            <v>43559.083333333336</v>
          </cell>
          <cell r="W364">
            <v>43559.083333333336</v>
          </cell>
          <cell r="X364" t="str">
            <v>USA</v>
          </cell>
          <cell r="Y364" t="str">
            <v>New York</v>
          </cell>
          <cell r="Z364">
            <v>2017</v>
          </cell>
        </row>
        <row r="365">
          <cell r="H365" t="str">
            <v>SRR6293371</v>
          </cell>
          <cell r="J365" t="str">
            <v>strain: CFSAN071353</v>
          </cell>
          <cell r="K365" t="str">
            <v>isolation_source: cheese</v>
          </cell>
          <cell r="L365">
            <v>2945452</v>
          </cell>
          <cell r="M365">
            <v>18</v>
          </cell>
          <cell r="N365">
            <v>2919</v>
          </cell>
          <cell r="O365" t="str">
            <v>Yes</v>
          </cell>
          <cell r="P365">
            <v>0</v>
          </cell>
          <cell r="Q365">
            <v>0</v>
          </cell>
          <cell r="R365">
            <v>0</v>
          </cell>
          <cell r="S365" t="str">
            <v>No</v>
          </cell>
          <cell r="T365" t="str">
            <v/>
          </cell>
          <cell r="U365" t="str">
            <v/>
          </cell>
          <cell r="V365">
            <v>43559.083333333336</v>
          </cell>
          <cell r="W365">
            <v>43559.083333333336</v>
          </cell>
          <cell r="X365" t="str">
            <v>USA</v>
          </cell>
          <cell r="Y365" t="str">
            <v>New York</v>
          </cell>
          <cell r="Z365">
            <v>2017</v>
          </cell>
        </row>
        <row r="366">
          <cell r="H366" t="str">
            <v>SRR6304922</v>
          </cell>
          <cell r="J366" t="str">
            <v>strain: FDA445502 2-21</v>
          </cell>
          <cell r="K366" t="str">
            <v>isolation_source: mexican semisoft cheese</v>
          </cell>
          <cell r="L366">
            <v>3132604</v>
          </cell>
          <cell r="M366">
            <v>21</v>
          </cell>
          <cell r="N366">
            <v>3088</v>
          </cell>
          <cell r="O366" t="str">
            <v>Yes</v>
          </cell>
          <cell r="P366">
            <v>0</v>
          </cell>
          <cell r="Q366">
            <v>0</v>
          </cell>
          <cell r="R366">
            <v>0</v>
          </cell>
          <cell r="S366" t="str">
            <v>No</v>
          </cell>
          <cell r="T366" t="str">
            <v/>
          </cell>
          <cell r="U366" t="str">
            <v/>
          </cell>
          <cell r="V366">
            <v>43901.041666666664</v>
          </cell>
          <cell r="W366">
            <v>43550.041666666664</v>
          </cell>
          <cell r="X366" t="str">
            <v>Mexico</v>
          </cell>
          <cell r="Z366">
            <v>2007</v>
          </cell>
        </row>
        <row r="367">
          <cell r="H367" t="str">
            <v>SRR6304923</v>
          </cell>
          <cell r="J367" t="str">
            <v>strain: FDA445502 1-1</v>
          </cell>
          <cell r="K367" t="str">
            <v>isolation_source: mexican semisoft cheese</v>
          </cell>
          <cell r="L367">
            <v>3154947</v>
          </cell>
          <cell r="M367">
            <v>23</v>
          </cell>
          <cell r="N367">
            <v>3111</v>
          </cell>
          <cell r="O367" t="str">
            <v>Yes</v>
          </cell>
          <cell r="P367">
            <v>0</v>
          </cell>
          <cell r="Q367">
            <v>0</v>
          </cell>
          <cell r="R367">
            <v>0</v>
          </cell>
          <cell r="S367" t="str">
            <v>No</v>
          </cell>
          <cell r="T367" t="str">
            <v/>
          </cell>
          <cell r="U367" t="str">
            <v/>
          </cell>
          <cell r="V367">
            <v>43900.041666666664</v>
          </cell>
          <cell r="W367">
            <v>43550.041666666664</v>
          </cell>
          <cell r="X367" t="str">
            <v>Mexico</v>
          </cell>
          <cell r="Z367">
            <v>2007</v>
          </cell>
        </row>
        <row r="368">
          <cell r="H368" t="str">
            <v>SRR6321747</v>
          </cell>
          <cell r="J368" t="str">
            <v>strain: FDA254349</v>
          </cell>
          <cell r="K368" t="str">
            <v>isolation_source: ricotta piatta cheese</v>
          </cell>
          <cell r="L368">
            <v>3182040</v>
          </cell>
          <cell r="M368">
            <v>21</v>
          </cell>
          <cell r="N368">
            <v>3171</v>
          </cell>
          <cell r="O368" t="str">
            <v>Yes</v>
          </cell>
          <cell r="P368">
            <v>0</v>
          </cell>
          <cell r="Q368">
            <v>0</v>
          </cell>
          <cell r="R368">
            <v>0</v>
          </cell>
          <cell r="S368" t="str">
            <v>No</v>
          </cell>
          <cell r="T368" t="str">
            <v/>
          </cell>
          <cell r="U368" t="str">
            <v/>
          </cell>
          <cell r="V368">
            <v>43901.041666666664</v>
          </cell>
          <cell r="W368">
            <v>43550.041666666664</v>
          </cell>
          <cell r="X368" t="str">
            <v>Italy</v>
          </cell>
          <cell r="Z368">
            <v>2003</v>
          </cell>
        </row>
        <row r="369">
          <cell r="H369" t="str">
            <v>SRR6321790</v>
          </cell>
          <cell r="J369" t="str">
            <v>strain: FDA657082-4</v>
          </cell>
          <cell r="K369" t="str">
            <v>isolation_source: cheese</v>
          </cell>
          <cell r="L369">
            <v>3082185</v>
          </cell>
          <cell r="M369">
            <v>24</v>
          </cell>
          <cell r="N369">
            <v>3048</v>
          </cell>
          <cell r="O369" t="str">
            <v>Yes</v>
          </cell>
          <cell r="P369">
            <v>0</v>
          </cell>
          <cell r="Q369">
            <v>0</v>
          </cell>
          <cell r="R369">
            <v>0</v>
          </cell>
          <cell r="S369" t="str">
            <v>No</v>
          </cell>
          <cell r="T369" t="str">
            <v/>
          </cell>
          <cell r="U369" t="str">
            <v/>
          </cell>
          <cell r="V369">
            <v>43901.041666666664</v>
          </cell>
          <cell r="W369">
            <v>43551.041666666664</v>
          </cell>
          <cell r="X369" t="str">
            <v>USA</v>
          </cell>
          <cell r="Y369" t="str">
            <v>Washington</v>
          </cell>
          <cell r="Z369">
            <v>2010</v>
          </cell>
        </row>
        <row r="370">
          <cell r="H370" t="str">
            <v>SRR6321790</v>
          </cell>
          <cell r="J370" t="str">
            <v>strain: FDA944225-C001-002</v>
          </cell>
          <cell r="K370" t="str">
            <v>isolation_source: Raw Milk Cheese</v>
          </cell>
          <cell r="L370">
            <v>2943595</v>
          </cell>
          <cell r="M370">
            <v>16</v>
          </cell>
          <cell r="N370">
            <v>2919</v>
          </cell>
          <cell r="O370" t="str">
            <v>Yes</v>
          </cell>
          <cell r="P370">
            <v>0</v>
          </cell>
          <cell r="Q370">
            <v>0</v>
          </cell>
          <cell r="R370">
            <v>0</v>
          </cell>
          <cell r="S370" t="str">
            <v>No</v>
          </cell>
          <cell r="T370" t="str">
            <v/>
          </cell>
          <cell r="U370" t="str">
            <v/>
          </cell>
          <cell r="V370">
            <v>43901.041666666664</v>
          </cell>
          <cell r="W370">
            <v>43551.041666666664</v>
          </cell>
          <cell r="X370" t="str">
            <v>USA</v>
          </cell>
          <cell r="Y370" t="str">
            <v>New York</v>
          </cell>
          <cell r="Z370">
            <v>2017</v>
          </cell>
        </row>
        <row r="371">
          <cell r="H371" t="str">
            <v>SRR6325477</v>
          </cell>
          <cell r="J371" t="str">
            <v>strain: 17B11386-8</v>
          </cell>
          <cell r="K371" t="str">
            <v>isolation_source: raw milk cheese</v>
          </cell>
          <cell r="L371">
            <v>2948390</v>
          </cell>
          <cell r="M371">
            <v>17</v>
          </cell>
          <cell r="N371">
            <v>2910</v>
          </cell>
          <cell r="O371" t="str">
            <v>Yes</v>
          </cell>
          <cell r="P371">
            <v>0</v>
          </cell>
          <cell r="Q371">
            <v>0</v>
          </cell>
          <cell r="R371">
            <v>0</v>
          </cell>
          <cell r="S371" t="str">
            <v>No</v>
          </cell>
          <cell r="T371" t="str">
            <v/>
          </cell>
          <cell r="U371" t="str">
            <v/>
          </cell>
          <cell r="V371">
            <v>43559.083333333336</v>
          </cell>
          <cell r="W371">
            <v>43559.083333333336</v>
          </cell>
          <cell r="X371" t="str">
            <v>USA</v>
          </cell>
          <cell r="Y371" t="str">
            <v>New York</v>
          </cell>
          <cell r="Z371">
            <v>2017</v>
          </cell>
        </row>
        <row r="372">
          <cell r="H372" t="str">
            <v>SRR6344350</v>
          </cell>
          <cell r="J372" t="str">
            <v>strain: FLAG-3234</v>
          </cell>
          <cell r="K372" t="str">
            <v>isolation_source: swiss cheese</v>
          </cell>
          <cell r="L372">
            <v>3175038</v>
          </cell>
          <cell r="M372">
            <v>17</v>
          </cell>
          <cell r="N372">
            <v>3149</v>
          </cell>
          <cell r="O372" t="str">
            <v>Yes</v>
          </cell>
          <cell r="P372">
            <v>0</v>
          </cell>
          <cell r="Q372">
            <v>0</v>
          </cell>
          <cell r="R372">
            <v>0</v>
          </cell>
          <cell r="S372" t="str">
            <v>No</v>
          </cell>
          <cell r="T372" t="str">
            <v/>
          </cell>
          <cell r="U372" t="str">
            <v/>
          </cell>
          <cell r="V372">
            <v>43559.083333333336</v>
          </cell>
          <cell r="W372">
            <v>43559.083333333336</v>
          </cell>
          <cell r="X372" t="str">
            <v>USA</v>
          </cell>
          <cell r="Y372" t="str">
            <v>Florida</v>
          </cell>
          <cell r="Z372">
            <v>2000</v>
          </cell>
        </row>
        <row r="373">
          <cell r="H373" t="str">
            <v>SRR6366187</v>
          </cell>
          <cell r="J373" t="str">
            <v>strain: FDA226168</v>
          </cell>
          <cell r="K373" t="str">
            <v>isolation_source: goat cheese</v>
          </cell>
          <cell r="L373">
            <v>3003744</v>
          </cell>
          <cell r="M373">
            <v>16</v>
          </cell>
          <cell r="N373">
            <v>2968</v>
          </cell>
          <cell r="O373" t="str">
            <v>Yes</v>
          </cell>
          <cell r="P373">
            <v>0</v>
          </cell>
          <cell r="Q373">
            <v>0</v>
          </cell>
          <cell r="R373">
            <v>0</v>
          </cell>
          <cell r="S373" t="str">
            <v>No</v>
          </cell>
          <cell r="T373" t="str">
            <v/>
          </cell>
          <cell r="U373" t="str">
            <v/>
          </cell>
          <cell r="V373">
            <v>43901.041666666664</v>
          </cell>
          <cell r="W373">
            <v>43559.083333333336</v>
          </cell>
          <cell r="X373" t="str">
            <v>USA</v>
          </cell>
          <cell r="Y373" t="str">
            <v>California</v>
          </cell>
          <cell r="Z373">
            <v>2003</v>
          </cell>
        </row>
        <row r="374">
          <cell r="H374" t="str">
            <v>SRR6425046</v>
          </cell>
          <cell r="J374" t="str">
            <v>strain: FLAG-34583</v>
          </cell>
          <cell r="K374" t="str">
            <v>isolation_source: Fresh Paneer Cheese</v>
          </cell>
          <cell r="L374">
            <v>3138839</v>
          </cell>
          <cell r="M374">
            <v>36</v>
          </cell>
          <cell r="N374">
            <v>3157</v>
          </cell>
          <cell r="O374" t="str">
            <v>Yes</v>
          </cell>
          <cell r="P374">
            <v>0</v>
          </cell>
          <cell r="Q374">
            <v>0</v>
          </cell>
          <cell r="R374">
            <v>0</v>
          </cell>
          <cell r="S374" t="str">
            <v>No</v>
          </cell>
          <cell r="T374" t="str">
            <v/>
          </cell>
          <cell r="U374" t="str">
            <v/>
          </cell>
          <cell r="V374">
            <v>43559.083333333336</v>
          </cell>
          <cell r="W374">
            <v>43559.083333333336</v>
          </cell>
          <cell r="X374" t="str">
            <v>USA</v>
          </cell>
          <cell r="Y374" t="str">
            <v>Florida</v>
          </cell>
          <cell r="Z374">
            <v>2017</v>
          </cell>
        </row>
        <row r="375">
          <cell r="H375" t="str">
            <v>SRR6436646</v>
          </cell>
          <cell r="J375" t="str">
            <v>strain: FDA598493 2-48A</v>
          </cell>
          <cell r="K375" t="str">
            <v>isolation_source: le vigneron marc cheese</v>
          </cell>
          <cell r="L375">
            <v>3040702</v>
          </cell>
          <cell r="M375">
            <v>28</v>
          </cell>
          <cell r="N375">
            <v>3045</v>
          </cell>
          <cell r="O375" t="str">
            <v>Yes</v>
          </cell>
          <cell r="P375">
            <v>0</v>
          </cell>
          <cell r="Q375">
            <v>0</v>
          </cell>
          <cell r="R375">
            <v>0</v>
          </cell>
          <cell r="S375" t="str">
            <v>No</v>
          </cell>
          <cell r="T375" t="str">
            <v/>
          </cell>
          <cell r="U375" t="str">
            <v/>
          </cell>
          <cell r="V375">
            <v>43901.041666666664</v>
          </cell>
          <cell r="W375">
            <v>43550.041666666664</v>
          </cell>
          <cell r="X375" t="str">
            <v>France</v>
          </cell>
          <cell r="Z375">
            <v>2010</v>
          </cell>
        </row>
        <row r="376">
          <cell r="H376" t="str">
            <v>SRR6443386</v>
          </cell>
          <cell r="J376" t="str">
            <v>strain: DFPST0071</v>
          </cell>
          <cell r="K376" t="str">
            <v>isolation_source: Mexican soft cheese</v>
          </cell>
          <cell r="L376">
            <v>3033895</v>
          </cell>
          <cell r="M376">
            <v>16</v>
          </cell>
          <cell r="N376">
            <v>2979</v>
          </cell>
          <cell r="O376" t="str">
            <v>Yes</v>
          </cell>
          <cell r="P376">
            <v>0</v>
          </cell>
          <cell r="Q376">
            <v>0</v>
          </cell>
          <cell r="R376">
            <v>0</v>
          </cell>
          <cell r="S376" t="str">
            <v>No</v>
          </cell>
          <cell r="T376" t="str">
            <v/>
          </cell>
          <cell r="U376" t="str">
            <v/>
          </cell>
          <cell r="V376">
            <v>43559.083333333336</v>
          </cell>
          <cell r="W376">
            <v>43559.083333333336</v>
          </cell>
          <cell r="X376" t="str">
            <v>USA</v>
          </cell>
          <cell r="Z376">
            <v>2003</v>
          </cell>
        </row>
        <row r="377">
          <cell r="H377" t="str">
            <v>SRR6446755</v>
          </cell>
          <cell r="J377" t="str">
            <v>strain: DFPST0070</v>
          </cell>
          <cell r="K377" t="str">
            <v>isolation_source: Mexican soft cheese</v>
          </cell>
          <cell r="L377">
            <v>2950350</v>
          </cell>
          <cell r="M377">
            <v>51</v>
          </cell>
          <cell r="N377">
            <v>2914</v>
          </cell>
          <cell r="O377" t="str">
            <v>Yes</v>
          </cell>
          <cell r="P377">
            <v>0</v>
          </cell>
          <cell r="Q377">
            <v>0</v>
          </cell>
          <cell r="R377">
            <v>0</v>
          </cell>
          <cell r="S377" t="str">
            <v>No</v>
          </cell>
          <cell r="T377" t="str">
            <v/>
          </cell>
          <cell r="U377" t="str">
            <v/>
          </cell>
          <cell r="V377">
            <v>43559.083333333336</v>
          </cell>
          <cell r="W377">
            <v>43559.083333333336</v>
          </cell>
          <cell r="X377" t="str">
            <v>USA</v>
          </cell>
          <cell r="Z377">
            <v>2003</v>
          </cell>
        </row>
        <row r="378">
          <cell r="H378" t="str">
            <v>SRR6446770</v>
          </cell>
          <cell r="J378" t="str">
            <v>strain: CFSAN071356</v>
          </cell>
          <cell r="K378" t="str">
            <v>isolation_source: cheese</v>
          </cell>
          <cell r="L378">
            <v>2932234</v>
          </cell>
          <cell r="M378">
            <v>14</v>
          </cell>
          <cell r="N378">
            <v>2904</v>
          </cell>
          <cell r="O378" t="str">
            <v>Yes</v>
          </cell>
          <cell r="P378">
            <v>0</v>
          </cell>
          <cell r="Q378">
            <v>0</v>
          </cell>
          <cell r="R378">
            <v>0</v>
          </cell>
          <cell r="S378" t="str">
            <v>No</v>
          </cell>
          <cell r="T378" t="str">
            <v/>
          </cell>
          <cell r="U378" t="str">
            <v/>
          </cell>
          <cell r="V378">
            <v>43559.083333333336</v>
          </cell>
          <cell r="W378">
            <v>43559.083333333336</v>
          </cell>
          <cell r="X378" t="str">
            <v>USA</v>
          </cell>
          <cell r="Y378" t="str">
            <v>New York</v>
          </cell>
          <cell r="Z378">
            <v>2017</v>
          </cell>
        </row>
        <row r="379">
          <cell r="H379" t="str">
            <v>SRR6475359</v>
          </cell>
          <cell r="J379" t="str">
            <v>strain: FDA143342-2</v>
          </cell>
          <cell r="K379" t="str">
            <v>isolation_source: asadero cheese</v>
          </cell>
          <cell r="L379">
            <v>3054702</v>
          </cell>
          <cell r="M379">
            <v>21</v>
          </cell>
          <cell r="N379">
            <v>3002</v>
          </cell>
          <cell r="O379" t="str">
            <v>Yes</v>
          </cell>
          <cell r="P379">
            <v>0</v>
          </cell>
          <cell r="Q379">
            <v>0</v>
          </cell>
          <cell r="R379">
            <v>0</v>
          </cell>
          <cell r="S379" t="str">
            <v>No</v>
          </cell>
          <cell r="T379" t="str">
            <v/>
          </cell>
          <cell r="U379" t="str">
            <v/>
          </cell>
          <cell r="V379">
            <v>43901.041666666664</v>
          </cell>
          <cell r="W379">
            <v>43551.041666666664</v>
          </cell>
          <cell r="X379" t="str">
            <v>Mexico</v>
          </cell>
          <cell r="Z379">
            <v>2001</v>
          </cell>
        </row>
        <row r="380">
          <cell r="H380" t="str">
            <v>SRR6475362</v>
          </cell>
          <cell r="J380" t="str">
            <v>strain: FDA143342-1</v>
          </cell>
          <cell r="K380" t="str">
            <v>isolation_source: asadero cheese</v>
          </cell>
          <cell r="L380">
            <v>3058972</v>
          </cell>
          <cell r="M380">
            <v>21</v>
          </cell>
          <cell r="N380">
            <v>3035</v>
          </cell>
          <cell r="O380" t="str">
            <v>Yes</v>
          </cell>
          <cell r="P380">
            <v>0</v>
          </cell>
          <cell r="Q380">
            <v>0</v>
          </cell>
          <cell r="R380">
            <v>0</v>
          </cell>
          <cell r="S380" t="str">
            <v>No</v>
          </cell>
          <cell r="T380" t="str">
            <v/>
          </cell>
          <cell r="U380" t="str">
            <v/>
          </cell>
          <cell r="V380">
            <v>43901.041666666664</v>
          </cell>
          <cell r="W380">
            <v>43550.041666666664</v>
          </cell>
          <cell r="X380" t="str">
            <v>Mexico</v>
          </cell>
          <cell r="Z380">
            <v>2001</v>
          </cell>
        </row>
        <row r="381">
          <cell r="H381" t="str">
            <v>SRR6745671</v>
          </cell>
          <cell r="J381" t="str">
            <v>strain: 12B05825A-1</v>
          </cell>
          <cell r="K381" t="str">
            <v>isolation_source: cheese-spanish cheese</v>
          </cell>
          <cell r="L381">
            <v>3011128</v>
          </cell>
          <cell r="M381">
            <v>36</v>
          </cell>
          <cell r="N381">
            <v>2978</v>
          </cell>
          <cell r="O381" t="str">
            <v>Yes</v>
          </cell>
          <cell r="P381">
            <v>0</v>
          </cell>
          <cell r="Q381">
            <v>0</v>
          </cell>
          <cell r="R381">
            <v>0</v>
          </cell>
          <cell r="S381" t="str">
            <v>No</v>
          </cell>
          <cell r="T381" t="str">
            <v/>
          </cell>
          <cell r="U381" t="str">
            <v/>
          </cell>
          <cell r="V381">
            <v>43559.083333333336</v>
          </cell>
          <cell r="W381">
            <v>43559.083333333336</v>
          </cell>
          <cell r="X381" t="str">
            <v>USA</v>
          </cell>
          <cell r="Y381" t="str">
            <v>New York</v>
          </cell>
          <cell r="Z381">
            <v>2012</v>
          </cell>
        </row>
        <row r="382">
          <cell r="H382" t="str">
            <v>SRR6806222</v>
          </cell>
          <cell r="J382" t="str">
            <v>strain: FDA568230-2</v>
          </cell>
          <cell r="K382" t="str">
            <v>isolation_source: cheese\, mexican soft</v>
          </cell>
          <cell r="L382">
            <v>2958895</v>
          </cell>
          <cell r="M382">
            <v>376</v>
          </cell>
          <cell r="N382">
            <v>3050</v>
          </cell>
          <cell r="O382" t="str">
            <v>Yes</v>
          </cell>
          <cell r="P382">
            <v>0</v>
          </cell>
          <cell r="Q382">
            <v>0</v>
          </cell>
          <cell r="R382">
            <v>0</v>
          </cell>
          <cell r="S382" t="str">
            <v>No</v>
          </cell>
          <cell r="T382" t="str">
            <v/>
          </cell>
          <cell r="U382" t="str">
            <v/>
          </cell>
          <cell r="V382">
            <v>43902.041666666664</v>
          </cell>
          <cell r="W382">
            <v>43563.083333333336</v>
          </cell>
          <cell r="X382" t="str">
            <v>USA</v>
          </cell>
          <cell r="Y382" t="str">
            <v>New Jersey</v>
          </cell>
          <cell r="Z382">
            <v>2010</v>
          </cell>
        </row>
        <row r="383">
          <cell r="H383" t="str">
            <v>SRR6860656</v>
          </cell>
          <cell r="J383" t="str">
            <v>strain: 18B01585-7</v>
          </cell>
          <cell r="K383" t="str">
            <v>isolation_source: raw milk cheese aged 60 days</v>
          </cell>
          <cell r="L383">
            <v>2948510</v>
          </cell>
          <cell r="M383">
            <v>47</v>
          </cell>
          <cell r="N383">
            <v>2932</v>
          </cell>
          <cell r="O383" t="str">
            <v>Yes</v>
          </cell>
          <cell r="P383">
            <v>0</v>
          </cell>
          <cell r="Q383">
            <v>0</v>
          </cell>
          <cell r="R383">
            <v>0</v>
          </cell>
          <cell r="S383" t="str">
            <v>No</v>
          </cell>
          <cell r="T383" t="str">
            <v/>
          </cell>
          <cell r="U383" t="str">
            <v/>
          </cell>
          <cell r="V383">
            <v>43563.083333333336</v>
          </cell>
          <cell r="W383">
            <v>43563.083333333336</v>
          </cell>
          <cell r="X383" t="str">
            <v>USA</v>
          </cell>
          <cell r="Y383" t="str">
            <v>New York</v>
          </cell>
          <cell r="Z383">
            <v>2018</v>
          </cell>
        </row>
        <row r="384">
          <cell r="H384" t="str">
            <v>SRR6860838</v>
          </cell>
          <cell r="J384" t="str">
            <v>strain: 18B01585-4</v>
          </cell>
          <cell r="K384" t="str">
            <v>isolation_source: raw milk cheese aged 60 days</v>
          </cell>
          <cell r="L384">
            <v>2988399</v>
          </cell>
          <cell r="M384">
            <v>61</v>
          </cell>
          <cell r="N384">
            <v>2970</v>
          </cell>
          <cell r="O384" t="str">
            <v>Yes</v>
          </cell>
          <cell r="P384">
            <v>0</v>
          </cell>
          <cell r="Q384">
            <v>0</v>
          </cell>
          <cell r="R384">
            <v>0</v>
          </cell>
          <cell r="S384" t="str">
            <v>No</v>
          </cell>
          <cell r="T384" t="str">
            <v/>
          </cell>
          <cell r="U384" t="str">
            <v/>
          </cell>
          <cell r="V384">
            <v>43563.083333333336</v>
          </cell>
          <cell r="W384">
            <v>43563.083333333336</v>
          </cell>
          <cell r="X384" t="str">
            <v>USA</v>
          </cell>
          <cell r="Y384" t="str">
            <v>New York</v>
          </cell>
          <cell r="Z384">
            <v>2019</v>
          </cell>
        </row>
        <row r="385">
          <cell r="H385" t="str">
            <v>SRR6881693</v>
          </cell>
          <cell r="J385" t="str">
            <v>strain: FDA425897-C001-001</v>
          </cell>
          <cell r="K385" t="str">
            <v>isolation_source: Soft Cheese</v>
          </cell>
          <cell r="L385">
            <v>3056687</v>
          </cell>
          <cell r="M385">
            <v>54</v>
          </cell>
          <cell r="N385">
            <v>3063</v>
          </cell>
          <cell r="O385" t="str">
            <v>Yes</v>
          </cell>
          <cell r="P385">
            <v>0</v>
          </cell>
          <cell r="Q385">
            <v>0</v>
          </cell>
          <cell r="R385">
            <v>0</v>
          </cell>
          <cell r="S385" t="str">
            <v>No</v>
          </cell>
          <cell r="T385" t="str">
            <v/>
          </cell>
          <cell r="U385" t="str">
            <v/>
          </cell>
          <cell r="V385">
            <v>43902.041666666664</v>
          </cell>
          <cell r="W385">
            <v>43563.083333333336</v>
          </cell>
          <cell r="X385" t="str">
            <v>Italy</v>
          </cell>
          <cell r="Z385">
            <v>2007</v>
          </cell>
        </row>
        <row r="386">
          <cell r="H386" t="str">
            <v>SRR6881701</v>
          </cell>
          <cell r="J386" t="str">
            <v>strain: FDA266003-C001-001</v>
          </cell>
          <cell r="K386" t="str">
            <v>isolation_source: Jack Cheese</v>
          </cell>
          <cell r="L386">
            <v>2948184</v>
          </cell>
          <cell r="M386">
            <v>22</v>
          </cell>
          <cell r="N386">
            <v>2902</v>
          </cell>
          <cell r="O386" t="str">
            <v>Yes</v>
          </cell>
          <cell r="P386">
            <v>0</v>
          </cell>
          <cell r="Q386">
            <v>0</v>
          </cell>
          <cell r="R386">
            <v>0</v>
          </cell>
          <cell r="S386" t="str">
            <v>No</v>
          </cell>
          <cell r="T386" t="str">
            <v/>
          </cell>
          <cell r="U386" t="str">
            <v/>
          </cell>
          <cell r="V386">
            <v>43902.041666666664</v>
          </cell>
          <cell r="W386">
            <v>43563.083333333336</v>
          </cell>
          <cell r="X386" t="str">
            <v>USA</v>
          </cell>
          <cell r="Y386" t="str">
            <v>California</v>
          </cell>
          <cell r="Z386">
            <v>2006</v>
          </cell>
        </row>
        <row r="387">
          <cell r="H387" t="str">
            <v>SRR7525562</v>
          </cell>
          <cell r="J387" t="str">
            <v>strain: FDA282690</v>
          </cell>
          <cell r="K387" t="str">
            <v>isolation_source: sheep's milk cheese</v>
          </cell>
          <cell r="L387">
            <v>3172272</v>
          </cell>
          <cell r="M387">
            <v>27</v>
          </cell>
          <cell r="N387">
            <v>3180</v>
          </cell>
          <cell r="O387" t="str">
            <v>Yes</v>
          </cell>
          <cell r="P387">
            <v>0</v>
          </cell>
          <cell r="Q387">
            <v>0</v>
          </cell>
          <cell r="R387">
            <v>0</v>
          </cell>
          <cell r="S387" t="str">
            <v>No</v>
          </cell>
          <cell r="T387" t="str">
            <v/>
          </cell>
          <cell r="U387" t="str">
            <v/>
          </cell>
          <cell r="V387">
            <v>43906.041666666664</v>
          </cell>
          <cell r="W387">
            <v>43396.083333333336</v>
          </cell>
          <cell r="X387" t="str">
            <v>Italy</v>
          </cell>
          <cell r="Z387">
            <v>2004</v>
          </cell>
        </row>
        <row r="388">
          <cell r="H388" t="str">
            <v>SRR7758255</v>
          </cell>
          <cell r="J388" t="str">
            <v>strain: 18B08260-6</v>
          </cell>
          <cell r="K388" t="str">
            <v>isolation_source: Raw milk cheese</v>
          </cell>
          <cell r="L388">
            <v>2833681</v>
          </cell>
          <cell r="M388">
            <v>270</v>
          </cell>
          <cell r="N388">
            <v>2842</v>
          </cell>
          <cell r="O388" t="str">
            <v>Yes</v>
          </cell>
          <cell r="P388">
            <v>0</v>
          </cell>
          <cell r="Q388">
            <v>0</v>
          </cell>
          <cell r="R388">
            <v>0</v>
          </cell>
          <cell r="S388" t="str">
            <v>No</v>
          </cell>
          <cell r="T388" t="str">
            <v/>
          </cell>
          <cell r="U388" t="str">
            <v/>
          </cell>
          <cell r="V388">
            <v>43433.041666666664</v>
          </cell>
          <cell r="W388">
            <v>43396.083333333336</v>
          </cell>
          <cell r="X388" t="str">
            <v>USA</v>
          </cell>
          <cell r="Y388" t="str">
            <v>New York</v>
          </cell>
          <cell r="Z388">
            <v>2018</v>
          </cell>
        </row>
        <row r="389">
          <cell r="H389" t="str">
            <v>SRR7819672</v>
          </cell>
          <cell r="J389" t="str">
            <v>strain: FDA467786 C2-PAL</v>
          </cell>
          <cell r="K389" t="str">
            <v>isolation_source: burrata soft cheese</v>
          </cell>
          <cell r="L389">
            <v>3044571</v>
          </cell>
          <cell r="M389">
            <v>59</v>
          </cell>
          <cell r="N389">
            <v>3033</v>
          </cell>
          <cell r="O389" t="str">
            <v>Yes</v>
          </cell>
          <cell r="P389">
            <v>0</v>
          </cell>
          <cell r="Q389">
            <v>0</v>
          </cell>
          <cell r="R389">
            <v>0</v>
          </cell>
          <cell r="S389" t="str">
            <v>No</v>
          </cell>
          <cell r="T389" t="str">
            <v/>
          </cell>
          <cell r="U389" t="str">
            <v/>
          </cell>
          <cell r="V389">
            <v>43901.041666666664</v>
          </cell>
          <cell r="W389">
            <v>43551.041666666664</v>
          </cell>
          <cell r="X389" t="str">
            <v>Italy</v>
          </cell>
          <cell r="Z389">
            <v>2008</v>
          </cell>
        </row>
        <row r="390">
          <cell r="H390" t="str">
            <v>SRR7819674</v>
          </cell>
          <cell r="J390" t="str">
            <v>strain: FDA467786 C1-RLM</v>
          </cell>
          <cell r="K390" t="str">
            <v>isolation_source: burrata soft cheese</v>
          </cell>
          <cell r="L390">
            <v>3029464</v>
          </cell>
          <cell r="M390">
            <v>22</v>
          </cell>
          <cell r="N390">
            <v>3019</v>
          </cell>
          <cell r="O390" t="str">
            <v>Yes</v>
          </cell>
          <cell r="P390">
            <v>0</v>
          </cell>
          <cell r="Q390">
            <v>0</v>
          </cell>
          <cell r="R390">
            <v>0</v>
          </cell>
          <cell r="S390" t="str">
            <v>No</v>
          </cell>
          <cell r="T390" t="str">
            <v/>
          </cell>
          <cell r="U390" t="str">
            <v/>
          </cell>
          <cell r="V390">
            <v>43902.041666666664</v>
          </cell>
          <cell r="W390">
            <v>43594.083333333336</v>
          </cell>
          <cell r="X390" t="str">
            <v>Italy</v>
          </cell>
          <cell r="Z390">
            <v>2008</v>
          </cell>
        </row>
        <row r="391">
          <cell r="H391" t="str">
            <v>SRR7819949</v>
          </cell>
          <cell r="J391" t="str">
            <v>strain: FDA0447438-C001-001</v>
          </cell>
          <cell r="K391" t="str">
            <v>isolation_source: Chihuahua Type Cheese</v>
          </cell>
          <cell r="L391">
            <v>3082758</v>
          </cell>
          <cell r="M391">
            <v>20</v>
          </cell>
          <cell r="N391">
            <v>3063</v>
          </cell>
          <cell r="O391" t="str">
            <v>Yes</v>
          </cell>
          <cell r="P391">
            <v>0</v>
          </cell>
          <cell r="Q391">
            <v>0</v>
          </cell>
          <cell r="R391">
            <v>0</v>
          </cell>
          <cell r="S391" t="str">
            <v>No</v>
          </cell>
          <cell r="T391" t="str">
            <v/>
          </cell>
          <cell r="U391" t="str">
            <v/>
          </cell>
          <cell r="V391">
            <v>43899.041666666664</v>
          </cell>
          <cell r="W391">
            <v>43502.041666666664</v>
          </cell>
          <cell r="X391" t="str">
            <v>Mexico</v>
          </cell>
          <cell r="Z391">
            <v>2007</v>
          </cell>
        </row>
        <row r="392">
          <cell r="H392" t="str">
            <v>SRR7819950</v>
          </cell>
          <cell r="J392" t="str">
            <v>strain: FDA0448841-C002-002</v>
          </cell>
          <cell r="K392" t="str">
            <v>isolation_source: Semi-soft Cheese (Quesco Fresco)</v>
          </cell>
          <cell r="L392">
            <v>3041220</v>
          </cell>
          <cell r="M392">
            <v>18</v>
          </cell>
          <cell r="N392">
            <v>3005</v>
          </cell>
          <cell r="O392" t="str">
            <v>Yes</v>
          </cell>
          <cell r="P392">
            <v>0</v>
          </cell>
          <cell r="Q392">
            <v>0</v>
          </cell>
          <cell r="R392">
            <v>0</v>
          </cell>
          <cell r="S392" t="str">
            <v>No</v>
          </cell>
          <cell r="T392" t="str">
            <v/>
          </cell>
          <cell r="U392" t="str">
            <v/>
          </cell>
          <cell r="V392">
            <v>43899.041666666664</v>
          </cell>
          <cell r="W392">
            <v>43502.041666666664</v>
          </cell>
          <cell r="X392" t="str">
            <v>Mexico</v>
          </cell>
          <cell r="Z392">
            <v>2007</v>
          </cell>
        </row>
        <row r="393">
          <cell r="H393" t="str">
            <v>SRR7819951</v>
          </cell>
          <cell r="J393" t="str">
            <v>strain: FDA0448841-C002-001</v>
          </cell>
          <cell r="K393" t="str">
            <v>isolation_source: Semi-soft Cheese (Quesco Fresco)</v>
          </cell>
          <cell r="L393">
            <v>3039395</v>
          </cell>
          <cell r="M393">
            <v>17</v>
          </cell>
          <cell r="N393">
            <v>2999</v>
          </cell>
          <cell r="O393" t="str">
            <v>Yes</v>
          </cell>
          <cell r="P393">
            <v>0</v>
          </cell>
          <cell r="Q393">
            <v>0</v>
          </cell>
          <cell r="R393">
            <v>0</v>
          </cell>
          <cell r="S393" t="str">
            <v>No</v>
          </cell>
          <cell r="T393" t="str">
            <v/>
          </cell>
          <cell r="U393" t="str">
            <v/>
          </cell>
          <cell r="V393">
            <v>43899.041666666664</v>
          </cell>
          <cell r="W393">
            <v>43502.041666666664</v>
          </cell>
          <cell r="X393" t="str">
            <v>Mexico</v>
          </cell>
          <cell r="Z393">
            <v>2007</v>
          </cell>
        </row>
        <row r="394">
          <cell r="H394" t="str">
            <v>SRR7820049</v>
          </cell>
          <cell r="J394" t="str">
            <v>strain: FDA467786 C1-PAL</v>
          </cell>
          <cell r="K394" t="str">
            <v>isolation_source: burrata soft cheese</v>
          </cell>
          <cell r="L394">
            <v>3001823</v>
          </cell>
          <cell r="M394">
            <v>24</v>
          </cell>
          <cell r="N394">
            <v>2997</v>
          </cell>
          <cell r="O394" t="str">
            <v>Yes</v>
          </cell>
          <cell r="P394">
            <v>0</v>
          </cell>
          <cell r="Q394">
            <v>0</v>
          </cell>
          <cell r="R394">
            <v>0</v>
          </cell>
          <cell r="S394" t="str">
            <v>No</v>
          </cell>
          <cell r="T394" t="str">
            <v/>
          </cell>
          <cell r="U394" t="str">
            <v/>
          </cell>
          <cell r="V394">
            <v>43901.041666666664</v>
          </cell>
          <cell r="W394">
            <v>43551.041666666664</v>
          </cell>
          <cell r="X394" t="str">
            <v>Italy</v>
          </cell>
          <cell r="Z394">
            <v>2008</v>
          </cell>
        </row>
        <row r="395">
          <cell r="H395" t="str">
            <v>SRR7820050</v>
          </cell>
          <cell r="J395" t="str">
            <v>strain: FDA467786 C2-RLM</v>
          </cell>
          <cell r="K395" t="str">
            <v>isolation_source: burrata soft cheese</v>
          </cell>
          <cell r="L395">
            <v>3008184</v>
          </cell>
          <cell r="M395">
            <v>24</v>
          </cell>
          <cell r="N395">
            <v>3005</v>
          </cell>
          <cell r="O395" t="str">
            <v>Yes</v>
          </cell>
          <cell r="P395">
            <v>0</v>
          </cell>
          <cell r="Q395">
            <v>0</v>
          </cell>
          <cell r="R395">
            <v>0</v>
          </cell>
          <cell r="S395" t="str">
            <v>No</v>
          </cell>
          <cell r="T395" t="str">
            <v/>
          </cell>
          <cell r="U395" t="str">
            <v/>
          </cell>
          <cell r="V395">
            <v>43901.041666666664</v>
          </cell>
          <cell r="W395">
            <v>43551.041666666664</v>
          </cell>
          <cell r="X395" t="str">
            <v>Italy</v>
          </cell>
          <cell r="Z395">
            <v>2008</v>
          </cell>
        </row>
        <row r="396">
          <cell r="H396" t="str">
            <v>SRR8172389</v>
          </cell>
          <cell r="J396" t="str">
            <v>strain: 18DMFO000086-1</v>
          </cell>
          <cell r="K396" t="str">
            <v>isolation_source: cheese</v>
          </cell>
          <cell r="L396">
            <v>3228600</v>
          </cell>
          <cell r="M396">
            <v>65</v>
          </cell>
          <cell r="N396">
            <v>3219</v>
          </cell>
          <cell r="O396" t="str">
            <v>Yes</v>
          </cell>
          <cell r="P396">
            <v>0</v>
          </cell>
          <cell r="Q396">
            <v>0</v>
          </cell>
          <cell r="R396">
            <v>0</v>
          </cell>
          <cell r="S396" t="str">
            <v>No</v>
          </cell>
          <cell r="T396" t="str">
            <v/>
          </cell>
          <cell r="U396" t="str">
            <v/>
          </cell>
          <cell r="V396">
            <v>43564.083333333336</v>
          </cell>
          <cell r="W396">
            <v>43564.083333333336</v>
          </cell>
          <cell r="X396" t="str">
            <v>USA</v>
          </cell>
          <cell r="Y396" t="str">
            <v>Michigan</v>
          </cell>
          <cell r="Z396">
            <v>2018</v>
          </cell>
        </row>
        <row r="397">
          <cell r="H397" t="str">
            <v>SRR8172414</v>
          </cell>
          <cell r="J397" t="str">
            <v>strain: 18DMFO000086-2</v>
          </cell>
          <cell r="K397" t="str">
            <v>isolation_source: cheese</v>
          </cell>
          <cell r="L397">
            <v>3223220</v>
          </cell>
          <cell r="M397">
            <v>59</v>
          </cell>
          <cell r="N397">
            <v>3206</v>
          </cell>
          <cell r="O397" t="str">
            <v>Yes</v>
          </cell>
          <cell r="P397">
            <v>0</v>
          </cell>
          <cell r="Q397">
            <v>0</v>
          </cell>
          <cell r="R397">
            <v>0</v>
          </cell>
          <cell r="S397" t="str">
            <v>No</v>
          </cell>
          <cell r="T397" t="str">
            <v/>
          </cell>
          <cell r="U397" t="str">
            <v/>
          </cell>
          <cell r="V397">
            <v>43564.083333333336</v>
          </cell>
          <cell r="W397">
            <v>43564.083333333336</v>
          </cell>
          <cell r="X397" t="str">
            <v>USA</v>
          </cell>
          <cell r="Y397" t="str">
            <v>Michigan</v>
          </cell>
          <cell r="Z397">
            <v>2018</v>
          </cell>
        </row>
        <row r="398">
          <cell r="H398" t="str">
            <v>SRR8187229</v>
          </cell>
          <cell r="J398" t="str">
            <v>strain: FDA0973345-C002-001</v>
          </cell>
          <cell r="K398" t="str">
            <v>isolation_source: cheese</v>
          </cell>
          <cell r="L398">
            <v>3209162</v>
          </cell>
          <cell r="M398">
            <v>62</v>
          </cell>
          <cell r="N398">
            <v>3189</v>
          </cell>
          <cell r="O398" t="str">
            <v>Yes</v>
          </cell>
          <cell r="P398">
            <v>0</v>
          </cell>
          <cell r="Q398">
            <v>0</v>
          </cell>
          <cell r="R398">
            <v>0</v>
          </cell>
          <cell r="S398" t="str">
            <v>No</v>
          </cell>
          <cell r="T398" t="str">
            <v/>
          </cell>
          <cell r="U398" t="str">
            <v/>
          </cell>
          <cell r="V398">
            <v>43901.041666666664</v>
          </cell>
          <cell r="W398">
            <v>43550.041666666664</v>
          </cell>
          <cell r="X398" t="str">
            <v>USA</v>
          </cell>
          <cell r="Y398" t="str">
            <v>Michigan</v>
          </cell>
          <cell r="Z398">
            <v>2018</v>
          </cell>
        </row>
        <row r="399">
          <cell r="H399" t="str">
            <v>SRR8187240</v>
          </cell>
          <cell r="J399" t="str">
            <v>strain: FDA0973345-C002-007</v>
          </cell>
          <cell r="K399" t="str">
            <v>isolation_source: cheese</v>
          </cell>
          <cell r="L399">
            <v>3204502</v>
          </cell>
          <cell r="M399">
            <v>58</v>
          </cell>
          <cell r="N399">
            <v>3186</v>
          </cell>
          <cell r="O399" t="str">
            <v>Yes</v>
          </cell>
          <cell r="P399">
            <v>0</v>
          </cell>
          <cell r="Q399">
            <v>0</v>
          </cell>
          <cell r="R399">
            <v>0</v>
          </cell>
          <cell r="S399" t="str">
            <v>No</v>
          </cell>
          <cell r="T399" t="str">
            <v/>
          </cell>
          <cell r="U399" t="str">
            <v/>
          </cell>
          <cell r="V399">
            <v>43901.041666666664</v>
          </cell>
          <cell r="W399">
            <v>43551.041666666664</v>
          </cell>
          <cell r="X399" t="str">
            <v>USA</v>
          </cell>
          <cell r="Y399" t="str">
            <v>Michigan</v>
          </cell>
          <cell r="Z399">
            <v>2018</v>
          </cell>
        </row>
        <row r="400">
          <cell r="H400" t="str">
            <v>SRR8187275</v>
          </cell>
          <cell r="J400" t="str">
            <v>strain: FDA0973345-C001-002</v>
          </cell>
          <cell r="K400" t="str">
            <v>isolation_source: cheese</v>
          </cell>
          <cell r="L400">
            <v>3272844</v>
          </cell>
          <cell r="M400">
            <v>38</v>
          </cell>
          <cell r="N400">
            <v>3260</v>
          </cell>
          <cell r="O400" t="str">
            <v>Yes</v>
          </cell>
          <cell r="P400">
            <v>0</v>
          </cell>
          <cell r="Q400">
            <v>0</v>
          </cell>
          <cell r="R400">
            <v>0</v>
          </cell>
          <cell r="S400" t="str">
            <v>No</v>
          </cell>
          <cell r="T400" t="str">
            <v/>
          </cell>
          <cell r="U400" t="str">
            <v/>
          </cell>
          <cell r="V400">
            <v>43901.041666666664</v>
          </cell>
          <cell r="W400">
            <v>43551.041666666664</v>
          </cell>
          <cell r="X400" t="str">
            <v>USA</v>
          </cell>
          <cell r="Y400" t="str">
            <v>Michigan</v>
          </cell>
          <cell r="Z400">
            <v>2018</v>
          </cell>
        </row>
        <row r="401">
          <cell r="H401" t="str">
            <v>SRR8187276</v>
          </cell>
          <cell r="J401" t="str">
            <v>strain: FDA0973345-C001-006</v>
          </cell>
          <cell r="K401" t="str">
            <v>isolation_source: cheese</v>
          </cell>
          <cell r="L401">
            <v>3224788</v>
          </cell>
          <cell r="M401">
            <v>40</v>
          </cell>
          <cell r="N401">
            <v>3210</v>
          </cell>
          <cell r="O401" t="str">
            <v>Yes</v>
          </cell>
          <cell r="P401">
            <v>0</v>
          </cell>
          <cell r="Q401">
            <v>0</v>
          </cell>
          <cell r="R401">
            <v>0</v>
          </cell>
          <cell r="S401" t="str">
            <v>No</v>
          </cell>
          <cell r="T401" t="str">
            <v/>
          </cell>
          <cell r="U401" t="str">
            <v/>
          </cell>
          <cell r="V401">
            <v>43901.041666666664</v>
          </cell>
          <cell r="W401">
            <v>43550.041666666664</v>
          </cell>
          <cell r="X401" t="str">
            <v>USA</v>
          </cell>
          <cell r="Y401" t="str">
            <v>Michigan</v>
          </cell>
          <cell r="Z401">
            <v>2018</v>
          </cell>
        </row>
        <row r="402">
          <cell r="H402" t="str">
            <v>SRR8210492</v>
          </cell>
          <cell r="J402" t="str">
            <v>strain: FDA354276-1</v>
          </cell>
          <cell r="K402" t="str">
            <v>isolation_source: talleggio cheese</v>
          </cell>
          <cell r="L402">
            <v>3110518</v>
          </cell>
          <cell r="M402">
            <v>83</v>
          </cell>
          <cell r="N402">
            <v>3129</v>
          </cell>
          <cell r="O402" t="str">
            <v>Yes</v>
          </cell>
          <cell r="P402">
            <v>0</v>
          </cell>
          <cell r="Q402">
            <v>0</v>
          </cell>
          <cell r="R402">
            <v>0</v>
          </cell>
          <cell r="S402" t="str">
            <v>No</v>
          </cell>
          <cell r="T402" t="str">
            <v/>
          </cell>
          <cell r="U402" t="str">
            <v/>
          </cell>
          <cell r="V402">
            <v>43901.041666666664</v>
          </cell>
          <cell r="W402">
            <v>43551.041666666664</v>
          </cell>
          <cell r="X402" t="str">
            <v>Italy</v>
          </cell>
          <cell r="Z402">
            <v>2005</v>
          </cell>
        </row>
        <row r="403">
          <cell r="H403" t="str">
            <v>SRR8211561</v>
          </cell>
          <cell r="J403" t="str">
            <v>strain: FDA265783</v>
          </cell>
          <cell r="K403" t="str">
            <v>isolation_source: Brie Cheese</v>
          </cell>
          <cell r="L403">
            <v>3060535</v>
          </cell>
          <cell r="M403">
            <v>38</v>
          </cell>
          <cell r="N403">
            <v>3018</v>
          </cell>
          <cell r="O403" t="str">
            <v>Yes</v>
          </cell>
          <cell r="P403">
            <v>0</v>
          </cell>
          <cell r="Q403">
            <v>0</v>
          </cell>
          <cell r="R403">
            <v>0</v>
          </cell>
          <cell r="S403" t="str">
            <v>No</v>
          </cell>
          <cell r="T403" t="str">
            <v/>
          </cell>
          <cell r="U403" t="str">
            <v/>
          </cell>
          <cell r="V403">
            <v>43901.041666666664</v>
          </cell>
          <cell r="W403">
            <v>43551.041666666664</v>
          </cell>
          <cell r="X403" t="str">
            <v>France</v>
          </cell>
          <cell r="Z403">
            <v>2004</v>
          </cell>
        </row>
        <row r="404">
          <cell r="H404" t="str">
            <v>SRR8212866</v>
          </cell>
          <cell r="J404" t="str">
            <v>strain: FDA262223</v>
          </cell>
          <cell r="K404" t="str">
            <v>isolation_source: cheese</v>
          </cell>
          <cell r="L404">
            <v>2995893</v>
          </cell>
          <cell r="M404">
            <v>39</v>
          </cell>
          <cell r="N404">
            <v>2998</v>
          </cell>
          <cell r="O404" t="str">
            <v>Yes</v>
          </cell>
          <cell r="P404">
            <v>0</v>
          </cell>
          <cell r="Q404">
            <v>0</v>
          </cell>
          <cell r="R404">
            <v>0</v>
          </cell>
          <cell r="S404" t="str">
            <v>No</v>
          </cell>
          <cell r="T404" t="str">
            <v/>
          </cell>
          <cell r="U404" t="str">
            <v/>
          </cell>
          <cell r="V404">
            <v>43901.041666666664</v>
          </cell>
          <cell r="W404">
            <v>43551.041666666664</v>
          </cell>
          <cell r="X404" t="str">
            <v>Italy</v>
          </cell>
          <cell r="Z404">
            <v>2003</v>
          </cell>
        </row>
        <row r="405">
          <cell r="H405" t="str">
            <v>SRR8215997</v>
          </cell>
          <cell r="J405" t="str">
            <v>strain: FDA179021</v>
          </cell>
          <cell r="K405" t="str">
            <v>isolation_source: semi-soft cheese</v>
          </cell>
          <cell r="L405">
            <v>3099549</v>
          </cell>
          <cell r="M405">
            <v>21</v>
          </cell>
          <cell r="N405">
            <v>3080</v>
          </cell>
          <cell r="O405" t="str">
            <v>Yes</v>
          </cell>
          <cell r="P405">
            <v>0</v>
          </cell>
          <cell r="Q405">
            <v>0</v>
          </cell>
          <cell r="R405">
            <v>0</v>
          </cell>
          <cell r="S405" t="str">
            <v>No</v>
          </cell>
          <cell r="T405" t="str">
            <v/>
          </cell>
          <cell r="U405" t="str">
            <v/>
          </cell>
          <cell r="V405">
            <v>43901.041666666664</v>
          </cell>
          <cell r="W405">
            <v>43551.041666666664</v>
          </cell>
          <cell r="X405" t="str">
            <v>Spain</v>
          </cell>
          <cell r="Z405">
            <v>2002</v>
          </cell>
        </row>
        <row r="406">
          <cell r="H406" t="str">
            <v>SRR8216051</v>
          </cell>
          <cell r="J406" t="str">
            <v>strain: FDA301667-1</v>
          </cell>
          <cell r="K406" t="str">
            <v>isolation_source: cow/sheep milk cheese</v>
          </cell>
          <cell r="L406">
            <v>3094427</v>
          </cell>
          <cell r="M406">
            <v>64</v>
          </cell>
          <cell r="N406">
            <v>3074</v>
          </cell>
          <cell r="O406" t="str">
            <v>Yes</v>
          </cell>
          <cell r="P406">
            <v>0</v>
          </cell>
          <cell r="Q406">
            <v>0</v>
          </cell>
          <cell r="R406">
            <v>0</v>
          </cell>
          <cell r="S406" t="str">
            <v>No</v>
          </cell>
          <cell r="T406" t="str">
            <v/>
          </cell>
          <cell r="U406" t="str">
            <v/>
          </cell>
          <cell r="V406">
            <v>43901.041666666664</v>
          </cell>
          <cell r="W406">
            <v>43551.041666666664</v>
          </cell>
          <cell r="X406" t="str">
            <v>Portugal</v>
          </cell>
          <cell r="Z406">
            <v>2004</v>
          </cell>
        </row>
        <row r="407">
          <cell r="H407" t="str">
            <v>SRR8216059</v>
          </cell>
          <cell r="J407" t="str">
            <v>strain: FDA327350</v>
          </cell>
          <cell r="K407" t="str">
            <v>isolation_source: gorgonzola cheese</v>
          </cell>
          <cell r="L407">
            <v>3116550</v>
          </cell>
          <cell r="M407">
            <v>28</v>
          </cell>
          <cell r="N407">
            <v>3108</v>
          </cell>
          <cell r="O407" t="str">
            <v>Yes</v>
          </cell>
          <cell r="P407">
            <v>0</v>
          </cell>
          <cell r="Q407">
            <v>0</v>
          </cell>
          <cell r="R407">
            <v>0</v>
          </cell>
          <cell r="S407" t="str">
            <v>No</v>
          </cell>
          <cell r="T407" t="str">
            <v/>
          </cell>
          <cell r="U407" t="str">
            <v/>
          </cell>
          <cell r="V407">
            <v>43901.041666666664</v>
          </cell>
          <cell r="W407">
            <v>43551.041666666664</v>
          </cell>
          <cell r="X407" t="str">
            <v>Italy</v>
          </cell>
          <cell r="Z407">
            <v>2005</v>
          </cell>
        </row>
        <row r="408">
          <cell r="H408" t="str">
            <v>SRR8216314</v>
          </cell>
          <cell r="J408" t="str">
            <v>strain: FDA254835</v>
          </cell>
          <cell r="K408" t="str">
            <v>isolation_source: queso fresco</v>
          </cell>
          <cell r="L408">
            <v>3014626</v>
          </cell>
          <cell r="M408">
            <v>53</v>
          </cell>
          <cell r="N408">
            <v>3000</v>
          </cell>
          <cell r="O408" t="str">
            <v>Yes</v>
          </cell>
          <cell r="P408">
            <v>0</v>
          </cell>
          <cell r="Q408">
            <v>0</v>
          </cell>
          <cell r="R408">
            <v>0</v>
          </cell>
          <cell r="S408" t="str">
            <v>No</v>
          </cell>
          <cell r="T408" t="str">
            <v/>
          </cell>
          <cell r="U408" t="str">
            <v/>
          </cell>
          <cell r="V408">
            <v>43901.041666666664</v>
          </cell>
          <cell r="W408">
            <v>43551.041666666664</v>
          </cell>
          <cell r="X408" t="str">
            <v>USA</v>
          </cell>
          <cell r="Y408" t="str">
            <v>New York</v>
          </cell>
          <cell r="Z408">
            <v>2004</v>
          </cell>
        </row>
        <row r="409">
          <cell r="H409" t="str">
            <v>SRR8216391</v>
          </cell>
          <cell r="J409" t="str">
            <v>strain: FDA354276-2</v>
          </cell>
          <cell r="K409" t="str">
            <v>isolation_source: talleggio cheese</v>
          </cell>
          <cell r="L409">
            <v>3093538</v>
          </cell>
          <cell r="M409">
            <v>56</v>
          </cell>
          <cell r="N409">
            <v>3105</v>
          </cell>
          <cell r="O409" t="str">
            <v>Yes</v>
          </cell>
          <cell r="P409">
            <v>0</v>
          </cell>
          <cell r="Q409">
            <v>0</v>
          </cell>
          <cell r="R409">
            <v>0</v>
          </cell>
          <cell r="S409" t="str">
            <v>No</v>
          </cell>
          <cell r="T409" t="str">
            <v/>
          </cell>
          <cell r="U409" t="str">
            <v/>
          </cell>
          <cell r="V409">
            <v>43901.041666666664</v>
          </cell>
          <cell r="W409">
            <v>43551.041666666664</v>
          </cell>
          <cell r="X409" t="str">
            <v>Italy</v>
          </cell>
          <cell r="Z409">
            <v>2005</v>
          </cell>
        </row>
        <row r="410">
          <cell r="H410" t="str">
            <v>SRR8216395</v>
          </cell>
          <cell r="J410" t="str">
            <v>strain: FDA162297-2</v>
          </cell>
          <cell r="K410" t="str">
            <v>isolation_source: fermier goat cheese</v>
          </cell>
          <cell r="L410">
            <v>3034985</v>
          </cell>
          <cell r="M410">
            <v>34</v>
          </cell>
          <cell r="N410">
            <v>3029</v>
          </cell>
          <cell r="O410" t="str">
            <v>Yes</v>
          </cell>
          <cell r="P410">
            <v>0</v>
          </cell>
          <cell r="Q410">
            <v>0</v>
          </cell>
          <cell r="R410">
            <v>0</v>
          </cell>
          <cell r="S410" t="str">
            <v>No</v>
          </cell>
          <cell r="T410" t="str">
            <v/>
          </cell>
          <cell r="U410" t="str">
            <v/>
          </cell>
          <cell r="V410">
            <v>43901.041666666664</v>
          </cell>
          <cell r="W410">
            <v>43550.041666666664</v>
          </cell>
          <cell r="X410" t="str">
            <v>Israel</v>
          </cell>
          <cell r="Z410">
            <v>2002</v>
          </cell>
        </row>
        <row r="411">
          <cell r="H411" t="str">
            <v>SRR8216396</v>
          </cell>
          <cell r="J411" t="str">
            <v>strain: FDA278138</v>
          </cell>
          <cell r="K411" t="str">
            <v>isolation_source: Cow's Milk Cheese</v>
          </cell>
          <cell r="L411">
            <v>2990287</v>
          </cell>
          <cell r="M411">
            <v>42</v>
          </cell>
          <cell r="N411">
            <v>2941</v>
          </cell>
          <cell r="O411" t="str">
            <v>Yes</v>
          </cell>
          <cell r="P411">
            <v>0</v>
          </cell>
          <cell r="Q411">
            <v>0</v>
          </cell>
          <cell r="R411">
            <v>0</v>
          </cell>
          <cell r="S411" t="str">
            <v>No</v>
          </cell>
          <cell r="T411" t="str">
            <v/>
          </cell>
          <cell r="U411" t="str">
            <v/>
          </cell>
          <cell r="V411">
            <v>43901.041666666664</v>
          </cell>
          <cell r="W411">
            <v>43551.041666666664</v>
          </cell>
          <cell r="X411" t="str">
            <v>Canada</v>
          </cell>
          <cell r="Z411">
            <v>2004</v>
          </cell>
        </row>
        <row r="412">
          <cell r="H412" t="str">
            <v>SRR8216403</v>
          </cell>
          <cell r="J412" t="str">
            <v>strain: FDA366649-1</v>
          </cell>
          <cell r="K412" t="str">
            <v>isolation_source: taleggio cheese</v>
          </cell>
          <cell r="L412">
            <v>3056840</v>
          </cell>
          <cell r="M412">
            <v>39</v>
          </cell>
          <cell r="N412">
            <v>3051</v>
          </cell>
          <cell r="O412" t="str">
            <v>Yes</v>
          </cell>
          <cell r="P412">
            <v>0</v>
          </cell>
          <cell r="Q412">
            <v>0</v>
          </cell>
          <cell r="R412">
            <v>0</v>
          </cell>
          <cell r="S412" t="str">
            <v>No</v>
          </cell>
          <cell r="T412" t="str">
            <v/>
          </cell>
          <cell r="U412" t="str">
            <v/>
          </cell>
          <cell r="V412">
            <v>43901.041666666664</v>
          </cell>
          <cell r="W412">
            <v>43550.041666666664</v>
          </cell>
          <cell r="X412" t="str">
            <v>Italy</v>
          </cell>
          <cell r="Z412">
            <v>2006</v>
          </cell>
        </row>
        <row r="413">
          <cell r="H413" t="str">
            <v>SRR8216405</v>
          </cell>
          <cell r="J413" t="str">
            <v>strain: FDA162301-1</v>
          </cell>
          <cell r="K413" t="str">
            <v>isolation_source: bucheron goat cheese</v>
          </cell>
          <cell r="L413">
            <v>3040091</v>
          </cell>
          <cell r="M413">
            <v>57</v>
          </cell>
          <cell r="N413">
            <v>3044</v>
          </cell>
          <cell r="O413" t="str">
            <v>Yes</v>
          </cell>
          <cell r="P413">
            <v>0</v>
          </cell>
          <cell r="Q413">
            <v>0</v>
          </cell>
          <cell r="R413">
            <v>0</v>
          </cell>
          <cell r="S413" t="str">
            <v>No</v>
          </cell>
          <cell r="T413" t="str">
            <v/>
          </cell>
          <cell r="U413" t="str">
            <v/>
          </cell>
          <cell r="V413">
            <v>43901.041666666664</v>
          </cell>
          <cell r="W413">
            <v>43551.041666666664</v>
          </cell>
          <cell r="X413" t="str">
            <v>Israel</v>
          </cell>
          <cell r="Z413">
            <v>2002</v>
          </cell>
        </row>
        <row r="414">
          <cell r="H414" t="str">
            <v>SRR8235317</v>
          </cell>
          <cell r="J414" t="str">
            <v>strain: FDA162297-1</v>
          </cell>
          <cell r="K414" t="str">
            <v>isolation_source: fermier goat cheese</v>
          </cell>
          <cell r="L414">
            <v>3041510</v>
          </cell>
          <cell r="M414">
            <v>22</v>
          </cell>
          <cell r="N414">
            <v>3042</v>
          </cell>
          <cell r="O414" t="str">
            <v>Yes</v>
          </cell>
          <cell r="P414">
            <v>0</v>
          </cell>
          <cell r="Q414">
            <v>0</v>
          </cell>
          <cell r="R414">
            <v>0</v>
          </cell>
          <cell r="S414" t="str">
            <v>No</v>
          </cell>
          <cell r="T414" t="str">
            <v/>
          </cell>
          <cell r="U414" t="str">
            <v/>
          </cell>
          <cell r="V414">
            <v>43901.041666666664</v>
          </cell>
          <cell r="W414">
            <v>43551.041666666664</v>
          </cell>
          <cell r="X414" t="str">
            <v>Israel</v>
          </cell>
          <cell r="Z414">
            <v>2002</v>
          </cell>
        </row>
        <row r="415">
          <cell r="H415" t="str">
            <v>SRR8235320</v>
          </cell>
          <cell r="J415" t="str">
            <v>strain: FDA1072469-C002-001</v>
          </cell>
          <cell r="K415" t="str">
            <v>isolation_source: pasteurized cows' milk cheese</v>
          </cell>
          <cell r="L415">
            <v>2983637</v>
          </cell>
          <cell r="M415">
            <v>104</v>
          </cell>
          <cell r="N415">
            <v>3006</v>
          </cell>
          <cell r="O415" t="str">
            <v>Yes</v>
          </cell>
          <cell r="P415">
            <v>0</v>
          </cell>
          <cell r="Q415">
            <v>0</v>
          </cell>
          <cell r="R415">
            <v>0</v>
          </cell>
          <cell r="S415" t="str">
            <v>No</v>
          </cell>
          <cell r="T415" t="str">
            <v/>
          </cell>
          <cell r="U415" t="str">
            <v/>
          </cell>
          <cell r="V415">
            <v>43901.041666666664</v>
          </cell>
          <cell r="W415">
            <v>43551.041666666664</v>
          </cell>
          <cell r="X415" t="str">
            <v>USA</v>
          </cell>
          <cell r="Y415" t="str">
            <v>New York</v>
          </cell>
          <cell r="Z415">
            <v>2018</v>
          </cell>
        </row>
        <row r="416">
          <cell r="H416" t="str">
            <v>SRR8235343</v>
          </cell>
          <cell r="J416" t="str">
            <v>strain: FDA162299-2</v>
          </cell>
          <cell r="K416" t="str">
            <v>isolation_source: camembert goat cheese</v>
          </cell>
          <cell r="L416">
            <v>3052194</v>
          </cell>
          <cell r="M416">
            <v>25</v>
          </cell>
          <cell r="N416">
            <v>3049</v>
          </cell>
          <cell r="O416" t="str">
            <v>Yes</v>
          </cell>
          <cell r="P416">
            <v>0</v>
          </cell>
          <cell r="Q416">
            <v>0</v>
          </cell>
          <cell r="R416">
            <v>0</v>
          </cell>
          <cell r="S416" t="str">
            <v>No</v>
          </cell>
          <cell r="T416" t="str">
            <v/>
          </cell>
          <cell r="U416" t="str">
            <v/>
          </cell>
          <cell r="V416">
            <v>43899.041666666664</v>
          </cell>
          <cell r="W416">
            <v>43497.041666666664</v>
          </cell>
          <cell r="X416" t="str">
            <v>Israel</v>
          </cell>
          <cell r="Z416">
            <v>2002</v>
          </cell>
        </row>
        <row r="417">
          <cell r="H417" t="str">
            <v>SRR8235369</v>
          </cell>
          <cell r="J417" t="str">
            <v>strain: FDA138216-1</v>
          </cell>
          <cell r="K417" t="str">
            <v>isolation_source: mozarella cheese</v>
          </cell>
          <cell r="L417">
            <v>3187745</v>
          </cell>
          <cell r="M417">
            <v>64</v>
          </cell>
          <cell r="N417">
            <v>3248</v>
          </cell>
          <cell r="O417" t="str">
            <v>Yes</v>
          </cell>
          <cell r="P417">
            <v>0</v>
          </cell>
          <cell r="Q417">
            <v>0</v>
          </cell>
          <cell r="R417">
            <v>0</v>
          </cell>
          <cell r="S417" t="str">
            <v>No</v>
          </cell>
          <cell r="T417" t="str">
            <v/>
          </cell>
          <cell r="U417" t="str">
            <v/>
          </cell>
          <cell r="V417">
            <v>43901.041666666664</v>
          </cell>
          <cell r="W417">
            <v>43551.041666666664</v>
          </cell>
          <cell r="X417" t="str">
            <v>USA</v>
          </cell>
          <cell r="Y417" t="str">
            <v>Louisiana</v>
          </cell>
          <cell r="Z417">
            <v>2002</v>
          </cell>
        </row>
        <row r="418">
          <cell r="H418" t="str">
            <v>SRR8235470</v>
          </cell>
          <cell r="J418" t="str">
            <v>strain: FDA1072469-C002-002</v>
          </cell>
          <cell r="K418" t="str">
            <v>isolation_source: pasteurized cows' milk cheese</v>
          </cell>
          <cell r="L418">
            <v>3081323</v>
          </cell>
          <cell r="M418">
            <v>56</v>
          </cell>
          <cell r="N418">
            <v>3083</v>
          </cell>
          <cell r="O418" t="str">
            <v>Yes</v>
          </cell>
          <cell r="P418">
            <v>0</v>
          </cell>
          <cell r="Q418">
            <v>0</v>
          </cell>
          <cell r="R418">
            <v>0</v>
          </cell>
          <cell r="S418" t="str">
            <v>No</v>
          </cell>
          <cell r="T418" t="str">
            <v/>
          </cell>
          <cell r="U418" t="str">
            <v/>
          </cell>
          <cell r="V418">
            <v>43901.041666666664</v>
          </cell>
          <cell r="W418">
            <v>43551.041666666664</v>
          </cell>
          <cell r="X418" t="str">
            <v>USA</v>
          </cell>
          <cell r="Y418" t="str">
            <v>New York</v>
          </cell>
          <cell r="Z418">
            <v>2018</v>
          </cell>
        </row>
        <row r="419">
          <cell r="H419" t="str">
            <v>SRR8235627</v>
          </cell>
          <cell r="J419" t="str">
            <v>strain: FDA162301-2</v>
          </cell>
          <cell r="K419" t="str">
            <v>isolation_source: bucheron goat cheese</v>
          </cell>
          <cell r="L419">
            <v>3053834</v>
          </cell>
          <cell r="M419">
            <v>39</v>
          </cell>
          <cell r="N419">
            <v>3053</v>
          </cell>
          <cell r="O419" t="str">
            <v>Yes</v>
          </cell>
          <cell r="P419">
            <v>0</v>
          </cell>
          <cell r="Q419">
            <v>0</v>
          </cell>
          <cell r="R419">
            <v>0</v>
          </cell>
          <cell r="S419" t="str">
            <v>No</v>
          </cell>
          <cell r="T419" t="str">
            <v/>
          </cell>
          <cell r="U419" t="str">
            <v/>
          </cell>
          <cell r="V419">
            <v>43900.041666666664</v>
          </cell>
          <cell r="W419">
            <v>43550.041666666664</v>
          </cell>
          <cell r="X419" t="str">
            <v>Israel</v>
          </cell>
          <cell r="Z419">
            <v>2002</v>
          </cell>
        </row>
        <row r="420">
          <cell r="H420" t="str">
            <v>SRR8261009</v>
          </cell>
          <cell r="J420" t="str">
            <v>strain: FDA357743</v>
          </cell>
          <cell r="K420" t="str">
            <v>isolation_source: taleggio cheese</v>
          </cell>
          <cell r="L420">
            <v>3062184</v>
          </cell>
          <cell r="M420">
            <v>38</v>
          </cell>
          <cell r="N420">
            <v>3062</v>
          </cell>
          <cell r="O420" t="str">
            <v>Yes</v>
          </cell>
          <cell r="P420">
            <v>0</v>
          </cell>
          <cell r="Q420">
            <v>0</v>
          </cell>
          <cell r="R420">
            <v>0</v>
          </cell>
          <cell r="S420" t="str">
            <v>No</v>
          </cell>
          <cell r="T420" t="str">
            <v/>
          </cell>
          <cell r="U420" t="str">
            <v/>
          </cell>
          <cell r="V420">
            <v>43901.041666666664</v>
          </cell>
          <cell r="W420">
            <v>43550.041666666664</v>
          </cell>
          <cell r="X420" t="str">
            <v>Italy</v>
          </cell>
          <cell r="Z420">
            <v>2005</v>
          </cell>
        </row>
        <row r="421">
          <cell r="H421" t="str">
            <v>SRR8502597</v>
          </cell>
          <cell r="J421" t="str">
            <v>strain: CFSAN090684</v>
          </cell>
          <cell r="K421" t="str">
            <v>isolation_source: cheese</v>
          </cell>
          <cell r="L421">
            <v>2904110</v>
          </cell>
          <cell r="M421">
            <v>17</v>
          </cell>
          <cell r="N421">
            <v>2867</v>
          </cell>
          <cell r="O421" t="str">
            <v>Yes</v>
          </cell>
          <cell r="P421">
            <v>0</v>
          </cell>
          <cell r="Q421">
            <v>0</v>
          </cell>
          <cell r="R421">
            <v>0</v>
          </cell>
          <cell r="S421" t="str">
            <v>No</v>
          </cell>
          <cell r="T421" t="str">
            <v/>
          </cell>
          <cell r="U421" t="str">
            <v/>
          </cell>
          <cell r="V421">
            <v>43551.041666666664</v>
          </cell>
          <cell r="W421">
            <v>43551.041666666664</v>
          </cell>
          <cell r="X421" t="str">
            <v>USA</v>
          </cell>
          <cell r="Y421" t="str">
            <v>Connecticut</v>
          </cell>
          <cell r="Z421">
            <v>2018</v>
          </cell>
        </row>
        <row r="422">
          <cell r="H422" t="str">
            <v>SRR8535220</v>
          </cell>
          <cell r="J422" t="str">
            <v>strain: FDA665583-2</v>
          </cell>
          <cell r="K422" t="str">
            <v>isolation_source: quesillo oaxaca string cheese</v>
          </cell>
          <cell r="L422">
            <v>3058756</v>
          </cell>
          <cell r="M422">
            <v>15</v>
          </cell>
          <cell r="N422">
            <v>2994</v>
          </cell>
          <cell r="O422" t="str">
            <v>Yes</v>
          </cell>
          <cell r="P422">
            <v>0</v>
          </cell>
          <cell r="Q422">
            <v>0</v>
          </cell>
          <cell r="R422">
            <v>0</v>
          </cell>
          <cell r="S422" t="str">
            <v>No</v>
          </cell>
          <cell r="T422" t="str">
            <v/>
          </cell>
          <cell r="U422" t="str">
            <v/>
          </cell>
          <cell r="V422">
            <v>43901.041666666664</v>
          </cell>
          <cell r="W422">
            <v>43551.041666666664</v>
          </cell>
          <cell r="X422" t="str">
            <v>Mexico</v>
          </cell>
          <cell r="Z422">
            <v>2010</v>
          </cell>
        </row>
        <row r="423">
          <cell r="H423" t="str">
            <v>SRR8535379</v>
          </cell>
          <cell r="J423" t="str">
            <v>strain: FDA663770-2</v>
          </cell>
          <cell r="K423" t="str">
            <v>isolation_source: quesillo oaxaca string cheese</v>
          </cell>
          <cell r="L423">
            <v>3052730</v>
          </cell>
          <cell r="M423">
            <v>18</v>
          </cell>
          <cell r="N423">
            <v>2982</v>
          </cell>
          <cell r="O423" t="str">
            <v>Yes</v>
          </cell>
          <cell r="P423">
            <v>0</v>
          </cell>
          <cell r="Q423">
            <v>0</v>
          </cell>
          <cell r="R423">
            <v>0</v>
          </cell>
          <cell r="S423" t="str">
            <v>No</v>
          </cell>
          <cell r="T423" t="str">
            <v/>
          </cell>
          <cell r="U423" t="str">
            <v/>
          </cell>
          <cell r="V423">
            <v>43901.041666666664</v>
          </cell>
          <cell r="W423">
            <v>43551.041666666664</v>
          </cell>
          <cell r="X423" t="str">
            <v>Mexico</v>
          </cell>
          <cell r="Z423">
            <v>2010</v>
          </cell>
        </row>
        <row r="424">
          <cell r="H424" t="str">
            <v>SRR8535384</v>
          </cell>
          <cell r="J424" t="str">
            <v>strain: FDA665583-1</v>
          </cell>
          <cell r="K424" t="str">
            <v>isolation_source: quesillo oaxaca string cheese</v>
          </cell>
          <cell r="L424">
            <v>3059983</v>
          </cell>
          <cell r="M424">
            <v>18</v>
          </cell>
          <cell r="N424">
            <v>2991</v>
          </cell>
          <cell r="O424" t="str">
            <v>Yes</v>
          </cell>
          <cell r="P424">
            <v>0</v>
          </cell>
          <cell r="Q424">
            <v>0</v>
          </cell>
          <cell r="R424">
            <v>0</v>
          </cell>
          <cell r="S424" t="str">
            <v>No</v>
          </cell>
          <cell r="T424" t="str">
            <v/>
          </cell>
          <cell r="U424" t="str">
            <v/>
          </cell>
          <cell r="V424">
            <v>43901.041666666664</v>
          </cell>
          <cell r="W424">
            <v>43551.041666666664</v>
          </cell>
          <cell r="X424" t="str">
            <v>Mexico</v>
          </cell>
          <cell r="Z424">
            <v>2010</v>
          </cell>
        </row>
        <row r="425">
          <cell r="H425" t="str">
            <v>SRR8535474</v>
          </cell>
          <cell r="J425" t="str">
            <v>strain: FDA663770-1</v>
          </cell>
          <cell r="K425" t="str">
            <v>isolation_source: quesillo oaxaca string cheese</v>
          </cell>
          <cell r="L425">
            <v>3077353</v>
          </cell>
          <cell r="M425">
            <v>15</v>
          </cell>
          <cell r="N425">
            <v>3016</v>
          </cell>
          <cell r="O425" t="str">
            <v>Yes</v>
          </cell>
          <cell r="P425">
            <v>0</v>
          </cell>
          <cell r="Q425">
            <v>0</v>
          </cell>
          <cell r="R425">
            <v>0</v>
          </cell>
          <cell r="S425" t="str">
            <v>No</v>
          </cell>
          <cell r="T425" t="str">
            <v/>
          </cell>
          <cell r="U425" t="str">
            <v/>
          </cell>
          <cell r="V425">
            <v>43901.041666666664</v>
          </cell>
          <cell r="W425">
            <v>43551.041666666664</v>
          </cell>
          <cell r="X425" t="str">
            <v>Mexico</v>
          </cell>
          <cell r="Z425">
            <v>2010</v>
          </cell>
        </row>
        <row r="426">
          <cell r="H426" t="str">
            <v>SRR8660428</v>
          </cell>
          <cell r="J426" t="str">
            <v>strain: FDA657082-2</v>
          </cell>
          <cell r="K426" t="str">
            <v>isolation_source: cheese</v>
          </cell>
          <cell r="L426">
            <v>3049709</v>
          </cell>
          <cell r="M426">
            <v>13</v>
          </cell>
          <cell r="N426">
            <v>3003</v>
          </cell>
          <cell r="O426" t="str">
            <v>Yes</v>
          </cell>
          <cell r="P426">
            <v>0</v>
          </cell>
          <cell r="Q426">
            <v>0</v>
          </cell>
          <cell r="R426">
            <v>0</v>
          </cell>
          <cell r="S426" t="str">
            <v>No</v>
          </cell>
          <cell r="T426" t="str">
            <v/>
          </cell>
          <cell r="U426" t="str">
            <v/>
          </cell>
          <cell r="V426">
            <v>43901.041666666664</v>
          </cell>
          <cell r="W426">
            <v>43556.083333333336</v>
          </cell>
          <cell r="X426" t="str">
            <v>USA</v>
          </cell>
          <cell r="Y426" t="str">
            <v>Washington</v>
          </cell>
          <cell r="Z426">
            <v>2010</v>
          </cell>
        </row>
        <row r="427">
          <cell r="H427" t="str">
            <v>SRR8660430</v>
          </cell>
          <cell r="J427" t="str">
            <v>strain: FDA241984</v>
          </cell>
          <cell r="K427" t="str">
            <v>isolation_source: soft ripened cheese</v>
          </cell>
          <cell r="L427">
            <v>3248706</v>
          </cell>
          <cell r="M427">
            <v>18</v>
          </cell>
          <cell r="N427">
            <v>3230</v>
          </cell>
          <cell r="O427" t="str">
            <v>Yes</v>
          </cell>
          <cell r="P427">
            <v>0</v>
          </cell>
          <cell r="Q427">
            <v>0</v>
          </cell>
          <cell r="R427">
            <v>0</v>
          </cell>
          <cell r="S427" t="str">
            <v>No</v>
          </cell>
          <cell r="T427" t="str">
            <v/>
          </cell>
          <cell r="U427" t="str">
            <v/>
          </cell>
          <cell r="V427">
            <v>43901.041666666664</v>
          </cell>
          <cell r="W427">
            <v>43556.083333333336</v>
          </cell>
          <cell r="X427" t="str">
            <v>Portugal</v>
          </cell>
          <cell r="Z427">
            <v>2003</v>
          </cell>
        </row>
        <row r="428">
          <cell r="H428" t="str">
            <v>SRR8707363</v>
          </cell>
          <cell r="J428" t="str">
            <v>strain: FDA1085817-002-001</v>
          </cell>
          <cell r="K428" t="str">
            <v>isolation_source: Hard White Cheese RL4I</v>
          </cell>
          <cell r="L428">
            <v>3075298</v>
          </cell>
          <cell r="M428">
            <v>55</v>
          </cell>
          <cell r="N428">
            <v>3059</v>
          </cell>
          <cell r="O428" t="str">
            <v>Yes</v>
          </cell>
          <cell r="P428">
            <v>0</v>
          </cell>
          <cell r="Q428">
            <v>0</v>
          </cell>
          <cell r="R428">
            <v>0</v>
          </cell>
          <cell r="S428" t="str">
            <v>No</v>
          </cell>
          <cell r="T428" t="str">
            <v/>
          </cell>
          <cell r="U428" t="str">
            <v/>
          </cell>
          <cell r="V428">
            <v>43901.041666666664</v>
          </cell>
          <cell r="W428">
            <v>43556.083333333336</v>
          </cell>
          <cell r="X428" t="str">
            <v>Colombia</v>
          </cell>
          <cell r="Z428">
            <v>2018</v>
          </cell>
        </row>
        <row r="429">
          <cell r="H429" t="str">
            <v>SRR8767212</v>
          </cell>
          <cell r="J429" t="str">
            <v>strain: LS1388</v>
          </cell>
          <cell r="K429" t="str">
            <v>isolation_source: cheese</v>
          </cell>
          <cell r="L429">
            <v>3181770</v>
          </cell>
          <cell r="M429">
            <v>31</v>
          </cell>
          <cell r="N429">
            <v>3183</v>
          </cell>
          <cell r="O429" t="str">
            <v>Yes</v>
          </cell>
          <cell r="P429">
            <v>0</v>
          </cell>
          <cell r="Q429">
            <v>0</v>
          </cell>
          <cell r="R429">
            <v>0</v>
          </cell>
          <cell r="S429" t="str">
            <v>No</v>
          </cell>
          <cell r="T429" t="str">
            <v/>
          </cell>
          <cell r="U429" t="str">
            <v/>
          </cell>
          <cell r="V429">
            <v>43555.041666666664</v>
          </cell>
          <cell r="W429">
            <v>43555.041666666664</v>
          </cell>
          <cell r="X429" t="str">
            <v>Chile</v>
          </cell>
          <cell r="Z429">
            <v>2017</v>
          </cell>
        </row>
        <row r="430">
          <cell r="H430" t="str">
            <v>SRR8767215</v>
          </cell>
          <cell r="J430" t="str">
            <v>strain: LS1382</v>
          </cell>
          <cell r="K430" t="str">
            <v>isolation_source: cheese</v>
          </cell>
          <cell r="L430">
            <v>2926414</v>
          </cell>
          <cell r="M430">
            <v>25</v>
          </cell>
          <cell r="N430">
            <v>2878</v>
          </cell>
          <cell r="O430" t="str">
            <v>Yes</v>
          </cell>
          <cell r="P430">
            <v>0</v>
          </cell>
          <cell r="Q430">
            <v>0</v>
          </cell>
          <cell r="R430">
            <v>0</v>
          </cell>
          <cell r="S430" t="str">
            <v>No</v>
          </cell>
          <cell r="T430" t="str">
            <v/>
          </cell>
          <cell r="U430" t="str">
            <v/>
          </cell>
          <cell r="V430">
            <v>43555.041666666664</v>
          </cell>
          <cell r="W430">
            <v>43555.041666666664</v>
          </cell>
          <cell r="X430" t="str">
            <v>Chile</v>
          </cell>
          <cell r="Z430">
            <v>2016</v>
          </cell>
        </row>
        <row r="431">
          <cell r="H431" t="str">
            <v>SRR8767216</v>
          </cell>
          <cell r="J431" t="str">
            <v>strain: LS1384</v>
          </cell>
          <cell r="K431" t="str">
            <v>isolation_source: cheese</v>
          </cell>
          <cell r="L431">
            <v>2922057</v>
          </cell>
          <cell r="M431">
            <v>18</v>
          </cell>
          <cell r="N431">
            <v>2874</v>
          </cell>
          <cell r="O431" t="str">
            <v>Yes</v>
          </cell>
          <cell r="P431">
            <v>0</v>
          </cell>
          <cell r="Q431">
            <v>0</v>
          </cell>
          <cell r="R431">
            <v>0</v>
          </cell>
          <cell r="S431" t="str">
            <v>No</v>
          </cell>
          <cell r="T431" t="str">
            <v/>
          </cell>
          <cell r="U431" t="str">
            <v/>
          </cell>
          <cell r="V431">
            <v>43594.083333333336</v>
          </cell>
          <cell r="W431">
            <v>43594.083333333336</v>
          </cell>
          <cell r="X431" t="str">
            <v>Chile</v>
          </cell>
          <cell r="Z431">
            <v>2016</v>
          </cell>
        </row>
        <row r="432">
          <cell r="H432" t="str">
            <v>SRR8767230</v>
          </cell>
          <cell r="J432" t="str">
            <v>strain: LS1380</v>
          </cell>
          <cell r="K432" t="str">
            <v>isolation_source: cheese</v>
          </cell>
          <cell r="L432">
            <v>2967431</v>
          </cell>
          <cell r="M432">
            <v>16</v>
          </cell>
          <cell r="N432">
            <v>2919</v>
          </cell>
          <cell r="O432" t="str">
            <v>Yes</v>
          </cell>
          <cell r="P432">
            <v>0</v>
          </cell>
          <cell r="Q432">
            <v>0</v>
          </cell>
          <cell r="R432">
            <v>0</v>
          </cell>
          <cell r="S432" t="str">
            <v>No</v>
          </cell>
          <cell r="T432" t="str">
            <v/>
          </cell>
          <cell r="U432" t="str">
            <v/>
          </cell>
          <cell r="V432">
            <v>43556.083333333336</v>
          </cell>
          <cell r="W432">
            <v>43556.083333333336</v>
          </cell>
          <cell r="X432" t="str">
            <v>Chile</v>
          </cell>
          <cell r="Z432">
            <v>2016</v>
          </cell>
        </row>
        <row r="433">
          <cell r="H433" t="str">
            <v>SRR8767231</v>
          </cell>
          <cell r="J433" t="str">
            <v>strain: LS1383</v>
          </cell>
          <cell r="K433" t="str">
            <v>isolation_source: cheese</v>
          </cell>
          <cell r="L433">
            <v>2926500</v>
          </cell>
          <cell r="M433">
            <v>15</v>
          </cell>
          <cell r="N433">
            <v>2876</v>
          </cell>
          <cell r="O433" t="str">
            <v>Yes</v>
          </cell>
          <cell r="P433">
            <v>0</v>
          </cell>
          <cell r="Q433">
            <v>0</v>
          </cell>
          <cell r="R433">
            <v>0</v>
          </cell>
          <cell r="S433" t="str">
            <v>No</v>
          </cell>
          <cell r="T433" t="str">
            <v/>
          </cell>
          <cell r="U433" t="str">
            <v/>
          </cell>
          <cell r="V433">
            <v>43555.041666666664</v>
          </cell>
          <cell r="W433">
            <v>43555.041666666664</v>
          </cell>
          <cell r="X433" t="str">
            <v>Chile</v>
          </cell>
          <cell r="Z433">
            <v>2016</v>
          </cell>
        </row>
        <row r="434">
          <cell r="H434" t="str">
            <v>SRR8767292</v>
          </cell>
          <cell r="J434" t="str">
            <v>strain: LS1392</v>
          </cell>
          <cell r="K434" t="str">
            <v>isolation_source: cheese</v>
          </cell>
          <cell r="L434">
            <v>3139773</v>
          </cell>
          <cell r="M434">
            <v>27</v>
          </cell>
          <cell r="N434">
            <v>3133</v>
          </cell>
          <cell r="O434" t="str">
            <v>Yes</v>
          </cell>
          <cell r="P434">
            <v>0</v>
          </cell>
          <cell r="Q434">
            <v>0</v>
          </cell>
          <cell r="R434">
            <v>0</v>
          </cell>
          <cell r="S434" t="str">
            <v>No</v>
          </cell>
          <cell r="T434" t="str">
            <v/>
          </cell>
          <cell r="U434" t="str">
            <v/>
          </cell>
          <cell r="V434">
            <v>43556.083333333336</v>
          </cell>
          <cell r="W434">
            <v>43556.083333333336</v>
          </cell>
          <cell r="X434" t="str">
            <v>Chile</v>
          </cell>
          <cell r="Z434">
            <v>2017</v>
          </cell>
        </row>
        <row r="435">
          <cell r="H435" t="str">
            <v>SRR8767293</v>
          </cell>
          <cell r="J435" t="str">
            <v>strain: LS1393</v>
          </cell>
          <cell r="K435" t="str">
            <v>isolation_source: cheese</v>
          </cell>
          <cell r="L435">
            <v>3136255</v>
          </cell>
          <cell r="M435">
            <v>32</v>
          </cell>
          <cell r="N435">
            <v>3131</v>
          </cell>
          <cell r="O435" t="str">
            <v>Yes</v>
          </cell>
          <cell r="P435">
            <v>0</v>
          </cell>
          <cell r="Q435">
            <v>0</v>
          </cell>
          <cell r="R435">
            <v>0</v>
          </cell>
          <cell r="S435" t="str">
            <v>No</v>
          </cell>
          <cell r="T435" t="str">
            <v/>
          </cell>
          <cell r="U435" t="str">
            <v/>
          </cell>
          <cell r="V435">
            <v>43555.041666666664</v>
          </cell>
          <cell r="W435">
            <v>43555.041666666664</v>
          </cell>
          <cell r="X435" t="str">
            <v>Chile</v>
          </cell>
          <cell r="Z435">
            <v>2017</v>
          </cell>
        </row>
        <row r="436">
          <cell r="H436" t="str">
            <v>SRR8767294</v>
          </cell>
          <cell r="J436" t="str">
            <v>strain: LS1395</v>
          </cell>
          <cell r="K436" t="str">
            <v>isolation_source: cheese</v>
          </cell>
          <cell r="L436">
            <v>3121818</v>
          </cell>
          <cell r="M436">
            <v>29</v>
          </cell>
          <cell r="N436">
            <v>3116</v>
          </cell>
          <cell r="O436" t="str">
            <v>Yes</v>
          </cell>
          <cell r="P436">
            <v>0</v>
          </cell>
          <cell r="Q436">
            <v>0</v>
          </cell>
          <cell r="R436">
            <v>0</v>
          </cell>
          <cell r="S436" t="str">
            <v>No</v>
          </cell>
          <cell r="T436" t="str">
            <v/>
          </cell>
          <cell r="U436" t="str">
            <v/>
          </cell>
          <cell r="V436">
            <v>43556.083333333336</v>
          </cell>
          <cell r="W436">
            <v>43556.083333333336</v>
          </cell>
          <cell r="X436" t="str">
            <v>Chile</v>
          </cell>
          <cell r="Z436">
            <v>2017</v>
          </cell>
        </row>
        <row r="437">
          <cell r="H437" t="str">
            <v>SRR8767295</v>
          </cell>
          <cell r="J437" t="str">
            <v>strain: LS1394</v>
          </cell>
          <cell r="K437" t="str">
            <v>isolation_source: cheese</v>
          </cell>
          <cell r="L437">
            <v>3123200</v>
          </cell>
          <cell r="M437">
            <v>32</v>
          </cell>
          <cell r="N437">
            <v>3114</v>
          </cell>
          <cell r="O437" t="str">
            <v>Yes</v>
          </cell>
          <cell r="P437">
            <v>0</v>
          </cell>
          <cell r="Q437">
            <v>0</v>
          </cell>
          <cell r="R437">
            <v>0</v>
          </cell>
          <cell r="S437" t="str">
            <v>No</v>
          </cell>
          <cell r="T437" t="str">
            <v/>
          </cell>
          <cell r="U437" t="str">
            <v/>
          </cell>
          <cell r="V437">
            <v>43555.041666666664</v>
          </cell>
          <cell r="W437">
            <v>43555.041666666664</v>
          </cell>
          <cell r="X437" t="str">
            <v>Chile</v>
          </cell>
          <cell r="Z437">
            <v>2017</v>
          </cell>
        </row>
        <row r="438">
          <cell r="H438" t="str">
            <v>SRR8767298</v>
          </cell>
          <cell r="J438" t="str">
            <v>strain: LS1389</v>
          </cell>
          <cell r="K438" t="str">
            <v>isolation_source: cheese</v>
          </cell>
          <cell r="L438">
            <v>3165262</v>
          </cell>
          <cell r="M438">
            <v>33</v>
          </cell>
          <cell r="N438">
            <v>3167</v>
          </cell>
          <cell r="O438" t="str">
            <v>Yes</v>
          </cell>
          <cell r="P438">
            <v>0</v>
          </cell>
          <cell r="Q438">
            <v>0</v>
          </cell>
          <cell r="R438">
            <v>0</v>
          </cell>
          <cell r="S438" t="str">
            <v>No</v>
          </cell>
          <cell r="T438" t="str">
            <v/>
          </cell>
          <cell r="U438" t="str">
            <v/>
          </cell>
          <cell r="V438">
            <v>43556.083333333336</v>
          </cell>
          <cell r="W438">
            <v>43556.083333333336</v>
          </cell>
          <cell r="X438" t="str">
            <v>Chile</v>
          </cell>
          <cell r="Z438">
            <v>2017</v>
          </cell>
        </row>
        <row r="439">
          <cell r="H439" t="str">
            <v>SRR8767299</v>
          </cell>
          <cell r="J439" t="str">
            <v>strain: LS1397</v>
          </cell>
          <cell r="K439" t="str">
            <v>isolation_source: cheese</v>
          </cell>
          <cell r="L439">
            <v>3152880</v>
          </cell>
          <cell r="M439">
            <v>29</v>
          </cell>
          <cell r="N439">
            <v>3148</v>
          </cell>
          <cell r="O439" t="str">
            <v>Yes</v>
          </cell>
          <cell r="P439">
            <v>0</v>
          </cell>
          <cell r="Q439">
            <v>0</v>
          </cell>
          <cell r="R439">
            <v>0</v>
          </cell>
          <cell r="S439" t="str">
            <v>No</v>
          </cell>
          <cell r="T439" t="str">
            <v/>
          </cell>
          <cell r="U439" t="str">
            <v/>
          </cell>
          <cell r="V439">
            <v>43556.083333333336</v>
          </cell>
          <cell r="W439">
            <v>43556.083333333336</v>
          </cell>
          <cell r="X439" t="str">
            <v>Chile</v>
          </cell>
          <cell r="Z439">
            <v>2017</v>
          </cell>
        </row>
        <row r="440">
          <cell r="H440" t="str">
            <v>SRR8767305</v>
          </cell>
          <cell r="J440" t="str">
            <v>strain: LS1390</v>
          </cell>
          <cell r="K440" t="str">
            <v>isolation_source: cheese</v>
          </cell>
          <cell r="L440">
            <v>3116513</v>
          </cell>
          <cell r="M440">
            <v>33</v>
          </cell>
          <cell r="N440">
            <v>3111</v>
          </cell>
          <cell r="O440" t="str">
            <v>Yes</v>
          </cell>
          <cell r="P440">
            <v>0</v>
          </cell>
          <cell r="Q440">
            <v>0</v>
          </cell>
          <cell r="R440">
            <v>0</v>
          </cell>
          <cell r="S440" t="str">
            <v>No</v>
          </cell>
          <cell r="T440" t="str">
            <v/>
          </cell>
          <cell r="U440" t="str">
            <v/>
          </cell>
          <cell r="V440">
            <v>43555.041666666664</v>
          </cell>
          <cell r="W440">
            <v>43555.041666666664</v>
          </cell>
          <cell r="X440" t="str">
            <v>Chile</v>
          </cell>
          <cell r="Z440">
            <v>2017</v>
          </cell>
        </row>
        <row r="441">
          <cell r="H441" t="str">
            <v>SRR8767306</v>
          </cell>
          <cell r="J441" t="str">
            <v>strain: LS1399</v>
          </cell>
          <cell r="K441" t="str">
            <v>isolation_source: cheese</v>
          </cell>
          <cell r="L441">
            <v>3153186</v>
          </cell>
          <cell r="M441">
            <v>24</v>
          </cell>
          <cell r="N441">
            <v>3144</v>
          </cell>
          <cell r="O441" t="str">
            <v>Yes</v>
          </cell>
          <cell r="P441">
            <v>0</v>
          </cell>
          <cell r="Q441">
            <v>0</v>
          </cell>
          <cell r="R441">
            <v>0</v>
          </cell>
          <cell r="S441" t="str">
            <v>No</v>
          </cell>
          <cell r="T441" t="str">
            <v/>
          </cell>
          <cell r="U441" t="str">
            <v/>
          </cell>
          <cell r="V441">
            <v>43556.083333333336</v>
          </cell>
          <cell r="W441">
            <v>43556.083333333336</v>
          </cell>
          <cell r="X441" t="str">
            <v>Chile</v>
          </cell>
          <cell r="Z441">
            <v>2017</v>
          </cell>
        </row>
        <row r="442">
          <cell r="H442" t="str">
            <v>SRR8767307</v>
          </cell>
          <cell r="J442" t="str">
            <v>strain: LS1396</v>
          </cell>
          <cell r="K442" t="str">
            <v>isolation_source: cheese</v>
          </cell>
          <cell r="L442">
            <v>3122425</v>
          </cell>
          <cell r="M442">
            <v>38</v>
          </cell>
          <cell r="N442">
            <v>3115</v>
          </cell>
          <cell r="O442" t="str">
            <v>Yes</v>
          </cell>
          <cell r="P442">
            <v>0</v>
          </cell>
          <cell r="Q442">
            <v>0</v>
          </cell>
          <cell r="R442">
            <v>0</v>
          </cell>
          <cell r="S442" t="str">
            <v>No</v>
          </cell>
          <cell r="T442" t="str">
            <v/>
          </cell>
          <cell r="U442" t="str">
            <v/>
          </cell>
          <cell r="V442">
            <v>43555.041666666664</v>
          </cell>
          <cell r="W442">
            <v>43555.041666666664</v>
          </cell>
          <cell r="X442" t="str">
            <v>Chile</v>
          </cell>
          <cell r="Z442">
            <v>2017</v>
          </cell>
        </row>
        <row r="443">
          <cell r="H443" t="str">
            <v>SRR8767308</v>
          </cell>
          <cell r="J443" t="str">
            <v>strain: LS1367</v>
          </cell>
          <cell r="K443" t="str">
            <v>isolation_source: cheese</v>
          </cell>
          <cell r="L443">
            <v>3035842</v>
          </cell>
          <cell r="M443">
            <v>25</v>
          </cell>
          <cell r="N443">
            <v>3026</v>
          </cell>
          <cell r="O443" t="str">
            <v>Yes</v>
          </cell>
          <cell r="P443">
            <v>0</v>
          </cell>
          <cell r="Q443">
            <v>0</v>
          </cell>
          <cell r="R443">
            <v>0</v>
          </cell>
          <cell r="S443" t="str">
            <v>No</v>
          </cell>
          <cell r="T443" t="str">
            <v/>
          </cell>
          <cell r="U443" t="str">
            <v/>
          </cell>
          <cell r="V443">
            <v>43556.083333333336</v>
          </cell>
          <cell r="W443">
            <v>43556.083333333336</v>
          </cell>
          <cell r="X443" t="str">
            <v>Chile</v>
          </cell>
          <cell r="Z443">
            <v>2016</v>
          </cell>
        </row>
        <row r="444">
          <cell r="H444" t="str">
            <v>SRR8767309</v>
          </cell>
          <cell r="J444" t="str">
            <v>strain: LS1398</v>
          </cell>
          <cell r="K444" t="str">
            <v>isolation_source: cheese</v>
          </cell>
          <cell r="L444">
            <v>3132084</v>
          </cell>
          <cell r="M444">
            <v>31</v>
          </cell>
          <cell r="N444">
            <v>3129</v>
          </cell>
          <cell r="O444" t="str">
            <v>Yes</v>
          </cell>
          <cell r="P444">
            <v>0</v>
          </cell>
          <cell r="Q444">
            <v>0</v>
          </cell>
          <cell r="R444">
            <v>0</v>
          </cell>
          <cell r="S444" t="str">
            <v>No</v>
          </cell>
          <cell r="T444" t="str">
            <v/>
          </cell>
          <cell r="U444" t="str">
            <v/>
          </cell>
          <cell r="V444">
            <v>43555.041666666664</v>
          </cell>
          <cell r="W444">
            <v>43555.041666666664</v>
          </cell>
          <cell r="X444" t="str">
            <v>Chile</v>
          </cell>
          <cell r="Z444">
            <v>2017</v>
          </cell>
        </row>
        <row r="445">
          <cell r="H445" t="str">
            <v>SRR8767310</v>
          </cell>
          <cell r="J445" t="str">
            <v>strain: LS1366</v>
          </cell>
          <cell r="K445" t="str">
            <v>isolation_source: cheese</v>
          </cell>
          <cell r="L445">
            <v>3037201</v>
          </cell>
          <cell r="M445">
            <v>31</v>
          </cell>
          <cell r="N445">
            <v>3026</v>
          </cell>
          <cell r="O445" t="str">
            <v>Yes</v>
          </cell>
          <cell r="P445">
            <v>0</v>
          </cell>
          <cell r="Q445">
            <v>0</v>
          </cell>
          <cell r="R445">
            <v>0</v>
          </cell>
          <cell r="S445" t="str">
            <v>No</v>
          </cell>
          <cell r="T445" t="str">
            <v/>
          </cell>
          <cell r="U445" t="str">
            <v/>
          </cell>
          <cell r="V445">
            <v>43555.041666666664</v>
          </cell>
          <cell r="W445">
            <v>43555.041666666664</v>
          </cell>
          <cell r="X445" t="str">
            <v>Chile</v>
          </cell>
          <cell r="Z445">
            <v>2016</v>
          </cell>
        </row>
        <row r="446">
          <cell r="H446" t="str">
            <v>SRR8767312</v>
          </cell>
          <cell r="J446" t="str">
            <v>strain: LS1391</v>
          </cell>
          <cell r="K446" t="str">
            <v>isolation_source: cheese</v>
          </cell>
          <cell r="L446">
            <v>3094040</v>
          </cell>
          <cell r="M446">
            <v>28</v>
          </cell>
          <cell r="N446">
            <v>3080</v>
          </cell>
          <cell r="O446" t="str">
            <v>Yes</v>
          </cell>
          <cell r="P446">
            <v>0</v>
          </cell>
          <cell r="Q446">
            <v>0</v>
          </cell>
          <cell r="R446">
            <v>0</v>
          </cell>
          <cell r="S446" t="str">
            <v>No</v>
          </cell>
          <cell r="T446" t="str">
            <v/>
          </cell>
          <cell r="U446" t="str">
            <v/>
          </cell>
          <cell r="V446">
            <v>43556.083333333336</v>
          </cell>
          <cell r="W446">
            <v>43556.083333333336</v>
          </cell>
          <cell r="X446" t="str">
            <v>Chile</v>
          </cell>
          <cell r="Z446">
            <v>2017</v>
          </cell>
        </row>
        <row r="447">
          <cell r="H447" t="str">
            <v>SRR8767314</v>
          </cell>
          <cell r="J447" t="str">
            <v>strain: LS1361</v>
          </cell>
          <cell r="K447" t="str">
            <v>isolation_source: cheese</v>
          </cell>
          <cell r="L447">
            <v>3113579</v>
          </cell>
          <cell r="M447">
            <v>30</v>
          </cell>
          <cell r="N447">
            <v>3104</v>
          </cell>
          <cell r="O447" t="str">
            <v>Yes</v>
          </cell>
          <cell r="P447">
            <v>0</v>
          </cell>
          <cell r="Q447">
            <v>0</v>
          </cell>
          <cell r="R447">
            <v>0</v>
          </cell>
          <cell r="S447" t="str">
            <v>No</v>
          </cell>
          <cell r="T447" t="str">
            <v/>
          </cell>
          <cell r="U447" t="str">
            <v/>
          </cell>
          <cell r="V447">
            <v>43556.083333333336</v>
          </cell>
          <cell r="W447">
            <v>43556.083333333336</v>
          </cell>
          <cell r="X447" t="str">
            <v>Chile</v>
          </cell>
          <cell r="Z447">
            <v>2016</v>
          </cell>
        </row>
        <row r="448">
          <cell r="H448" t="str">
            <v>SRR8767316</v>
          </cell>
          <cell r="J448" t="str">
            <v>strain: LS1358</v>
          </cell>
          <cell r="K448" t="str">
            <v>isolation_source: cheese</v>
          </cell>
          <cell r="L448">
            <v>3163082</v>
          </cell>
          <cell r="M448">
            <v>74</v>
          </cell>
          <cell r="N448">
            <v>3182</v>
          </cell>
          <cell r="O448" t="str">
            <v>Yes</v>
          </cell>
          <cell r="P448">
            <v>0</v>
          </cell>
          <cell r="Q448">
            <v>0</v>
          </cell>
          <cell r="R448">
            <v>0</v>
          </cell>
          <cell r="S448" t="str">
            <v>No</v>
          </cell>
          <cell r="T448" t="str">
            <v/>
          </cell>
          <cell r="U448" t="str">
            <v/>
          </cell>
          <cell r="V448">
            <v>43555.041666666664</v>
          </cell>
          <cell r="W448">
            <v>43555.041666666664</v>
          </cell>
          <cell r="X448" t="str">
            <v>Chile</v>
          </cell>
          <cell r="Z448">
            <v>2016</v>
          </cell>
        </row>
        <row r="449">
          <cell r="H449" t="str">
            <v>SRR8767327</v>
          </cell>
          <cell r="J449" t="str">
            <v>strain: LS1360</v>
          </cell>
          <cell r="K449" t="str">
            <v>isolation_source: cheese</v>
          </cell>
          <cell r="L449">
            <v>3109420</v>
          </cell>
          <cell r="M449">
            <v>31</v>
          </cell>
          <cell r="N449">
            <v>3100</v>
          </cell>
          <cell r="O449" t="str">
            <v>Yes</v>
          </cell>
          <cell r="P449">
            <v>0</v>
          </cell>
          <cell r="Q449">
            <v>0</v>
          </cell>
          <cell r="R449">
            <v>0</v>
          </cell>
          <cell r="S449" t="str">
            <v>No</v>
          </cell>
          <cell r="T449" t="str">
            <v/>
          </cell>
          <cell r="U449" t="str">
            <v/>
          </cell>
          <cell r="V449">
            <v>43556.083333333336</v>
          </cell>
          <cell r="W449">
            <v>43556.083333333336</v>
          </cell>
          <cell r="X449" t="str">
            <v>Chile</v>
          </cell>
          <cell r="Z449">
            <v>2016</v>
          </cell>
        </row>
        <row r="450">
          <cell r="H450" t="str">
            <v>SRR8767330</v>
          </cell>
          <cell r="J450" t="str">
            <v>strain: LS1309</v>
          </cell>
          <cell r="K450" t="str">
            <v>isolation_source: cheese</v>
          </cell>
          <cell r="L450">
            <v>3121772</v>
          </cell>
          <cell r="M450">
            <v>49</v>
          </cell>
          <cell r="N450">
            <v>3121</v>
          </cell>
          <cell r="O450" t="str">
            <v>Yes</v>
          </cell>
          <cell r="P450">
            <v>0</v>
          </cell>
          <cell r="Q450">
            <v>0</v>
          </cell>
          <cell r="R450">
            <v>0</v>
          </cell>
          <cell r="S450" t="str">
            <v>No</v>
          </cell>
          <cell r="T450" t="str">
            <v/>
          </cell>
          <cell r="U450" t="str">
            <v/>
          </cell>
          <cell r="V450">
            <v>43556.083333333336</v>
          </cell>
          <cell r="W450">
            <v>43556.083333333336</v>
          </cell>
          <cell r="X450" t="str">
            <v>Chile</v>
          </cell>
          <cell r="Z450">
            <v>2016</v>
          </cell>
        </row>
        <row r="451">
          <cell r="H451" t="str">
            <v>SRR8767333</v>
          </cell>
          <cell r="J451" t="str">
            <v>strain: LS1314</v>
          </cell>
          <cell r="K451" t="str">
            <v>isolation_source: cheese</v>
          </cell>
          <cell r="L451">
            <v>3115344</v>
          </cell>
          <cell r="M451">
            <v>33</v>
          </cell>
          <cell r="N451">
            <v>3107</v>
          </cell>
          <cell r="O451" t="str">
            <v>Yes</v>
          </cell>
          <cell r="P451">
            <v>0</v>
          </cell>
          <cell r="Q451">
            <v>0</v>
          </cell>
          <cell r="R451">
            <v>0</v>
          </cell>
          <cell r="S451" t="str">
            <v>No</v>
          </cell>
          <cell r="T451" t="str">
            <v/>
          </cell>
          <cell r="U451" t="str">
            <v/>
          </cell>
          <cell r="V451">
            <v>43556.083333333336</v>
          </cell>
          <cell r="W451">
            <v>43556.083333333336</v>
          </cell>
          <cell r="X451" t="str">
            <v>Chile</v>
          </cell>
          <cell r="Z451">
            <v>2016</v>
          </cell>
        </row>
        <row r="452">
          <cell r="H452" t="str">
            <v>SRR8767337</v>
          </cell>
          <cell r="J452" t="str">
            <v>strain: LS1310</v>
          </cell>
          <cell r="K452" t="str">
            <v>isolation_source: cheese</v>
          </cell>
          <cell r="L452">
            <v>3108384</v>
          </cell>
          <cell r="M452">
            <v>72</v>
          </cell>
          <cell r="N452">
            <v>3114</v>
          </cell>
          <cell r="O452" t="str">
            <v>Yes</v>
          </cell>
          <cell r="P452">
            <v>0</v>
          </cell>
          <cell r="Q452">
            <v>0</v>
          </cell>
          <cell r="R452">
            <v>0</v>
          </cell>
          <cell r="S452" t="str">
            <v>No</v>
          </cell>
          <cell r="T452" t="str">
            <v/>
          </cell>
          <cell r="U452" t="str">
            <v/>
          </cell>
          <cell r="V452">
            <v>43555.041666666664</v>
          </cell>
          <cell r="W452">
            <v>43555.041666666664</v>
          </cell>
          <cell r="X452" t="str">
            <v>Chile</v>
          </cell>
          <cell r="Z452">
            <v>2016</v>
          </cell>
        </row>
        <row r="453">
          <cell r="H453" t="str">
            <v>SRR8767338</v>
          </cell>
          <cell r="J453" t="str">
            <v>strain: LS1402</v>
          </cell>
          <cell r="K453" t="str">
            <v>isolation_source: cheese</v>
          </cell>
          <cell r="L453">
            <v>3066355</v>
          </cell>
          <cell r="M453">
            <v>32</v>
          </cell>
          <cell r="N453">
            <v>3052</v>
          </cell>
          <cell r="O453" t="str">
            <v>Yes</v>
          </cell>
          <cell r="P453">
            <v>0</v>
          </cell>
          <cell r="Q453">
            <v>0</v>
          </cell>
          <cell r="R453">
            <v>0</v>
          </cell>
          <cell r="S453" t="str">
            <v>No</v>
          </cell>
          <cell r="T453" t="str">
            <v/>
          </cell>
          <cell r="U453" t="str">
            <v/>
          </cell>
          <cell r="V453">
            <v>43555.041666666664</v>
          </cell>
          <cell r="W453">
            <v>43555.041666666664</v>
          </cell>
          <cell r="X453" t="str">
            <v>Chile</v>
          </cell>
          <cell r="Z453">
            <v>2017</v>
          </cell>
        </row>
        <row r="454">
          <cell r="H454" t="str">
            <v>SRR8767341</v>
          </cell>
          <cell r="J454" t="str">
            <v>strain: LS1401</v>
          </cell>
          <cell r="K454" t="str">
            <v>isolation_source: cheese</v>
          </cell>
          <cell r="L454">
            <v>3070972</v>
          </cell>
          <cell r="M454">
            <v>29</v>
          </cell>
          <cell r="N454">
            <v>3059</v>
          </cell>
          <cell r="O454" t="str">
            <v>Yes</v>
          </cell>
          <cell r="P454">
            <v>0</v>
          </cell>
          <cell r="Q454">
            <v>0</v>
          </cell>
          <cell r="R454">
            <v>0</v>
          </cell>
          <cell r="S454" t="str">
            <v>No</v>
          </cell>
          <cell r="T454" t="str">
            <v/>
          </cell>
          <cell r="U454" t="str">
            <v/>
          </cell>
          <cell r="V454">
            <v>43556.083333333336</v>
          </cell>
          <cell r="W454">
            <v>43556.083333333336</v>
          </cell>
          <cell r="X454" t="str">
            <v>Chile</v>
          </cell>
          <cell r="Z454">
            <v>2017</v>
          </cell>
        </row>
        <row r="455">
          <cell r="H455" t="str">
            <v>SRR8767342</v>
          </cell>
          <cell r="J455" t="str">
            <v>strain: LS1359</v>
          </cell>
          <cell r="K455" t="str">
            <v>isolation_source: cheese</v>
          </cell>
          <cell r="L455">
            <v>3255678</v>
          </cell>
          <cell r="M455">
            <v>36</v>
          </cell>
          <cell r="N455">
            <v>3251</v>
          </cell>
          <cell r="O455" t="str">
            <v>Yes</v>
          </cell>
          <cell r="P455">
            <v>0</v>
          </cell>
          <cell r="Q455">
            <v>0</v>
          </cell>
          <cell r="R455">
            <v>0</v>
          </cell>
          <cell r="S455" t="str">
            <v>No</v>
          </cell>
          <cell r="T455" t="str">
            <v/>
          </cell>
          <cell r="U455" t="str">
            <v/>
          </cell>
          <cell r="V455">
            <v>43556.083333333336</v>
          </cell>
          <cell r="W455">
            <v>43556.083333333336</v>
          </cell>
          <cell r="X455" t="str">
            <v>Chile</v>
          </cell>
          <cell r="Z455">
            <v>2016</v>
          </cell>
        </row>
        <row r="456">
          <cell r="H456" t="str">
            <v>SRR8767347</v>
          </cell>
          <cell r="J456" t="str">
            <v>strain: LS1316</v>
          </cell>
          <cell r="K456" t="str">
            <v>isolation_source: cheese</v>
          </cell>
          <cell r="L456">
            <v>3134392</v>
          </cell>
          <cell r="M456">
            <v>29</v>
          </cell>
          <cell r="N456">
            <v>3120</v>
          </cell>
          <cell r="O456" t="str">
            <v>Yes</v>
          </cell>
          <cell r="P456">
            <v>0</v>
          </cell>
          <cell r="Q456">
            <v>0</v>
          </cell>
          <cell r="R456">
            <v>0</v>
          </cell>
          <cell r="S456" t="str">
            <v>No</v>
          </cell>
          <cell r="T456" t="str">
            <v/>
          </cell>
          <cell r="U456" t="str">
            <v/>
          </cell>
          <cell r="V456">
            <v>43555.041666666664</v>
          </cell>
          <cell r="W456">
            <v>43555.041666666664</v>
          </cell>
          <cell r="X456" t="str">
            <v>Chile</v>
          </cell>
          <cell r="Z456">
            <v>2016</v>
          </cell>
        </row>
        <row r="457">
          <cell r="H457" t="str">
            <v>SRR8767352</v>
          </cell>
          <cell r="J457" t="str">
            <v>strain: LS1319</v>
          </cell>
          <cell r="K457" t="str">
            <v>isolation_source: cheese</v>
          </cell>
          <cell r="L457">
            <v>3248811</v>
          </cell>
          <cell r="M457">
            <v>30</v>
          </cell>
          <cell r="N457">
            <v>3246</v>
          </cell>
          <cell r="O457" t="str">
            <v>Yes</v>
          </cell>
          <cell r="P457">
            <v>0</v>
          </cell>
          <cell r="Q457">
            <v>0</v>
          </cell>
          <cell r="R457">
            <v>0</v>
          </cell>
          <cell r="S457" t="str">
            <v>No</v>
          </cell>
          <cell r="T457" t="str">
            <v/>
          </cell>
          <cell r="U457" t="str">
            <v/>
          </cell>
          <cell r="V457">
            <v>43555.041666666664</v>
          </cell>
          <cell r="W457">
            <v>43555.041666666664</v>
          </cell>
          <cell r="X457" t="str">
            <v>Chile</v>
          </cell>
          <cell r="Z457">
            <v>2016</v>
          </cell>
        </row>
        <row r="458">
          <cell r="H458" t="str">
            <v>SRR8767353</v>
          </cell>
          <cell r="J458" t="str">
            <v>strain: LS1312</v>
          </cell>
          <cell r="K458" t="str">
            <v>isolation_source: cheese</v>
          </cell>
          <cell r="L458">
            <v>3217887</v>
          </cell>
          <cell r="M458">
            <v>38</v>
          </cell>
          <cell r="N458">
            <v>3227</v>
          </cell>
          <cell r="O458" t="str">
            <v>Yes</v>
          </cell>
          <cell r="P458">
            <v>0</v>
          </cell>
          <cell r="Q458">
            <v>0</v>
          </cell>
          <cell r="R458">
            <v>0</v>
          </cell>
          <cell r="S458" t="str">
            <v>No</v>
          </cell>
          <cell r="T458" t="str">
            <v/>
          </cell>
          <cell r="U458" t="str">
            <v/>
          </cell>
          <cell r="V458">
            <v>43555.041666666664</v>
          </cell>
          <cell r="W458">
            <v>43555.041666666664</v>
          </cell>
          <cell r="X458" t="str">
            <v>Chile</v>
          </cell>
          <cell r="Z458">
            <v>2016</v>
          </cell>
        </row>
        <row r="459">
          <cell r="H459" t="str">
            <v>SRR8767354</v>
          </cell>
          <cell r="J459" t="str">
            <v>strain: LS1317</v>
          </cell>
          <cell r="K459" t="str">
            <v>isolation_source: cheese</v>
          </cell>
          <cell r="L459">
            <v>3155128</v>
          </cell>
          <cell r="M459">
            <v>42</v>
          </cell>
          <cell r="N459">
            <v>3154</v>
          </cell>
          <cell r="O459" t="str">
            <v>Yes</v>
          </cell>
          <cell r="P459">
            <v>0</v>
          </cell>
          <cell r="Q459">
            <v>0</v>
          </cell>
          <cell r="R459">
            <v>0</v>
          </cell>
          <cell r="S459" t="str">
            <v>No</v>
          </cell>
          <cell r="T459" t="str">
            <v/>
          </cell>
          <cell r="U459" t="str">
            <v/>
          </cell>
          <cell r="V459">
            <v>43555.041666666664</v>
          </cell>
          <cell r="W459">
            <v>43555.041666666664</v>
          </cell>
          <cell r="X459" t="str">
            <v>Chile</v>
          </cell>
          <cell r="Z459">
            <v>2016</v>
          </cell>
        </row>
        <row r="460">
          <cell r="H460" t="str">
            <v>SRR8767360</v>
          </cell>
          <cell r="J460" t="str">
            <v>strain: LS1315</v>
          </cell>
          <cell r="K460" t="str">
            <v>isolation_source: cheese</v>
          </cell>
          <cell r="L460">
            <v>3185968</v>
          </cell>
          <cell r="M460">
            <v>35</v>
          </cell>
          <cell r="N460">
            <v>3185</v>
          </cell>
          <cell r="O460" t="str">
            <v>Yes</v>
          </cell>
          <cell r="P460">
            <v>0</v>
          </cell>
          <cell r="Q460">
            <v>0</v>
          </cell>
          <cell r="R460">
            <v>0</v>
          </cell>
          <cell r="S460" t="str">
            <v>No</v>
          </cell>
          <cell r="T460" t="str">
            <v/>
          </cell>
          <cell r="U460" t="str">
            <v/>
          </cell>
          <cell r="V460">
            <v>43556.083333333336</v>
          </cell>
          <cell r="W460">
            <v>43556.083333333336</v>
          </cell>
          <cell r="X460" t="str">
            <v>Chile</v>
          </cell>
          <cell r="Z460">
            <v>2016</v>
          </cell>
        </row>
        <row r="461">
          <cell r="H461" t="str">
            <v>SRR8767361</v>
          </cell>
          <cell r="J461" t="str">
            <v>strain: LS1311</v>
          </cell>
          <cell r="K461" t="str">
            <v>isolation_source: cheese</v>
          </cell>
          <cell r="L461">
            <v>3199286</v>
          </cell>
          <cell r="M461">
            <v>28</v>
          </cell>
          <cell r="N461">
            <v>3204</v>
          </cell>
          <cell r="O461" t="str">
            <v>Yes</v>
          </cell>
          <cell r="P461">
            <v>0</v>
          </cell>
          <cell r="Q461">
            <v>0</v>
          </cell>
          <cell r="R461">
            <v>0</v>
          </cell>
          <cell r="S461" t="str">
            <v>No</v>
          </cell>
          <cell r="T461" t="str">
            <v/>
          </cell>
          <cell r="U461" t="str">
            <v/>
          </cell>
          <cell r="V461">
            <v>43555.041666666664</v>
          </cell>
          <cell r="W461">
            <v>43555.041666666664</v>
          </cell>
          <cell r="X461" t="str">
            <v>Chile</v>
          </cell>
          <cell r="Z461">
            <v>2016</v>
          </cell>
        </row>
        <row r="462">
          <cell r="H462" t="str">
            <v>SRR8767362</v>
          </cell>
          <cell r="J462" t="str">
            <v>strain: LS1400</v>
          </cell>
          <cell r="K462" t="str">
            <v>isolation_source: cheese</v>
          </cell>
          <cell r="L462">
            <v>3242783</v>
          </cell>
          <cell r="M462">
            <v>29</v>
          </cell>
          <cell r="N462">
            <v>3238</v>
          </cell>
          <cell r="O462" t="str">
            <v>Yes</v>
          </cell>
          <cell r="P462">
            <v>0</v>
          </cell>
          <cell r="Q462">
            <v>0</v>
          </cell>
          <cell r="R462">
            <v>0</v>
          </cell>
          <cell r="S462" t="str">
            <v>No</v>
          </cell>
          <cell r="T462" t="str">
            <v/>
          </cell>
          <cell r="U462" t="str">
            <v/>
          </cell>
          <cell r="V462">
            <v>43556.083333333336</v>
          </cell>
          <cell r="W462">
            <v>43556.083333333336</v>
          </cell>
          <cell r="X462" t="str">
            <v>Chile</v>
          </cell>
          <cell r="Z462">
            <v>2017</v>
          </cell>
        </row>
        <row r="463">
          <cell r="H463" t="str">
            <v>SRR8767385</v>
          </cell>
          <cell r="J463" t="str">
            <v>strain: LS1357</v>
          </cell>
          <cell r="K463" t="str">
            <v>isolation_source: cheese</v>
          </cell>
          <cell r="L463">
            <v>3074011</v>
          </cell>
          <cell r="M463">
            <v>24</v>
          </cell>
          <cell r="N463">
            <v>3055</v>
          </cell>
          <cell r="O463" t="str">
            <v>Yes</v>
          </cell>
          <cell r="P463">
            <v>0</v>
          </cell>
          <cell r="Q463">
            <v>0</v>
          </cell>
          <cell r="R463">
            <v>0</v>
          </cell>
          <cell r="S463" t="str">
            <v>No</v>
          </cell>
          <cell r="T463" t="str">
            <v/>
          </cell>
          <cell r="U463" t="str">
            <v/>
          </cell>
          <cell r="V463">
            <v>43556.083333333336</v>
          </cell>
          <cell r="W463">
            <v>43556.083333333336</v>
          </cell>
          <cell r="X463" t="str">
            <v>Chile</v>
          </cell>
          <cell r="Z463">
            <v>2016</v>
          </cell>
        </row>
        <row r="464">
          <cell r="H464" t="str">
            <v>SRR8767386</v>
          </cell>
          <cell r="J464" t="str">
            <v>strain: LS1365</v>
          </cell>
          <cell r="K464" t="str">
            <v>isolation_source: cheese</v>
          </cell>
          <cell r="L464">
            <v>3034647</v>
          </cell>
          <cell r="M464">
            <v>17</v>
          </cell>
          <cell r="N464">
            <v>3025</v>
          </cell>
          <cell r="O464" t="str">
            <v>Yes</v>
          </cell>
          <cell r="P464">
            <v>0</v>
          </cell>
          <cell r="Q464">
            <v>0</v>
          </cell>
          <cell r="R464">
            <v>0</v>
          </cell>
          <cell r="S464" t="str">
            <v>No</v>
          </cell>
          <cell r="T464" t="str">
            <v/>
          </cell>
          <cell r="U464" t="str">
            <v/>
          </cell>
          <cell r="V464">
            <v>43556.083333333336</v>
          </cell>
          <cell r="W464">
            <v>43556.083333333336</v>
          </cell>
          <cell r="X464" t="str">
            <v>Chile</v>
          </cell>
          <cell r="Z464">
            <v>2016</v>
          </cell>
        </row>
        <row r="465">
          <cell r="H465" t="str">
            <v>SRR8767395</v>
          </cell>
          <cell r="J465" t="str">
            <v>strain: LS1320</v>
          </cell>
          <cell r="K465" t="str">
            <v>isolation_source: cheese</v>
          </cell>
          <cell r="L465">
            <v>3151230</v>
          </cell>
          <cell r="M465">
            <v>42</v>
          </cell>
          <cell r="N465">
            <v>3151</v>
          </cell>
          <cell r="O465" t="str">
            <v>Yes</v>
          </cell>
          <cell r="P465">
            <v>0</v>
          </cell>
          <cell r="Q465">
            <v>0</v>
          </cell>
          <cell r="R465">
            <v>0</v>
          </cell>
          <cell r="S465" t="str">
            <v>No</v>
          </cell>
          <cell r="T465" t="str">
            <v/>
          </cell>
          <cell r="U465" t="str">
            <v/>
          </cell>
          <cell r="V465">
            <v>43555.041666666664</v>
          </cell>
          <cell r="W465">
            <v>43555.041666666664</v>
          </cell>
          <cell r="X465" t="str">
            <v>Chile</v>
          </cell>
          <cell r="Z465">
            <v>2016</v>
          </cell>
        </row>
        <row r="466">
          <cell r="H466" t="str">
            <v>SRR8767396</v>
          </cell>
          <cell r="J466" t="str">
            <v>strain: LS1322</v>
          </cell>
          <cell r="K466" t="str">
            <v>isolation_source: cheese</v>
          </cell>
          <cell r="L466">
            <v>3095403</v>
          </cell>
          <cell r="M466">
            <v>124</v>
          </cell>
          <cell r="N466">
            <v>3118</v>
          </cell>
          <cell r="O466" t="str">
            <v>Yes</v>
          </cell>
          <cell r="P466">
            <v>0</v>
          </cell>
          <cell r="Q466">
            <v>0</v>
          </cell>
          <cell r="R466">
            <v>0</v>
          </cell>
          <cell r="S466" t="str">
            <v>No</v>
          </cell>
          <cell r="T466" t="str">
            <v/>
          </cell>
          <cell r="U466" t="str">
            <v/>
          </cell>
          <cell r="V466">
            <v>43555.041666666664</v>
          </cell>
          <cell r="W466">
            <v>43555.041666666664</v>
          </cell>
          <cell r="X466" t="str">
            <v>Chile</v>
          </cell>
          <cell r="Z466">
            <v>2016</v>
          </cell>
        </row>
        <row r="467">
          <cell r="H467" t="str">
            <v>SRR8767397</v>
          </cell>
          <cell r="J467" t="str">
            <v>strain: LS1318</v>
          </cell>
          <cell r="K467" t="str">
            <v>isolation_source: cheese</v>
          </cell>
          <cell r="L467">
            <v>3153240</v>
          </cell>
          <cell r="M467">
            <v>30</v>
          </cell>
          <cell r="N467">
            <v>3147</v>
          </cell>
          <cell r="O467" t="str">
            <v>Yes</v>
          </cell>
          <cell r="P467">
            <v>0</v>
          </cell>
          <cell r="Q467">
            <v>0</v>
          </cell>
          <cell r="R467">
            <v>0</v>
          </cell>
          <cell r="S467" t="str">
            <v>No</v>
          </cell>
          <cell r="T467" t="str">
            <v/>
          </cell>
          <cell r="U467" t="str">
            <v/>
          </cell>
          <cell r="V467">
            <v>43556.083333333336</v>
          </cell>
          <cell r="W467">
            <v>43556.083333333336</v>
          </cell>
          <cell r="X467" t="str">
            <v>Chile</v>
          </cell>
          <cell r="Z467">
            <v>2016</v>
          </cell>
        </row>
        <row r="468">
          <cell r="H468" t="str">
            <v>SRR8767573</v>
          </cell>
          <cell r="J468" t="str">
            <v>strain: LS1333</v>
          </cell>
          <cell r="K468" t="str">
            <v>isolation_source: cheese</v>
          </cell>
          <cell r="L468">
            <v>2937024</v>
          </cell>
          <cell r="M468">
            <v>13</v>
          </cell>
          <cell r="N468">
            <v>2886</v>
          </cell>
          <cell r="O468" t="str">
            <v>Yes</v>
          </cell>
          <cell r="P468">
            <v>0</v>
          </cell>
          <cell r="Q468">
            <v>0</v>
          </cell>
          <cell r="R468">
            <v>0</v>
          </cell>
          <cell r="S468" t="str">
            <v>No</v>
          </cell>
          <cell r="T468" t="str">
            <v/>
          </cell>
          <cell r="U468" t="str">
            <v/>
          </cell>
          <cell r="V468">
            <v>43556.083333333336</v>
          </cell>
          <cell r="W468">
            <v>43556.083333333336</v>
          </cell>
          <cell r="X468" t="str">
            <v>Chile</v>
          </cell>
          <cell r="Z468">
            <v>2016</v>
          </cell>
        </row>
        <row r="469">
          <cell r="H469" t="str">
            <v>SRR8767575</v>
          </cell>
          <cell r="J469" t="str">
            <v>strain: LS1329</v>
          </cell>
          <cell r="K469" t="str">
            <v>isolation_source: cheese</v>
          </cell>
          <cell r="L469">
            <v>3017715</v>
          </cell>
          <cell r="M469">
            <v>16</v>
          </cell>
          <cell r="N469">
            <v>3014</v>
          </cell>
          <cell r="O469" t="str">
            <v>Yes</v>
          </cell>
          <cell r="P469">
            <v>0</v>
          </cell>
          <cell r="Q469">
            <v>0</v>
          </cell>
          <cell r="R469">
            <v>0</v>
          </cell>
          <cell r="S469" t="str">
            <v>No</v>
          </cell>
          <cell r="T469" t="str">
            <v/>
          </cell>
          <cell r="U469" t="str">
            <v/>
          </cell>
          <cell r="V469">
            <v>43555.041666666664</v>
          </cell>
          <cell r="W469">
            <v>43555.041666666664</v>
          </cell>
          <cell r="X469" t="str">
            <v>Chile</v>
          </cell>
          <cell r="Z469">
            <v>2016</v>
          </cell>
        </row>
        <row r="470">
          <cell r="H470" t="str">
            <v>SRR8767576</v>
          </cell>
          <cell r="J470" t="str">
            <v>strain: LS1323</v>
          </cell>
          <cell r="K470" t="str">
            <v>isolation_source: cheese</v>
          </cell>
          <cell r="L470">
            <v>2920845</v>
          </cell>
          <cell r="M470">
            <v>63</v>
          </cell>
          <cell r="N470">
            <v>2871</v>
          </cell>
          <cell r="O470" t="str">
            <v>Yes</v>
          </cell>
          <cell r="P470">
            <v>0</v>
          </cell>
          <cell r="Q470">
            <v>0</v>
          </cell>
          <cell r="R470">
            <v>0</v>
          </cell>
          <cell r="S470" t="str">
            <v>No</v>
          </cell>
          <cell r="T470" t="str">
            <v/>
          </cell>
          <cell r="U470" t="str">
            <v/>
          </cell>
          <cell r="V470">
            <v>43555.041666666664</v>
          </cell>
          <cell r="W470">
            <v>43555.041666666664</v>
          </cell>
          <cell r="X470" t="str">
            <v>Chile</v>
          </cell>
          <cell r="Z470">
            <v>2016</v>
          </cell>
        </row>
        <row r="471">
          <cell r="H471" t="str">
            <v>SRR8767578</v>
          </cell>
          <cell r="J471" t="str">
            <v>strain: LS1377</v>
          </cell>
          <cell r="K471" t="str">
            <v>isolation_source: cheese</v>
          </cell>
          <cell r="L471">
            <v>2940665</v>
          </cell>
          <cell r="M471">
            <v>14</v>
          </cell>
          <cell r="N471">
            <v>2886</v>
          </cell>
          <cell r="O471" t="str">
            <v>Yes</v>
          </cell>
          <cell r="P471">
            <v>0</v>
          </cell>
          <cell r="Q471">
            <v>0</v>
          </cell>
          <cell r="R471">
            <v>0</v>
          </cell>
          <cell r="S471" t="str">
            <v>No</v>
          </cell>
          <cell r="T471" t="str">
            <v/>
          </cell>
          <cell r="U471" t="str">
            <v/>
          </cell>
          <cell r="V471">
            <v>43555.041666666664</v>
          </cell>
          <cell r="W471">
            <v>43555.041666666664</v>
          </cell>
          <cell r="X471" t="str">
            <v>Chile</v>
          </cell>
          <cell r="Z471">
            <v>2016</v>
          </cell>
        </row>
        <row r="472">
          <cell r="H472" t="str">
            <v>SRR8767730</v>
          </cell>
          <cell r="J472" t="str">
            <v>strain: LS1336</v>
          </cell>
          <cell r="K472" t="str">
            <v>isolation_source: cheese</v>
          </cell>
          <cell r="L472">
            <v>2945639</v>
          </cell>
          <cell r="M472">
            <v>14</v>
          </cell>
          <cell r="N472">
            <v>2892</v>
          </cell>
          <cell r="O472" t="str">
            <v>Yes</v>
          </cell>
          <cell r="P472">
            <v>0</v>
          </cell>
          <cell r="Q472">
            <v>0</v>
          </cell>
          <cell r="R472">
            <v>0</v>
          </cell>
          <cell r="S472" t="str">
            <v>No</v>
          </cell>
          <cell r="T472" t="str">
            <v/>
          </cell>
          <cell r="U472" t="str">
            <v/>
          </cell>
          <cell r="V472">
            <v>43555.041666666664</v>
          </cell>
          <cell r="W472">
            <v>43555.041666666664</v>
          </cell>
          <cell r="X472" t="str">
            <v>Chile</v>
          </cell>
          <cell r="Z472">
            <v>2016</v>
          </cell>
        </row>
        <row r="473">
          <cell r="H473" t="str">
            <v>SRR8767731</v>
          </cell>
          <cell r="J473" t="str">
            <v>strain: LS1371</v>
          </cell>
          <cell r="K473" t="str">
            <v>isolation_source: cheese</v>
          </cell>
          <cell r="L473">
            <v>3026284</v>
          </cell>
          <cell r="M473">
            <v>19</v>
          </cell>
          <cell r="N473">
            <v>3018</v>
          </cell>
          <cell r="O473" t="str">
            <v>Yes</v>
          </cell>
          <cell r="P473">
            <v>0</v>
          </cell>
          <cell r="Q473">
            <v>0</v>
          </cell>
          <cell r="R473">
            <v>0</v>
          </cell>
          <cell r="S473" t="str">
            <v>No</v>
          </cell>
          <cell r="T473" t="str">
            <v/>
          </cell>
          <cell r="U473" t="str">
            <v/>
          </cell>
          <cell r="V473">
            <v>43555.041666666664</v>
          </cell>
          <cell r="W473">
            <v>43555.041666666664</v>
          </cell>
          <cell r="X473" t="str">
            <v>Chile</v>
          </cell>
          <cell r="Z473">
            <v>2016</v>
          </cell>
        </row>
        <row r="474">
          <cell r="H474" t="str">
            <v>SRR8767761</v>
          </cell>
          <cell r="J474" t="str">
            <v>strain: LS1331</v>
          </cell>
          <cell r="K474" t="str">
            <v>isolation_source: cheese</v>
          </cell>
          <cell r="L474">
            <v>2955933</v>
          </cell>
          <cell r="M474">
            <v>15</v>
          </cell>
          <cell r="N474">
            <v>2898</v>
          </cell>
          <cell r="O474" t="str">
            <v>Yes</v>
          </cell>
          <cell r="P474">
            <v>0</v>
          </cell>
          <cell r="Q474">
            <v>0</v>
          </cell>
          <cell r="R474">
            <v>0</v>
          </cell>
          <cell r="S474" t="str">
            <v>No</v>
          </cell>
          <cell r="T474" t="str">
            <v/>
          </cell>
          <cell r="U474" t="str">
            <v/>
          </cell>
          <cell r="V474">
            <v>43556.083333333336</v>
          </cell>
          <cell r="W474">
            <v>43556.083333333336</v>
          </cell>
          <cell r="X474" t="str">
            <v>Chile</v>
          </cell>
          <cell r="Z474">
            <v>2016</v>
          </cell>
        </row>
        <row r="475">
          <cell r="H475" t="str">
            <v>SRR8767767</v>
          </cell>
          <cell r="J475" t="str">
            <v>strain: LS1321</v>
          </cell>
          <cell r="K475" t="str">
            <v>isolation_source: cheese</v>
          </cell>
          <cell r="L475">
            <v>3131668</v>
          </cell>
          <cell r="M475">
            <v>38</v>
          </cell>
          <cell r="N475">
            <v>3128</v>
          </cell>
          <cell r="O475" t="str">
            <v>Yes</v>
          </cell>
          <cell r="P475">
            <v>0</v>
          </cell>
          <cell r="Q475">
            <v>0</v>
          </cell>
          <cell r="R475">
            <v>0</v>
          </cell>
          <cell r="S475" t="str">
            <v>No</v>
          </cell>
          <cell r="T475" t="str">
            <v/>
          </cell>
          <cell r="U475" t="str">
            <v/>
          </cell>
          <cell r="V475">
            <v>43556.083333333336</v>
          </cell>
          <cell r="W475">
            <v>43556.083333333336</v>
          </cell>
          <cell r="X475" t="str">
            <v>Chile</v>
          </cell>
          <cell r="Z475">
            <v>2016</v>
          </cell>
        </row>
        <row r="476">
          <cell r="H476" t="str">
            <v>SRR8767770</v>
          </cell>
          <cell r="J476" t="str">
            <v>strain: LS1372</v>
          </cell>
          <cell r="K476" t="str">
            <v>isolation_source: cheese</v>
          </cell>
          <cell r="L476">
            <v>2928919</v>
          </cell>
          <cell r="M476">
            <v>27</v>
          </cell>
          <cell r="N476">
            <v>2928</v>
          </cell>
          <cell r="O476" t="str">
            <v>Yes</v>
          </cell>
          <cell r="P476">
            <v>0</v>
          </cell>
          <cell r="Q476">
            <v>0</v>
          </cell>
          <cell r="R476">
            <v>0</v>
          </cell>
          <cell r="S476" t="str">
            <v>No</v>
          </cell>
          <cell r="T476" t="str">
            <v/>
          </cell>
          <cell r="U476" t="str">
            <v/>
          </cell>
          <cell r="V476">
            <v>43555.041666666664</v>
          </cell>
          <cell r="W476">
            <v>43555.041666666664</v>
          </cell>
          <cell r="X476" t="str">
            <v>Chile</v>
          </cell>
          <cell r="Z476">
            <v>2016</v>
          </cell>
        </row>
        <row r="477">
          <cell r="H477" t="str">
            <v>SRR8767780</v>
          </cell>
          <cell r="J477" t="str">
            <v>strain: LS1381</v>
          </cell>
          <cell r="K477" t="str">
            <v>isolation_source: cheese</v>
          </cell>
          <cell r="L477">
            <v>2913777</v>
          </cell>
          <cell r="M477">
            <v>61</v>
          </cell>
          <cell r="N477">
            <v>2874</v>
          </cell>
          <cell r="O477" t="str">
            <v>Yes</v>
          </cell>
          <cell r="P477">
            <v>0</v>
          </cell>
          <cell r="Q477">
            <v>0</v>
          </cell>
          <cell r="R477">
            <v>0</v>
          </cell>
          <cell r="S477" t="str">
            <v>No</v>
          </cell>
          <cell r="T477" t="str">
            <v/>
          </cell>
          <cell r="U477" t="str">
            <v/>
          </cell>
          <cell r="V477">
            <v>43556.083333333336</v>
          </cell>
          <cell r="W477">
            <v>43556.083333333336</v>
          </cell>
          <cell r="X477" t="str">
            <v>Chile</v>
          </cell>
          <cell r="Z477">
            <v>2016</v>
          </cell>
        </row>
        <row r="478">
          <cell r="H478" t="str">
            <v>SRR8767781</v>
          </cell>
          <cell r="J478" t="str">
            <v>strain: LS1369</v>
          </cell>
          <cell r="K478" t="str">
            <v>isolation_source: cheese</v>
          </cell>
          <cell r="L478">
            <v>3018604</v>
          </cell>
          <cell r="M478">
            <v>35</v>
          </cell>
          <cell r="N478">
            <v>3018</v>
          </cell>
          <cell r="O478" t="str">
            <v>Yes</v>
          </cell>
          <cell r="P478">
            <v>0</v>
          </cell>
          <cell r="Q478">
            <v>0</v>
          </cell>
          <cell r="R478">
            <v>0</v>
          </cell>
          <cell r="S478" t="str">
            <v>No</v>
          </cell>
          <cell r="T478" t="str">
            <v/>
          </cell>
          <cell r="U478" t="str">
            <v/>
          </cell>
          <cell r="V478">
            <v>43556.083333333336</v>
          </cell>
          <cell r="W478">
            <v>43556.083333333336</v>
          </cell>
          <cell r="X478" t="str">
            <v>Chile</v>
          </cell>
          <cell r="Z478">
            <v>2016</v>
          </cell>
        </row>
        <row r="479">
          <cell r="H479" t="str">
            <v>SRR8767782</v>
          </cell>
          <cell r="J479" t="str">
            <v>strain: LS1368</v>
          </cell>
          <cell r="K479" t="str">
            <v>isolation_source: cheese</v>
          </cell>
          <cell r="L479">
            <v>3031482</v>
          </cell>
          <cell r="M479">
            <v>28</v>
          </cell>
          <cell r="N479">
            <v>3027</v>
          </cell>
          <cell r="O479" t="str">
            <v>Yes</v>
          </cell>
          <cell r="P479">
            <v>0</v>
          </cell>
          <cell r="Q479">
            <v>0</v>
          </cell>
          <cell r="R479">
            <v>0</v>
          </cell>
          <cell r="S479" t="str">
            <v>No</v>
          </cell>
          <cell r="T479" t="str">
            <v/>
          </cell>
          <cell r="U479" t="str">
            <v/>
          </cell>
          <cell r="V479">
            <v>43555.041666666664</v>
          </cell>
          <cell r="W479">
            <v>43555.041666666664</v>
          </cell>
          <cell r="X479" t="str">
            <v>Chile</v>
          </cell>
          <cell r="Z479">
            <v>2016</v>
          </cell>
        </row>
        <row r="480">
          <cell r="H480" t="str">
            <v>SRR8767785</v>
          </cell>
          <cell r="J480" t="str">
            <v>strain: LS1370</v>
          </cell>
          <cell r="K480" t="str">
            <v>isolation_source: cheese</v>
          </cell>
          <cell r="L480">
            <v>2953490</v>
          </cell>
          <cell r="M480">
            <v>54</v>
          </cell>
          <cell r="N480">
            <v>2952</v>
          </cell>
          <cell r="O480" t="str">
            <v>Yes</v>
          </cell>
          <cell r="P480">
            <v>0</v>
          </cell>
          <cell r="Q480">
            <v>0</v>
          </cell>
          <cell r="R480">
            <v>0</v>
          </cell>
          <cell r="S480" t="str">
            <v>No</v>
          </cell>
          <cell r="T480" t="str">
            <v/>
          </cell>
          <cell r="U480" t="str">
            <v/>
          </cell>
          <cell r="V480">
            <v>43556.083333333336</v>
          </cell>
          <cell r="W480">
            <v>43556.083333333336</v>
          </cell>
          <cell r="X480" t="str">
            <v>Chile</v>
          </cell>
          <cell r="Z480">
            <v>2016</v>
          </cell>
        </row>
        <row r="481">
          <cell r="H481" t="str">
            <v>SRR8767791</v>
          </cell>
          <cell r="J481" t="str">
            <v>strain: LS1375</v>
          </cell>
          <cell r="K481" t="str">
            <v>isolation_source: cheese</v>
          </cell>
          <cell r="L481">
            <v>3019581</v>
          </cell>
          <cell r="M481">
            <v>15</v>
          </cell>
          <cell r="N481">
            <v>2961</v>
          </cell>
          <cell r="O481" t="str">
            <v>Yes</v>
          </cell>
          <cell r="P481">
            <v>0</v>
          </cell>
          <cell r="Q481">
            <v>0</v>
          </cell>
          <cell r="R481">
            <v>0</v>
          </cell>
          <cell r="S481" t="str">
            <v>No</v>
          </cell>
          <cell r="T481" t="str">
            <v/>
          </cell>
          <cell r="U481" t="str">
            <v/>
          </cell>
          <cell r="V481">
            <v>43556.083333333336</v>
          </cell>
          <cell r="W481">
            <v>43556.083333333336</v>
          </cell>
          <cell r="X481" t="str">
            <v>Chile</v>
          </cell>
          <cell r="Z481">
            <v>2016</v>
          </cell>
        </row>
        <row r="482">
          <cell r="H482" t="str">
            <v>SRR8767792</v>
          </cell>
          <cell r="J482" t="str">
            <v>strain: LS1379</v>
          </cell>
          <cell r="K482" t="str">
            <v>isolation_source: cheese</v>
          </cell>
          <cell r="L482">
            <v>3032424</v>
          </cell>
          <cell r="M482">
            <v>16</v>
          </cell>
          <cell r="N482">
            <v>2972</v>
          </cell>
          <cell r="O482" t="str">
            <v>Yes</v>
          </cell>
          <cell r="P482">
            <v>0</v>
          </cell>
          <cell r="Q482">
            <v>0</v>
          </cell>
          <cell r="R482">
            <v>0</v>
          </cell>
          <cell r="S482" t="str">
            <v>No</v>
          </cell>
          <cell r="T482" t="str">
            <v/>
          </cell>
          <cell r="U482" t="str">
            <v/>
          </cell>
          <cell r="V482">
            <v>43556.083333333336</v>
          </cell>
          <cell r="W482">
            <v>43556.083333333336</v>
          </cell>
          <cell r="X482" t="str">
            <v>Chile</v>
          </cell>
          <cell r="Z482">
            <v>2016</v>
          </cell>
        </row>
        <row r="483">
          <cell r="H483" t="str">
            <v>SRR8767794</v>
          </cell>
          <cell r="J483" t="str">
            <v>strain: LS1374</v>
          </cell>
          <cell r="K483" t="str">
            <v>isolation_source: cheese</v>
          </cell>
          <cell r="L483">
            <v>2953209</v>
          </cell>
          <cell r="M483">
            <v>17</v>
          </cell>
          <cell r="N483">
            <v>2906</v>
          </cell>
          <cell r="O483" t="str">
            <v>Yes</v>
          </cell>
          <cell r="P483">
            <v>0</v>
          </cell>
          <cell r="Q483">
            <v>0</v>
          </cell>
          <cell r="R483">
            <v>0</v>
          </cell>
          <cell r="S483" t="str">
            <v>No</v>
          </cell>
          <cell r="T483" t="str">
            <v/>
          </cell>
          <cell r="U483" t="str">
            <v/>
          </cell>
          <cell r="V483">
            <v>43555.041666666664</v>
          </cell>
          <cell r="W483">
            <v>43555.041666666664</v>
          </cell>
          <cell r="X483" t="str">
            <v>Chile</v>
          </cell>
          <cell r="Z483">
            <v>2016</v>
          </cell>
        </row>
        <row r="484">
          <cell r="H484" t="str">
            <v>SRR8767795</v>
          </cell>
          <cell r="J484" t="str">
            <v>strain: LS1378</v>
          </cell>
          <cell r="K484" t="str">
            <v>isolation_source: cheese</v>
          </cell>
          <cell r="L484">
            <v>2961574</v>
          </cell>
          <cell r="M484">
            <v>14</v>
          </cell>
          <cell r="N484">
            <v>2914</v>
          </cell>
          <cell r="O484" t="str">
            <v>Yes</v>
          </cell>
          <cell r="P484">
            <v>0</v>
          </cell>
          <cell r="Q484">
            <v>0</v>
          </cell>
          <cell r="R484">
            <v>0</v>
          </cell>
          <cell r="S484" t="str">
            <v>No</v>
          </cell>
          <cell r="T484" t="str">
            <v/>
          </cell>
          <cell r="U484" t="str">
            <v/>
          </cell>
          <cell r="V484">
            <v>43556.083333333336</v>
          </cell>
          <cell r="W484">
            <v>43556.083333333336</v>
          </cell>
          <cell r="X484" t="str">
            <v>Chile</v>
          </cell>
          <cell r="Z484">
            <v>2016</v>
          </cell>
        </row>
        <row r="485">
          <cell r="H485" t="str">
            <v>SRR8767797</v>
          </cell>
          <cell r="J485" t="str">
            <v>strain: LS1373</v>
          </cell>
          <cell r="K485" t="str">
            <v>isolation_source: cheese</v>
          </cell>
          <cell r="L485">
            <v>3016361</v>
          </cell>
          <cell r="M485">
            <v>19</v>
          </cell>
          <cell r="N485">
            <v>3010</v>
          </cell>
          <cell r="O485" t="str">
            <v>Yes</v>
          </cell>
          <cell r="P485">
            <v>0</v>
          </cell>
          <cell r="Q485">
            <v>0</v>
          </cell>
          <cell r="R485">
            <v>0</v>
          </cell>
          <cell r="S485" t="str">
            <v>No</v>
          </cell>
          <cell r="T485" t="str">
            <v/>
          </cell>
          <cell r="U485" t="str">
            <v/>
          </cell>
          <cell r="V485">
            <v>43556.083333333336</v>
          </cell>
          <cell r="W485">
            <v>43556.083333333336</v>
          </cell>
          <cell r="X485" t="str">
            <v>Chile</v>
          </cell>
          <cell r="Z485">
            <v>2016</v>
          </cell>
        </row>
        <row r="486">
          <cell r="H486" t="str">
            <v>SRR8767799</v>
          </cell>
          <cell r="J486" t="str">
            <v>strain: LS1376</v>
          </cell>
          <cell r="K486" t="str">
            <v>isolation_source: cheese</v>
          </cell>
          <cell r="L486">
            <v>2953193</v>
          </cell>
          <cell r="M486">
            <v>14</v>
          </cell>
          <cell r="N486">
            <v>2902</v>
          </cell>
          <cell r="O486" t="str">
            <v>Yes</v>
          </cell>
          <cell r="P486">
            <v>0</v>
          </cell>
          <cell r="Q486">
            <v>0</v>
          </cell>
          <cell r="R486">
            <v>0</v>
          </cell>
          <cell r="S486" t="str">
            <v>No</v>
          </cell>
          <cell r="T486" t="str">
            <v/>
          </cell>
          <cell r="U486" t="str">
            <v/>
          </cell>
          <cell r="V486">
            <v>43556.083333333336</v>
          </cell>
          <cell r="W486">
            <v>43556.083333333336</v>
          </cell>
          <cell r="X486" t="str">
            <v>Chile</v>
          </cell>
          <cell r="Z486">
            <v>2016</v>
          </cell>
        </row>
        <row r="487">
          <cell r="H487" t="str">
            <v>SRR8767802</v>
          </cell>
          <cell r="J487" t="str">
            <v>strain: LS1345</v>
          </cell>
          <cell r="K487" t="str">
            <v>isolation_source: cheese</v>
          </cell>
          <cell r="L487">
            <v>2936538</v>
          </cell>
          <cell r="M487">
            <v>55</v>
          </cell>
          <cell r="N487">
            <v>2902</v>
          </cell>
          <cell r="O487" t="str">
            <v>Yes</v>
          </cell>
          <cell r="P487">
            <v>0</v>
          </cell>
          <cell r="Q487">
            <v>0</v>
          </cell>
          <cell r="R487">
            <v>0</v>
          </cell>
          <cell r="S487" t="str">
            <v>No</v>
          </cell>
          <cell r="T487" t="str">
            <v/>
          </cell>
          <cell r="U487" t="str">
            <v/>
          </cell>
          <cell r="V487">
            <v>43555.041666666664</v>
          </cell>
          <cell r="W487">
            <v>43555.041666666664</v>
          </cell>
          <cell r="X487" t="str">
            <v>Chile</v>
          </cell>
          <cell r="Z487">
            <v>2016</v>
          </cell>
        </row>
        <row r="488">
          <cell r="H488" t="str">
            <v>SRR8835970</v>
          </cell>
          <cell r="J488" t="str">
            <v>strain: 2017L-6032</v>
          </cell>
          <cell r="K488" t="str">
            <v>isolation_source: cheese</v>
          </cell>
          <cell r="L488">
            <v>3087354</v>
          </cell>
          <cell r="M488">
            <v>24</v>
          </cell>
          <cell r="N488">
            <v>3044</v>
          </cell>
          <cell r="O488" t="str">
            <v>Yes</v>
          </cell>
          <cell r="P488">
            <v>0</v>
          </cell>
          <cell r="Q488">
            <v>0</v>
          </cell>
          <cell r="R488">
            <v>0</v>
          </cell>
          <cell r="S488" t="str">
            <v>No</v>
          </cell>
          <cell r="T488" t="str">
            <v/>
          </cell>
          <cell r="U488" t="str">
            <v/>
          </cell>
          <cell r="V488">
            <v>43564.083333333336</v>
          </cell>
          <cell r="W488">
            <v>43564.083333333336</v>
          </cell>
          <cell r="X488" t="str">
            <v>USA</v>
          </cell>
          <cell r="Z488">
            <v>2017</v>
          </cell>
        </row>
        <row r="489">
          <cell r="H489" t="str">
            <v>SRR8837400</v>
          </cell>
          <cell r="J489" t="str">
            <v>strain: LS1342</v>
          </cell>
          <cell r="K489" t="str">
            <v>isolation_source: cheese</v>
          </cell>
          <cell r="L489">
            <v>3044027</v>
          </cell>
          <cell r="M489">
            <v>14</v>
          </cell>
          <cell r="N489">
            <v>2983</v>
          </cell>
          <cell r="O489" t="str">
            <v>Yes</v>
          </cell>
          <cell r="P489">
            <v>0</v>
          </cell>
          <cell r="Q489">
            <v>0</v>
          </cell>
          <cell r="R489">
            <v>0</v>
          </cell>
          <cell r="S489" t="str">
            <v>No</v>
          </cell>
          <cell r="T489" t="str">
            <v/>
          </cell>
          <cell r="U489" t="str">
            <v/>
          </cell>
          <cell r="V489">
            <v>43564.083333333336</v>
          </cell>
          <cell r="W489">
            <v>43564.083333333336</v>
          </cell>
          <cell r="X489" t="str">
            <v>Chile</v>
          </cell>
          <cell r="Z489">
            <v>2016</v>
          </cell>
        </row>
        <row r="490">
          <cell r="H490" t="str">
            <v>SRR8837414</v>
          </cell>
          <cell r="J490" t="str">
            <v>strain: LS1343</v>
          </cell>
          <cell r="K490" t="str">
            <v>isolation_source: cheese</v>
          </cell>
          <cell r="L490">
            <v>3025975</v>
          </cell>
          <cell r="M490">
            <v>15</v>
          </cell>
          <cell r="N490">
            <v>2965</v>
          </cell>
          <cell r="O490" t="str">
            <v>Yes</v>
          </cell>
          <cell r="P490">
            <v>0</v>
          </cell>
          <cell r="Q490">
            <v>0</v>
          </cell>
          <cell r="R490">
            <v>0</v>
          </cell>
          <cell r="S490" t="str">
            <v>No</v>
          </cell>
          <cell r="T490" t="str">
            <v/>
          </cell>
          <cell r="U490" t="str">
            <v/>
          </cell>
          <cell r="V490">
            <v>43564.083333333336</v>
          </cell>
          <cell r="W490">
            <v>43564.083333333336</v>
          </cell>
          <cell r="X490" t="str">
            <v>Chile</v>
          </cell>
          <cell r="Z490">
            <v>2016</v>
          </cell>
        </row>
        <row r="491">
          <cell r="H491" t="str">
            <v>SRR8837447</v>
          </cell>
          <cell r="J491" t="str">
            <v>strain: LS1330</v>
          </cell>
          <cell r="K491" t="str">
            <v>isolation_source: cheese</v>
          </cell>
          <cell r="L491">
            <v>3000444</v>
          </cell>
          <cell r="M491">
            <v>15</v>
          </cell>
          <cell r="N491">
            <v>2946</v>
          </cell>
          <cell r="O491" t="str">
            <v>Yes</v>
          </cell>
          <cell r="P491">
            <v>0</v>
          </cell>
          <cell r="Q491">
            <v>0</v>
          </cell>
          <cell r="R491">
            <v>0</v>
          </cell>
          <cell r="S491" t="str">
            <v>No</v>
          </cell>
          <cell r="T491" t="str">
            <v/>
          </cell>
          <cell r="U491" t="str">
            <v/>
          </cell>
          <cell r="V491">
            <v>43564.083333333336</v>
          </cell>
          <cell r="W491">
            <v>43564.083333333336</v>
          </cell>
          <cell r="X491" t="str">
            <v>Chile</v>
          </cell>
          <cell r="Z491">
            <v>2016</v>
          </cell>
        </row>
        <row r="492">
          <cell r="H492" t="str">
            <v>SRR8837515</v>
          </cell>
          <cell r="J492" t="str">
            <v>strain: LS1344</v>
          </cell>
          <cell r="K492" t="str">
            <v>isolation_source: cheese</v>
          </cell>
          <cell r="L492">
            <v>3017082</v>
          </cell>
          <cell r="M492">
            <v>14</v>
          </cell>
          <cell r="N492">
            <v>3015</v>
          </cell>
          <cell r="O492" t="str">
            <v>Yes</v>
          </cell>
          <cell r="P492">
            <v>0</v>
          </cell>
          <cell r="Q492">
            <v>0</v>
          </cell>
          <cell r="R492">
            <v>0</v>
          </cell>
          <cell r="S492" t="str">
            <v>No</v>
          </cell>
          <cell r="T492" t="str">
            <v/>
          </cell>
          <cell r="U492" t="str">
            <v/>
          </cell>
          <cell r="V492">
            <v>43564.083333333336</v>
          </cell>
          <cell r="W492">
            <v>43564.083333333336</v>
          </cell>
          <cell r="X492" t="str">
            <v>Chile</v>
          </cell>
          <cell r="Z492">
            <v>2016</v>
          </cell>
        </row>
        <row r="493">
          <cell r="H493" t="str">
            <v>SRR8837524</v>
          </cell>
          <cell r="J493" t="str">
            <v>strain: LS1328</v>
          </cell>
          <cell r="K493" t="str">
            <v>isolation_source: cheese</v>
          </cell>
          <cell r="L493">
            <v>3087827</v>
          </cell>
          <cell r="M493">
            <v>15</v>
          </cell>
          <cell r="N493">
            <v>3073</v>
          </cell>
          <cell r="O493" t="str">
            <v>Yes</v>
          </cell>
          <cell r="P493">
            <v>0</v>
          </cell>
          <cell r="Q493">
            <v>0</v>
          </cell>
          <cell r="R493">
            <v>0</v>
          </cell>
          <cell r="S493" t="str">
            <v>No</v>
          </cell>
          <cell r="T493" t="str">
            <v/>
          </cell>
          <cell r="U493" t="str">
            <v/>
          </cell>
          <cell r="V493">
            <v>43564.083333333336</v>
          </cell>
          <cell r="W493">
            <v>43564.083333333336</v>
          </cell>
          <cell r="X493" t="str">
            <v>Chile</v>
          </cell>
          <cell r="Z493">
            <v>2016</v>
          </cell>
        </row>
        <row r="494">
          <cell r="H494" t="str">
            <v>SRR8837525</v>
          </cell>
          <cell r="J494" t="str">
            <v>strain: LS1327</v>
          </cell>
          <cell r="K494" t="str">
            <v>isolation_source: cheese</v>
          </cell>
          <cell r="L494">
            <v>3014709</v>
          </cell>
          <cell r="M494">
            <v>13</v>
          </cell>
          <cell r="N494">
            <v>2961</v>
          </cell>
          <cell r="O494" t="str">
            <v>Yes</v>
          </cell>
          <cell r="P494">
            <v>0</v>
          </cell>
          <cell r="Q494">
            <v>0</v>
          </cell>
          <cell r="R494">
            <v>0</v>
          </cell>
          <cell r="S494" t="str">
            <v>No</v>
          </cell>
          <cell r="T494" t="str">
            <v/>
          </cell>
          <cell r="U494" t="str">
            <v/>
          </cell>
          <cell r="V494">
            <v>43564.083333333336</v>
          </cell>
          <cell r="W494">
            <v>43564.083333333336</v>
          </cell>
          <cell r="X494" t="str">
            <v>Chile</v>
          </cell>
          <cell r="Z494">
            <v>2016</v>
          </cell>
        </row>
        <row r="495">
          <cell r="H495" t="str">
            <v>SRR8837786</v>
          </cell>
          <cell r="J495" t="str">
            <v>strain: LS1326</v>
          </cell>
          <cell r="K495" t="str">
            <v>isolation_source: cheese</v>
          </cell>
          <cell r="L495">
            <v>3074588</v>
          </cell>
          <cell r="M495">
            <v>13</v>
          </cell>
          <cell r="N495">
            <v>3011</v>
          </cell>
          <cell r="O495" t="str">
            <v>Yes</v>
          </cell>
          <cell r="P495">
            <v>0</v>
          </cell>
          <cell r="Q495">
            <v>0</v>
          </cell>
          <cell r="R495">
            <v>0</v>
          </cell>
          <cell r="S495" t="str">
            <v>No</v>
          </cell>
          <cell r="T495" t="str">
            <v/>
          </cell>
          <cell r="U495" t="str">
            <v/>
          </cell>
          <cell r="V495">
            <v>43564.083333333336</v>
          </cell>
          <cell r="W495">
            <v>43564.083333333336</v>
          </cell>
          <cell r="X495" t="str">
            <v>Chile</v>
          </cell>
          <cell r="Z495">
            <v>2016</v>
          </cell>
        </row>
        <row r="496">
          <cell r="H496" t="str">
            <v>SRR8837947</v>
          </cell>
          <cell r="J496" t="str">
            <v>strain: LS1341</v>
          </cell>
          <cell r="K496" t="str">
            <v>isolation_source: cheese</v>
          </cell>
          <cell r="L496">
            <v>3031030</v>
          </cell>
          <cell r="M496">
            <v>15</v>
          </cell>
          <cell r="N496">
            <v>2973</v>
          </cell>
          <cell r="O496" t="str">
            <v>Yes</v>
          </cell>
          <cell r="P496">
            <v>0</v>
          </cell>
          <cell r="Q496">
            <v>0</v>
          </cell>
          <cell r="R496">
            <v>0</v>
          </cell>
          <cell r="S496" t="str">
            <v>No</v>
          </cell>
          <cell r="T496" t="str">
            <v/>
          </cell>
          <cell r="U496" t="str">
            <v/>
          </cell>
          <cell r="V496">
            <v>43564.083333333336</v>
          </cell>
          <cell r="W496">
            <v>43564.083333333336</v>
          </cell>
          <cell r="X496" t="str">
            <v>Chile</v>
          </cell>
          <cell r="Z496">
            <v>2016</v>
          </cell>
        </row>
        <row r="497">
          <cell r="H497" t="str">
            <v>SRR8838297</v>
          </cell>
          <cell r="J497" t="str">
            <v>strain: LS1332</v>
          </cell>
          <cell r="K497" t="str">
            <v>isolation_source: cheese</v>
          </cell>
          <cell r="L497">
            <v>3012584</v>
          </cell>
          <cell r="M497">
            <v>16</v>
          </cell>
          <cell r="N497">
            <v>2955</v>
          </cell>
          <cell r="O497" t="str">
            <v>Yes</v>
          </cell>
          <cell r="P497">
            <v>0</v>
          </cell>
          <cell r="Q497">
            <v>0</v>
          </cell>
          <cell r="R497">
            <v>0</v>
          </cell>
          <cell r="S497" t="str">
            <v>No</v>
          </cell>
          <cell r="T497" t="str">
            <v/>
          </cell>
          <cell r="U497" t="str">
            <v/>
          </cell>
          <cell r="V497">
            <v>43564.083333333336</v>
          </cell>
          <cell r="W497">
            <v>43564.083333333336</v>
          </cell>
          <cell r="X497" t="str">
            <v>Chile</v>
          </cell>
          <cell r="Z497">
            <v>2016</v>
          </cell>
        </row>
        <row r="498">
          <cell r="H498" t="str">
            <v>SRR8838481</v>
          </cell>
          <cell r="J498" t="str">
            <v>strain: LS1325</v>
          </cell>
          <cell r="K498" t="str">
            <v>isolation_source: cheese</v>
          </cell>
          <cell r="L498">
            <v>2964605</v>
          </cell>
          <cell r="M498">
            <v>34</v>
          </cell>
          <cell r="N498">
            <v>2922</v>
          </cell>
          <cell r="O498" t="str">
            <v>Yes</v>
          </cell>
          <cell r="P498">
            <v>0</v>
          </cell>
          <cell r="Q498">
            <v>0</v>
          </cell>
          <cell r="R498">
            <v>0</v>
          </cell>
          <cell r="S498" t="str">
            <v>No</v>
          </cell>
          <cell r="T498" t="str">
            <v/>
          </cell>
          <cell r="U498" t="str">
            <v/>
          </cell>
          <cell r="V498">
            <v>43564.083333333336</v>
          </cell>
          <cell r="W498">
            <v>43564.083333333336</v>
          </cell>
          <cell r="X498" t="str">
            <v>Chile</v>
          </cell>
          <cell r="Z498">
            <v>2016</v>
          </cell>
        </row>
        <row r="499">
          <cell r="H499" t="str">
            <v>SRR8838736</v>
          </cell>
          <cell r="J499" t="str">
            <v>strain: LS1324</v>
          </cell>
          <cell r="K499" t="str">
            <v>isolation_source: cheese</v>
          </cell>
          <cell r="L499">
            <v>2984309</v>
          </cell>
          <cell r="M499">
            <v>16</v>
          </cell>
          <cell r="N499">
            <v>2935</v>
          </cell>
          <cell r="O499" t="str">
            <v>Yes</v>
          </cell>
          <cell r="P499">
            <v>0</v>
          </cell>
          <cell r="Q499">
            <v>0</v>
          </cell>
          <cell r="R499">
            <v>0</v>
          </cell>
          <cell r="S499" t="str">
            <v>No</v>
          </cell>
          <cell r="T499" t="str">
            <v/>
          </cell>
          <cell r="U499" t="str">
            <v/>
          </cell>
          <cell r="V499">
            <v>43564.083333333336</v>
          </cell>
          <cell r="W499">
            <v>43564.083333333336</v>
          </cell>
          <cell r="X499" t="str">
            <v>Chile</v>
          </cell>
          <cell r="Z499">
            <v>2016</v>
          </cell>
        </row>
        <row r="500">
          <cell r="H500" t="str">
            <v>SRR8838742</v>
          </cell>
          <cell r="J500" t="str">
            <v>strain: LS1339</v>
          </cell>
          <cell r="K500" t="str">
            <v>isolation_source: cheese</v>
          </cell>
          <cell r="L500">
            <v>2974112</v>
          </cell>
          <cell r="M500">
            <v>21</v>
          </cell>
          <cell r="N500">
            <v>2925</v>
          </cell>
          <cell r="O500" t="str">
            <v>Yes</v>
          </cell>
          <cell r="P500">
            <v>0</v>
          </cell>
          <cell r="Q500">
            <v>0</v>
          </cell>
          <cell r="R500">
            <v>0</v>
          </cell>
          <cell r="S500" t="str">
            <v>No</v>
          </cell>
          <cell r="T500" t="str">
            <v/>
          </cell>
          <cell r="U500" t="str">
            <v/>
          </cell>
          <cell r="V500">
            <v>43564.083333333336</v>
          </cell>
          <cell r="W500">
            <v>43564.083333333336</v>
          </cell>
          <cell r="X500" t="str">
            <v>Chile</v>
          </cell>
          <cell r="Z500">
            <v>2016</v>
          </cell>
        </row>
        <row r="501">
          <cell r="H501" t="str">
            <v>SRR8838745</v>
          </cell>
          <cell r="J501" t="str">
            <v>strain: LS1338</v>
          </cell>
          <cell r="K501" t="str">
            <v>isolation_source: cheese</v>
          </cell>
          <cell r="L501">
            <v>3004914</v>
          </cell>
          <cell r="M501">
            <v>17</v>
          </cell>
          <cell r="N501">
            <v>2949</v>
          </cell>
          <cell r="O501" t="str">
            <v>Yes</v>
          </cell>
          <cell r="P501">
            <v>0</v>
          </cell>
          <cell r="Q501">
            <v>0</v>
          </cell>
          <cell r="R501">
            <v>0</v>
          </cell>
          <cell r="S501" t="str">
            <v>No</v>
          </cell>
          <cell r="T501" t="str">
            <v/>
          </cell>
          <cell r="U501" t="str">
            <v/>
          </cell>
          <cell r="V501">
            <v>43564.083333333336</v>
          </cell>
          <cell r="W501">
            <v>43564.083333333336</v>
          </cell>
          <cell r="X501" t="str">
            <v>Chile</v>
          </cell>
          <cell r="Z501">
            <v>2016</v>
          </cell>
        </row>
        <row r="502">
          <cell r="H502" t="str">
            <v>SRR8838748</v>
          </cell>
          <cell r="J502" t="str">
            <v>strain: LS1340</v>
          </cell>
          <cell r="K502" t="str">
            <v>isolation_source: cheese</v>
          </cell>
          <cell r="L502">
            <v>2944681</v>
          </cell>
          <cell r="M502">
            <v>32</v>
          </cell>
          <cell r="N502">
            <v>2900</v>
          </cell>
          <cell r="O502" t="str">
            <v>Yes</v>
          </cell>
          <cell r="P502">
            <v>0</v>
          </cell>
          <cell r="Q502">
            <v>0</v>
          </cell>
          <cell r="R502">
            <v>0</v>
          </cell>
          <cell r="S502" t="str">
            <v>No</v>
          </cell>
          <cell r="T502" t="str">
            <v/>
          </cell>
          <cell r="U502" t="str">
            <v/>
          </cell>
          <cell r="V502">
            <v>43564.083333333336</v>
          </cell>
          <cell r="W502">
            <v>43564.083333333336</v>
          </cell>
          <cell r="X502" t="str">
            <v>Chile</v>
          </cell>
          <cell r="Z502">
            <v>2016</v>
          </cell>
        </row>
        <row r="503">
          <cell r="H503" t="str">
            <v>SRR8838749</v>
          </cell>
          <cell r="J503" t="str">
            <v>strain: LS1335</v>
          </cell>
          <cell r="K503" t="str">
            <v>isolation_source: cheese</v>
          </cell>
          <cell r="L503">
            <v>2968689</v>
          </cell>
          <cell r="M503">
            <v>26</v>
          </cell>
          <cell r="N503">
            <v>2921</v>
          </cell>
          <cell r="O503" t="str">
            <v>Yes</v>
          </cell>
          <cell r="P503">
            <v>0</v>
          </cell>
          <cell r="Q503">
            <v>0</v>
          </cell>
          <cell r="R503">
            <v>0</v>
          </cell>
          <cell r="S503" t="str">
            <v>No</v>
          </cell>
          <cell r="T503" t="str">
            <v/>
          </cell>
          <cell r="U503" t="str">
            <v/>
          </cell>
          <cell r="V503">
            <v>43564.083333333336</v>
          </cell>
          <cell r="W503">
            <v>43564.083333333336</v>
          </cell>
          <cell r="X503" t="str">
            <v>Chile</v>
          </cell>
          <cell r="Z503">
            <v>2016</v>
          </cell>
        </row>
        <row r="504">
          <cell r="H504" t="str">
            <v>SRR8838750</v>
          </cell>
          <cell r="J504" t="str">
            <v>strain: LS1334</v>
          </cell>
          <cell r="K504" t="str">
            <v>isolation_source: cheese</v>
          </cell>
          <cell r="L504">
            <v>2984130</v>
          </cell>
          <cell r="M504">
            <v>18</v>
          </cell>
          <cell r="N504">
            <v>2931</v>
          </cell>
          <cell r="O504" t="str">
            <v>Yes</v>
          </cell>
          <cell r="P504">
            <v>0</v>
          </cell>
          <cell r="Q504">
            <v>0</v>
          </cell>
          <cell r="R504">
            <v>0</v>
          </cell>
          <cell r="S504" t="str">
            <v>No</v>
          </cell>
          <cell r="T504" t="str">
            <v/>
          </cell>
          <cell r="U504" t="str">
            <v/>
          </cell>
          <cell r="V504">
            <v>43564.083333333336</v>
          </cell>
          <cell r="W504">
            <v>43564.083333333336</v>
          </cell>
          <cell r="X504" t="str">
            <v>Chile</v>
          </cell>
          <cell r="Z504">
            <v>2016</v>
          </cell>
        </row>
        <row r="505">
          <cell r="H505" t="str">
            <v>SRR8838775</v>
          </cell>
          <cell r="J505" t="str">
            <v>strain: LS1337</v>
          </cell>
          <cell r="K505" t="str">
            <v>isolation_source: cheese</v>
          </cell>
          <cell r="L505">
            <v>3043564</v>
          </cell>
          <cell r="M505">
            <v>16</v>
          </cell>
          <cell r="N505">
            <v>2983</v>
          </cell>
          <cell r="O505" t="str">
            <v>Yes</v>
          </cell>
          <cell r="P505">
            <v>0</v>
          </cell>
          <cell r="Q505">
            <v>0</v>
          </cell>
          <cell r="R505">
            <v>0</v>
          </cell>
          <cell r="S505" t="str">
            <v>No</v>
          </cell>
          <cell r="T505" t="str">
            <v/>
          </cell>
          <cell r="U505" t="str">
            <v/>
          </cell>
          <cell r="V505">
            <v>43564.083333333336</v>
          </cell>
          <cell r="W505">
            <v>43564.083333333336</v>
          </cell>
          <cell r="X505" t="str">
            <v>Chile</v>
          </cell>
          <cell r="Z505">
            <v>2016</v>
          </cell>
        </row>
        <row r="506">
          <cell r="H506" t="str">
            <v>SRR8838777</v>
          </cell>
          <cell r="J506" t="str">
            <v>strain: LS1313</v>
          </cell>
          <cell r="K506" t="str">
            <v>isolation_source: cheese</v>
          </cell>
          <cell r="L506">
            <v>3231348</v>
          </cell>
          <cell r="M506">
            <v>27</v>
          </cell>
          <cell r="N506">
            <v>3215</v>
          </cell>
          <cell r="O506" t="str">
            <v>Yes</v>
          </cell>
          <cell r="P506">
            <v>0</v>
          </cell>
          <cell r="Q506">
            <v>0</v>
          </cell>
          <cell r="R506">
            <v>0</v>
          </cell>
          <cell r="S506" t="str">
            <v>No</v>
          </cell>
          <cell r="T506" t="str">
            <v/>
          </cell>
          <cell r="U506" t="str">
            <v/>
          </cell>
          <cell r="V506">
            <v>43564.083333333336</v>
          </cell>
          <cell r="W506">
            <v>43564.083333333336</v>
          </cell>
          <cell r="X506" t="str">
            <v>Chile</v>
          </cell>
          <cell r="Z506">
            <v>2016</v>
          </cell>
        </row>
        <row r="507">
          <cell r="H507" t="str">
            <v>SRR9335562</v>
          </cell>
          <cell r="J507" t="str">
            <v>strain: 19B04832-9</v>
          </cell>
          <cell r="K507" t="str">
            <v>isolation_source: raw milk cheese</v>
          </cell>
          <cell r="L507">
            <v>2886860</v>
          </cell>
          <cell r="M507">
            <v>47</v>
          </cell>
          <cell r="N507">
            <v>2846</v>
          </cell>
          <cell r="O507" t="str">
            <v>Yes</v>
          </cell>
          <cell r="P507">
            <v>0</v>
          </cell>
          <cell r="Q507">
            <v>0</v>
          </cell>
          <cell r="R507">
            <v>0</v>
          </cell>
          <cell r="S507" t="str">
            <v>No</v>
          </cell>
          <cell r="T507" t="str">
            <v/>
          </cell>
          <cell r="U507" t="str">
            <v/>
          </cell>
          <cell r="V507">
            <v>43671.083333333336</v>
          </cell>
          <cell r="W507">
            <v>43671.083333333336</v>
          </cell>
          <cell r="X507" t="str">
            <v>USA</v>
          </cell>
          <cell r="Y507" t="str">
            <v>New York</v>
          </cell>
          <cell r="Z507">
            <v>2019</v>
          </cell>
        </row>
        <row r="508">
          <cell r="H508" t="str">
            <v>SRR9335572</v>
          </cell>
          <cell r="J508" t="str">
            <v>strain: 19B05997-10</v>
          </cell>
          <cell r="K508" t="str">
            <v>isolation_source: raw milk cheese aged 60 days</v>
          </cell>
          <cell r="L508">
            <v>2985982</v>
          </cell>
          <cell r="M508">
            <v>102</v>
          </cell>
          <cell r="N508">
            <v>3001</v>
          </cell>
          <cell r="O508" t="str">
            <v>Yes</v>
          </cell>
          <cell r="P508">
            <v>0</v>
          </cell>
          <cell r="Q508">
            <v>0</v>
          </cell>
          <cell r="R508">
            <v>0</v>
          </cell>
          <cell r="S508" t="str">
            <v>No</v>
          </cell>
          <cell r="T508" t="str">
            <v/>
          </cell>
          <cell r="U508" t="str">
            <v/>
          </cell>
          <cell r="V508">
            <v>43671.083333333336</v>
          </cell>
          <cell r="W508">
            <v>43671.083333333336</v>
          </cell>
          <cell r="X508" t="str">
            <v>USA</v>
          </cell>
          <cell r="Y508" t="str">
            <v>New York</v>
          </cell>
          <cell r="Z508">
            <v>2019</v>
          </cell>
        </row>
        <row r="509">
          <cell r="H509" t="str">
            <v>SRR9335586</v>
          </cell>
          <cell r="J509" t="str">
            <v>strain: 19B04345-7</v>
          </cell>
          <cell r="K509" t="str">
            <v>isolation_source: queso fresco cotija</v>
          </cell>
          <cell r="L509">
            <v>3168308</v>
          </cell>
          <cell r="M509">
            <v>113</v>
          </cell>
          <cell r="N509">
            <v>3164</v>
          </cell>
          <cell r="O509" t="str">
            <v>Yes</v>
          </cell>
          <cell r="P509">
            <v>0</v>
          </cell>
          <cell r="Q509">
            <v>0</v>
          </cell>
          <cell r="R509">
            <v>0</v>
          </cell>
          <cell r="S509" t="str">
            <v>No</v>
          </cell>
          <cell r="T509" t="str">
            <v/>
          </cell>
          <cell r="U509" t="str">
            <v/>
          </cell>
          <cell r="V509">
            <v>43671.083333333336</v>
          </cell>
          <cell r="W509">
            <v>43671.083333333336</v>
          </cell>
          <cell r="X509" t="str">
            <v>USA</v>
          </cell>
          <cell r="Y509" t="str">
            <v>New York</v>
          </cell>
          <cell r="Z509">
            <v>2019</v>
          </cell>
        </row>
        <row r="510">
          <cell r="H510" t="str">
            <v>SRR9335595</v>
          </cell>
          <cell r="J510" t="str">
            <v>strain: 19B04832-1</v>
          </cell>
          <cell r="K510" t="str">
            <v>isolation_source: raw milk cheese</v>
          </cell>
          <cell r="L510">
            <v>2877166</v>
          </cell>
          <cell r="M510">
            <v>43</v>
          </cell>
          <cell r="N510">
            <v>2840</v>
          </cell>
          <cell r="O510" t="str">
            <v>Yes</v>
          </cell>
          <cell r="P510">
            <v>0</v>
          </cell>
          <cell r="Q510">
            <v>0</v>
          </cell>
          <cell r="R510">
            <v>0</v>
          </cell>
          <cell r="S510" t="str">
            <v>No</v>
          </cell>
          <cell r="T510" t="str">
            <v/>
          </cell>
          <cell r="U510" t="str">
            <v/>
          </cell>
          <cell r="V510">
            <v>43671.083333333336</v>
          </cell>
          <cell r="W510">
            <v>43671.083333333336</v>
          </cell>
          <cell r="X510" t="str">
            <v>USA</v>
          </cell>
          <cell r="Y510" t="str">
            <v>New York</v>
          </cell>
          <cell r="Z510">
            <v>2019</v>
          </cell>
        </row>
        <row r="511">
          <cell r="H511" t="str">
            <v>SRR9335616</v>
          </cell>
          <cell r="J511" t="str">
            <v>strain: 19B04399-1</v>
          </cell>
          <cell r="K511" t="str">
            <v>isolation_source: raw milk cheese</v>
          </cell>
          <cell r="L511">
            <v>2934036</v>
          </cell>
          <cell r="M511">
            <v>44</v>
          </cell>
          <cell r="N511">
            <v>2892</v>
          </cell>
          <cell r="O511" t="str">
            <v>Yes</v>
          </cell>
          <cell r="P511">
            <v>0</v>
          </cell>
          <cell r="Q511">
            <v>0</v>
          </cell>
          <cell r="R511">
            <v>0</v>
          </cell>
          <cell r="S511" t="str">
            <v>No</v>
          </cell>
          <cell r="T511" t="str">
            <v/>
          </cell>
          <cell r="U511" t="str">
            <v/>
          </cell>
          <cell r="V511">
            <v>43671.083333333336</v>
          </cell>
          <cell r="W511">
            <v>43671.083333333336</v>
          </cell>
          <cell r="X511" t="str">
            <v>USA</v>
          </cell>
          <cell r="Y511" t="str">
            <v>New York</v>
          </cell>
          <cell r="Z511">
            <v>2019</v>
          </cell>
        </row>
        <row r="512">
          <cell r="H512" t="str">
            <v>SRR9335703</v>
          </cell>
          <cell r="J512" t="str">
            <v>strain: 19B04345-1</v>
          </cell>
          <cell r="K512" t="str">
            <v>isolation_source: queso fresco cotija</v>
          </cell>
          <cell r="L512">
            <v>3170612</v>
          </cell>
          <cell r="M512">
            <v>124</v>
          </cell>
          <cell r="N512">
            <v>3171</v>
          </cell>
          <cell r="O512" t="str">
            <v>Yes</v>
          </cell>
          <cell r="P512">
            <v>0</v>
          </cell>
          <cell r="Q512">
            <v>0</v>
          </cell>
          <cell r="R512">
            <v>0</v>
          </cell>
          <cell r="S512" t="str">
            <v>No</v>
          </cell>
          <cell r="T512" t="str">
            <v/>
          </cell>
          <cell r="U512" t="str">
            <v/>
          </cell>
          <cell r="V512">
            <v>43671.083333333336</v>
          </cell>
          <cell r="W512">
            <v>43671.083333333336</v>
          </cell>
          <cell r="X512" t="str">
            <v>USA</v>
          </cell>
          <cell r="Y512" t="str">
            <v>New York</v>
          </cell>
          <cell r="Z512">
            <v>2019</v>
          </cell>
        </row>
        <row r="513">
          <cell r="H513" t="str">
            <v>SRR955385</v>
          </cell>
          <cell r="J513" t="str">
            <v>strain: CFSAN006121</v>
          </cell>
          <cell r="K513" t="str">
            <v>isolation_source: cheese</v>
          </cell>
          <cell r="L513">
            <v>2978847</v>
          </cell>
          <cell r="M513">
            <v>16</v>
          </cell>
          <cell r="N513">
            <v>2924</v>
          </cell>
          <cell r="O513" t="str">
            <v>Yes</v>
          </cell>
          <cell r="P513">
            <v>0</v>
          </cell>
          <cell r="Q513">
            <v>0</v>
          </cell>
          <cell r="R513">
            <v>0</v>
          </cell>
          <cell r="S513" t="str">
            <v>No</v>
          </cell>
          <cell r="T513" t="str">
            <v/>
          </cell>
          <cell r="U513" t="str">
            <v/>
          </cell>
          <cell r="V513">
            <v>43544.041666666664</v>
          </cell>
          <cell r="W513">
            <v>43544.041666666664</v>
          </cell>
          <cell r="X513" t="str">
            <v>USA</v>
          </cell>
          <cell r="Y513" t="str">
            <v>Minnesota</v>
          </cell>
          <cell r="Z513">
            <v>2013</v>
          </cell>
        </row>
        <row r="514">
          <cell r="H514" t="str">
            <v>SRR955387</v>
          </cell>
          <cell r="J514" t="str">
            <v>strain: CFSAN006123</v>
          </cell>
          <cell r="K514" t="str">
            <v>isolation_source: cheese</v>
          </cell>
          <cell r="L514">
            <v>2994976</v>
          </cell>
          <cell r="M514">
            <v>20</v>
          </cell>
          <cell r="N514">
            <v>2937</v>
          </cell>
          <cell r="O514" t="str">
            <v>Yes</v>
          </cell>
          <cell r="P514">
            <v>0</v>
          </cell>
          <cell r="Q514">
            <v>0</v>
          </cell>
          <cell r="R514">
            <v>0</v>
          </cell>
          <cell r="S514" t="str">
            <v>No</v>
          </cell>
          <cell r="T514" t="str">
            <v/>
          </cell>
          <cell r="U514" t="str">
            <v/>
          </cell>
          <cell r="V514">
            <v>43550.041666666664</v>
          </cell>
          <cell r="W514">
            <v>43550.041666666664</v>
          </cell>
          <cell r="X514" t="str">
            <v>USA</v>
          </cell>
          <cell r="Y514" t="str">
            <v>Minnesota</v>
          </cell>
          <cell r="Z514">
            <v>2013</v>
          </cell>
        </row>
        <row r="515">
          <cell r="H515" t="str">
            <v>SRR9729863</v>
          </cell>
          <cell r="J515" t="str">
            <v>strain: Ulm_72</v>
          </cell>
          <cell r="K515" t="str">
            <v>isolation_source: cheese</v>
          </cell>
          <cell r="L515">
            <v>3079948</v>
          </cell>
          <cell r="M515">
            <v>44</v>
          </cell>
          <cell r="N515">
            <v>3055</v>
          </cell>
          <cell r="O515" t="str">
            <v>Yes</v>
          </cell>
          <cell r="P515">
            <v>0</v>
          </cell>
          <cell r="Q515">
            <v>0</v>
          </cell>
          <cell r="R515">
            <v>0</v>
          </cell>
          <cell r="S515" t="str">
            <v>No</v>
          </cell>
          <cell r="T515" t="str">
            <v/>
          </cell>
          <cell r="U515" t="str">
            <v/>
          </cell>
          <cell r="V515">
            <v>43861.041666666664</v>
          </cell>
          <cell r="W515">
            <v>43861.041666666664</v>
          </cell>
          <cell r="X515" t="str">
            <v>Uruguay</v>
          </cell>
          <cell r="Z515">
            <v>2016</v>
          </cell>
        </row>
        <row r="516">
          <cell r="H516" t="str">
            <v>SRR9732314</v>
          </cell>
          <cell r="J516" t="str">
            <v>strain: Ulm_8</v>
          </cell>
          <cell r="K516" t="str">
            <v>isolation_source: cheese</v>
          </cell>
          <cell r="L516">
            <v>3083198</v>
          </cell>
          <cell r="M516">
            <v>70</v>
          </cell>
          <cell r="N516">
            <v>3030</v>
          </cell>
          <cell r="O516" t="str">
            <v>Yes</v>
          </cell>
          <cell r="P516">
            <v>0</v>
          </cell>
          <cell r="Q516">
            <v>0</v>
          </cell>
          <cell r="R516">
            <v>0</v>
          </cell>
          <cell r="S516" t="str">
            <v>No</v>
          </cell>
          <cell r="T516" t="str">
            <v/>
          </cell>
          <cell r="U516" t="str">
            <v/>
          </cell>
          <cell r="V516">
            <v>43860.041666666664</v>
          </cell>
          <cell r="W516">
            <v>43860.041666666664</v>
          </cell>
          <cell r="X516" t="str">
            <v>Uruguay</v>
          </cell>
          <cell r="Z516">
            <v>2011</v>
          </cell>
        </row>
        <row r="517">
          <cell r="H517" t="str">
            <v>SRR9732315</v>
          </cell>
          <cell r="J517" t="str">
            <v>strain: Ulm_9</v>
          </cell>
          <cell r="K517" t="str">
            <v>isolation_source: cheese</v>
          </cell>
          <cell r="L517">
            <v>3070410</v>
          </cell>
          <cell r="M517">
            <v>56</v>
          </cell>
          <cell r="N517">
            <v>3036</v>
          </cell>
          <cell r="O517" t="str">
            <v>Yes</v>
          </cell>
          <cell r="P517">
            <v>0</v>
          </cell>
          <cell r="Q517">
            <v>0</v>
          </cell>
          <cell r="R517">
            <v>0</v>
          </cell>
          <cell r="S517" t="str">
            <v>No</v>
          </cell>
          <cell r="T517" t="str">
            <v/>
          </cell>
          <cell r="U517" t="str">
            <v/>
          </cell>
          <cell r="V517">
            <v>43860.041666666664</v>
          </cell>
          <cell r="W517">
            <v>43860.041666666664</v>
          </cell>
          <cell r="X517" t="str">
            <v>Uruguay</v>
          </cell>
          <cell r="Z517">
            <v>2011</v>
          </cell>
        </row>
        <row r="518">
          <cell r="H518" t="str">
            <v>SRR975370</v>
          </cell>
          <cell r="J518" t="str">
            <v>strain: CFSAN003811</v>
          </cell>
          <cell r="K518" t="str">
            <v>isolation_source: goat cheese</v>
          </cell>
          <cell r="L518">
            <v>3126172</v>
          </cell>
          <cell r="M518">
            <v>24</v>
          </cell>
          <cell r="N518">
            <v>3139</v>
          </cell>
          <cell r="O518" t="str">
            <v>Yes</v>
          </cell>
          <cell r="P518">
            <v>0</v>
          </cell>
          <cell r="Q518">
            <v>0</v>
          </cell>
          <cell r="R518">
            <v>0</v>
          </cell>
          <cell r="S518" t="str">
            <v>No</v>
          </cell>
          <cell r="T518" t="str">
            <v/>
          </cell>
          <cell r="U518" t="str">
            <v/>
          </cell>
          <cell r="V518">
            <v>43563.083333333336</v>
          </cell>
          <cell r="W518">
            <v>43563.083333333336</v>
          </cell>
          <cell r="X518" t="str">
            <v>Spain</v>
          </cell>
          <cell r="Y518" t="str">
            <v xml:space="preserve"> </v>
          </cell>
          <cell r="Z518">
            <v>2009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s_ncbi"/>
      <sheetName val="all_samples_metadata"/>
      <sheetName val="samples_used_metadata"/>
      <sheetName val="samples_mlst_failed"/>
    </sheetNames>
    <sheetDataSet>
      <sheetData sheetId="0">
        <row r="2">
          <cell r="H2" t="str">
            <v>SRR1177313</v>
          </cell>
          <cell r="I2"/>
          <cell r="J2" t="str">
            <v>strain: VA-WGS-00221</v>
          </cell>
          <cell r="K2" t="str">
            <v>isolation_source: fresh cheese curd</v>
          </cell>
          <cell r="L2">
            <v>3130306</v>
          </cell>
          <cell r="M2">
            <v>18</v>
          </cell>
          <cell r="N2">
            <v>3086</v>
          </cell>
          <cell r="O2" t="str">
            <v>Yes</v>
          </cell>
          <cell r="P2">
            <v>0</v>
          </cell>
          <cell r="Q2">
            <v>0</v>
          </cell>
          <cell r="R2">
            <v>0</v>
          </cell>
          <cell r="S2" t="str">
            <v>No</v>
          </cell>
          <cell r="T2" t="str">
            <v/>
          </cell>
          <cell r="U2" t="str">
            <v/>
          </cell>
          <cell r="V2">
            <v>43551.041666666664</v>
          </cell>
          <cell r="W2">
            <v>43551.041666666664</v>
          </cell>
          <cell r="X2" t="str">
            <v>USA</v>
          </cell>
          <cell r="Y2" t="str">
            <v>Virginia</v>
          </cell>
          <cell r="Z2">
            <v>2014</v>
          </cell>
        </row>
        <row r="3">
          <cell r="H3" t="str">
            <v>SRR1378347</v>
          </cell>
          <cell r="I3"/>
          <cell r="J3" t="str">
            <v>strain: CFSAN011015</v>
          </cell>
          <cell r="K3" t="str">
            <v>isolation_source: fresh cheese curd</v>
          </cell>
          <cell r="L3">
            <v>3064767</v>
          </cell>
          <cell r="M3">
            <v>30</v>
          </cell>
          <cell r="N3">
            <v>3033</v>
          </cell>
          <cell r="O3" t="str">
            <v>Yes</v>
          </cell>
          <cell r="P3">
            <v>0</v>
          </cell>
          <cell r="Q3">
            <v>0</v>
          </cell>
          <cell r="R3">
            <v>0</v>
          </cell>
          <cell r="S3" t="str">
            <v>No</v>
          </cell>
          <cell r="T3" t="str">
            <v/>
          </cell>
          <cell r="U3" t="str">
            <v/>
          </cell>
          <cell r="V3">
            <v>43433.041666666664</v>
          </cell>
          <cell r="W3">
            <v>43396.083333333336</v>
          </cell>
          <cell r="X3" t="str">
            <v>USA</v>
          </cell>
          <cell r="Y3" t="str">
            <v>Maryland</v>
          </cell>
          <cell r="Z3">
            <v>2014</v>
          </cell>
        </row>
        <row r="4">
          <cell r="H4" t="str">
            <v>SRR1378351</v>
          </cell>
          <cell r="I4"/>
          <cell r="J4" t="str">
            <v>strain: CFSAN011017</v>
          </cell>
          <cell r="K4" t="str">
            <v>isolation_source: fresh cheese curd</v>
          </cell>
          <cell r="L4">
            <v>3065819</v>
          </cell>
          <cell r="M4">
            <v>22</v>
          </cell>
          <cell r="N4">
            <v>3033</v>
          </cell>
          <cell r="O4" t="str">
            <v>Yes</v>
          </cell>
          <cell r="P4">
            <v>0</v>
          </cell>
          <cell r="Q4">
            <v>0</v>
          </cell>
          <cell r="R4">
            <v>0</v>
          </cell>
          <cell r="S4" t="str">
            <v>No</v>
          </cell>
          <cell r="T4" t="str">
            <v/>
          </cell>
          <cell r="U4" t="str">
            <v/>
          </cell>
          <cell r="V4">
            <v>43433.041666666664</v>
          </cell>
          <cell r="W4">
            <v>43396.083333333336</v>
          </cell>
          <cell r="X4" t="str">
            <v>USA</v>
          </cell>
          <cell r="Y4" t="str">
            <v>Maryland</v>
          </cell>
          <cell r="Z4">
            <v>2014</v>
          </cell>
        </row>
        <row r="5">
          <cell r="H5" t="str">
            <v>SRR1378352</v>
          </cell>
          <cell r="I5"/>
          <cell r="J5" t="str">
            <v>strain: CFSAN012616</v>
          </cell>
          <cell r="K5" t="str">
            <v>isolation_source: fontina cheese</v>
          </cell>
          <cell r="L5">
            <v>2952461</v>
          </cell>
          <cell r="M5">
            <v>37</v>
          </cell>
          <cell r="N5">
            <v>2919</v>
          </cell>
          <cell r="O5" t="str">
            <v>Yes</v>
          </cell>
          <cell r="P5">
            <v>0</v>
          </cell>
          <cell r="Q5">
            <v>0</v>
          </cell>
          <cell r="R5">
            <v>0</v>
          </cell>
          <cell r="S5" t="str">
            <v>No</v>
          </cell>
          <cell r="T5" t="str">
            <v/>
          </cell>
          <cell r="U5" t="str">
            <v/>
          </cell>
          <cell r="V5">
            <v>43551.041666666664</v>
          </cell>
          <cell r="W5">
            <v>43551.041666666664</v>
          </cell>
          <cell r="X5" t="str">
            <v>Italy</v>
          </cell>
          <cell r="Y5"/>
          <cell r="Z5">
            <v>2014</v>
          </cell>
        </row>
        <row r="6">
          <cell r="H6" t="str">
            <v>SRR1378353</v>
          </cell>
          <cell r="I6"/>
          <cell r="J6" t="str">
            <v>strain: CFSAN011018</v>
          </cell>
          <cell r="K6" t="str">
            <v>isolation_source: fresh cheese curd</v>
          </cell>
          <cell r="L6">
            <v>3118021</v>
          </cell>
          <cell r="M6">
            <v>38</v>
          </cell>
          <cell r="N6">
            <v>3075</v>
          </cell>
          <cell r="O6" t="str">
            <v>Yes</v>
          </cell>
          <cell r="P6">
            <v>0</v>
          </cell>
          <cell r="Q6">
            <v>0</v>
          </cell>
          <cell r="R6">
            <v>0</v>
          </cell>
          <cell r="S6" t="str">
            <v>No</v>
          </cell>
          <cell r="T6" t="str">
            <v/>
          </cell>
          <cell r="U6" t="str">
            <v/>
          </cell>
          <cell r="V6">
            <v>43433.041666666664</v>
          </cell>
          <cell r="W6">
            <v>43396.083333333336</v>
          </cell>
          <cell r="X6" t="str">
            <v>USA</v>
          </cell>
          <cell r="Y6" t="str">
            <v>Maryland</v>
          </cell>
          <cell r="Z6">
            <v>2014</v>
          </cell>
        </row>
        <row r="7">
          <cell r="H7" t="str">
            <v>SRR1378358</v>
          </cell>
          <cell r="I7"/>
          <cell r="J7" t="str">
            <v>strain: CFSAN011016</v>
          </cell>
          <cell r="K7" t="str">
            <v>isolation_source: fresh cheese curd</v>
          </cell>
          <cell r="L7">
            <v>3037925</v>
          </cell>
          <cell r="M7">
            <v>22</v>
          </cell>
          <cell r="N7">
            <v>3008</v>
          </cell>
          <cell r="O7" t="str">
            <v>Yes</v>
          </cell>
          <cell r="P7">
            <v>0</v>
          </cell>
          <cell r="Q7">
            <v>0</v>
          </cell>
          <cell r="R7">
            <v>0</v>
          </cell>
          <cell r="S7" t="str">
            <v>No</v>
          </cell>
          <cell r="T7" t="str">
            <v/>
          </cell>
          <cell r="U7" t="str">
            <v/>
          </cell>
          <cell r="V7">
            <v>43433.041666666664</v>
          </cell>
          <cell r="W7">
            <v>43396.083333333336</v>
          </cell>
          <cell r="X7" t="str">
            <v>USA</v>
          </cell>
          <cell r="Y7" t="str">
            <v>Maryland</v>
          </cell>
          <cell r="Z7">
            <v>2014</v>
          </cell>
        </row>
        <row r="8">
          <cell r="H8" t="str">
            <v>SRR1449928</v>
          </cell>
          <cell r="I8"/>
          <cell r="J8" t="str">
            <v>strain: FDA849577</v>
          </cell>
          <cell r="K8" t="str">
            <v>isolation_source: gouda cheese</v>
          </cell>
          <cell r="L8">
            <v>2900625</v>
          </cell>
          <cell r="M8">
            <v>79</v>
          </cell>
          <cell r="N8">
            <v>2865</v>
          </cell>
          <cell r="O8" t="str">
            <v>Yes</v>
          </cell>
          <cell r="P8">
            <v>0</v>
          </cell>
          <cell r="Q8">
            <v>0</v>
          </cell>
          <cell r="R8">
            <v>0</v>
          </cell>
          <cell r="S8" t="str">
            <v>No</v>
          </cell>
          <cell r="T8" t="str">
            <v/>
          </cell>
          <cell r="U8" t="str">
            <v/>
          </cell>
          <cell r="V8">
            <v>43906.041666666664</v>
          </cell>
          <cell r="W8">
            <v>43396.083333333336</v>
          </cell>
          <cell r="X8" t="str">
            <v>USA</v>
          </cell>
          <cell r="Y8" t="str">
            <v>Massachusetts</v>
          </cell>
          <cell r="Z8">
            <v>2014</v>
          </cell>
        </row>
        <row r="9">
          <cell r="H9" t="str">
            <v>SRR1509605</v>
          </cell>
          <cell r="I9"/>
          <cell r="J9" t="str">
            <v>strain: MOD1_LS86</v>
          </cell>
          <cell r="K9" t="str">
            <v>isolation_source: ricotta cheese</v>
          </cell>
          <cell r="L9">
            <v>3102093</v>
          </cell>
          <cell r="M9">
            <v>18</v>
          </cell>
          <cell r="N9">
            <v>3049</v>
          </cell>
          <cell r="O9" t="str">
            <v>Yes</v>
          </cell>
          <cell r="P9">
            <v>0</v>
          </cell>
          <cell r="Q9">
            <v>0</v>
          </cell>
          <cell r="R9">
            <v>0</v>
          </cell>
          <cell r="S9" t="str">
            <v>No</v>
          </cell>
          <cell r="T9" t="str">
            <v/>
          </cell>
          <cell r="U9" t="str">
            <v/>
          </cell>
          <cell r="V9">
            <v>43551.041666666664</v>
          </cell>
          <cell r="W9">
            <v>43551.041666666664</v>
          </cell>
          <cell r="X9" t="str">
            <v>USA</v>
          </cell>
          <cell r="Y9"/>
          <cell r="Z9">
            <v>1987</v>
          </cell>
        </row>
        <row r="10">
          <cell r="H10" t="str">
            <v>SRR1509665</v>
          </cell>
          <cell r="I10"/>
          <cell r="J10" t="str">
            <v>strain: FDA865691</v>
          </cell>
          <cell r="K10" t="str">
            <v>isolation_source: cabrioulet cheese (aged over 2 months)</v>
          </cell>
          <cell r="L10">
            <v>3041857</v>
          </cell>
          <cell r="M10">
            <v>24</v>
          </cell>
          <cell r="N10">
            <v>3037</v>
          </cell>
          <cell r="O10" t="str">
            <v>Yes</v>
          </cell>
          <cell r="P10">
            <v>0</v>
          </cell>
          <cell r="Q10">
            <v>0</v>
          </cell>
          <cell r="R10">
            <v>0</v>
          </cell>
          <cell r="S10" t="str">
            <v>No</v>
          </cell>
          <cell r="T10" t="str">
            <v/>
          </cell>
          <cell r="U10" t="str">
            <v/>
          </cell>
          <cell r="V10">
            <v>43901.041666666664</v>
          </cell>
          <cell r="W10">
            <v>43551.041666666664</v>
          </cell>
          <cell r="X10" t="str">
            <v>France</v>
          </cell>
          <cell r="Y10"/>
          <cell r="Z10">
            <v>2014</v>
          </cell>
        </row>
        <row r="11">
          <cell r="H11" t="str">
            <v>SRR1745606</v>
          </cell>
          <cell r="I11"/>
          <cell r="J11" t="str">
            <v>strain: FDA877636 1-1</v>
          </cell>
          <cell r="K11" t="str">
            <v>isolation_source: raw milk cheddar cheese</v>
          </cell>
          <cell r="L11">
            <v>2958199</v>
          </cell>
          <cell r="M11">
            <v>16</v>
          </cell>
          <cell r="N11">
            <v>2902</v>
          </cell>
          <cell r="O11" t="str">
            <v>Yes</v>
          </cell>
          <cell r="P11">
            <v>0</v>
          </cell>
          <cell r="Q11">
            <v>0</v>
          </cell>
          <cell r="R11">
            <v>0</v>
          </cell>
          <cell r="S11" t="str">
            <v>No</v>
          </cell>
          <cell r="T11" t="str">
            <v/>
          </cell>
          <cell r="U11" t="str">
            <v/>
          </cell>
          <cell r="V11">
            <v>43901.041666666664</v>
          </cell>
          <cell r="W11">
            <v>43551.041666666664</v>
          </cell>
          <cell r="X11" t="str">
            <v>USA</v>
          </cell>
          <cell r="Y11" t="str">
            <v>Michigan</v>
          </cell>
          <cell r="Z11">
            <v>2014</v>
          </cell>
        </row>
        <row r="12">
          <cell r="H12" t="str">
            <v>SRR1763800</v>
          </cell>
          <cell r="I12"/>
          <cell r="J12" t="str">
            <v>strain: FDA435294-1</v>
          </cell>
          <cell r="K12" t="str">
            <v>isolation_source: cheese</v>
          </cell>
          <cell r="L12">
            <v>2962604</v>
          </cell>
          <cell r="M12">
            <v>19</v>
          </cell>
          <cell r="N12">
            <v>2894</v>
          </cell>
          <cell r="O12" t="str">
            <v>Yes</v>
          </cell>
          <cell r="P12">
            <v>0</v>
          </cell>
          <cell r="Q12">
            <v>0</v>
          </cell>
          <cell r="R12">
            <v>0</v>
          </cell>
          <cell r="S12" t="str">
            <v>No</v>
          </cell>
          <cell r="T12" t="str">
            <v/>
          </cell>
          <cell r="U12" t="str">
            <v/>
          </cell>
          <cell r="V12">
            <v>43899.041666666664</v>
          </cell>
          <cell r="W12">
            <v>43504.041666666664</v>
          </cell>
          <cell r="X12" t="str">
            <v>USA</v>
          </cell>
          <cell r="Y12"/>
          <cell r="Z12">
            <v>2010</v>
          </cell>
        </row>
        <row r="13">
          <cell r="H13" t="str">
            <v>SRR1763844</v>
          </cell>
          <cell r="I13"/>
          <cell r="J13" t="str">
            <v>strain: FDA435294-2</v>
          </cell>
          <cell r="K13" t="str">
            <v>isolation_source: cheese</v>
          </cell>
          <cell r="L13">
            <v>2946639</v>
          </cell>
          <cell r="M13">
            <v>13</v>
          </cell>
          <cell r="N13">
            <v>2881</v>
          </cell>
          <cell r="O13" t="str">
            <v>Yes</v>
          </cell>
          <cell r="P13">
            <v>0</v>
          </cell>
          <cell r="Q13">
            <v>0</v>
          </cell>
          <cell r="R13">
            <v>0</v>
          </cell>
          <cell r="S13" t="str">
            <v>No</v>
          </cell>
          <cell r="T13" t="str">
            <v/>
          </cell>
          <cell r="U13" t="str">
            <v/>
          </cell>
          <cell r="V13">
            <v>43901.041666666664</v>
          </cell>
          <cell r="W13">
            <v>43551.041666666664</v>
          </cell>
          <cell r="X13" t="str">
            <v>USA</v>
          </cell>
          <cell r="Y13"/>
          <cell r="Z13">
            <v>2010</v>
          </cell>
        </row>
        <row r="14">
          <cell r="H14" t="str">
            <v>SRR1849330</v>
          </cell>
          <cell r="I14"/>
          <cell r="J14" t="str">
            <v>strain: CFSAN029504</v>
          </cell>
          <cell r="K14" t="str">
            <v>isolation_source: aged raw milk cheese prep 10/17/14</v>
          </cell>
          <cell r="L14">
            <v>2888811</v>
          </cell>
          <cell r="M14">
            <v>17</v>
          </cell>
          <cell r="N14">
            <v>2861</v>
          </cell>
          <cell r="O14" t="str">
            <v>Yes</v>
          </cell>
          <cell r="P14">
            <v>0</v>
          </cell>
          <cell r="Q14">
            <v>0</v>
          </cell>
          <cell r="R14">
            <v>0</v>
          </cell>
          <cell r="S14" t="str">
            <v>No</v>
          </cell>
          <cell r="T14" t="str">
            <v/>
          </cell>
          <cell r="U14" t="str">
            <v/>
          </cell>
          <cell r="V14">
            <v>43551.041666666664</v>
          </cell>
          <cell r="W14">
            <v>43551.041666666664</v>
          </cell>
          <cell r="X14" t="str">
            <v>USA</v>
          </cell>
          <cell r="Y14" t="str">
            <v>New Hampshire</v>
          </cell>
          <cell r="Z14">
            <v>2015</v>
          </cell>
        </row>
        <row r="15">
          <cell r="H15" t="str">
            <v>SRR3168987</v>
          </cell>
          <cell r="I15"/>
          <cell r="J15" t="str">
            <v>strain: CFSAN044770</v>
          </cell>
          <cell r="K15" t="str">
            <v>isolation_source: bovine cheese</v>
          </cell>
          <cell r="L15">
            <v>0</v>
          </cell>
          <cell r="M15">
            <v>0</v>
          </cell>
          <cell r="N15">
            <v>0</v>
          </cell>
          <cell r="O15" t="str">
            <v>No</v>
          </cell>
          <cell r="P15">
            <v>0</v>
          </cell>
          <cell r="Q15">
            <v>0</v>
          </cell>
          <cell r="R15">
            <v>0</v>
          </cell>
          <cell r="S15" t="str">
            <v>No</v>
          </cell>
          <cell r="T15" t="str">
            <v>NZ_NYDK01000001-NZ_NYDK01000019</v>
          </cell>
          <cell r="U15" t="str">
            <v/>
          </cell>
          <cell r="V15">
            <v>44027.083333333336</v>
          </cell>
          <cell r="W15">
            <v>43024.083333333336</v>
          </cell>
          <cell r="X15" t="str">
            <v>Italy</v>
          </cell>
          <cell r="Y15"/>
          <cell r="Z15">
            <v>2003</v>
          </cell>
        </row>
        <row r="16">
          <cell r="H16" t="str">
            <v>SRR3169084</v>
          </cell>
          <cell r="I16"/>
          <cell r="J16" t="str">
            <v>strain: CFSAN044742</v>
          </cell>
          <cell r="K16" t="str">
            <v>isolation_source: cheese</v>
          </cell>
          <cell r="L16">
            <v>0</v>
          </cell>
          <cell r="M16">
            <v>0</v>
          </cell>
          <cell r="N16">
            <v>0</v>
          </cell>
          <cell r="O16" t="str">
            <v>No</v>
          </cell>
          <cell r="P16">
            <v>0</v>
          </cell>
          <cell r="Q16">
            <v>0</v>
          </cell>
          <cell r="R16">
            <v>0</v>
          </cell>
          <cell r="S16" t="str">
            <v>No</v>
          </cell>
          <cell r="T16" t="str">
            <v>NZ_NYEG01000001-NZ_NYEG01000024</v>
          </cell>
          <cell r="U16" t="str">
            <v/>
          </cell>
          <cell r="V16">
            <v>44027.083333333336</v>
          </cell>
          <cell r="W16">
            <v>43022.083333333336</v>
          </cell>
          <cell r="X16" t="str">
            <v>Italy</v>
          </cell>
          <cell r="Y16"/>
          <cell r="Z16">
            <v>2003</v>
          </cell>
        </row>
        <row r="17">
          <cell r="H17" t="str">
            <v>SRR5085024</v>
          </cell>
          <cell r="I17"/>
          <cell r="J17" t="str">
            <v>strain: CFSAN044851</v>
          </cell>
          <cell r="K17" t="str">
            <v>isolation_source: bovine cheese blue</v>
          </cell>
          <cell r="L17">
            <v>0</v>
          </cell>
          <cell r="M17">
            <v>0</v>
          </cell>
          <cell r="N17">
            <v>0</v>
          </cell>
          <cell r="O17" t="str">
            <v>No</v>
          </cell>
          <cell r="P17">
            <v>0</v>
          </cell>
          <cell r="Q17">
            <v>0</v>
          </cell>
          <cell r="R17">
            <v>0</v>
          </cell>
          <cell r="S17" t="str">
            <v>No</v>
          </cell>
          <cell r="T17" t="str">
            <v>NZ_NYAZ01000001-NZ_NYAZ01000061</v>
          </cell>
          <cell r="U17" t="str">
            <v/>
          </cell>
          <cell r="V17">
            <v>44250.041666666664</v>
          </cell>
          <cell r="W17">
            <v>43022.083333333336</v>
          </cell>
          <cell r="X17" t="str">
            <v>Italy</v>
          </cell>
          <cell r="Y17"/>
          <cell r="Z17">
            <v>2006</v>
          </cell>
        </row>
        <row r="18">
          <cell r="H18" t="str">
            <v>SRR5184994</v>
          </cell>
          <cell r="I18"/>
          <cell r="J18" t="str">
            <v>strain: FDA299415-2</v>
          </cell>
          <cell r="K18" t="str">
            <v>isolation_source: mexican white cheese</v>
          </cell>
          <cell r="L18">
            <v>3011268</v>
          </cell>
          <cell r="M18">
            <v>42</v>
          </cell>
          <cell r="N18">
            <v>2994</v>
          </cell>
          <cell r="O18" t="str">
            <v>Yes</v>
          </cell>
          <cell r="P18">
            <v>0</v>
          </cell>
          <cell r="Q18">
            <v>0</v>
          </cell>
          <cell r="R18">
            <v>0</v>
          </cell>
          <cell r="S18" t="str">
            <v>No</v>
          </cell>
          <cell r="T18" t="str">
            <v/>
          </cell>
          <cell r="U18" t="str">
            <v/>
          </cell>
          <cell r="V18">
            <v>43906.041666666664</v>
          </cell>
          <cell r="W18">
            <v>43396.083333333336</v>
          </cell>
          <cell r="X18" t="str">
            <v>Mexico</v>
          </cell>
          <cell r="Y18"/>
          <cell r="Z18">
            <v>2004</v>
          </cell>
        </row>
        <row r="19">
          <cell r="H19" t="str">
            <v>SRR5380200</v>
          </cell>
          <cell r="I19"/>
          <cell r="J19" t="str">
            <v>strain: FDA358036</v>
          </cell>
          <cell r="K19" t="str">
            <v>isolation_source: queso fresco</v>
          </cell>
          <cell r="L19">
            <v>3048176</v>
          </cell>
          <cell r="M19">
            <v>58</v>
          </cell>
          <cell r="N19">
            <v>3053</v>
          </cell>
          <cell r="O19" t="str">
            <v>Yes</v>
          </cell>
          <cell r="P19">
            <v>0</v>
          </cell>
          <cell r="Q19">
            <v>0</v>
          </cell>
          <cell r="R19">
            <v>0</v>
          </cell>
          <cell r="S19" t="str">
            <v>No</v>
          </cell>
          <cell r="T19" t="str">
            <v/>
          </cell>
          <cell r="U19" t="str">
            <v/>
          </cell>
          <cell r="V19">
            <v>43901.041666666664</v>
          </cell>
          <cell r="W19">
            <v>43551.041666666664</v>
          </cell>
          <cell r="X19" t="str">
            <v>USA</v>
          </cell>
          <cell r="Y19" t="str">
            <v>New York</v>
          </cell>
          <cell r="Z19">
            <v>2006</v>
          </cell>
        </row>
        <row r="20">
          <cell r="H20" t="str">
            <v>SRR7889331</v>
          </cell>
          <cell r="I20"/>
          <cell r="J20" t="str">
            <v>strain: FDA1049171-C001-001</v>
          </cell>
          <cell r="K20" t="str">
            <v>isolation_source: Gorgonzola Cheese</v>
          </cell>
          <cell r="L20">
            <v>3141498</v>
          </cell>
          <cell r="M20">
            <v>69</v>
          </cell>
          <cell r="N20">
            <v>3174</v>
          </cell>
          <cell r="O20" t="str">
            <v>Yes</v>
          </cell>
          <cell r="P20">
            <v>0</v>
          </cell>
          <cell r="Q20">
            <v>0</v>
          </cell>
          <cell r="R20">
            <v>0</v>
          </cell>
          <cell r="S20" t="str">
            <v>No</v>
          </cell>
          <cell r="T20" t="str">
            <v/>
          </cell>
          <cell r="U20" t="str">
            <v/>
          </cell>
          <cell r="V20">
            <v>43901.041666666664</v>
          </cell>
          <cell r="W20">
            <v>43551.041666666664</v>
          </cell>
          <cell r="X20" t="str">
            <v>Italy</v>
          </cell>
          <cell r="Y20"/>
          <cell r="Z20">
            <v>2018</v>
          </cell>
        </row>
        <row r="21">
          <cell r="H21" t="str">
            <v>SRR8212882</v>
          </cell>
          <cell r="I21"/>
          <cell r="J21" t="str">
            <v>strain: FDA304808-2</v>
          </cell>
          <cell r="K21" t="str">
            <v>isolation_source: cow/sheep milk cheese</v>
          </cell>
          <cell r="L21">
            <v>3047274</v>
          </cell>
          <cell r="M21">
            <v>20</v>
          </cell>
          <cell r="N21">
            <v>3007</v>
          </cell>
          <cell r="O21" t="str">
            <v>Yes</v>
          </cell>
          <cell r="P21">
            <v>0</v>
          </cell>
          <cell r="Q21">
            <v>0</v>
          </cell>
          <cell r="R21">
            <v>0</v>
          </cell>
          <cell r="S21" t="str">
            <v>No</v>
          </cell>
          <cell r="T21" t="str">
            <v/>
          </cell>
          <cell r="U21" t="str">
            <v/>
          </cell>
          <cell r="V21">
            <v>43901.041666666664</v>
          </cell>
          <cell r="W21">
            <v>43551.041666666664</v>
          </cell>
          <cell r="X21" t="str">
            <v>Portugal</v>
          </cell>
          <cell r="Y21"/>
          <cell r="Z21">
            <v>2004</v>
          </cell>
        </row>
        <row r="22">
          <cell r="H22" t="str">
            <v>SRR8215989</v>
          </cell>
          <cell r="I22"/>
          <cell r="J22" t="str">
            <v>strain: FDA304808-1</v>
          </cell>
          <cell r="K22" t="str">
            <v>isolation_source: cow/sheep milk cheese</v>
          </cell>
          <cell r="L22">
            <v>3057234</v>
          </cell>
          <cell r="M22">
            <v>37</v>
          </cell>
          <cell r="N22">
            <v>3019</v>
          </cell>
          <cell r="O22" t="str">
            <v>Yes</v>
          </cell>
          <cell r="P22">
            <v>0</v>
          </cell>
          <cell r="Q22">
            <v>0</v>
          </cell>
          <cell r="R22">
            <v>0</v>
          </cell>
          <cell r="S22" t="str">
            <v>No</v>
          </cell>
          <cell r="T22" t="str">
            <v/>
          </cell>
          <cell r="U22" t="str">
            <v/>
          </cell>
          <cell r="V22">
            <v>43901.041666666664</v>
          </cell>
          <cell r="W22">
            <v>43551.041666666664</v>
          </cell>
          <cell r="X22" t="str">
            <v>Portugal</v>
          </cell>
          <cell r="Y22"/>
          <cell r="Z22">
            <v>2004</v>
          </cell>
        </row>
        <row r="23">
          <cell r="H23" t="str">
            <v>SRR8216056</v>
          </cell>
          <cell r="I23"/>
          <cell r="J23" t="str">
            <v>strain: FDA301667-2</v>
          </cell>
          <cell r="K23" t="str">
            <v>isolation_source: cow/sheep milk cheese</v>
          </cell>
          <cell r="L23">
            <v>3062460</v>
          </cell>
          <cell r="M23">
            <v>16</v>
          </cell>
          <cell r="N23">
            <v>3009</v>
          </cell>
          <cell r="O23" t="str">
            <v>Yes</v>
          </cell>
          <cell r="P23">
            <v>0</v>
          </cell>
          <cell r="Q23">
            <v>0</v>
          </cell>
          <cell r="R23">
            <v>0</v>
          </cell>
          <cell r="S23" t="str">
            <v>No</v>
          </cell>
          <cell r="T23" t="str">
            <v/>
          </cell>
          <cell r="U23" t="str">
            <v/>
          </cell>
          <cell r="V23">
            <v>43901.041666666664</v>
          </cell>
          <cell r="W23">
            <v>43551.041666666664</v>
          </cell>
          <cell r="X23" t="str">
            <v>Portugal</v>
          </cell>
          <cell r="Y23"/>
          <cell r="Z23">
            <v>2004</v>
          </cell>
        </row>
        <row r="24">
          <cell r="H24" t="str">
            <v>SRR10018439</v>
          </cell>
          <cell r="J24" t="str">
            <v>strain: Ulm_97</v>
          </cell>
          <cell r="K24" t="str">
            <v>isolation_source: cheese</v>
          </cell>
          <cell r="L24">
            <v>2957293</v>
          </cell>
          <cell r="M24">
            <v>171</v>
          </cell>
          <cell r="N24">
            <v>2954</v>
          </cell>
          <cell r="O24" t="str">
            <v>Yes</v>
          </cell>
          <cell r="P24">
            <v>0</v>
          </cell>
          <cell r="Q24">
            <v>0</v>
          </cell>
          <cell r="R24">
            <v>0</v>
          </cell>
          <cell r="S24" t="str">
            <v>No</v>
          </cell>
          <cell r="T24" t="str">
            <v/>
          </cell>
          <cell r="U24" t="str">
            <v/>
          </cell>
          <cell r="V24">
            <v>43731.083333333336</v>
          </cell>
          <cell r="W24">
            <v>43731.083333333336</v>
          </cell>
          <cell r="X24" t="str">
            <v>Uruguay</v>
          </cell>
          <cell r="Z24">
            <v>2017</v>
          </cell>
        </row>
        <row r="25">
          <cell r="H25" t="str">
            <v>SRR10018688</v>
          </cell>
          <cell r="J25" t="str">
            <v>strain: Ulm_91</v>
          </cell>
          <cell r="K25" t="str">
            <v>isolation_source: cheese</v>
          </cell>
          <cell r="L25">
            <v>2976651</v>
          </cell>
          <cell r="M25">
            <v>314</v>
          </cell>
          <cell r="N25">
            <v>2983</v>
          </cell>
          <cell r="O25" t="str">
            <v>Yes</v>
          </cell>
          <cell r="P25">
            <v>0</v>
          </cell>
          <cell r="Q25">
            <v>0</v>
          </cell>
          <cell r="R25">
            <v>0</v>
          </cell>
          <cell r="S25" t="str">
            <v>No</v>
          </cell>
          <cell r="T25" t="str">
            <v/>
          </cell>
          <cell r="U25" t="str">
            <v/>
          </cell>
          <cell r="V25">
            <v>43861.041666666664</v>
          </cell>
          <cell r="W25">
            <v>43861.041666666664</v>
          </cell>
          <cell r="X25" t="str">
            <v>Uruguay</v>
          </cell>
          <cell r="Z25">
            <v>2016</v>
          </cell>
        </row>
        <row r="26">
          <cell r="H26" t="str">
            <v>SRR1016596</v>
          </cell>
          <cell r="J26" t="str">
            <v>strain: PNUSAL000280</v>
          </cell>
          <cell r="K26" t="str">
            <v>isolation_source: cheese</v>
          </cell>
          <cell r="L26">
            <v>3082802</v>
          </cell>
          <cell r="M26">
            <v>31</v>
          </cell>
          <cell r="N26">
            <v>3078</v>
          </cell>
          <cell r="O26" t="str">
            <v>Yes</v>
          </cell>
          <cell r="P26">
            <v>0</v>
          </cell>
          <cell r="Q26">
            <v>0</v>
          </cell>
          <cell r="R26">
            <v>0</v>
          </cell>
          <cell r="S26" t="str">
            <v>No</v>
          </cell>
          <cell r="T26" t="str">
            <v/>
          </cell>
          <cell r="U26" t="str">
            <v/>
          </cell>
          <cell r="V26">
            <v>43550.041666666664</v>
          </cell>
          <cell r="W26">
            <v>43550.041666666664</v>
          </cell>
          <cell r="X26" t="str">
            <v>USA</v>
          </cell>
          <cell r="Y26" t="str">
            <v>California</v>
          </cell>
          <cell r="Z26">
            <v>2013</v>
          </cell>
        </row>
        <row r="27">
          <cell r="H27" t="str">
            <v>SRR10268947</v>
          </cell>
          <cell r="J27" t="str">
            <v>strain: 18B08260-9</v>
          </cell>
          <cell r="K27" t="str">
            <v>isolation_source: Raw milk cheese</v>
          </cell>
          <cell r="L27">
            <v>2887937</v>
          </cell>
          <cell r="M27">
            <v>101</v>
          </cell>
          <cell r="N27">
            <v>2847</v>
          </cell>
          <cell r="O27" t="str">
            <v>Yes</v>
          </cell>
          <cell r="P27">
            <v>0</v>
          </cell>
          <cell r="Q27">
            <v>0</v>
          </cell>
          <cell r="R27">
            <v>0</v>
          </cell>
          <cell r="S27" t="str">
            <v>No</v>
          </cell>
          <cell r="T27" t="str">
            <v/>
          </cell>
          <cell r="U27" t="str">
            <v/>
          </cell>
          <cell r="V27">
            <v>44075.083333333336</v>
          </cell>
          <cell r="W27">
            <v>44075.083333333336</v>
          </cell>
          <cell r="X27" t="str">
            <v>USA</v>
          </cell>
          <cell r="Y27" t="str">
            <v>New York</v>
          </cell>
          <cell r="Z27">
            <v>2018</v>
          </cell>
        </row>
        <row r="28">
          <cell r="H28" t="str">
            <v>SRR10484526</v>
          </cell>
          <cell r="J28" t="str">
            <v>strain: CFSAN100433</v>
          </cell>
          <cell r="K28" t="str">
            <v>isolation_source: cheese</v>
          </cell>
          <cell r="L28">
            <v>2958104</v>
          </cell>
          <cell r="M28">
            <v>10</v>
          </cell>
          <cell r="N28">
            <v>2859</v>
          </cell>
          <cell r="O28" t="str">
            <v>Yes</v>
          </cell>
          <cell r="P28">
            <v>0</v>
          </cell>
          <cell r="Q28">
            <v>0</v>
          </cell>
          <cell r="R28">
            <v>0</v>
          </cell>
          <cell r="S28" t="str">
            <v>No</v>
          </cell>
          <cell r="T28" t="str">
            <v/>
          </cell>
          <cell r="U28" t="str">
            <v/>
          </cell>
          <cell r="V28">
            <v>43916.041666666664</v>
          </cell>
          <cell r="W28">
            <v>43916.041666666664</v>
          </cell>
          <cell r="X28" t="str">
            <v>USA</v>
          </cell>
          <cell r="Y28" t="str">
            <v>Iowa</v>
          </cell>
          <cell r="Z28">
            <v>2019</v>
          </cell>
        </row>
        <row r="29">
          <cell r="H29" t="str">
            <v>SRR10484529</v>
          </cell>
          <cell r="J29" t="str">
            <v>strain: CFSAN100434</v>
          </cell>
          <cell r="K29" t="str">
            <v>isolation_source: cheese</v>
          </cell>
          <cell r="L29">
            <v>3005076</v>
          </cell>
          <cell r="M29">
            <v>9</v>
          </cell>
          <cell r="N29">
            <v>2901</v>
          </cell>
          <cell r="O29" t="str">
            <v>Yes</v>
          </cell>
          <cell r="P29">
            <v>0</v>
          </cell>
          <cell r="Q29">
            <v>0</v>
          </cell>
          <cell r="R29">
            <v>0</v>
          </cell>
          <cell r="S29" t="str">
            <v>No</v>
          </cell>
          <cell r="T29" t="str">
            <v/>
          </cell>
          <cell r="U29" t="str">
            <v/>
          </cell>
          <cell r="V29">
            <v>43916.041666666664</v>
          </cell>
          <cell r="W29">
            <v>43916.041666666664</v>
          </cell>
          <cell r="X29" t="str">
            <v>USA</v>
          </cell>
          <cell r="Y29" t="str">
            <v>Iowa</v>
          </cell>
          <cell r="Z29">
            <v>2019</v>
          </cell>
        </row>
        <row r="30">
          <cell r="H30" t="str">
            <v>SRR10484557</v>
          </cell>
          <cell r="J30" t="str">
            <v>strain: CFSAN100431</v>
          </cell>
          <cell r="K30" t="str">
            <v>isolation_source: cheese</v>
          </cell>
          <cell r="L30">
            <v>2950947</v>
          </cell>
          <cell r="M30">
            <v>14</v>
          </cell>
          <cell r="N30">
            <v>2853</v>
          </cell>
          <cell r="O30" t="str">
            <v>Yes</v>
          </cell>
          <cell r="P30">
            <v>0</v>
          </cell>
          <cell r="Q30">
            <v>0</v>
          </cell>
          <cell r="R30">
            <v>0</v>
          </cell>
          <cell r="S30" t="str">
            <v>No</v>
          </cell>
          <cell r="T30" t="str">
            <v/>
          </cell>
          <cell r="U30" t="str">
            <v/>
          </cell>
          <cell r="V30">
            <v>43916.041666666664</v>
          </cell>
          <cell r="W30">
            <v>43916.041666666664</v>
          </cell>
          <cell r="X30" t="str">
            <v>USA</v>
          </cell>
          <cell r="Y30" t="str">
            <v>Iowa</v>
          </cell>
          <cell r="Z30">
            <v>2019</v>
          </cell>
        </row>
        <row r="31">
          <cell r="H31" t="str">
            <v>SRR10484641</v>
          </cell>
          <cell r="J31" t="str">
            <v>strain: CFSAN100427</v>
          </cell>
          <cell r="K31" t="str">
            <v>isolation_source: cheese</v>
          </cell>
          <cell r="L31">
            <v>2948718</v>
          </cell>
          <cell r="M31">
            <v>11</v>
          </cell>
          <cell r="N31">
            <v>2849</v>
          </cell>
          <cell r="O31" t="str">
            <v>Yes</v>
          </cell>
          <cell r="P31">
            <v>0</v>
          </cell>
          <cell r="Q31">
            <v>0</v>
          </cell>
          <cell r="R31">
            <v>0</v>
          </cell>
          <cell r="S31" t="str">
            <v>No</v>
          </cell>
          <cell r="T31" t="str">
            <v/>
          </cell>
          <cell r="U31" t="str">
            <v/>
          </cell>
          <cell r="V31">
            <v>43916.041666666664</v>
          </cell>
          <cell r="W31">
            <v>43916.041666666664</v>
          </cell>
          <cell r="X31" t="str">
            <v>USA</v>
          </cell>
          <cell r="Y31" t="str">
            <v>Iowa</v>
          </cell>
          <cell r="Z31">
            <v>2019</v>
          </cell>
        </row>
        <row r="32">
          <cell r="H32" t="str">
            <v>SRR10484642</v>
          </cell>
          <cell r="J32" t="str">
            <v>strain: CFSAN100428</v>
          </cell>
          <cell r="K32" t="str">
            <v>isolation_source: cheese</v>
          </cell>
          <cell r="L32">
            <v>2947436</v>
          </cell>
          <cell r="M32">
            <v>9</v>
          </cell>
          <cell r="N32">
            <v>2847</v>
          </cell>
          <cell r="O32" t="str">
            <v>Yes</v>
          </cell>
          <cell r="P32">
            <v>0</v>
          </cell>
          <cell r="Q32">
            <v>0</v>
          </cell>
          <cell r="R32">
            <v>0</v>
          </cell>
          <cell r="S32" t="str">
            <v>No</v>
          </cell>
          <cell r="T32" t="str">
            <v/>
          </cell>
          <cell r="U32" t="str">
            <v/>
          </cell>
          <cell r="V32">
            <v>43916.041666666664</v>
          </cell>
          <cell r="W32">
            <v>43916.041666666664</v>
          </cell>
          <cell r="X32" t="str">
            <v>USA</v>
          </cell>
          <cell r="Y32" t="str">
            <v>Iowa</v>
          </cell>
          <cell r="Z32">
            <v>2019</v>
          </cell>
        </row>
        <row r="33">
          <cell r="H33" t="str">
            <v>SRR10484646</v>
          </cell>
          <cell r="J33" t="str">
            <v>strain: CFSAN100425</v>
          </cell>
          <cell r="K33" t="str">
            <v>isolation_source: cheese</v>
          </cell>
          <cell r="L33">
            <v>2958155</v>
          </cell>
          <cell r="M33">
            <v>9</v>
          </cell>
          <cell r="N33">
            <v>2858</v>
          </cell>
          <cell r="O33" t="str">
            <v>Yes</v>
          </cell>
          <cell r="P33">
            <v>0</v>
          </cell>
          <cell r="Q33">
            <v>0</v>
          </cell>
          <cell r="R33">
            <v>0</v>
          </cell>
          <cell r="S33" t="str">
            <v>No</v>
          </cell>
          <cell r="T33" t="str">
            <v/>
          </cell>
          <cell r="U33" t="str">
            <v/>
          </cell>
          <cell r="V33">
            <v>43916.041666666664</v>
          </cell>
          <cell r="W33">
            <v>43916.041666666664</v>
          </cell>
          <cell r="X33" t="str">
            <v>USA</v>
          </cell>
          <cell r="Y33" t="str">
            <v>Iowa</v>
          </cell>
          <cell r="Z33">
            <v>2019</v>
          </cell>
        </row>
        <row r="34">
          <cell r="H34" t="str">
            <v>SRR10484657</v>
          </cell>
          <cell r="J34" t="str">
            <v>strain: CFSAN100426</v>
          </cell>
          <cell r="K34" t="str">
            <v>isolation_source: cheese</v>
          </cell>
          <cell r="L34">
            <v>2909744</v>
          </cell>
          <cell r="M34">
            <v>10</v>
          </cell>
          <cell r="N34">
            <v>2814</v>
          </cell>
          <cell r="O34" t="str">
            <v>Yes</v>
          </cell>
          <cell r="P34">
            <v>0</v>
          </cell>
          <cell r="Q34">
            <v>0</v>
          </cell>
          <cell r="R34">
            <v>0</v>
          </cell>
          <cell r="S34" t="str">
            <v>No</v>
          </cell>
          <cell r="T34" t="str">
            <v/>
          </cell>
          <cell r="U34" t="str">
            <v/>
          </cell>
          <cell r="V34">
            <v>43916.041666666664</v>
          </cell>
          <cell r="W34">
            <v>43916.041666666664</v>
          </cell>
          <cell r="X34" t="str">
            <v>USA</v>
          </cell>
          <cell r="Y34" t="str">
            <v>Iowa</v>
          </cell>
          <cell r="Z34">
            <v>2019</v>
          </cell>
        </row>
        <row r="35">
          <cell r="H35" t="str">
            <v>SRR10484705</v>
          </cell>
          <cell r="J35" t="str">
            <v>strain: CFSAN100429</v>
          </cell>
          <cell r="K35" t="str">
            <v>isolation_source: cheese</v>
          </cell>
          <cell r="L35">
            <v>2915130</v>
          </cell>
          <cell r="M35">
            <v>11</v>
          </cell>
          <cell r="N35">
            <v>2823</v>
          </cell>
          <cell r="O35" t="str">
            <v>Yes</v>
          </cell>
          <cell r="P35">
            <v>0</v>
          </cell>
          <cell r="Q35">
            <v>0</v>
          </cell>
          <cell r="R35">
            <v>0</v>
          </cell>
          <cell r="S35" t="str">
            <v>No</v>
          </cell>
          <cell r="T35" t="str">
            <v/>
          </cell>
          <cell r="U35" t="str">
            <v/>
          </cell>
          <cell r="V35">
            <v>43916.041666666664</v>
          </cell>
          <cell r="W35">
            <v>43916.041666666664</v>
          </cell>
          <cell r="X35" t="str">
            <v>USA</v>
          </cell>
          <cell r="Y35" t="str">
            <v>Iowa</v>
          </cell>
          <cell r="Z35">
            <v>2019</v>
          </cell>
        </row>
        <row r="36">
          <cell r="H36" t="str">
            <v>SRR10489681</v>
          </cell>
          <cell r="J36" t="str">
            <v>strain: CFSAN100432</v>
          </cell>
          <cell r="K36" t="str">
            <v>isolation_source: cheese</v>
          </cell>
          <cell r="L36">
            <v>3009596</v>
          </cell>
          <cell r="M36">
            <v>9</v>
          </cell>
          <cell r="N36">
            <v>2904</v>
          </cell>
          <cell r="O36" t="str">
            <v>Yes</v>
          </cell>
          <cell r="P36">
            <v>0</v>
          </cell>
          <cell r="Q36">
            <v>0</v>
          </cell>
          <cell r="R36">
            <v>0</v>
          </cell>
          <cell r="S36" t="str">
            <v>No</v>
          </cell>
          <cell r="T36" t="str">
            <v/>
          </cell>
          <cell r="U36" t="str">
            <v/>
          </cell>
          <cell r="V36">
            <v>43916.041666666664</v>
          </cell>
          <cell r="W36">
            <v>43916.041666666664</v>
          </cell>
          <cell r="X36" t="str">
            <v>USA</v>
          </cell>
          <cell r="Y36" t="str">
            <v>Iowa</v>
          </cell>
          <cell r="Z36">
            <v>2019</v>
          </cell>
        </row>
        <row r="37">
          <cell r="H37" t="str">
            <v>SRR1068558</v>
          </cell>
          <cell r="J37" t="str">
            <v>strain: PNUSAL000010</v>
          </cell>
          <cell r="K37" t="str">
            <v>isolation_source: cheese</v>
          </cell>
          <cell r="L37">
            <v>3081814</v>
          </cell>
          <cell r="M37">
            <v>22</v>
          </cell>
          <cell r="N37">
            <v>3086</v>
          </cell>
          <cell r="O37" t="str">
            <v>Yes</v>
          </cell>
          <cell r="P37">
            <v>0</v>
          </cell>
          <cell r="Q37">
            <v>0</v>
          </cell>
          <cell r="R37">
            <v>0</v>
          </cell>
          <cell r="S37" t="str">
            <v>No</v>
          </cell>
          <cell r="T37" t="str">
            <v/>
          </cell>
          <cell r="U37" t="str">
            <v/>
          </cell>
          <cell r="V37">
            <v>43551.041666666664</v>
          </cell>
          <cell r="W37">
            <v>43551.041666666664</v>
          </cell>
          <cell r="X37" t="str">
            <v>USA</v>
          </cell>
          <cell r="Y37" t="str">
            <v>Pennsylvania</v>
          </cell>
          <cell r="Z37">
            <v>2012</v>
          </cell>
        </row>
        <row r="38">
          <cell r="H38" t="str">
            <v>SRR1068560</v>
          </cell>
          <cell r="J38" t="str">
            <v>strain: PNUSAL000012</v>
          </cell>
          <cell r="K38" t="str">
            <v>isolation_source: cheese</v>
          </cell>
          <cell r="L38">
            <v>3069787</v>
          </cell>
          <cell r="M38">
            <v>19</v>
          </cell>
          <cell r="N38">
            <v>3081</v>
          </cell>
          <cell r="O38" t="str">
            <v>Yes</v>
          </cell>
          <cell r="P38">
            <v>0</v>
          </cell>
          <cell r="Q38">
            <v>0</v>
          </cell>
          <cell r="R38">
            <v>0</v>
          </cell>
          <cell r="S38" t="str">
            <v>No</v>
          </cell>
          <cell r="T38" t="str">
            <v/>
          </cell>
          <cell r="U38" t="str">
            <v/>
          </cell>
          <cell r="V38">
            <v>43551.041666666664</v>
          </cell>
          <cell r="W38">
            <v>43551.041666666664</v>
          </cell>
          <cell r="X38" t="str">
            <v>USA</v>
          </cell>
          <cell r="Y38" t="str">
            <v>Pennsylvania</v>
          </cell>
          <cell r="Z38">
            <v>2012</v>
          </cell>
        </row>
        <row r="39">
          <cell r="H39" t="str">
            <v>SRR1068561</v>
          </cell>
          <cell r="J39" t="str">
            <v>strain: PNUSAL000486</v>
          </cell>
          <cell r="K39" t="str">
            <v>isolation_source: Ricotta Cheese</v>
          </cell>
          <cell r="L39">
            <v>3152653</v>
          </cell>
          <cell r="M39">
            <v>25</v>
          </cell>
          <cell r="N39">
            <v>3147</v>
          </cell>
          <cell r="O39" t="str">
            <v>Yes</v>
          </cell>
          <cell r="P39">
            <v>0</v>
          </cell>
          <cell r="Q39">
            <v>0</v>
          </cell>
          <cell r="R39">
            <v>0</v>
          </cell>
          <cell r="S39" t="str">
            <v>No</v>
          </cell>
          <cell r="T39" t="str">
            <v/>
          </cell>
          <cell r="U39" t="str">
            <v/>
          </cell>
          <cell r="V39">
            <v>43550.041666666664</v>
          </cell>
          <cell r="W39">
            <v>43550.041666666664</v>
          </cell>
          <cell r="X39" t="str">
            <v>USA</v>
          </cell>
          <cell r="Y39" t="str">
            <v>Connecticut</v>
          </cell>
          <cell r="Z39" t="str">
            <v>No data</v>
          </cell>
        </row>
        <row r="40">
          <cell r="H40" t="str">
            <v>SRR1068583</v>
          </cell>
          <cell r="J40" t="str">
            <v>strain: PNUSAL000509</v>
          </cell>
          <cell r="K40" t="str">
            <v>isolation_source: Ricotta Cheese</v>
          </cell>
          <cell r="L40">
            <v>3111349</v>
          </cell>
          <cell r="M40">
            <v>29</v>
          </cell>
          <cell r="N40">
            <v>3119</v>
          </cell>
          <cell r="O40" t="str">
            <v>Yes</v>
          </cell>
          <cell r="P40">
            <v>0</v>
          </cell>
          <cell r="Q40">
            <v>0</v>
          </cell>
          <cell r="R40">
            <v>0</v>
          </cell>
          <cell r="S40" t="str">
            <v>No</v>
          </cell>
          <cell r="T40" t="str">
            <v/>
          </cell>
          <cell r="U40" t="str">
            <v/>
          </cell>
          <cell r="V40">
            <v>43550.041666666664</v>
          </cell>
          <cell r="W40">
            <v>43550.041666666664</v>
          </cell>
          <cell r="X40" t="str">
            <v>USA</v>
          </cell>
          <cell r="Y40" t="str">
            <v>Connecticut</v>
          </cell>
          <cell r="Z40" t="str">
            <v>No data</v>
          </cell>
        </row>
        <row r="41">
          <cell r="H41" t="str">
            <v>SRR10695634</v>
          </cell>
          <cell r="J41" t="str">
            <v>strain: FDA652122 C001-001</v>
          </cell>
          <cell r="K41" t="str">
            <v>isolation_source: cheese</v>
          </cell>
          <cell r="L41">
            <v>3052778</v>
          </cell>
          <cell r="M41">
            <v>24</v>
          </cell>
          <cell r="N41">
            <v>3012</v>
          </cell>
          <cell r="O41" t="str">
            <v>Yes</v>
          </cell>
          <cell r="P41">
            <v>0</v>
          </cell>
          <cell r="Q41">
            <v>0</v>
          </cell>
          <cell r="R41">
            <v>0</v>
          </cell>
          <cell r="S41" t="str">
            <v>No</v>
          </cell>
          <cell r="T41" t="str">
            <v/>
          </cell>
          <cell r="U41" t="str">
            <v/>
          </cell>
          <cell r="V41">
            <v>43903.041666666664</v>
          </cell>
          <cell r="W41">
            <v>43860.041666666664</v>
          </cell>
          <cell r="X41" t="str">
            <v>USA</v>
          </cell>
          <cell r="Y41" t="str">
            <v>Pennsylvania</v>
          </cell>
          <cell r="Z41">
            <v>2019</v>
          </cell>
        </row>
        <row r="42">
          <cell r="H42" t="str">
            <v>SRR10804323</v>
          </cell>
          <cell r="J42" t="str">
            <v>isolate: PNUSAL006716,strain: 19B13127-8</v>
          </cell>
          <cell r="K42" t="str">
            <v>isolation_source: Raw Milk Cheese</v>
          </cell>
          <cell r="L42">
            <v>3011605</v>
          </cell>
          <cell r="M42">
            <v>15</v>
          </cell>
          <cell r="N42">
            <v>2934</v>
          </cell>
          <cell r="O42" t="str">
            <v>Yes</v>
          </cell>
          <cell r="P42">
            <v>0</v>
          </cell>
          <cell r="Q42">
            <v>0</v>
          </cell>
          <cell r="R42">
            <v>0</v>
          </cell>
          <cell r="S42" t="str">
            <v>No</v>
          </cell>
          <cell r="T42" t="str">
            <v/>
          </cell>
          <cell r="U42" t="str">
            <v/>
          </cell>
          <cell r="V42">
            <v>43861.041666666664</v>
          </cell>
          <cell r="W42">
            <v>43861.041666666664</v>
          </cell>
          <cell r="X42" t="str">
            <v>USA</v>
          </cell>
          <cell r="Y42" t="str">
            <v>New York</v>
          </cell>
          <cell r="Z42">
            <v>2019</v>
          </cell>
        </row>
        <row r="43">
          <cell r="H43" t="str">
            <v>SRR10804324</v>
          </cell>
          <cell r="J43" t="str">
            <v>isolate: PNUSAL006715,strain: 19B13127-7</v>
          </cell>
          <cell r="K43" t="str">
            <v>isolation_source: Raw Milk Cheese</v>
          </cell>
          <cell r="L43">
            <v>3010370</v>
          </cell>
          <cell r="M43">
            <v>11</v>
          </cell>
          <cell r="N43">
            <v>2927</v>
          </cell>
          <cell r="O43" t="str">
            <v>Yes</v>
          </cell>
          <cell r="P43">
            <v>0</v>
          </cell>
          <cell r="Q43">
            <v>0</v>
          </cell>
          <cell r="R43">
            <v>0</v>
          </cell>
          <cell r="S43" t="str">
            <v>No</v>
          </cell>
          <cell r="T43" t="str">
            <v/>
          </cell>
          <cell r="U43" t="str">
            <v/>
          </cell>
          <cell r="V43">
            <v>43861.041666666664</v>
          </cell>
          <cell r="W43">
            <v>43861.041666666664</v>
          </cell>
          <cell r="X43" t="str">
            <v>USA</v>
          </cell>
          <cell r="Y43" t="str">
            <v>New York</v>
          </cell>
          <cell r="Z43">
            <v>2019</v>
          </cell>
        </row>
        <row r="44">
          <cell r="H44" t="str">
            <v>SRR10810367</v>
          </cell>
          <cell r="J44" t="str">
            <v>strain: FLAG-58759</v>
          </cell>
          <cell r="K44" t="str">
            <v>isolation_source: Salvadorian String Cheese</v>
          </cell>
          <cell r="L44">
            <v>3122119</v>
          </cell>
          <cell r="M44">
            <v>38</v>
          </cell>
          <cell r="N44">
            <v>3090</v>
          </cell>
          <cell r="O44" t="str">
            <v>Yes</v>
          </cell>
          <cell r="P44">
            <v>0</v>
          </cell>
          <cell r="Q44">
            <v>0</v>
          </cell>
          <cell r="R44">
            <v>0</v>
          </cell>
          <cell r="S44" t="str">
            <v>No</v>
          </cell>
          <cell r="T44" t="str">
            <v/>
          </cell>
          <cell r="U44" t="str">
            <v/>
          </cell>
          <cell r="V44">
            <v>43861.041666666664</v>
          </cell>
          <cell r="W44">
            <v>43861.041666666664</v>
          </cell>
          <cell r="X44" t="str">
            <v>USA</v>
          </cell>
          <cell r="Y44" t="str">
            <v>Florida</v>
          </cell>
          <cell r="Z44">
            <v>2009</v>
          </cell>
        </row>
        <row r="45">
          <cell r="H45" t="str">
            <v>SRR10843645</v>
          </cell>
          <cell r="J45" t="str">
            <v>strain: FDA1115197 C002-001</v>
          </cell>
          <cell r="K45" t="str">
            <v>isolation_source: cheese</v>
          </cell>
          <cell r="L45">
            <v>3097082</v>
          </cell>
          <cell r="M45">
            <v>167</v>
          </cell>
          <cell r="N45">
            <v>3082</v>
          </cell>
          <cell r="O45" t="str">
            <v>Yes</v>
          </cell>
          <cell r="P45">
            <v>0</v>
          </cell>
          <cell r="Q45">
            <v>0</v>
          </cell>
          <cell r="R45">
            <v>0</v>
          </cell>
          <cell r="S45" t="str">
            <v>No</v>
          </cell>
          <cell r="T45" t="str">
            <v/>
          </cell>
          <cell r="U45" t="str">
            <v/>
          </cell>
          <cell r="V45">
            <v>43903.041666666664</v>
          </cell>
          <cell r="W45">
            <v>43861.041666666664</v>
          </cell>
          <cell r="X45" t="str">
            <v>USA</v>
          </cell>
          <cell r="Y45" t="str">
            <v>Pennsylvania</v>
          </cell>
          <cell r="Z45">
            <v>2019</v>
          </cell>
        </row>
        <row r="46">
          <cell r="H46" t="str">
            <v>SRR10843674</v>
          </cell>
          <cell r="J46" t="str">
            <v>strain: FDA1115197 C003-001</v>
          </cell>
          <cell r="K46" t="str">
            <v>isolation_source: cheese</v>
          </cell>
          <cell r="L46">
            <v>3060828</v>
          </cell>
          <cell r="M46">
            <v>28</v>
          </cell>
          <cell r="N46">
            <v>3017</v>
          </cell>
          <cell r="O46" t="str">
            <v>Yes</v>
          </cell>
          <cell r="P46">
            <v>0</v>
          </cell>
          <cell r="Q46">
            <v>0</v>
          </cell>
          <cell r="R46">
            <v>0</v>
          </cell>
          <cell r="S46" t="str">
            <v>No</v>
          </cell>
          <cell r="T46" t="str">
            <v/>
          </cell>
          <cell r="U46" t="str">
            <v/>
          </cell>
          <cell r="V46">
            <v>43903.041666666664</v>
          </cell>
          <cell r="W46">
            <v>43861.041666666664</v>
          </cell>
          <cell r="X46" t="str">
            <v>USA</v>
          </cell>
          <cell r="Y46" t="str">
            <v>Pennsylvania</v>
          </cell>
          <cell r="Z46">
            <v>2019</v>
          </cell>
        </row>
        <row r="47">
          <cell r="H47" t="str">
            <v>SRR10843691</v>
          </cell>
          <cell r="J47" t="str">
            <v>strain: FDA1115197 C001-001</v>
          </cell>
          <cell r="K47" t="str">
            <v>isolation_source: cheese</v>
          </cell>
          <cell r="L47">
            <v>3240990</v>
          </cell>
          <cell r="M47">
            <v>33</v>
          </cell>
          <cell r="N47">
            <v>3185</v>
          </cell>
          <cell r="O47" t="str">
            <v>Yes</v>
          </cell>
          <cell r="P47">
            <v>0</v>
          </cell>
          <cell r="Q47">
            <v>0</v>
          </cell>
          <cell r="R47">
            <v>0</v>
          </cell>
          <cell r="S47" t="str">
            <v>No</v>
          </cell>
          <cell r="T47" t="str">
            <v/>
          </cell>
          <cell r="U47" t="str">
            <v/>
          </cell>
          <cell r="V47">
            <v>43903.041666666664</v>
          </cell>
          <cell r="W47">
            <v>43861.041666666664</v>
          </cell>
          <cell r="X47" t="str">
            <v>USA</v>
          </cell>
          <cell r="Y47" t="str">
            <v>Pennsylvania</v>
          </cell>
          <cell r="Z47">
            <v>2019</v>
          </cell>
        </row>
        <row r="48">
          <cell r="H48" t="str">
            <v>SRR11362440</v>
          </cell>
          <cell r="J48" t="str">
            <v>strain: FDA455548-002-001</v>
          </cell>
          <cell r="K48" t="str">
            <v>isolation_source: Sheeps Milk Cheese</v>
          </cell>
          <cell r="L48">
            <v>3033931</v>
          </cell>
          <cell r="M48">
            <v>30</v>
          </cell>
          <cell r="N48">
            <v>2930</v>
          </cell>
          <cell r="O48" t="str">
            <v>Yes</v>
          </cell>
          <cell r="P48">
            <v>0</v>
          </cell>
          <cell r="Q48">
            <v>0</v>
          </cell>
          <cell r="R48">
            <v>0</v>
          </cell>
          <cell r="S48" t="str">
            <v>No</v>
          </cell>
          <cell r="T48" t="str">
            <v/>
          </cell>
          <cell r="U48" t="str">
            <v/>
          </cell>
          <cell r="V48">
            <v>43914.041666666664</v>
          </cell>
          <cell r="W48">
            <v>43914.041666666664</v>
          </cell>
          <cell r="X48" t="str">
            <v>Bulgaria</v>
          </cell>
          <cell r="Z48">
            <v>2008</v>
          </cell>
        </row>
        <row r="49">
          <cell r="H49" t="str">
            <v>SRR1181522</v>
          </cell>
          <cell r="J49" t="str">
            <v>strain: VA-WGS-00231</v>
          </cell>
          <cell r="K49" t="str">
            <v>isolation_source: fresh cheese curd</v>
          </cell>
          <cell r="L49">
            <v>3135560</v>
          </cell>
          <cell r="M49">
            <v>22</v>
          </cell>
          <cell r="N49">
            <v>3089</v>
          </cell>
          <cell r="O49" t="str">
            <v>Yes</v>
          </cell>
          <cell r="P49">
            <v>0</v>
          </cell>
          <cell r="Q49">
            <v>0</v>
          </cell>
          <cell r="R49">
            <v>0</v>
          </cell>
          <cell r="S49" t="str">
            <v>No</v>
          </cell>
          <cell r="T49" t="str">
            <v/>
          </cell>
          <cell r="U49" t="str">
            <v/>
          </cell>
          <cell r="V49">
            <v>43551.041666666664</v>
          </cell>
          <cell r="W49">
            <v>43551.041666666664</v>
          </cell>
          <cell r="X49" t="str">
            <v>USA</v>
          </cell>
          <cell r="Y49" t="str">
            <v>Virginia</v>
          </cell>
          <cell r="Z49">
            <v>2014</v>
          </cell>
        </row>
        <row r="50">
          <cell r="H50" t="str">
            <v>SRR1181535</v>
          </cell>
          <cell r="J50" t="str">
            <v>isolate: MD3885,strain: CFSAN010071</v>
          </cell>
          <cell r="K50" t="str">
            <v>isolation_source: cheese</v>
          </cell>
          <cell r="L50">
            <v>3060732</v>
          </cell>
          <cell r="M50">
            <v>23</v>
          </cell>
          <cell r="N50">
            <v>3029</v>
          </cell>
          <cell r="O50" t="str">
            <v>Yes</v>
          </cell>
          <cell r="P50">
            <v>0</v>
          </cell>
          <cell r="Q50">
            <v>0</v>
          </cell>
          <cell r="R50">
            <v>0</v>
          </cell>
          <cell r="S50" t="str">
            <v>No</v>
          </cell>
          <cell r="T50" t="str">
            <v/>
          </cell>
          <cell r="U50" t="str">
            <v/>
          </cell>
          <cell r="V50">
            <v>43550.041666666664</v>
          </cell>
          <cell r="W50">
            <v>43550.041666666664</v>
          </cell>
          <cell r="X50" t="str">
            <v>USA</v>
          </cell>
          <cell r="Y50" t="str">
            <v>Maryland</v>
          </cell>
          <cell r="Z50">
            <v>2014</v>
          </cell>
        </row>
        <row r="51">
          <cell r="H51" t="str">
            <v>SRR1181538</v>
          </cell>
          <cell r="J51" t="str">
            <v>isolate: MD3890,strain: CFSAN010073</v>
          </cell>
          <cell r="K51" t="str">
            <v>isolation_source: cheese</v>
          </cell>
          <cell r="L51">
            <v>3081150</v>
          </cell>
          <cell r="M51">
            <v>24</v>
          </cell>
          <cell r="N51">
            <v>3045</v>
          </cell>
          <cell r="O51" t="str">
            <v>Yes</v>
          </cell>
          <cell r="P51">
            <v>0</v>
          </cell>
          <cell r="Q51">
            <v>0</v>
          </cell>
          <cell r="R51">
            <v>0</v>
          </cell>
          <cell r="S51" t="str">
            <v>No</v>
          </cell>
          <cell r="T51" t="str">
            <v/>
          </cell>
          <cell r="U51" t="str">
            <v/>
          </cell>
          <cell r="V51">
            <v>43551.041666666664</v>
          </cell>
          <cell r="W51">
            <v>43551.041666666664</v>
          </cell>
          <cell r="X51" t="str">
            <v>USA</v>
          </cell>
          <cell r="Y51" t="str">
            <v>Maryland</v>
          </cell>
          <cell r="Z51">
            <v>2014</v>
          </cell>
        </row>
        <row r="52">
          <cell r="H52" t="str">
            <v>SRR1181539</v>
          </cell>
          <cell r="J52" t="str">
            <v>strain: VA-WGS-00222</v>
          </cell>
          <cell r="K52" t="str">
            <v>isolation_source: fresh cheese curd</v>
          </cell>
          <cell r="L52">
            <v>3084875</v>
          </cell>
          <cell r="M52">
            <v>19</v>
          </cell>
          <cell r="N52">
            <v>3048</v>
          </cell>
          <cell r="O52" t="str">
            <v>Yes</v>
          </cell>
          <cell r="P52">
            <v>0</v>
          </cell>
          <cell r="Q52">
            <v>0</v>
          </cell>
          <cell r="R52">
            <v>0</v>
          </cell>
          <cell r="S52" t="str">
            <v>No</v>
          </cell>
          <cell r="T52" t="str">
            <v/>
          </cell>
          <cell r="U52" t="str">
            <v/>
          </cell>
          <cell r="V52">
            <v>43551.041666666664</v>
          </cell>
          <cell r="W52">
            <v>43551.041666666664</v>
          </cell>
          <cell r="X52" t="str">
            <v>USA</v>
          </cell>
          <cell r="Y52" t="str">
            <v>Virginia</v>
          </cell>
          <cell r="Z52">
            <v>2014</v>
          </cell>
        </row>
        <row r="53">
          <cell r="H53" t="str">
            <v>SRR1181541</v>
          </cell>
          <cell r="J53" t="str">
            <v>isolate: MD3883,strain: CFSAN010069</v>
          </cell>
          <cell r="K53" t="str">
            <v>isolation_source: cheese</v>
          </cell>
          <cell r="L53">
            <v>3130282</v>
          </cell>
          <cell r="M53">
            <v>22</v>
          </cell>
          <cell r="N53">
            <v>3087</v>
          </cell>
          <cell r="O53" t="str">
            <v>Yes</v>
          </cell>
          <cell r="P53">
            <v>0</v>
          </cell>
          <cell r="Q53">
            <v>0</v>
          </cell>
          <cell r="R53">
            <v>0</v>
          </cell>
          <cell r="S53" t="str">
            <v>No</v>
          </cell>
          <cell r="T53" t="str">
            <v/>
          </cell>
          <cell r="U53" t="str">
            <v/>
          </cell>
          <cell r="V53">
            <v>43551.041666666664</v>
          </cell>
          <cell r="W53">
            <v>43551.041666666664</v>
          </cell>
          <cell r="X53" t="str">
            <v>USA</v>
          </cell>
          <cell r="Y53" t="str">
            <v>Maryland</v>
          </cell>
          <cell r="Z53">
            <v>2014</v>
          </cell>
        </row>
        <row r="54">
          <cell r="H54" t="str">
            <v>SRR1181554</v>
          </cell>
          <cell r="J54" t="str">
            <v>isolate: MD3891,strain: CFSAN010074</v>
          </cell>
          <cell r="K54" t="str">
            <v>isolation_source: cheese</v>
          </cell>
          <cell r="L54">
            <v>3134240</v>
          </cell>
          <cell r="M54">
            <v>23</v>
          </cell>
          <cell r="N54">
            <v>3090</v>
          </cell>
          <cell r="O54" t="str">
            <v>Yes</v>
          </cell>
          <cell r="P54">
            <v>0</v>
          </cell>
          <cell r="Q54">
            <v>0</v>
          </cell>
          <cell r="R54">
            <v>0</v>
          </cell>
          <cell r="S54" t="str">
            <v>No</v>
          </cell>
          <cell r="T54" t="str">
            <v/>
          </cell>
          <cell r="U54" t="str">
            <v/>
          </cell>
          <cell r="V54">
            <v>43551.041666666664</v>
          </cell>
          <cell r="W54">
            <v>43551.041666666664</v>
          </cell>
          <cell r="X54" t="str">
            <v>USA</v>
          </cell>
          <cell r="Y54" t="str">
            <v>Maryland</v>
          </cell>
          <cell r="Z54">
            <v>2014</v>
          </cell>
        </row>
        <row r="55">
          <cell r="H55" t="str">
            <v>SRR1181556</v>
          </cell>
          <cell r="J55" t="str">
            <v>isolate: MD3892,strain: CFSAN010075</v>
          </cell>
          <cell r="K55" t="str">
            <v>isolation_source: cheese</v>
          </cell>
          <cell r="L55">
            <v>3080946</v>
          </cell>
          <cell r="M55">
            <v>23</v>
          </cell>
          <cell r="N55">
            <v>3045</v>
          </cell>
          <cell r="O55" t="str">
            <v>Yes</v>
          </cell>
          <cell r="P55">
            <v>0</v>
          </cell>
          <cell r="Q55">
            <v>0</v>
          </cell>
          <cell r="R55">
            <v>0</v>
          </cell>
          <cell r="S55" t="str">
            <v>No</v>
          </cell>
          <cell r="T55" t="str">
            <v/>
          </cell>
          <cell r="U55" t="str">
            <v/>
          </cell>
          <cell r="V55">
            <v>43551.041666666664</v>
          </cell>
          <cell r="W55">
            <v>43551.041666666664</v>
          </cell>
          <cell r="X55" t="str">
            <v>USA</v>
          </cell>
          <cell r="Y55" t="str">
            <v>Maryland</v>
          </cell>
          <cell r="Z55">
            <v>2014</v>
          </cell>
        </row>
        <row r="56">
          <cell r="H56" t="str">
            <v>SRR1181561</v>
          </cell>
          <cell r="J56" t="str">
            <v>isolate: MD3888,strain: CFSAN010072</v>
          </cell>
          <cell r="K56" t="str">
            <v>isolation_source: cheese</v>
          </cell>
          <cell r="L56">
            <v>3084886</v>
          </cell>
          <cell r="M56">
            <v>22</v>
          </cell>
          <cell r="N56">
            <v>3047</v>
          </cell>
          <cell r="O56" t="str">
            <v>Yes</v>
          </cell>
          <cell r="P56">
            <v>0</v>
          </cell>
          <cell r="Q56">
            <v>0</v>
          </cell>
          <cell r="R56">
            <v>0</v>
          </cell>
          <cell r="S56" t="str">
            <v>No</v>
          </cell>
          <cell r="T56" t="str">
            <v/>
          </cell>
          <cell r="U56" t="str">
            <v/>
          </cell>
          <cell r="V56">
            <v>43551.041666666664</v>
          </cell>
          <cell r="W56">
            <v>43551.041666666664</v>
          </cell>
          <cell r="X56" t="str">
            <v>USA</v>
          </cell>
          <cell r="Y56" t="str">
            <v>Maryland</v>
          </cell>
          <cell r="Z56">
            <v>2014</v>
          </cell>
        </row>
        <row r="57">
          <cell r="H57" t="str">
            <v>SRR1181567</v>
          </cell>
          <cell r="J57" t="str">
            <v>isolate: MD3893,strain: CFSAN010076</v>
          </cell>
          <cell r="K57" t="str">
            <v>isolation_source: cheese</v>
          </cell>
          <cell r="L57">
            <v>3114546</v>
          </cell>
          <cell r="M57">
            <v>22</v>
          </cell>
          <cell r="N57">
            <v>3071</v>
          </cell>
          <cell r="O57" t="str">
            <v>Yes</v>
          </cell>
          <cell r="P57">
            <v>0</v>
          </cell>
          <cell r="Q57">
            <v>0</v>
          </cell>
          <cell r="R57">
            <v>0</v>
          </cell>
          <cell r="S57" t="str">
            <v>No</v>
          </cell>
          <cell r="T57" t="str">
            <v/>
          </cell>
          <cell r="U57" t="str">
            <v/>
          </cell>
          <cell r="V57">
            <v>43551.041666666664</v>
          </cell>
          <cell r="W57">
            <v>43551.041666666664</v>
          </cell>
          <cell r="X57" t="str">
            <v>USA</v>
          </cell>
          <cell r="Y57" t="str">
            <v>Maryland</v>
          </cell>
          <cell r="Z57">
            <v>2014</v>
          </cell>
        </row>
        <row r="58">
          <cell r="H58" t="str">
            <v>SRR1181568</v>
          </cell>
          <cell r="J58" t="str">
            <v>isolate: MD3884,strain: CFSAN010070</v>
          </cell>
          <cell r="K58" t="str">
            <v>isolation_source: cheese</v>
          </cell>
          <cell r="L58">
            <v>3128545</v>
          </cell>
          <cell r="M58">
            <v>22</v>
          </cell>
          <cell r="N58">
            <v>3083</v>
          </cell>
          <cell r="O58" t="str">
            <v>Yes</v>
          </cell>
          <cell r="P58">
            <v>0</v>
          </cell>
          <cell r="Q58">
            <v>0</v>
          </cell>
          <cell r="R58">
            <v>0</v>
          </cell>
          <cell r="S58" t="str">
            <v>No</v>
          </cell>
          <cell r="T58" t="str">
            <v/>
          </cell>
          <cell r="U58" t="str">
            <v/>
          </cell>
          <cell r="V58">
            <v>43551.041666666664</v>
          </cell>
          <cell r="W58">
            <v>43551.041666666664</v>
          </cell>
          <cell r="X58" t="str">
            <v>USA</v>
          </cell>
          <cell r="Y58" t="str">
            <v>Maryland</v>
          </cell>
          <cell r="Z58">
            <v>2014</v>
          </cell>
        </row>
        <row r="59">
          <cell r="H59" t="str">
            <v>SRR1182219</v>
          </cell>
          <cell r="J59" t="str">
            <v>strain: VA-WGS-00224</v>
          </cell>
          <cell r="K59" t="str">
            <v>isolation_source: fresh cheese curd</v>
          </cell>
          <cell r="L59">
            <v>3064765</v>
          </cell>
          <cell r="M59">
            <v>21</v>
          </cell>
          <cell r="N59">
            <v>3032</v>
          </cell>
          <cell r="O59" t="str">
            <v>Yes</v>
          </cell>
          <cell r="P59">
            <v>0</v>
          </cell>
          <cell r="Q59">
            <v>0</v>
          </cell>
          <cell r="R59">
            <v>0</v>
          </cell>
          <cell r="S59" t="str">
            <v>No</v>
          </cell>
          <cell r="T59" t="str">
            <v/>
          </cell>
          <cell r="U59" t="str">
            <v/>
          </cell>
          <cell r="V59">
            <v>43551.041666666664</v>
          </cell>
          <cell r="W59">
            <v>43551.041666666664</v>
          </cell>
          <cell r="X59" t="str">
            <v>USA</v>
          </cell>
          <cell r="Y59" t="str">
            <v>Virginia</v>
          </cell>
          <cell r="Z59">
            <v>2014</v>
          </cell>
        </row>
        <row r="60">
          <cell r="H60" t="str">
            <v>SRR1182220</v>
          </cell>
          <cell r="J60" t="str">
            <v>strain: VA-WGS-00225</v>
          </cell>
          <cell r="K60" t="str">
            <v>isolation_source: fresh cheese curd</v>
          </cell>
          <cell r="L60">
            <v>3090010</v>
          </cell>
          <cell r="M60">
            <v>20</v>
          </cell>
          <cell r="N60">
            <v>3048</v>
          </cell>
          <cell r="O60" t="str">
            <v>Yes</v>
          </cell>
          <cell r="P60">
            <v>0</v>
          </cell>
          <cell r="Q60">
            <v>0</v>
          </cell>
          <cell r="R60">
            <v>0</v>
          </cell>
          <cell r="S60" t="str">
            <v>No</v>
          </cell>
          <cell r="T60" t="str">
            <v/>
          </cell>
          <cell r="U60" t="str">
            <v/>
          </cell>
          <cell r="V60">
            <v>43551.041666666664</v>
          </cell>
          <cell r="W60">
            <v>43551.041666666664</v>
          </cell>
          <cell r="X60" t="str">
            <v>USA</v>
          </cell>
          <cell r="Y60" t="str">
            <v>Virginia</v>
          </cell>
          <cell r="Z60">
            <v>2014</v>
          </cell>
        </row>
        <row r="61">
          <cell r="H61" t="str">
            <v>SRR1182221</v>
          </cell>
          <cell r="J61" t="str">
            <v>strain: VA-WGS-00227</v>
          </cell>
          <cell r="K61" t="str">
            <v>isolation_source: fresh cheese curd</v>
          </cell>
          <cell r="L61">
            <v>3096571</v>
          </cell>
          <cell r="M61">
            <v>22</v>
          </cell>
          <cell r="N61">
            <v>3055</v>
          </cell>
          <cell r="O61" t="str">
            <v>Yes</v>
          </cell>
          <cell r="P61">
            <v>0</v>
          </cell>
          <cell r="Q61">
            <v>0</v>
          </cell>
          <cell r="R61">
            <v>0</v>
          </cell>
          <cell r="S61" t="str">
            <v>No</v>
          </cell>
          <cell r="T61" t="str">
            <v/>
          </cell>
          <cell r="U61" t="str">
            <v/>
          </cell>
          <cell r="V61">
            <v>43550.041666666664</v>
          </cell>
          <cell r="W61">
            <v>43550.041666666664</v>
          </cell>
          <cell r="X61" t="str">
            <v>USA</v>
          </cell>
          <cell r="Y61" t="str">
            <v>Virginia</v>
          </cell>
          <cell r="Z61">
            <v>2014</v>
          </cell>
        </row>
        <row r="62">
          <cell r="H62" t="str">
            <v>SRR1182222</v>
          </cell>
          <cell r="J62" t="str">
            <v>strain: VA-WGS-00228</v>
          </cell>
          <cell r="K62" t="str">
            <v>isolation_source: fresh cheese curd</v>
          </cell>
          <cell r="L62">
            <v>3135020</v>
          </cell>
          <cell r="M62">
            <v>21</v>
          </cell>
          <cell r="N62">
            <v>3091</v>
          </cell>
          <cell r="O62" t="str">
            <v>Yes</v>
          </cell>
          <cell r="P62">
            <v>0</v>
          </cell>
          <cell r="Q62">
            <v>0</v>
          </cell>
          <cell r="R62">
            <v>0</v>
          </cell>
          <cell r="S62" t="str">
            <v>No</v>
          </cell>
          <cell r="T62" t="str">
            <v/>
          </cell>
          <cell r="U62" t="str">
            <v/>
          </cell>
          <cell r="V62">
            <v>43551.041666666664</v>
          </cell>
          <cell r="W62">
            <v>43551.041666666664</v>
          </cell>
          <cell r="X62" t="str">
            <v>USA</v>
          </cell>
          <cell r="Y62" t="str">
            <v>Virginia</v>
          </cell>
          <cell r="Z62">
            <v>2014</v>
          </cell>
        </row>
        <row r="63">
          <cell r="H63" t="str">
            <v>SRR1182223</v>
          </cell>
          <cell r="J63" t="str">
            <v>strain: VA-WGS-00229</v>
          </cell>
          <cell r="K63" t="str">
            <v>isolation_source: fresh cheese curd</v>
          </cell>
          <cell r="L63">
            <v>3085143</v>
          </cell>
          <cell r="M63">
            <v>23</v>
          </cell>
          <cell r="N63">
            <v>3047</v>
          </cell>
          <cell r="O63" t="str">
            <v>Yes</v>
          </cell>
          <cell r="P63">
            <v>0</v>
          </cell>
          <cell r="Q63">
            <v>0</v>
          </cell>
          <cell r="R63">
            <v>0</v>
          </cell>
          <cell r="S63" t="str">
            <v>No</v>
          </cell>
          <cell r="T63" t="str">
            <v/>
          </cell>
          <cell r="U63" t="str">
            <v/>
          </cell>
          <cell r="V63">
            <v>43551.041666666664</v>
          </cell>
          <cell r="W63">
            <v>43551.041666666664</v>
          </cell>
          <cell r="X63" t="str">
            <v>USA</v>
          </cell>
          <cell r="Y63" t="str">
            <v>Virginia</v>
          </cell>
          <cell r="Z63">
            <v>2014</v>
          </cell>
        </row>
        <row r="64">
          <cell r="H64" t="str">
            <v>SRR1182224</v>
          </cell>
          <cell r="J64" t="str">
            <v>strain: VA-WGS-00230</v>
          </cell>
          <cell r="K64" t="str">
            <v>isolation_source: fresh cheese curd</v>
          </cell>
          <cell r="L64">
            <v>3134646</v>
          </cell>
          <cell r="M64">
            <v>22</v>
          </cell>
          <cell r="N64">
            <v>3090</v>
          </cell>
          <cell r="O64" t="str">
            <v>Yes</v>
          </cell>
          <cell r="P64">
            <v>0</v>
          </cell>
          <cell r="Q64">
            <v>0</v>
          </cell>
          <cell r="R64">
            <v>0</v>
          </cell>
          <cell r="S64" t="str">
            <v>No</v>
          </cell>
          <cell r="T64" t="str">
            <v/>
          </cell>
          <cell r="U64" t="str">
            <v/>
          </cell>
          <cell r="V64">
            <v>43551.041666666664</v>
          </cell>
          <cell r="W64">
            <v>43551.041666666664</v>
          </cell>
          <cell r="X64" t="str">
            <v>USA</v>
          </cell>
          <cell r="Y64" t="str">
            <v>Virginia</v>
          </cell>
          <cell r="Z64">
            <v>2014</v>
          </cell>
        </row>
        <row r="65">
          <cell r="H65" t="str">
            <v>SRR1182225</v>
          </cell>
          <cell r="J65" t="str">
            <v>strain: VA-WGS-00226</v>
          </cell>
          <cell r="K65" t="str">
            <v>isolation_source: fresh cheese curd</v>
          </cell>
          <cell r="L65">
            <v>3066509</v>
          </cell>
          <cell r="M65">
            <v>21</v>
          </cell>
          <cell r="N65">
            <v>3033</v>
          </cell>
          <cell r="O65" t="str">
            <v>Yes</v>
          </cell>
          <cell r="P65">
            <v>0</v>
          </cell>
          <cell r="Q65">
            <v>0</v>
          </cell>
          <cell r="R65">
            <v>0</v>
          </cell>
          <cell r="S65" t="str">
            <v>No</v>
          </cell>
          <cell r="T65" t="str">
            <v/>
          </cell>
          <cell r="U65" t="str">
            <v/>
          </cell>
          <cell r="V65">
            <v>43551.041666666664</v>
          </cell>
          <cell r="W65">
            <v>43551.041666666664</v>
          </cell>
          <cell r="X65" t="str">
            <v>USA</v>
          </cell>
          <cell r="Y65" t="str">
            <v>Virginia</v>
          </cell>
          <cell r="Z65">
            <v>2014</v>
          </cell>
        </row>
        <row r="66">
          <cell r="H66" t="str">
            <v>SRR1182716</v>
          </cell>
          <cell r="J66" t="str">
            <v>strain: VA-WGS-00223</v>
          </cell>
          <cell r="K66" t="str">
            <v>isolation_source: fresh cheese curd</v>
          </cell>
          <cell r="L66">
            <v>3084940</v>
          </cell>
          <cell r="M66">
            <v>22</v>
          </cell>
          <cell r="N66">
            <v>3047</v>
          </cell>
          <cell r="O66" t="str">
            <v>Yes</v>
          </cell>
          <cell r="P66">
            <v>0</v>
          </cell>
          <cell r="Q66">
            <v>0</v>
          </cell>
          <cell r="R66">
            <v>0</v>
          </cell>
          <cell r="S66" t="str">
            <v>No</v>
          </cell>
          <cell r="T66" t="str">
            <v/>
          </cell>
          <cell r="U66" t="str">
            <v/>
          </cell>
          <cell r="V66">
            <v>43551.041666666664</v>
          </cell>
          <cell r="W66">
            <v>43551.041666666664</v>
          </cell>
          <cell r="X66" t="str">
            <v>USA</v>
          </cell>
          <cell r="Y66" t="str">
            <v>Virginia</v>
          </cell>
          <cell r="Z66">
            <v>2014</v>
          </cell>
        </row>
        <row r="67">
          <cell r="H67" t="str">
            <v>SRR11851883</v>
          </cell>
          <cell r="J67" t="str">
            <v>strain: FDA1143083-C002-001</v>
          </cell>
          <cell r="K67" t="str">
            <v>isolation_source: Pecorino Toscano Cheese</v>
          </cell>
          <cell r="L67">
            <v>3226544</v>
          </cell>
          <cell r="M67">
            <v>47</v>
          </cell>
          <cell r="N67">
            <v>3163</v>
          </cell>
          <cell r="O67" t="str">
            <v>Yes</v>
          </cell>
          <cell r="P67">
            <v>0</v>
          </cell>
          <cell r="Q67">
            <v>0</v>
          </cell>
          <cell r="R67">
            <v>0</v>
          </cell>
          <cell r="S67" t="str">
            <v>No</v>
          </cell>
          <cell r="T67" t="str">
            <v/>
          </cell>
          <cell r="U67" t="str">
            <v/>
          </cell>
          <cell r="V67">
            <v>44040.083333333336</v>
          </cell>
          <cell r="W67">
            <v>44040.083333333336</v>
          </cell>
          <cell r="X67" t="str">
            <v>Italy</v>
          </cell>
          <cell r="Z67">
            <v>2020</v>
          </cell>
        </row>
        <row r="68">
          <cell r="H68" t="str">
            <v>SRR1187420</v>
          </cell>
          <cell r="J68" t="str">
            <v>strain: VA-WGS-00239</v>
          </cell>
          <cell r="K68" t="str">
            <v>isolation_source: fresh cheese curd</v>
          </cell>
          <cell r="L68">
            <v>3089819</v>
          </cell>
          <cell r="M68">
            <v>24</v>
          </cell>
          <cell r="N68">
            <v>3048</v>
          </cell>
          <cell r="O68" t="str">
            <v>Yes</v>
          </cell>
          <cell r="P68">
            <v>0</v>
          </cell>
          <cell r="Q68">
            <v>0</v>
          </cell>
          <cell r="R68">
            <v>0</v>
          </cell>
          <cell r="S68" t="str">
            <v>No</v>
          </cell>
          <cell r="T68" t="str">
            <v/>
          </cell>
          <cell r="U68" t="str">
            <v/>
          </cell>
          <cell r="V68">
            <v>43550.041666666664</v>
          </cell>
          <cell r="W68">
            <v>43550.041666666664</v>
          </cell>
          <cell r="X68" t="str">
            <v>USA</v>
          </cell>
          <cell r="Y68" t="str">
            <v>Virginia</v>
          </cell>
          <cell r="Z68">
            <v>2014</v>
          </cell>
        </row>
        <row r="69">
          <cell r="H69" t="str">
            <v>SRR1187425</v>
          </cell>
          <cell r="J69" t="str">
            <v>strain: VA-WGS-00241</v>
          </cell>
          <cell r="K69" t="str">
            <v>isolation_source: fresh cheese curd</v>
          </cell>
          <cell r="L69">
            <v>3095566</v>
          </cell>
          <cell r="M69">
            <v>21</v>
          </cell>
          <cell r="N69">
            <v>3054</v>
          </cell>
          <cell r="O69" t="str">
            <v>Yes</v>
          </cell>
          <cell r="P69">
            <v>0</v>
          </cell>
          <cell r="Q69">
            <v>0</v>
          </cell>
          <cell r="R69">
            <v>0</v>
          </cell>
          <cell r="S69" t="str">
            <v>No</v>
          </cell>
          <cell r="T69" t="str">
            <v/>
          </cell>
          <cell r="U69" t="str">
            <v/>
          </cell>
          <cell r="V69">
            <v>43551.041666666664</v>
          </cell>
          <cell r="W69">
            <v>43551.041666666664</v>
          </cell>
          <cell r="X69" t="str">
            <v>USA</v>
          </cell>
          <cell r="Y69" t="str">
            <v>Virginia</v>
          </cell>
          <cell r="Z69">
            <v>2014</v>
          </cell>
        </row>
        <row r="70">
          <cell r="H70" t="str">
            <v>SRR1187427</v>
          </cell>
          <cell r="J70" t="str">
            <v>strain: VA-WGS-00236</v>
          </cell>
          <cell r="K70" t="str">
            <v>isolation_source: fresh cheese curd</v>
          </cell>
          <cell r="L70">
            <v>3134812</v>
          </cell>
          <cell r="M70">
            <v>23</v>
          </cell>
          <cell r="N70">
            <v>3092</v>
          </cell>
          <cell r="O70" t="str">
            <v>Yes</v>
          </cell>
          <cell r="P70">
            <v>0</v>
          </cell>
          <cell r="Q70">
            <v>0</v>
          </cell>
          <cell r="R70">
            <v>0</v>
          </cell>
          <cell r="S70" t="str">
            <v>No</v>
          </cell>
          <cell r="T70" t="str">
            <v/>
          </cell>
          <cell r="U70" t="str">
            <v/>
          </cell>
          <cell r="V70">
            <v>43551.041666666664</v>
          </cell>
          <cell r="W70">
            <v>43551.041666666664</v>
          </cell>
          <cell r="X70" t="str">
            <v>USA</v>
          </cell>
          <cell r="Y70" t="str">
            <v>Virginia</v>
          </cell>
          <cell r="Z70">
            <v>2014</v>
          </cell>
        </row>
        <row r="71">
          <cell r="H71" t="str">
            <v>SRR1187440</v>
          </cell>
          <cell r="J71" t="str">
            <v>strain: VA-WGS-00235</v>
          </cell>
          <cell r="K71" t="str">
            <v>isolation_source: fresh cheese curd</v>
          </cell>
          <cell r="L71">
            <v>3087210</v>
          </cell>
          <cell r="M71">
            <v>21</v>
          </cell>
          <cell r="N71">
            <v>3043</v>
          </cell>
          <cell r="O71" t="str">
            <v>Yes</v>
          </cell>
          <cell r="P71">
            <v>0</v>
          </cell>
          <cell r="Q71">
            <v>0</v>
          </cell>
          <cell r="R71">
            <v>0</v>
          </cell>
          <cell r="S71" t="str">
            <v>No</v>
          </cell>
          <cell r="T71" t="str">
            <v/>
          </cell>
          <cell r="U71" t="str">
            <v/>
          </cell>
          <cell r="V71">
            <v>43550.041666666664</v>
          </cell>
          <cell r="W71">
            <v>43550.041666666664</v>
          </cell>
          <cell r="X71" t="str">
            <v>USA</v>
          </cell>
          <cell r="Y71" t="str">
            <v>Virginia</v>
          </cell>
          <cell r="Z71">
            <v>2014</v>
          </cell>
        </row>
        <row r="72">
          <cell r="H72" t="str">
            <v>SRR1187445</v>
          </cell>
          <cell r="J72" t="str">
            <v>strain: VA-WGS-00237</v>
          </cell>
          <cell r="K72" t="str">
            <v>isolation_source: fresh cheese curd</v>
          </cell>
          <cell r="L72">
            <v>3080783</v>
          </cell>
          <cell r="M72">
            <v>22</v>
          </cell>
          <cell r="N72">
            <v>3043</v>
          </cell>
          <cell r="O72" t="str">
            <v>Yes</v>
          </cell>
          <cell r="P72">
            <v>0</v>
          </cell>
          <cell r="Q72">
            <v>0</v>
          </cell>
          <cell r="R72">
            <v>0</v>
          </cell>
          <cell r="S72" t="str">
            <v>No</v>
          </cell>
          <cell r="T72" t="str">
            <v/>
          </cell>
          <cell r="U72" t="str">
            <v/>
          </cell>
          <cell r="V72">
            <v>43551.041666666664</v>
          </cell>
          <cell r="W72">
            <v>43551.041666666664</v>
          </cell>
          <cell r="X72" t="str">
            <v>USA</v>
          </cell>
          <cell r="Y72" t="str">
            <v>Virginia</v>
          </cell>
          <cell r="Z72">
            <v>2014</v>
          </cell>
        </row>
        <row r="73">
          <cell r="H73" t="str">
            <v>SRR1187584</v>
          </cell>
          <cell r="J73" t="str">
            <v>strain: VA-WGS-00238</v>
          </cell>
          <cell r="K73" t="str">
            <v>isolation_source: fresh cheese curd</v>
          </cell>
          <cell r="L73">
            <v>3072192</v>
          </cell>
          <cell r="M73">
            <v>22</v>
          </cell>
          <cell r="N73">
            <v>3038</v>
          </cell>
          <cell r="O73" t="str">
            <v>Yes</v>
          </cell>
          <cell r="P73">
            <v>0</v>
          </cell>
          <cell r="Q73">
            <v>0</v>
          </cell>
          <cell r="R73">
            <v>0</v>
          </cell>
          <cell r="S73" t="str">
            <v>No</v>
          </cell>
          <cell r="T73" t="str">
            <v/>
          </cell>
          <cell r="U73" t="str">
            <v/>
          </cell>
          <cell r="V73">
            <v>43551.041666666664</v>
          </cell>
          <cell r="W73">
            <v>43551.041666666664</v>
          </cell>
          <cell r="X73" t="str">
            <v>USA</v>
          </cell>
          <cell r="Y73" t="str">
            <v>Virginia</v>
          </cell>
          <cell r="Z73">
            <v>2014</v>
          </cell>
        </row>
        <row r="74">
          <cell r="H74" t="str">
            <v>SRR1187587</v>
          </cell>
          <cell r="J74" t="str">
            <v>strain: VA-WGS-00234</v>
          </cell>
          <cell r="K74" t="str">
            <v>isolation_source: fresh cheese curd</v>
          </cell>
          <cell r="L74">
            <v>3075577</v>
          </cell>
          <cell r="M74">
            <v>22</v>
          </cell>
          <cell r="N74">
            <v>3033</v>
          </cell>
          <cell r="O74" t="str">
            <v>Yes</v>
          </cell>
          <cell r="P74">
            <v>0</v>
          </cell>
          <cell r="Q74">
            <v>0</v>
          </cell>
          <cell r="R74">
            <v>0</v>
          </cell>
          <cell r="S74" t="str">
            <v>No</v>
          </cell>
          <cell r="T74" t="str">
            <v/>
          </cell>
          <cell r="U74" t="str">
            <v/>
          </cell>
          <cell r="V74">
            <v>43551.041666666664</v>
          </cell>
          <cell r="W74">
            <v>43551.041666666664</v>
          </cell>
          <cell r="X74" t="str">
            <v>USA</v>
          </cell>
          <cell r="Y74" t="str">
            <v>Virginia</v>
          </cell>
          <cell r="Z74">
            <v>2014</v>
          </cell>
        </row>
        <row r="75">
          <cell r="H75" t="str">
            <v>SRR1187589</v>
          </cell>
          <cell r="J75" t="str">
            <v>strain: VA-WGS-00233</v>
          </cell>
          <cell r="K75" t="str">
            <v>isolation_source: fresh cheese curd</v>
          </cell>
          <cell r="L75">
            <v>3072298</v>
          </cell>
          <cell r="M75">
            <v>23</v>
          </cell>
          <cell r="N75">
            <v>3032</v>
          </cell>
          <cell r="O75" t="str">
            <v>Yes</v>
          </cell>
          <cell r="P75">
            <v>0</v>
          </cell>
          <cell r="Q75">
            <v>0</v>
          </cell>
          <cell r="R75">
            <v>0</v>
          </cell>
          <cell r="S75" t="str">
            <v>No</v>
          </cell>
          <cell r="T75" t="str">
            <v/>
          </cell>
          <cell r="U75" t="str">
            <v/>
          </cell>
          <cell r="V75">
            <v>43551.041666666664</v>
          </cell>
          <cell r="W75">
            <v>43551.041666666664</v>
          </cell>
          <cell r="X75" t="str">
            <v>USA</v>
          </cell>
          <cell r="Y75" t="str">
            <v>Virginia</v>
          </cell>
          <cell r="Z75">
            <v>2014</v>
          </cell>
        </row>
        <row r="76">
          <cell r="H76" t="str">
            <v>SRR1187613</v>
          </cell>
          <cell r="J76" t="str">
            <v>strain: VA-WGS-00232</v>
          </cell>
          <cell r="K76" t="str">
            <v>isolation_source: fresh cheese curd</v>
          </cell>
          <cell r="L76">
            <v>3074537</v>
          </cell>
          <cell r="M76">
            <v>23</v>
          </cell>
          <cell r="N76">
            <v>3036</v>
          </cell>
          <cell r="O76" t="str">
            <v>Yes</v>
          </cell>
          <cell r="P76">
            <v>0</v>
          </cell>
          <cell r="Q76">
            <v>0</v>
          </cell>
          <cell r="R76">
            <v>0</v>
          </cell>
          <cell r="S76" t="str">
            <v>No</v>
          </cell>
          <cell r="T76" t="str">
            <v/>
          </cell>
          <cell r="U76" t="str">
            <v/>
          </cell>
          <cell r="V76">
            <v>43551.041666666664</v>
          </cell>
          <cell r="W76">
            <v>43551.041666666664</v>
          </cell>
          <cell r="X76" t="str">
            <v>USA</v>
          </cell>
          <cell r="Y76" t="str">
            <v>Virginia</v>
          </cell>
          <cell r="Z76">
            <v>2014</v>
          </cell>
        </row>
        <row r="77">
          <cell r="H77" t="str">
            <v>SRR1187616</v>
          </cell>
          <cell r="J77" t="str">
            <v>strain: VA-WGS-00240</v>
          </cell>
          <cell r="K77" t="str">
            <v>isolation_source: fresh cheese curd</v>
          </cell>
          <cell r="L77">
            <v>3134504</v>
          </cell>
          <cell r="M77">
            <v>19</v>
          </cell>
          <cell r="N77">
            <v>3088</v>
          </cell>
          <cell r="O77" t="str">
            <v>Yes</v>
          </cell>
          <cell r="P77">
            <v>0</v>
          </cell>
          <cell r="Q77">
            <v>0</v>
          </cell>
          <cell r="R77">
            <v>0</v>
          </cell>
          <cell r="S77" t="str">
            <v>No</v>
          </cell>
          <cell r="T77" t="str">
            <v/>
          </cell>
          <cell r="U77" t="str">
            <v/>
          </cell>
          <cell r="V77">
            <v>43551.041666666664</v>
          </cell>
          <cell r="W77">
            <v>43551.041666666664</v>
          </cell>
          <cell r="X77" t="str">
            <v>USA</v>
          </cell>
          <cell r="Y77" t="str">
            <v>Virginia</v>
          </cell>
          <cell r="Z77">
            <v>2014</v>
          </cell>
        </row>
        <row r="78">
          <cell r="H78" t="str">
            <v>SRR11892190</v>
          </cell>
          <cell r="J78" t="str">
            <v>isolate: PNUSAL007358,strain: 20B04641-9</v>
          </cell>
          <cell r="K78" t="str">
            <v>isolation_source: Raw Milk Cheese</v>
          </cell>
          <cell r="L78">
            <v>2965159</v>
          </cell>
          <cell r="M78">
            <v>14</v>
          </cell>
          <cell r="N78">
            <v>2883</v>
          </cell>
          <cell r="O78" t="str">
            <v>Yes</v>
          </cell>
          <cell r="P78">
            <v>0</v>
          </cell>
          <cell r="Q78">
            <v>0</v>
          </cell>
          <cell r="R78">
            <v>0</v>
          </cell>
          <cell r="S78" t="str">
            <v>No</v>
          </cell>
          <cell r="T78" t="str">
            <v/>
          </cell>
          <cell r="U78" t="str">
            <v/>
          </cell>
          <cell r="V78">
            <v>44039.083333333336</v>
          </cell>
          <cell r="W78">
            <v>44039.083333333336</v>
          </cell>
          <cell r="X78" t="str">
            <v>USA</v>
          </cell>
          <cell r="Y78" t="str">
            <v>New York</v>
          </cell>
          <cell r="Z78">
            <v>2020</v>
          </cell>
        </row>
        <row r="79">
          <cell r="H79" t="str">
            <v>SRR11892356</v>
          </cell>
          <cell r="J79" t="str">
            <v>isolate: PNUSAL007357,strain: 20B04641-10</v>
          </cell>
          <cell r="K79" t="str">
            <v>isolation_source: Raw Milk Cheese</v>
          </cell>
          <cell r="L79">
            <v>3019717</v>
          </cell>
          <cell r="M79">
            <v>15</v>
          </cell>
          <cell r="N79">
            <v>2927</v>
          </cell>
          <cell r="O79" t="str">
            <v>Yes</v>
          </cell>
          <cell r="P79">
            <v>0</v>
          </cell>
          <cell r="Q79">
            <v>0</v>
          </cell>
          <cell r="R79">
            <v>0</v>
          </cell>
          <cell r="S79" t="str">
            <v>No</v>
          </cell>
          <cell r="T79" t="str">
            <v/>
          </cell>
          <cell r="U79" t="str">
            <v/>
          </cell>
          <cell r="V79">
            <v>44039.083333333336</v>
          </cell>
          <cell r="W79">
            <v>44039.083333333336</v>
          </cell>
          <cell r="X79" t="str">
            <v>USA</v>
          </cell>
          <cell r="Y79" t="str">
            <v>New York</v>
          </cell>
          <cell r="Z79">
            <v>2020</v>
          </cell>
        </row>
        <row r="80">
          <cell r="H80" t="str">
            <v>SRR1198878</v>
          </cell>
          <cell r="J80" t="str">
            <v>strain: CFSAN010973</v>
          </cell>
          <cell r="K80" t="str">
            <v>isolation_source: fresh round cheese</v>
          </cell>
          <cell r="L80">
            <v>3094466</v>
          </cell>
          <cell r="M80">
            <v>22</v>
          </cell>
          <cell r="N80">
            <v>3056</v>
          </cell>
          <cell r="O80" t="str">
            <v>Yes</v>
          </cell>
          <cell r="P80">
            <v>0</v>
          </cell>
          <cell r="Q80">
            <v>0</v>
          </cell>
          <cell r="R80">
            <v>0</v>
          </cell>
          <cell r="S80" t="str">
            <v>No</v>
          </cell>
          <cell r="T80" t="str">
            <v/>
          </cell>
          <cell r="U80" t="str">
            <v/>
          </cell>
          <cell r="V80">
            <v>43551.041666666664</v>
          </cell>
          <cell r="W80">
            <v>43551.041666666664</v>
          </cell>
          <cell r="X80" t="str">
            <v>USA</v>
          </cell>
          <cell r="Y80" t="str">
            <v>Washington</v>
          </cell>
          <cell r="Z80">
            <v>2014</v>
          </cell>
        </row>
        <row r="81">
          <cell r="H81" t="str">
            <v>SRR1198952</v>
          </cell>
          <cell r="J81" t="str">
            <v>strain: CFSAN010972</v>
          </cell>
          <cell r="K81" t="str">
            <v>isolation_source: aged hard cheese</v>
          </cell>
          <cell r="L81">
            <v>3052819</v>
          </cell>
          <cell r="M81">
            <v>18</v>
          </cell>
          <cell r="N81">
            <v>3017</v>
          </cell>
          <cell r="O81" t="str">
            <v>Yes</v>
          </cell>
          <cell r="P81">
            <v>0</v>
          </cell>
          <cell r="Q81">
            <v>0</v>
          </cell>
          <cell r="R81">
            <v>0</v>
          </cell>
          <cell r="S81" t="str">
            <v>No</v>
          </cell>
          <cell r="T81" t="str">
            <v/>
          </cell>
          <cell r="U81" t="str">
            <v/>
          </cell>
          <cell r="V81">
            <v>43551.041666666664</v>
          </cell>
          <cell r="W81">
            <v>43551.041666666664</v>
          </cell>
          <cell r="X81" t="str">
            <v>USA</v>
          </cell>
          <cell r="Y81" t="str">
            <v>Washington</v>
          </cell>
          <cell r="Z81">
            <v>2014</v>
          </cell>
        </row>
        <row r="82">
          <cell r="H82" t="str">
            <v>SRR1200763</v>
          </cell>
          <cell r="J82" t="str">
            <v>strain: NYAG12B11863-1</v>
          </cell>
          <cell r="K82" t="str">
            <v>isolation_source: spanish style cheese</v>
          </cell>
          <cell r="L82">
            <v>3084903</v>
          </cell>
          <cell r="M82">
            <v>58</v>
          </cell>
          <cell r="N82">
            <v>3050</v>
          </cell>
          <cell r="O82" t="str">
            <v>Yes</v>
          </cell>
          <cell r="P82">
            <v>0</v>
          </cell>
          <cell r="Q82">
            <v>0</v>
          </cell>
          <cell r="R82">
            <v>0</v>
          </cell>
          <cell r="S82" t="str">
            <v>No</v>
          </cell>
          <cell r="T82" t="str">
            <v/>
          </cell>
          <cell r="U82" t="str">
            <v/>
          </cell>
          <cell r="V82">
            <v>43551.041666666664</v>
          </cell>
          <cell r="W82">
            <v>43551.041666666664</v>
          </cell>
          <cell r="X82" t="str">
            <v>USA</v>
          </cell>
          <cell r="Y82" t="str">
            <v>New York</v>
          </cell>
          <cell r="Z82">
            <v>2012</v>
          </cell>
        </row>
        <row r="83">
          <cell r="H83" t="str">
            <v>SRR12125021</v>
          </cell>
          <cell r="J83" t="str">
            <v>isolate: PNUSAL007472,strain: 20B05820B-12</v>
          </cell>
          <cell r="K83" t="str">
            <v>isolation_source: Raw Milk Cheese</v>
          </cell>
          <cell r="L83">
            <v>2976516</v>
          </cell>
          <cell r="M83">
            <v>13</v>
          </cell>
          <cell r="N83">
            <v>2877</v>
          </cell>
          <cell r="O83" t="str">
            <v>Yes</v>
          </cell>
          <cell r="P83">
            <v>0</v>
          </cell>
          <cell r="Q83">
            <v>0</v>
          </cell>
          <cell r="R83">
            <v>0</v>
          </cell>
          <cell r="S83" t="str">
            <v>No</v>
          </cell>
          <cell r="T83" t="str">
            <v/>
          </cell>
          <cell r="U83" t="str">
            <v/>
          </cell>
          <cell r="V83">
            <v>44036.083333333336</v>
          </cell>
          <cell r="W83">
            <v>44036.083333333336</v>
          </cell>
          <cell r="X83" t="str">
            <v>USA</v>
          </cell>
          <cell r="Y83" t="str">
            <v>New York</v>
          </cell>
          <cell r="Z83">
            <v>2020</v>
          </cell>
        </row>
        <row r="84">
          <cell r="H84" t="str">
            <v>SRR12125022</v>
          </cell>
          <cell r="J84" t="str">
            <v>isolate: PNUSAL007476,strain: 20B05823B-6</v>
          </cell>
          <cell r="K84" t="str">
            <v>isolation_source: Raw Milk Cheese</v>
          </cell>
          <cell r="L84">
            <v>3007568</v>
          </cell>
          <cell r="M84">
            <v>13</v>
          </cell>
          <cell r="N84">
            <v>2926</v>
          </cell>
          <cell r="O84" t="str">
            <v>Yes</v>
          </cell>
          <cell r="P84">
            <v>0</v>
          </cell>
          <cell r="Q84">
            <v>0</v>
          </cell>
          <cell r="R84">
            <v>0</v>
          </cell>
          <cell r="S84" t="str">
            <v>No</v>
          </cell>
          <cell r="T84" t="str">
            <v/>
          </cell>
          <cell r="U84" t="str">
            <v/>
          </cell>
          <cell r="V84">
            <v>44036.083333333336</v>
          </cell>
          <cell r="W84">
            <v>44036.083333333336</v>
          </cell>
          <cell r="X84" t="str">
            <v>USA</v>
          </cell>
          <cell r="Y84" t="str">
            <v>New York</v>
          </cell>
          <cell r="Z84">
            <v>2020</v>
          </cell>
        </row>
        <row r="85">
          <cell r="H85" t="str">
            <v>SRR12125023</v>
          </cell>
          <cell r="J85" t="str">
            <v>isolate: PNUSAL007474,strain: 20B05822A-6</v>
          </cell>
          <cell r="K85" t="str">
            <v>isolation_source: Raw Milk Cheese</v>
          </cell>
          <cell r="L85">
            <v>2917826</v>
          </cell>
          <cell r="M85">
            <v>15</v>
          </cell>
          <cell r="N85">
            <v>2836</v>
          </cell>
          <cell r="O85" t="str">
            <v>Yes</v>
          </cell>
          <cell r="P85">
            <v>0</v>
          </cell>
          <cell r="Q85">
            <v>0</v>
          </cell>
          <cell r="R85">
            <v>0</v>
          </cell>
          <cell r="S85" t="str">
            <v>No</v>
          </cell>
          <cell r="T85" t="str">
            <v/>
          </cell>
          <cell r="U85" t="str">
            <v/>
          </cell>
          <cell r="V85">
            <v>44036.083333333336</v>
          </cell>
          <cell r="W85">
            <v>44036.083333333336</v>
          </cell>
          <cell r="X85" t="str">
            <v>USA</v>
          </cell>
          <cell r="Y85" t="str">
            <v>New York</v>
          </cell>
          <cell r="Z85">
            <v>2020</v>
          </cell>
        </row>
        <row r="86">
          <cell r="H86" t="str">
            <v>SRR12125094</v>
          </cell>
          <cell r="J86" t="str">
            <v>isolate: PNUSAL007475,strain: 20B05823B-5</v>
          </cell>
          <cell r="K86" t="str">
            <v>isolation_source: Raw Milk Cheese</v>
          </cell>
          <cell r="L86">
            <v>2960967</v>
          </cell>
          <cell r="M86">
            <v>14</v>
          </cell>
          <cell r="N86">
            <v>2860</v>
          </cell>
          <cell r="O86" t="str">
            <v>Yes</v>
          </cell>
          <cell r="P86">
            <v>0</v>
          </cell>
          <cell r="Q86">
            <v>0</v>
          </cell>
          <cell r="R86">
            <v>0</v>
          </cell>
          <cell r="S86" t="str">
            <v>No</v>
          </cell>
          <cell r="T86" t="str">
            <v/>
          </cell>
          <cell r="U86" t="str">
            <v/>
          </cell>
          <cell r="V86">
            <v>44036.083333333336</v>
          </cell>
          <cell r="W86">
            <v>44036.083333333336</v>
          </cell>
          <cell r="X86" t="str">
            <v>USA</v>
          </cell>
          <cell r="Y86" t="str">
            <v>New York</v>
          </cell>
          <cell r="Z86">
            <v>2020</v>
          </cell>
        </row>
        <row r="87">
          <cell r="H87" t="str">
            <v>SRR12125095</v>
          </cell>
          <cell r="J87" t="str">
            <v>isolate: PNUSAL007473,strain: 20B05820B-14</v>
          </cell>
          <cell r="K87" t="str">
            <v>isolation_source: Raw Milk Cheese</v>
          </cell>
          <cell r="L87">
            <v>3063859</v>
          </cell>
          <cell r="M87">
            <v>20</v>
          </cell>
          <cell r="N87">
            <v>2980</v>
          </cell>
          <cell r="O87" t="str">
            <v>Yes</v>
          </cell>
          <cell r="P87">
            <v>0</v>
          </cell>
          <cell r="Q87">
            <v>0</v>
          </cell>
          <cell r="R87">
            <v>0</v>
          </cell>
          <cell r="S87" t="str">
            <v>No</v>
          </cell>
          <cell r="T87" t="str">
            <v/>
          </cell>
          <cell r="U87" t="str">
            <v/>
          </cell>
          <cell r="V87">
            <v>44036.083333333336</v>
          </cell>
          <cell r="W87">
            <v>44036.083333333336</v>
          </cell>
          <cell r="X87" t="str">
            <v>USA</v>
          </cell>
          <cell r="Y87" t="str">
            <v>New York</v>
          </cell>
          <cell r="Z87">
            <v>2020</v>
          </cell>
        </row>
        <row r="88">
          <cell r="H88" t="str">
            <v>SRR12125096</v>
          </cell>
          <cell r="J88" t="str">
            <v>isolate: PNUSAL007470,strain: 20B05820A-6</v>
          </cell>
          <cell r="K88" t="str">
            <v>isolation_source: Raw Milk Cheese</v>
          </cell>
          <cell r="L88">
            <v>2977158</v>
          </cell>
          <cell r="M88">
            <v>15</v>
          </cell>
          <cell r="N88">
            <v>2880</v>
          </cell>
          <cell r="O88" t="str">
            <v>Yes</v>
          </cell>
          <cell r="P88">
            <v>0</v>
          </cell>
          <cell r="Q88">
            <v>0</v>
          </cell>
          <cell r="R88">
            <v>0</v>
          </cell>
          <cell r="S88" t="str">
            <v>No</v>
          </cell>
          <cell r="T88" t="str">
            <v/>
          </cell>
          <cell r="U88" t="str">
            <v/>
          </cell>
          <cell r="V88">
            <v>44036.083333333336</v>
          </cell>
          <cell r="W88">
            <v>44036.083333333336</v>
          </cell>
          <cell r="X88" t="str">
            <v>USA</v>
          </cell>
          <cell r="Y88" t="str">
            <v>New York</v>
          </cell>
          <cell r="Z88">
            <v>2020</v>
          </cell>
        </row>
        <row r="89">
          <cell r="H89" t="str">
            <v>SRR12125804</v>
          </cell>
          <cell r="J89" t="str">
            <v>isolate: PNUSAL007471,strain: 20B05820A-9</v>
          </cell>
          <cell r="K89" t="str">
            <v>isolation_source: Raw Milk Cheese</v>
          </cell>
          <cell r="L89">
            <v>3002114</v>
          </cell>
          <cell r="M89">
            <v>19</v>
          </cell>
          <cell r="N89">
            <v>2916</v>
          </cell>
          <cell r="O89" t="str">
            <v>Yes</v>
          </cell>
          <cell r="P89">
            <v>0</v>
          </cell>
          <cell r="Q89">
            <v>0</v>
          </cell>
          <cell r="R89">
            <v>0</v>
          </cell>
          <cell r="S89" t="str">
            <v>No</v>
          </cell>
          <cell r="T89" t="str">
            <v/>
          </cell>
          <cell r="U89" t="str">
            <v/>
          </cell>
          <cell r="V89">
            <v>44035.083333333336</v>
          </cell>
          <cell r="W89">
            <v>44035.083333333336</v>
          </cell>
          <cell r="X89" t="str">
            <v>USA</v>
          </cell>
          <cell r="Y89" t="str">
            <v>New York</v>
          </cell>
          <cell r="Z89">
            <v>2020</v>
          </cell>
        </row>
        <row r="90">
          <cell r="H90" t="str">
            <v>SRR1220730</v>
          </cell>
          <cell r="J90" t="str">
            <v>strain: MDH-2014-00770</v>
          </cell>
          <cell r="K90" t="str">
            <v>isolation_source: Cheddar cheese ball</v>
          </cell>
          <cell r="L90">
            <v>3086593</v>
          </cell>
          <cell r="M90">
            <v>25</v>
          </cell>
          <cell r="N90">
            <v>3062</v>
          </cell>
          <cell r="O90" t="str">
            <v>Yes</v>
          </cell>
          <cell r="P90">
            <v>0</v>
          </cell>
          <cell r="Q90">
            <v>0</v>
          </cell>
          <cell r="R90">
            <v>0</v>
          </cell>
          <cell r="S90" t="str">
            <v>No</v>
          </cell>
          <cell r="T90" t="str">
            <v/>
          </cell>
          <cell r="U90" t="str">
            <v/>
          </cell>
          <cell r="V90">
            <v>43551.041666666664</v>
          </cell>
          <cell r="W90">
            <v>43551.041666666664</v>
          </cell>
          <cell r="X90" t="str">
            <v>USA</v>
          </cell>
          <cell r="Y90" t="str">
            <v>Minnesota</v>
          </cell>
          <cell r="Z90">
            <v>2014</v>
          </cell>
        </row>
        <row r="91">
          <cell r="H91" t="str">
            <v>SRR1220774</v>
          </cell>
          <cell r="J91" t="str">
            <v>strain: MDH-2014-00764</v>
          </cell>
          <cell r="K91" t="str">
            <v>isolation_source: cheese</v>
          </cell>
          <cell r="L91">
            <v>3080173</v>
          </cell>
          <cell r="M91">
            <v>21</v>
          </cell>
          <cell r="N91">
            <v>3061</v>
          </cell>
          <cell r="O91" t="str">
            <v>Yes</v>
          </cell>
          <cell r="P91">
            <v>0</v>
          </cell>
          <cell r="Q91">
            <v>0</v>
          </cell>
          <cell r="R91">
            <v>0</v>
          </cell>
          <cell r="S91" t="str">
            <v>No</v>
          </cell>
          <cell r="T91" t="str">
            <v/>
          </cell>
          <cell r="U91" t="str">
            <v/>
          </cell>
          <cell r="V91">
            <v>43550.041666666664</v>
          </cell>
          <cell r="W91">
            <v>43550.041666666664</v>
          </cell>
          <cell r="X91" t="str">
            <v>USA</v>
          </cell>
          <cell r="Y91" t="str">
            <v>Minnesota</v>
          </cell>
          <cell r="Z91">
            <v>2009</v>
          </cell>
        </row>
        <row r="92">
          <cell r="H92" t="str">
            <v>SRR1220820</v>
          </cell>
          <cell r="J92" t="str">
            <v>strain: MDH-2014-00768</v>
          </cell>
          <cell r="K92" t="str">
            <v>isolation_source: Cheddar cheese ball</v>
          </cell>
          <cell r="L92">
            <v>3098940</v>
          </cell>
          <cell r="M92">
            <v>27</v>
          </cell>
          <cell r="N92">
            <v>3079</v>
          </cell>
          <cell r="O92" t="str">
            <v>Yes</v>
          </cell>
          <cell r="P92">
            <v>0</v>
          </cell>
          <cell r="Q92">
            <v>0</v>
          </cell>
          <cell r="R92">
            <v>0</v>
          </cell>
          <cell r="S92" t="str">
            <v>No</v>
          </cell>
          <cell r="T92" t="str">
            <v/>
          </cell>
          <cell r="U92" t="str">
            <v/>
          </cell>
          <cell r="V92">
            <v>43551.041666666664</v>
          </cell>
          <cell r="W92">
            <v>43551.041666666664</v>
          </cell>
          <cell r="X92" t="str">
            <v>USA</v>
          </cell>
          <cell r="Y92" t="str">
            <v>Minnesota</v>
          </cell>
          <cell r="Z92">
            <v>2014</v>
          </cell>
        </row>
        <row r="93">
          <cell r="H93" t="str">
            <v>SRR12418437</v>
          </cell>
          <cell r="J93" t="str">
            <v>strain: FDA1145324-1B-007</v>
          </cell>
          <cell r="K93" t="str">
            <v>isolation_source: Five Cheese Stuffed Shells</v>
          </cell>
          <cell r="L93">
            <v>3470730</v>
          </cell>
          <cell r="M93">
            <v>17</v>
          </cell>
          <cell r="N93">
            <v>3432</v>
          </cell>
          <cell r="O93" t="str">
            <v>Yes</v>
          </cell>
          <cell r="P93">
            <v>0</v>
          </cell>
          <cell r="Q93">
            <v>0</v>
          </cell>
          <cell r="R93">
            <v>0</v>
          </cell>
          <cell r="S93" t="str">
            <v>No</v>
          </cell>
          <cell r="T93" t="str">
            <v/>
          </cell>
          <cell r="U93" t="str">
            <v/>
          </cell>
          <cell r="V93">
            <v>44053.083333333336</v>
          </cell>
          <cell r="W93">
            <v>44053.083333333336</v>
          </cell>
          <cell r="X93" t="str">
            <v>USA</v>
          </cell>
          <cell r="Y93" t="str">
            <v>New Jersey</v>
          </cell>
          <cell r="Z93">
            <v>2020</v>
          </cell>
        </row>
        <row r="94">
          <cell r="H94" t="str">
            <v>SRR12419633</v>
          </cell>
          <cell r="J94" t="str">
            <v>strain: FDA1145324-1C-007</v>
          </cell>
          <cell r="K94" t="str">
            <v>isolation_source: Five Cheese Stuffed Shells</v>
          </cell>
          <cell r="L94">
            <v>3432105</v>
          </cell>
          <cell r="M94">
            <v>18</v>
          </cell>
          <cell r="N94">
            <v>3389</v>
          </cell>
          <cell r="O94" t="str">
            <v>Yes</v>
          </cell>
          <cell r="P94">
            <v>0</v>
          </cell>
          <cell r="Q94">
            <v>0</v>
          </cell>
          <cell r="R94">
            <v>0</v>
          </cell>
          <cell r="S94" t="str">
            <v>No</v>
          </cell>
          <cell r="T94" t="str">
            <v/>
          </cell>
          <cell r="U94" t="str">
            <v/>
          </cell>
          <cell r="V94">
            <v>44054.083333333336</v>
          </cell>
          <cell r="W94">
            <v>44054.083333333336</v>
          </cell>
          <cell r="X94" t="str">
            <v>USA</v>
          </cell>
          <cell r="Y94" t="str">
            <v>New Jersey</v>
          </cell>
          <cell r="Z94">
            <v>2020</v>
          </cell>
        </row>
        <row r="95">
          <cell r="H95" t="str">
            <v>SRR12419966</v>
          </cell>
          <cell r="J95" t="str">
            <v>strain: FDA1145324-1A-007</v>
          </cell>
          <cell r="K95" t="str">
            <v>isolation_source: Five Cheese Stuffed Shells</v>
          </cell>
          <cell r="L95">
            <v>3432119</v>
          </cell>
          <cell r="M95">
            <v>16</v>
          </cell>
          <cell r="N95">
            <v>3387</v>
          </cell>
          <cell r="O95" t="str">
            <v>Yes</v>
          </cell>
          <cell r="P95">
            <v>0</v>
          </cell>
          <cell r="Q95">
            <v>0</v>
          </cell>
          <cell r="R95">
            <v>0</v>
          </cell>
          <cell r="S95" t="str">
            <v>No</v>
          </cell>
          <cell r="T95" t="str">
            <v/>
          </cell>
          <cell r="U95" t="str">
            <v/>
          </cell>
          <cell r="V95">
            <v>44053.083333333336</v>
          </cell>
          <cell r="W95">
            <v>44053.083333333336</v>
          </cell>
          <cell r="X95" t="str">
            <v>USA</v>
          </cell>
          <cell r="Y95" t="str">
            <v>New Jersey</v>
          </cell>
          <cell r="Z95">
            <v>2020</v>
          </cell>
        </row>
        <row r="96">
          <cell r="H96" t="str">
            <v>SRR12572868</v>
          </cell>
          <cell r="J96" t="str">
            <v>strain: PNUSAL007711</v>
          </cell>
          <cell r="K96" t="str">
            <v>isolation_source: cheese</v>
          </cell>
          <cell r="L96">
            <v>2963486</v>
          </cell>
          <cell r="M96">
            <v>19</v>
          </cell>
          <cell r="N96">
            <v>2879</v>
          </cell>
          <cell r="O96" t="str">
            <v>Yes</v>
          </cell>
          <cell r="P96">
            <v>0</v>
          </cell>
          <cell r="Q96">
            <v>0</v>
          </cell>
          <cell r="R96">
            <v>0</v>
          </cell>
          <cell r="S96" t="str">
            <v>No</v>
          </cell>
          <cell r="T96" t="str">
            <v/>
          </cell>
          <cell r="U96" t="str">
            <v/>
          </cell>
          <cell r="V96">
            <v>44077.083333333336</v>
          </cell>
          <cell r="W96">
            <v>44077.083333333336</v>
          </cell>
          <cell r="X96" t="str">
            <v>USA</v>
          </cell>
          <cell r="Z96">
            <v>2020</v>
          </cell>
        </row>
        <row r="97">
          <cell r="H97" t="str">
            <v>SRR1283973</v>
          </cell>
          <cell r="I97"/>
          <cell r="J97" t="str">
            <v>strain: 2012-L5322</v>
          </cell>
          <cell r="K97" t="str">
            <v>isolation_source: cheese</v>
          </cell>
          <cell r="L97">
            <v>0</v>
          </cell>
          <cell r="M97">
            <v>0</v>
          </cell>
          <cell r="N97">
            <v>0</v>
          </cell>
          <cell r="O97" t="str">
            <v>No</v>
          </cell>
          <cell r="P97">
            <v>68</v>
          </cell>
          <cell r="Q97">
            <v>2884</v>
          </cell>
          <cell r="R97">
            <v>2956931</v>
          </cell>
          <cell r="S97" t="str">
            <v>Yes</v>
          </cell>
          <cell r="T97" t="str">
            <v>NZ_JNGP01000001-NZ_JNGP01000068</v>
          </cell>
          <cell r="U97" t="str">
            <v/>
          </cell>
          <cell r="V97">
            <v>44090.083333333336</v>
          </cell>
          <cell r="W97">
            <v>42396.041666666664</v>
          </cell>
          <cell r="X97" t="str">
            <v>No data</v>
          </cell>
          <cell r="Z97">
            <v>2012</v>
          </cell>
        </row>
        <row r="98">
          <cell r="H98" t="str">
            <v>SRR1283975</v>
          </cell>
          <cell r="I98"/>
          <cell r="J98" t="str">
            <v>strain: 2012-L5324</v>
          </cell>
          <cell r="K98" t="str">
            <v>isolation_source: cheese</v>
          </cell>
          <cell r="L98">
            <v>0</v>
          </cell>
          <cell r="M98">
            <v>0</v>
          </cell>
          <cell r="N98">
            <v>0</v>
          </cell>
          <cell r="O98" t="str">
            <v>No</v>
          </cell>
          <cell r="P98">
            <v>37</v>
          </cell>
          <cell r="Q98">
            <v>2881</v>
          </cell>
          <cell r="R98">
            <v>2936779</v>
          </cell>
          <cell r="S98" t="str">
            <v>Yes</v>
          </cell>
          <cell r="T98" t="str">
            <v>NZ_JNGZ01000001-NZ_JNGZ01000037</v>
          </cell>
          <cell r="U98" t="str">
            <v/>
          </cell>
          <cell r="V98">
            <v>44090.083333333336</v>
          </cell>
          <cell r="W98">
            <v>42396.041666666664</v>
          </cell>
          <cell r="X98" t="str">
            <v>No data</v>
          </cell>
          <cell r="Z98">
            <v>2012</v>
          </cell>
        </row>
        <row r="99">
          <cell r="H99" t="str">
            <v>SRR13080043</v>
          </cell>
          <cell r="J99" t="str">
            <v>strain: OSF108490</v>
          </cell>
          <cell r="K99" t="str">
            <v>isolation_source: cream cheese</v>
          </cell>
          <cell r="L99">
            <v>2962352</v>
          </cell>
          <cell r="M99">
            <v>126</v>
          </cell>
          <cell r="N99">
            <v>2958</v>
          </cell>
          <cell r="O99" t="str">
            <v>Yes</v>
          </cell>
          <cell r="P99">
            <v>0</v>
          </cell>
          <cell r="Q99">
            <v>0</v>
          </cell>
          <cell r="R99">
            <v>0</v>
          </cell>
          <cell r="S99" t="str">
            <v>No</v>
          </cell>
          <cell r="T99" t="str">
            <v/>
          </cell>
          <cell r="U99" t="str">
            <v/>
          </cell>
          <cell r="V99">
            <v>44176.041666666664</v>
          </cell>
          <cell r="W99">
            <v>44176.041666666664</v>
          </cell>
          <cell r="X99" t="str">
            <v>No data</v>
          </cell>
          <cell r="Z99">
            <v>2020</v>
          </cell>
        </row>
        <row r="100">
          <cell r="H100" t="str">
            <v>SRR13415152</v>
          </cell>
          <cell r="J100" t="str">
            <v>strain: FDA266332 2-6</v>
          </cell>
          <cell r="K100" t="str">
            <v>isolation_source: scrap swiss and cheddar cheese</v>
          </cell>
          <cell r="L100">
            <v>3033251</v>
          </cell>
          <cell r="M100">
            <v>39</v>
          </cell>
          <cell r="N100">
            <v>2971</v>
          </cell>
          <cell r="O100" t="str">
            <v>Yes</v>
          </cell>
          <cell r="P100">
            <v>0</v>
          </cell>
          <cell r="Q100">
            <v>0</v>
          </cell>
          <cell r="R100">
            <v>0</v>
          </cell>
          <cell r="S100" t="str">
            <v>No</v>
          </cell>
          <cell r="T100" t="str">
            <v/>
          </cell>
          <cell r="U100" t="str">
            <v/>
          </cell>
          <cell r="V100">
            <v>44208.041666666664</v>
          </cell>
          <cell r="W100">
            <v>44208.041666666664</v>
          </cell>
          <cell r="X100" t="str">
            <v>USA</v>
          </cell>
          <cell r="Y100" t="str">
            <v>California</v>
          </cell>
          <cell r="Z100">
            <v>2004</v>
          </cell>
        </row>
        <row r="101">
          <cell r="H101" t="str">
            <v>SRR13486047</v>
          </cell>
          <cell r="J101" t="str">
            <v>isolate: PNUSAL008933,strain: 21B00181-5</v>
          </cell>
          <cell r="K101" t="str">
            <v>isolation_source: cheese</v>
          </cell>
          <cell r="L101">
            <v>2995542</v>
          </cell>
          <cell r="M101">
            <v>11</v>
          </cell>
          <cell r="N101">
            <v>2912</v>
          </cell>
          <cell r="O101" t="str">
            <v>Yes</v>
          </cell>
          <cell r="P101">
            <v>0</v>
          </cell>
          <cell r="Q101">
            <v>0</v>
          </cell>
          <cell r="R101">
            <v>0</v>
          </cell>
          <cell r="S101" t="str">
            <v>No</v>
          </cell>
          <cell r="T101" t="str">
            <v/>
          </cell>
          <cell r="U101" t="str">
            <v/>
          </cell>
          <cell r="V101">
            <v>44216.041666666664</v>
          </cell>
          <cell r="W101">
            <v>44216.041666666664</v>
          </cell>
          <cell r="X101" t="str">
            <v>USA</v>
          </cell>
          <cell r="Y101" t="str">
            <v>New York</v>
          </cell>
          <cell r="Z101">
            <v>2020</v>
          </cell>
        </row>
        <row r="102">
          <cell r="H102" t="str">
            <v>SRR13486050</v>
          </cell>
          <cell r="J102" t="str">
            <v>isolate: PNUSAL008934,strain: 21B00181-6</v>
          </cell>
          <cell r="K102" t="str">
            <v>isolation_source: cheese</v>
          </cell>
          <cell r="L102">
            <v>3016500</v>
          </cell>
          <cell r="M102">
            <v>11</v>
          </cell>
          <cell r="N102">
            <v>2927</v>
          </cell>
          <cell r="O102" t="str">
            <v>Yes</v>
          </cell>
          <cell r="P102">
            <v>0</v>
          </cell>
          <cell r="Q102">
            <v>0</v>
          </cell>
          <cell r="R102">
            <v>0</v>
          </cell>
          <cell r="S102" t="str">
            <v>No</v>
          </cell>
          <cell r="T102" t="str">
            <v/>
          </cell>
          <cell r="U102" t="str">
            <v/>
          </cell>
          <cell r="V102">
            <v>44216.041666666664</v>
          </cell>
          <cell r="W102">
            <v>44216.041666666664</v>
          </cell>
          <cell r="X102" t="str">
            <v>USA</v>
          </cell>
          <cell r="Y102" t="str">
            <v>New York</v>
          </cell>
          <cell r="Z102">
            <v>2020</v>
          </cell>
        </row>
        <row r="103">
          <cell r="H103" t="str">
            <v>SRR13744893</v>
          </cell>
          <cell r="J103" t="str">
            <v>strain: PNUSAL009116</v>
          </cell>
          <cell r="K103" t="str">
            <v>isolation_source: cheese</v>
          </cell>
          <cell r="L103">
            <v>2983447</v>
          </cell>
          <cell r="M103">
            <v>14</v>
          </cell>
          <cell r="N103">
            <v>2913</v>
          </cell>
          <cell r="O103" t="str">
            <v>Yes</v>
          </cell>
          <cell r="P103">
            <v>0</v>
          </cell>
          <cell r="Q103">
            <v>0</v>
          </cell>
          <cell r="R103">
            <v>0</v>
          </cell>
          <cell r="S103" t="str">
            <v>No</v>
          </cell>
          <cell r="T103" t="str">
            <v/>
          </cell>
          <cell r="U103" t="str">
            <v/>
          </cell>
          <cell r="V103">
            <v>44253.041666666664</v>
          </cell>
          <cell r="W103">
            <v>44253.041666666664</v>
          </cell>
          <cell r="X103" t="str">
            <v>USA</v>
          </cell>
          <cell r="Y103" t="str">
            <v>Connecticut</v>
          </cell>
          <cell r="Z103">
            <v>2021</v>
          </cell>
        </row>
        <row r="104">
          <cell r="H104" t="str">
            <v>SRR13744900</v>
          </cell>
          <cell r="J104" t="str">
            <v>strain: PNUSAL009117</v>
          </cell>
          <cell r="K104" t="str">
            <v>isolation_source: cheese</v>
          </cell>
          <cell r="L104">
            <v>2960031</v>
          </cell>
          <cell r="M104">
            <v>16</v>
          </cell>
          <cell r="N104">
            <v>2888</v>
          </cell>
          <cell r="O104" t="str">
            <v>Yes</v>
          </cell>
          <cell r="P104">
            <v>0</v>
          </cell>
          <cell r="Q104">
            <v>0</v>
          </cell>
          <cell r="R104">
            <v>0</v>
          </cell>
          <cell r="S104" t="str">
            <v>No</v>
          </cell>
          <cell r="T104" t="str">
            <v/>
          </cell>
          <cell r="U104" t="str">
            <v/>
          </cell>
          <cell r="V104">
            <v>44253.041666666664</v>
          </cell>
          <cell r="W104">
            <v>44253.041666666664</v>
          </cell>
          <cell r="X104" t="str">
            <v>USA</v>
          </cell>
          <cell r="Y104" t="str">
            <v>Connecticut</v>
          </cell>
          <cell r="Z104">
            <v>2021</v>
          </cell>
        </row>
        <row r="105">
          <cell r="H105" t="str">
            <v>SRR1378348</v>
          </cell>
          <cell r="J105" t="str">
            <v>strain: CFSAN012617</v>
          </cell>
          <cell r="K105" t="str">
            <v>isolation_source: fontina cheese</v>
          </cell>
          <cell r="L105">
            <v>2949333</v>
          </cell>
          <cell r="M105">
            <v>64</v>
          </cell>
          <cell r="N105">
            <v>2918</v>
          </cell>
          <cell r="O105" t="str">
            <v>Yes</v>
          </cell>
          <cell r="P105">
            <v>0</v>
          </cell>
          <cell r="Q105">
            <v>0</v>
          </cell>
          <cell r="R105">
            <v>0</v>
          </cell>
          <cell r="S105" t="str">
            <v>No</v>
          </cell>
          <cell r="T105" t="str">
            <v/>
          </cell>
          <cell r="U105" t="str">
            <v/>
          </cell>
          <cell r="V105">
            <v>43551.041666666664</v>
          </cell>
          <cell r="W105">
            <v>43551.041666666664</v>
          </cell>
          <cell r="X105" t="str">
            <v>Italy</v>
          </cell>
          <cell r="Z105">
            <v>2014</v>
          </cell>
        </row>
        <row r="106">
          <cell r="H106" t="str">
            <v>SRR1481681</v>
          </cell>
          <cell r="J106" t="str">
            <v>strain: MOD1_LS49</v>
          </cell>
          <cell r="K106" t="str">
            <v>isolation_source: food (cheese)</v>
          </cell>
          <cell r="L106">
            <v>3093041</v>
          </cell>
          <cell r="M106">
            <v>32</v>
          </cell>
          <cell r="N106">
            <v>3079</v>
          </cell>
          <cell r="O106" t="str">
            <v>Yes</v>
          </cell>
          <cell r="P106">
            <v>0</v>
          </cell>
          <cell r="Q106">
            <v>0</v>
          </cell>
          <cell r="R106">
            <v>0</v>
          </cell>
          <cell r="S106" t="str">
            <v>No</v>
          </cell>
          <cell r="T106" t="str">
            <v/>
          </cell>
          <cell r="U106" t="str">
            <v/>
          </cell>
          <cell r="V106">
            <v>43704.083333333336</v>
          </cell>
          <cell r="W106">
            <v>43704.083333333336</v>
          </cell>
          <cell r="X106" t="str">
            <v>No data</v>
          </cell>
          <cell r="Z106">
            <v>1986</v>
          </cell>
        </row>
        <row r="107">
          <cell r="H107" t="str">
            <v>SRR1509585</v>
          </cell>
          <cell r="J107" t="str">
            <v>strain: MOD1_LS85</v>
          </cell>
          <cell r="K107" t="str">
            <v>isolation_source: ricotta cheese</v>
          </cell>
          <cell r="L107">
            <v>3026043</v>
          </cell>
          <cell r="M107">
            <v>15</v>
          </cell>
          <cell r="N107">
            <v>2981</v>
          </cell>
          <cell r="O107" t="str">
            <v>Yes</v>
          </cell>
          <cell r="P107">
            <v>0</v>
          </cell>
          <cell r="Q107">
            <v>0</v>
          </cell>
          <cell r="R107">
            <v>0</v>
          </cell>
          <cell r="S107" t="str">
            <v>No</v>
          </cell>
          <cell r="T107" t="str">
            <v/>
          </cell>
          <cell r="U107" t="str">
            <v/>
          </cell>
          <cell r="V107">
            <v>43550.041666666664</v>
          </cell>
          <cell r="W107">
            <v>43550.041666666664</v>
          </cell>
          <cell r="X107" t="str">
            <v>USA</v>
          </cell>
          <cell r="Z107">
            <v>1987</v>
          </cell>
        </row>
        <row r="108">
          <cell r="H108" t="str">
            <v>SRR1509629</v>
          </cell>
          <cell r="J108" t="str">
            <v>strain: MOD1_LS84</v>
          </cell>
          <cell r="K108" t="str">
            <v>isolation_source: ricotta cheese</v>
          </cell>
          <cell r="L108">
            <v>3031544</v>
          </cell>
          <cell r="M108">
            <v>14</v>
          </cell>
          <cell r="N108">
            <v>2988</v>
          </cell>
          <cell r="O108" t="str">
            <v>Yes</v>
          </cell>
          <cell r="P108">
            <v>0</v>
          </cell>
          <cell r="Q108">
            <v>0</v>
          </cell>
          <cell r="R108">
            <v>0</v>
          </cell>
          <cell r="S108" t="str">
            <v>No</v>
          </cell>
          <cell r="T108" t="str">
            <v/>
          </cell>
          <cell r="U108" t="str">
            <v/>
          </cell>
          <cell r="V108">
            <v>43551.041666666664</v>
          </cell>
          <cell r="W108">
            <v>43551.041666666664</v>
          </cell>
          <cell r="X108" t="str">
            <v>USA</v>
          </cell>
          <cell r="Z108">
            <v>1987</v>
          </cell>
        </row>
        <row r="109">
          <cell r="H109" t="str">
            <v>SRR1509634</v>
          </cell>
          <cell r="J109" t="str">
            <v>strain: MOD1_LS81</v>
          </cell>
          <cell r="K109" t="str">
            <v>isolation_source: ricotta cheese</v>
          </cell>
          <cell r="L109">
            <v>3021313</v>
          </cell>
          <cell r="M109">
            <v>16</v>
          </cell>
          <cell r="N109">
            <v>2978</v>
          </cell>
          <cell r="O109" t="str">
            <v>Yes</v>
          </cell>
          <cell r="P109">
            <v>0</v>
          </cell>
          <cell r="Q109">
            <v>0</v>
          </cell>
          <cell r="R109">
            <v>0</v>
          </cell>
          <cell r="S109" t="str">
            <v>No</v>
          </cell>
          <cell r="T109" t="str">
            <v/>
          </cell>
          <cell r="U109" t="str">
            <v/>
          </cell>
          <cell r="V109">
            <v>43551.041666666664</v>
          </cell>
          <cell r="W109">
            <v>43551.041666666664</v>
          </cell>
          <cell r="X109" t="str">
            <v>USA</v>
          </cell>
          <cell r="Y109" t="str">
            <v>New York</v>
          </cell>
          <cell r="Z109">
            <v>1987</v>
          </cell>
        </row>
        <row r="110">
          <cell r="H110" t="str">
            <v>SRR1509635</v>
          </cell>
          <cell r="J110" t="str">
            <v>strain: MOD1_LS104</v>
          </cell>
          <cell r="K110" t="str">
            <v>isolation_source: mexican soft cheese</v>
          </cell>
          <cell r="L110">
            <v>3102811</v>
          </cell>
          <cell r="M110">
            <v>14</v>
          </cell>
          <cell r="N110">
            <v>3100</v>
          </cell>
          <cell r="O110" t="str">
            <v>Yes</v>
          </cell>
          <cell r="P110">
            <v>0</v>
          </cell>
          <cell r="Q110">
            <v>0</v>
          </cell>
          <cell r="R110">
            <v>0</v>
          </cell>
          <cell r="S110" t="str">
            <v>No</v>
          </cell>
          <cell r="T110" t="str">
            <v/>
          </cell>
          <cell r="U110" t="str">
            <v/>
          </cell>
          <cell r="V110">
            <v>43551.041666666664</v>
          </cell>
          <cell r="W110">
            <v>43551.041666666664</v>
          </cell>
          <cell r="X110" t="str">
            <v>USA</v>
          </cell>
          <cell r="Z110" t="str">
            <v>No data</v>
          </cell>
        </row>
        <row r="111">
          <cell r="H111" t="str">
            <v>SRR1556976</v>
          </cell>
          <cell r="J111" t="str">
            <v>strain: VA-WGS-00329</v>
          </cell>
          <cell r="K111" t="str">
            <v>isolation_source: cheese</v>
          </cell>
          <cell r="L111">
            <v>3109996</v>
          </cell>
          <cell r="M111">
            <v>20</v>
          </cell>
          <cell r="N111">
            <v>3081</v>
          </cell>
          <cell r="O111" t="str">
            <v>Yes</v>
          </cell>
          <cell r="P111">
            <v>0</v>
          </cell>
          <cell r="Q111">
            <v>0</v>
          </cell>
          <cell r="R111">
            <v>0</v>
          </cell>
          <cell r="S111" t="str">
            <v>No</v>
          </cell>
          <cell r="T111" t="str">
            <v/>
          </cell>
          <cell r="U111" t="str">
            <v/>
          </cell>
          <cell r="V111">
            <v>43551.041666666664</v>
          </cell>
          <cell r="W111">
            <v>43551.041666666664</v>
          </cell>
          <cell r="X111" t="str">
            <v>USA</v>
          </cell>
          <cell r="Y111" t="str">
            <v>Virginia</v>
          </cell>
          <cell r="Z111">
            <v>2014</v>
          </cell>
        </row>
        <row r="112">
          <cell r="H112" t="str">
            <v>SRR1566202</v>
          </cell>
          <cell r="J112" t="str">
            <v>strain: MOD1_LS254</v>
          </cell>
          <cell r="K112" t="str">
            <v>isolation_source: cheese pastry</v>
          </cell>
          <cell r="L112">
            <v>3064576</v>
          </cell>
          <cell r="M112">
            <v>23</v>
          </cell>
          <cell r="N112">
            <v>3026</v>
          </cell>
          <cell r="O112" t="str">
            <v>Yes</v>
          </cell>
          <cell r="P112">
            <v>0</v>
          </cell>
          <cell r="Q112">
            <v>0</v>
          </cell>
          <cell r="R112">
            <v>0</v>
          </cell>
          <cell r="S112" t="str">
            <v>No</v>
          </cell>
          <cell r="T112" t="str">
            <v/>
          </cell>
          <cell r="U112" t="str">
            <v/>
          </cell>
          <cell r="V112">
            <v>43551.041666666664</v>
          </cell>
          <cell r="W112">
            <v>43551.041666666664</v>
          </cell>
          <cell r="X112" t="str">
            <v>Italy</v>
          </cell>
          <cell r="Z112">
            <v>1993</v>
          </cell>
        </row>
        <row r="113">
          <cell r="H113" t="str">
            <v>SRR1566205</v>
          </cell>
          <cell r="J113" t="str">
            <v>strain: MOD1_LS307</v>
          </cell>
          <cell r="K113" t="str">
            <v>isolation_source: mexican-style soft cheese</v>
          </cell>
          <cell r="L113">
            <v>3154817</v>
          </cell>
          <cell r="M113">
            <v>23</v>
          </cell>
          <cell r="N113">
            <v>3153</v>
          </cell>
          <cell r="O113" t="str">
            <v>Yes</v>
          </cell>
          <cell r="P113">
            <v>0</v>
          </cell>
          <cell r="Q113">
            <v>0</v>
          </cell>
          <cell r="R113">
            <v>0</v>
          </cell>
          <cell r="S113" t="str">
            <v>No</v>
          </cell>
          <cell r="T113" t="str">
            <v/>
          </cell>
          <cell r="U113" t="str">
            <v/>
          </cell>
          <cell r="V113">
            <v>43551.041666666664</v>
          </cell>
          <cell r="W113">
            <v>43551.041666666664</v>
          </cell>
          <cell r="X113" t="str">
            <v>USA</v>
          </cell>
          <cell r="Z113">
            <v>1994</v>
          </cell>
        </row>
        <row r="114">
          <cell r="H114" t="str">
            <v>SRR1575054</v>
          </cell>
          <cell r="J114" t="str">
            <v>strain: PNUSAL000607</v>
          </cell>
          <cell r="K114" t="str">
            <v>isolation_source: cheese</v>
          </cell>
          <cell r="L114">
            <v>2991459</v>
          </cell>
          <cell r="M114">
            <v>18</v>
          </cell>
          <cell r="N114">
            <v>2965</v>
          </cell>
          <cell r="O114" t="str">
            <v>Yes</v>
          </cell>
          <cell r="P114">
            <v>0</v>
          </cell>
          <cell r="Q114">
            <v>0</v>
          </cell>
          <cell r="R114">
            <v>0</v>
          </cell>
          <cell r="S114" t="str">
            <v>No</v>
          </cell>
          <cell r="T114" t="str">
            <v/>
          </cell>
          <cell r="U114" t="str">
            <v/>
          </cell>
          <cell r="V114">
            <v>43550.041666666664</v>
          </cell>
          <cell r="W114">
            <v>43550.041666666664</v>
          </cell>
          <cell r="X114" t="str">
            <v>USA</v>
          </cell>
          <cell r="Y114" t="str">
            <v>Oregon</v>
          </cell>
          <cell r="Z114">
            <v>2014</v>
          </cell>
        </row>
        <row r="115">
          <cell r="H115" t="str">
            <v>SRR1597473</v>
          </cell>
          <cell r="J115" t="str">
            <v>strain: PNUSAL000604</v>
          </cell>
          <cell r="K115" t="str">
            <v>isolation_source: cheese</v>
          </cell>
          <cell r="L115">
            <v>3020767</v>
          </cell>
          <cell r="M115">
            <v>23</v>
          </cell>
          <cell r="N115">
            <v>2992</v>
          </cell>
          <cell r="O115" t="str">
            <v>Yes</v>
          </cell>
          <cell r="P115">
            <v>0</v>
          </cell>
          <cell r="Q115">
            <v>0</v>
          </cell>
          <cell r="R115">
            <v>0</v>
          </cell>
          <cell r="S115" t="str">
            <v>No</v>
          </cell>
          <cell r="T115" t="str">
            <v/>
          </cell>
          <cell r="U115" t="str">
            <v/>
          </cell>
          <cell r="V115">
            <v>43551.041666666664</v>
          </cell>
          <cell r="W115">
            <v>43551.041666666664</v>
          </cell>
          <cell r="X115" t="str">
            <v>USA</v>
          </cell>
          <cell r="Y115" t="str">
            <v>Oregon</v>
          </cell>
          <cell r="Z115">
            <v>2014</v>
          </cell>
        </row>
        <row r="116">
          <cell r="H116" t="str">
            <v>SRR1609994</v>
          </cell>
          <cell r="J116" t="str">
            <v>strain: MOD1_LS312</v>
          </cell>
          <cell r="K116" t="str">
            <v>isolation_source: white cheese</v>
          </cell>
          <cell r="L116">
            <v>3193826</v>
          </cell>
          <cell r="M116">
            <v>18</v>
          </cell>
          <cell r="N116">
            <v>3181</v>
          </cell>
          <cell r="O116" t="str">
            <v>Yes</v>
          </cell>
          <cell r="P116">
            <v>0</v>
          </cell>
          <cell r="Q116">
            <v>0</v>
          </cell>
          <cell r="R116">
            <v>0</v>
          </cell>
          <cell r="S116" t="str">
            <v>No</v>
          </cell>
          <cell r="T116" t="str">
            <v/>
          </cell>
          <cell r="U116" t="str">
            <v/>
          </cell>
          <cell r="V116">
            <v>43551.041666666664</v>
          </cell>
          <cell r="W116">
            <v>43551.041666666664</v>
          </cell>
          <cell r="X116" t="str">
            <v>USA</v>
          </cell>
          <cell r="Z116">
            <v>1994</v>
          </cell>
        </row>
        <row r="117">
          <cell r="H117" t="str">
            <v>SRR1610006</v>
          </cell>
          <cell r="J117" t="str">
            <v>strain: MOD1_LS308</v>
          </cell>
          <cell r="K117" t="str">
            <v>isolation_source: mexican-style soft cheese</v>
          </cell>
          <cell r="L117">
            <v>3130378</v>
          </cell>
          <cell r="M117">
            <v>30</v>
          </cell>
          <cell r="N117">
            <v>3141</v>
          </cell>
          <cell r="O117" t="str">
            <v>Yes</v>
          </cell>
          <cell r="P117">
            <v>0</v>
          </cell>
          <cell r="Q117">
            <v>0</v>
          </cell>
          <cell r="R117">
            <v>0</v>
          </cell>
          <cell r="S117" t="str">
            <v>No</v>
          </cell>
          <cell r="T117" t="str">
            <v/>
          </cell>
          <cell r="U117" t="str">
            <v/>
          </cell>
          <cell r="V117">
            <v>43550.041666666664</v>
          </cell>
          <cell r="W117">
            <v>43550.041666666664</v>
          </cell>
          <cell r="X117" t="str">
            <v>USA</v>
          </cell>
          <cell r="Z117">
            <v>1994</v>
          </cell>
        </row>
        <row r="118">
          <cell r="H118" t="str">
            <v>SRR1610007</v>
          </cell>
          <cell r="J118" t="str">
            <v>strain: MOD1_LS315</v>
          </cell>
          <cell r="K118" t="str">
            <v>isolation_source: white cheese</v>
          </cell>
          <cell r="L118">
            <v>3260481</v>
          </cell>
          <cell r="M118">
            <v>33</v>
          </cell>
          <cell r="N118">
            <v>3281</v>
          </cell>
          <cell r="O118" t="str">
            <v>Yes</v>
          </cell>
          <cell r="P118">
            <v>0</v>
          </cell>
          <cell r="Q118">
            <v>0</v>
          </cell>
          <cell r="R118">
            <v>0</v>
          </cell>
          <cell r="S118" t="str">
            <v>No</v>
          </cell>
          <cell r="T118" t="str">
            <v/>
          </cell>
          <cell r="U118" t="str">
            <v/>
          </cell>
          <cell r="V118">
            <v>43551.041666666664</v>
          </cell>
          <cell r="W118">
            <v>43551.041666666664</v>
          </cell>
          <cell r="X118" t="str">
            <v>USA</v>
          </cell>
          <cell r="Z118">
            <v>1994</v>
          </cell>
        </row>
        <row r="119">
          <cell r="H119" t="str">
            <v>SRR1610009</v>
          </cell>
          <cell r="J119" t="str">
            <v>strain: MOD1_LS311</v>
          </cell>
          <cell r="K119" t="str">
            <v>isolation_source: white cheese</v>
          </cell>
          <cell r="L119">
            <v>3178997</v>
          </cell>
          <cell r="M119">
            <v>25</v>
          </cell>
          <cell r="N119">
            <v>3189</v>
          </cell>
          <cell r="O119" t="str">
            <v>Yes</v>
          </cell>
          <cell r="P119">
            <v>0</v>
          </cell>
          <cell r="Q119">
            <v>0</v>
          </cell>
          <cell r="R119">
            <v>0</v>
          </cell>
          <cell r="S119" t="str">
            <v>No</v>
          </cell>
          <cell r="T119" t="str">
            <v/>
          </cell>
          <cell r="U119" t="str">
            <v/>
          </cell>
          <cell r="V119">
            <v>43551.041666666664</v>
          </cell>
          <cell r="W119">
            <v>43551.041666666664</v>
          </cell>
          <cell r="X119" t="str">
            <v>USA</v>
          </cell>
          <cell r="Z119">
            <v>1994</v>
          </cell>
        </row>
        <row r="120">
          <cell r="H120" t="str">
            <v>SRR1610011</v>
          </cell>
          <cell r="J120" t="str">
            <v>strain: MOD1_LS310</v>
          </cell>
          <cell r="K120" t="str">
            <v>isolation_source: white cheese</v>
          </cell>
          <cell r="L120">
            <v>3190140</v>
          </cell>
          <cell r="M120">
            <v>20</v>
          </cell>
          <cell r="N120">
            <v>3196</v>
          </cell>
          <cell r="O120" t="str">
            <v>Yes</v>
          </cell>
          <cell r="P120">
            <v>0</v>
          </cell>
          <cell r="Q120">
            <v>0</v>
          </cell>
          <cell r="R120">
            <v>0</v>
          </cell>
          <cell r="S120" t="str">
            <v>No</v>
          </cell>
          <cell r="T120" t="str">
            <v/>
          </cell>
          <cell r="U120" t="str">
            <v/>
          </cell>
          <cell r="V120">
            <v>43550.041666666664</v>
          </cell>
          <cell r="W120">
            <v>43550.041666666664</v>
          </cell>
          <cell r="X120" t="str">
            <v>USA</v>
          </cell>
          <cell r="Y120" t="str">
            <v>Washington</v>
          </cell>
          <cell r="Z120">
            <v>1994</v>
          </cell>
        </row>
        <row r="121">
          <cell r="H121" t="str">
            <v>SRR1610013</v>
          </cell>
          <cell r="J121" t="str">
            <v>strain: MOD1_LS324</v>
          </cell>
          <cell r="K121" t="str">
            <v>isolation_source: r. salinas cheese</v>
          </cell>
          <cell r="L121">
            <v>3194976</v>
          </cell>
          <cell r="M121">
            <v>23</v>
          </cell>
          <cell r="N121">
            <v>3188</v>
          </cell>
          <cell r="O121" t="str">
            <v>Yes</v>
          </cell>
          <cell r="P121">
            <v>0</v>
          </cell>
          <cell r="Q121">
            <v>0</v>
          </cell>
          <cell r="R121">
            <v>0</v>
          </cell>
          <cell r="S121" t="str">
            <v>No</v>
          </cell>
          <cell r="T121" t="str">
            <v/>
          </cell>
          <cell r="U121" t="str">
            <v/>
          </cell>
          <cell r="V121">
            <v>43550.041666666664</v>
          </cell>
          <cell r="W121">
            <v>43550.041666666664</v>
          </cell>
          <cell r="X121" t="str">
            <v>USA</v>
          </cell>
          <cell r="Z121">
            <v>1994</v>
          </cell>
        </row>
        <row r="122">
          <cell r="H122" t="str">
            <v>SRR1610014</v>
          </cell>
          <cell r="J122" t="str">
            <v>strain: MOD1_LS314</v>
          </cell>
          <cell r="K122" t="str">
            <v>isolation_source: white cheese</v>
          </cell>
          <cell r="L122">
            <v>3189174</v>
          </cell>
          <cell r="M122">
            <v>31</v>
          </cell>
          <cell r="N122">
            <v>3213</v>
          </cell>
          <cell r="O122" t="str">
            <v>Yes</v>
          </cell>
          <cell r="P122">
            <v>0</v>
          </cell>
          <cell r="Q122">
            <v>0</v>
          </cell>
          <cell r="R122">
            <v>0</v>
          </cell>
          <cell r="S122" t="str">
            <v>No</v>
          </cell>
          <cell r="T122" t="str">
            <v/>
          </cell>
          <cell r="U122" t="str">
            <v/>
          </cell>
          <cell r="V122">
            <v>43551.041666666664</v>
          </cell>
          <cell r="W122">
            <v>43551.041666666664</v>
          </cell>
          <cell r="X122" t="str">
            <v>USA</v>
          </cell>
          <cell r="Z122">
            <v>1994</v>
          </cell>
        </row>
        <row r="123">
          <cell r="H123" t="str">
            <v>SRR1610015</v>
          </cell>
          <cell r="J123" t="str">
            <v>strain: MOD1_LS322</v>
          </cell>
          <cell r="K123" t="str">
            <v>isolation_source: white cheese</v>
          </cell>
          <cell r="L123">
            <v>3139672</v>
          </cell>
          <cell r="M123">
            <v>24</v>
          </cell>
          <cell r="N123">
            <v>3153</v>
          </cell>
          <cell r="O123" t="str">
            <v>Yes</v>
          </cell>
          <cell r="P123">
            <v>0</v>
          </cell>
          <cell r="Q123">
            <v>0</v>
          </cell>
          <cell r="R123">
            <v>0</v>
          </cell>
          <cell r="S123" t="str">
            <v>No</v>
          </cell>
          <cell r="T123" t="str">
            <v/>
          </cell>
          <cell r="U123" t="str">
            <v/>
          </cell>
          <cell r="V123">
            <v>43551.041666666664</v>
          </cell>
          <cell r="W123">
            <v>43551.041666666664</v>
          </cell>
          <cell r="X123" t="str">
            <v>USA</v>
          </cell>
          <cell r="Z123">
            <v>1994</v>
          </cell>
        </row>
        <row r="124">
          <cell r="H124" t="str">
            <v>SRR1610016</v>
          </cell>
          <cell r="J124" t="str">
            <v>strain: MOD1_LS323</v>
          </cell>
          <cell r="K124" t="str">
            <v>isolation_source: r. salinas cheese</v>
          </cell>
          <cell r="L124">
            <v>3149014</v>
          </cell>
          <cell r="M124">
            <v>20</v>
          </cell>
          <cell r="N124">
            <v>3152</v>
          </cell>
          <cell r="O124" t="str">
            <v>Yes</v>
          </cell>
          <cell r="P124">
            <v>0</v>
          </cell>
          <cell r="Q124">
            <v>0</v>
          </cell>
          <cell r="R124">
            <v>0</v>
          </cell>
          <cell r="S124" t="str">
            <v>No</v>
          </cell>
          <cell r="T124" t="str">
            <v/>
          </cell>
          <cell r="U124" t="str">
            <v/>
          </cell>
          <cell r="V124">
            <v>43551.041666666664</v>
          </cell>
          <cell r="W124">
            <v>43551.041666666664</v>
          </cell>
          <cell r="X124" t="str">
            <v>USA</v>
          </cell>
          <cell r="Z124">
            <v>1994</v>
          </cell>
        </row>
        <row r="125">
          <cell r="H125" t="str">
            <v>SRR1610017</v>
          </cell>
          <cell r="J125" t="str">
            <v>strain: MOD1_LS313</v>
          </cell>
          <cell r="K125" t="str">
            <v>isolation_source: white cheese</v>
          </cell>
          <cell r="L125">
            <v>3201690</v>
          </cell>
          <cell r="M125">
            <v>33</v>
          </cell>
          <cell r="N125">
            <v>3229</v>
          </cell>
          <cell r="O125" t="str">
            <v>Yes</v>
          </cell>
          <cell r="P125">
            <v>0</v>
          </cell>
          <cell r="Q125">
            <v>0</v>
          </cell>
          <cell r="R125">
            <v>0</v>
          </cell>
          <cell r="S125" t="str">
            <v>No</v>
          </cell>
          <cell r="T125" t="str">
            <v/>
          </cell>
          <cell r="U125" t="str">
            <v/>
          </cell>
          <cell r="V125">
            <v>43551.041666666664</v>
          </cell>
          <cell r="W125">
            <v>43551.041666666664</v>
          </cell>
          <cell r="X125" t="str">
            <v>USA</v>
          </cell>
          <cell r="Z125">
            <v>1994</v>
          </cell>
        </row>
        <row r="126">
          <cell r="H126" t="str">
            <v>SRR1656981</v>
          </cell>
          <cell r="J126" t="str">
            <v>strain: MRL-14_00556</v>
          </cell>
          <cell r="K126" t="str">
            <v>isolation_source: cheese</v>
          </cell>
          <cell r="L126">
            <v>3100744</v>
          </cell>
          <cell r="M126">
            <v>34</v>
          </cell>
          <cell r="N126">
            <v>3085</v>
          </cell>
          <cell r="O126" t="str">
            <v>Yes</v>
          </cell>
          <cell r="P126">
            <v>0</v>
          </cell>
          <cell r="Q126">
            <v>0</v>
          </cell>
          <cell r="R126">
            <v>0</v>
          </cell>
          <cell r="S126" t="str">
            <v>No</v>
          </cell>
          <cell r="T126" t="str">
            <v/>
          </cell>
          <cell r="U126" t="str">
            <v/>
          </cell>
          <cell r="V126">
            <v>43563.083333333336</v>
          </cell>
          <cell r="W126">
            <v>43563.083333333336</v>
          </cell>
          <cell r="X126" t="str">
            <v>Germany</v>
          </cell>
          <cell r="Z126">
            <v>2014</v>
          </cell>
        </row>
        <row r="127">
          <cell r="H127" t="str">
            <v>SRR1664370</v>
          </cell>
          <cell r="J127" t="str">
            <v>strain: FDA886128-2-1</v>
          </cell>
          <cell r="K127" t="str">
            <v>isolation_source: soft cheese</v>
          </cell>
          <cell r="L127">
            <v>2972891</v>
          </cell>
          <cell r="M127">
            <v>16</v>
          </cell>
          <cell r="N127">
            <v>2951</v>
          </cell>
          <cell r="O127" t="str">
            <v>Yes</v>
          </cell>
          <cell r="P127">
            <v>0</v>
          </cell>
          <cell r="Q127">
            <v>0</v>
          </cell>
          <cell r="R127">
            <v>0</v>
          </cell>
          <cell r="S127" t="str">
            <v>No</v>
          </cell>
          <cell r="T127" t="str">
            <v/>
          </cell>
          <cell r="U127" t="str">
            <v/>
          </cell>
          <cell r="V127">
            <v>43901.041666666664</v>
          </cell>
          <cell r="W127">
            <v>43551.041666666664</v>
          </cell>
          <cell r="X127" t="str">
            <v>France</v>
          </cell>
          <cell r="Z127">
            <v>2014</v>
          </cell>
        </row>
        <row r="128">
          <cell r="H128" t="str">
            <v>SRR1767752</v>
          </cell>
          <cell r="I128"/>
          <cell r="J128" t="str">
            <v>strain: FDA752730-1</v>
          </cell>
          <cell r="K128" t="str">
            <v>isolation_source: cheese</v>
          </cell>
          <cell r="L128">
            <v>0</v>
          </cell>
          <cell r="M128">
            <v>0</v>
          </cell>
          <cell r="N128">
            <v>0</v>
          </cell>
          <cell r="O128" t="str">
            <v>No</v>
          </cell>
          <cell r="P128">
            <v>0</v>
          </cell>
          <cell r="Q128">
            <v>0</v>
          </cell>
          <cell r="R128">
            <v>0</v>
          </cell>
          <cell r="S128" t="str">
            <v>No</v>
          </cell>
          <cell r="T128" t="str">
            <v>NZ_MTJE01000001-NZ_MTJE01000017</v>
          </cell>
          <cell r="U128" t="str">
            <v/>
          </cell>
          <cell r="V128">
            <v>44235.041666666664</v>
          </cell>
          <cell r="W128">
            <v>42878.083333333336</v>
          </cell>
          <cell r="X128" t="str">
            <v>USA</v>
          </cell>
          <cell r="Y128" t="str">
            <v>California</v>
          </cell>
          <cell r="Z128">
            <v>2014</v>
          </cell>
        </row>
        <row r="129">
          <cell r="H129" t="str">
            <v>SRR1767759</v>
          </cell>
          <cell r="I129"/>
          <cell r="J129" t="str">
            <v>strain: FDA878675-1</v>
          </cell>
          <cell r="K129" t="str">
            <v>isolation_source: cheese</v>
          </cell>
          <cell r="L129">
            <v>0</v>
          </cell>
          <cell r="M129">
            <v>0</v>
          </cell>
          <cell r="N129">
            <v>0</v>
          </cell>
          <cell r="O129" t="str">
            <v>No</v>
          </cell>
          <cell r="P129">
            <v>0</v>
          </cell>
          <cell r="Q129">
            <v>0</v>
          </cell>
          <cell r="R129">
            <v>0</v>
          </cell>
          <cell r="S129" t="str">
            <v>No</v>
          </cell>
          <cell r="T129" t="str">
            <v>NZ_MTJF01000001-NZ_MTJF01000016</v>
          </cell>
          <cell r="U129" t="str">
            <v/>
          </cell>
          <cell r="V129">
            <v>44235.041666666664</v>
          </cell>
          <cell r="W129">
            <v>42878.083333333336</v>
          </cell>
          <cell r="X129" t="str">
            <v>USA</v>
          </cell>
          <cell r="Y129" t="str">
            <v>California</v>
          </cell>
          <cell r="Z129">
            <v>2014</v>
          </cell>
        </row>
        <row r="130">
          <cell r="H130" t="str">
            <v>SRR1767782</v>
          </cell>
          <cell r="I130"/>
          <cell r="J130" t="str">
            <v>strain: FDA752729-2</v>
          </cell>
          <cell r="K130" t="str">
            <v>isolation_source: cheese</v>
          </cell>
          <cell r="L130">
            <v>0</v>
          </cell>
          <cell r="M130">
            <v>0</v>
          </cell>
          <cell r="N130">
            <v>0</v>
          </cell>
          <cell r="O130" t="str">
            <v>No</v>
          </cell>
          <cell r="P130">
            <v>0</v>
          </cell>
          <cell r="Q130">
            <v>0</v>
          </cell>
          <cell r="R130">
            <v>0</v>
          </cell>
          <cell r="S130" t="str">
            <v>No</v>
          </cell>
          <cell r="T130" t="str">
            <v>NZ_MTJG01000001-NZ_MTJG01000017</v>
          </cell>
          <cell r="U130" t="str">
            <v/>
          </cell>
          <cell r="V130">
            <v>44235.041666666664</v>
          </cell>
          <cell r="W130">
            <v>42878.083333333336</v>
          </cell>
          <cell r="X130" t="str">
            <v>USA</v>
          </cell>
          <cell r="Y130" t="str">
            <v>California</v>
          </cell>
          <cell r="Z130">
            <v>2014</v>
          </cell>
        </row>
        <row r="131">
          <cell r="H131" t="str">
            <v>SRR1767818</v>
          </cell>
          <cell r="I131"/>
          <cell r="J131" t="str">
            <v>strain: FDA752729-1</v>
          </cell>
          <cell r="K131" t="str">
            <v>isolation_source: cheese</v>
          </cell>
          <cell r="L131">
            <v>0</v>
          </cell>
          <cell r="M131">
            <v>0</v>
          </cell>
          <cell r="N131">
            <v>0</v>
          </cell>
          <cell r="O131" t="str">
            <v>No</v>
          </cell>
          <cell r="P131">
            <v>0</v>
          </cell>
          <cell r="Q131">
            <v>0</v>
          </cell>
          <cell r="R131">
            <v>0</v>
          </cell>
          <cell r="S131" t="str">
            <v>No</v>
          </cell>
          <cell r="T131" t="str">
            <v>NZ_MTJH01000001-NZ_MTJH01000016</v>
          </cell>
          <cell r="U131" t="str">
            <v/>
          </cell>
          <cell r="V131">
            <v>44235.041666666664</v>
          </cell>
          <cell r="W131">
            <v>42878.083333333336</v>
          </cell>
          <cell r="X131" t="str">
            <v>USA</v>
          </cell>
          <cell r="Y131" t="str">
            <v>California</v>
          </cell>
          <cell r="Z131">
            <v>2014</v>
          </cell>
        </row>
        <row r="132">
          <cell r="H132" t="str">
            <v>SRR1767827</v>
          </cell>
          <cell r="I132"/>
          <cell r="J132" t="str">
            <v>strain: FDA752730-2</v>
          </cell>
          <cell r="K132" t="str">
            <v>isolation_source: cheese</v>
          </cell>
          <cell r="L132">
            <v>0</v>
          </cell>
          <cell r="M132">
            <v>0</v>
          </cell>
          <cell r="N132">
            <v>0</v>
          </cell>
          <cell r="O132" t="str">
            <v>No</v>
          </cell>
          <cell r="P132">
            <v>0</v>
          </cell>
          <cell r="Q132">
            <v>0</v>
          </cell>
          <cell r="R132">
            <v>0</v>
          </cell>
          <cell r="S132" t="str">
            <v>No</v>
          </cell>
          <cell r="T132" t="str">
            <v>NZ_MTJI01000001-NZ_MTJI01000017</v>
          </cell>
          <cell r="U132" t="str">
            <v/>
          </cell>
          <cell r="V132">
            <v>44235.041666666664</v>
          </cell>
          <cell r="W132">
            <v>42878.083333333336</v>
          </cell>
          <cell r="X132" t="str">
            <v>USA</v>
          </cell>
          <cell r="Y132" t="str">
            <v>California</v>
          </cell>
          <cell r="Z132">
            <v>2014</v>
          </cell>
        </row>
        <row r="133">
          <cell r="H133" t="str">
            <v>SRR1767835</v>
          </cell>
          <cell r="I133"/>
          <cell r="J133" t="str">
            <v>strain: FDA878675-2</v>
          </cell>
          <cell r="K133" t="str">
            <v>isolation_source: cheese</v>
          </cell>
          <cell r="L133">
            <v>0</v>
          </cell>
          <cell r="M133">
            <v>0</v>
          </cell>
          <cell r="N133">
            <v>0</v>
          </cell>
          <cell r="O133" t="str">
            <v>No</v>
          </cell>
          <cell r="P133">
            <v>0</v>
          </cell>
          <cell r="Q133">
            <v>0</v>
          </cell>
          <cell r="R133">
            <v>0</v>
          </cell>
          <cell r="S133" t="str">
            <v>No</v>
          </cell>
          <cell r="T133" t="str">
            <v>NZ_MTJJ01000001-NZ_MTJJ01000016</v>
          </cell>
          <cell r="U133" t="str">
            <v/>
          </cell>
          <cell r="V133">
            <v>44235.041666666664</v>
          </cell>
          <cell r="W133">
            <v>42878.083333333336</v>
          </cell>
          <cell r="X133" t="str">
            <v>USA</v>
          </cell>
          <cell r="Y133" t="str">
            <v>California</v>
          </cell>
          <cell r="Z133">
            <v>2014</v>
          </cell>
        </row>
        <row r="134">
          <cell r="H134" t="str">
            <v>SRR1783158</v>
          </cell>
          <cell r="I134"/>
          <cell r="J134" t="str">
            <v>strain: FDA895132-2</v>
          </cell>
          <cell r="K134" t="str">
            <v>isolation_source: cheese</v>
          </cell>
          <cell r="L134">
            <v>0</v>
          </cell>
          <cell r="M134">
            <v>0</v>
          </cell>
          <cell r="N134">
            <v>0</v>
          </cell>
          <cell r="O134" t="str">
            <v>No</v>
          </cell>
          <cell r="P134">
            <v>0</v>
          </cell>
          <cell r="Q134">
            <v>0</v>
          </cell>
          <cell r="R134">
            <v>0</v>
          </cell>
          <cell r="S134" t="str">
            <v>No</v>
          </cell>
          <cell r="T134" t="str">
            <v>NZ_MTJK01000001-NZ_MTJK01000023</v>
          </cell>
          <cell r="U134" t="str">
            <v/>
          </cell>
          <cell r="V134">
            <v>44139.041666666664</v>
          </cell>
          <cell r="W134">
            <v>42878.083333333336</v>
          </cell>
          <cell r="X134" t="str">
            <v>USA</v>
          </cell>
          <cell r="Y134" t="str">
            <v>California</v>
          </cell>
          <cell r="Z134">
            <v>2014</v>
          </cell>
        </row>
        <row r="135">
          <cell r="H135" t="str">
            <v>SRR1783164</v>
          </cell>
          <cell r="I135"/>
          <cell r="J135" t="str">
            <v>strain: FDA895132-4</v>
          </cell>
          <cell r="K135" t="str">
            <v>isolation_source: cheese</v>
          </cell>
          <cell r="L135">
            <v>0</v>
          </cell>
          <cell r="M135">
            <v>0</v>
          </cell>
          <cell r="N135">
            <v>0</v>
          </cell>
          <cell r="O135" t="str">
            <v>No</v>
          </cell>
          <cell r="P135">
            <v>0</v>
          </cell>
          <cell r="Q135">
            <v>0</v>
          </cell>
          <cell r="R135">
            <v>0</v>
          </cell>
          <cell r="S135" t="str">
            <v>No</v>
          </cell>
          <cell r="T135" t="str">
            <v>NZ_MTCL01000001-NZ_MTCL01000022</v>
          </cell>
          <cell r="U135" t="str">
            <v/>
          </cell>
          <cell r="V135">
            <v>44139.041666666664</v>
          </cell>
          <cell r="W135">
            <v>42879.083333333336</v>
          </cell>
          <cell r="X135" t="str">
            <v>USA</v>
          </cell>
          <cell r="Y135" t="str">
            <v>California</v>
          </cell>
          <cell r="Z135">
            <v>2014</v>
          </cell>
        </row>
        <row r="136">
          <cell r="H136" t="str">
            <v>SRR1783170</v>
          </cell>
          <cell r="I136"/>
          <cell r="J136" t="str">
            <v>strain: FDA895132-1</v>
          </cell>
          <cell r="K136" t="str">
            <v>isolation_source: cheese</v>
          </cell>
          <cell r="L136">
            <v>0</v>
          </cell>
          <cell r="M136">
            <v>0</v>
          </cell>
          <cell r="N136">
            <v>0</v>
          </cell>
          <cell r="O136" t="str">
            <v>No</v>
          </cell>
          <cell r="P136">
            <v>0</v>
          </cell>
          <cell r="Q136">
            <v>0</v>
          </cell>
          <cell r="R136">
            <v>0</v>
          </cell>
          <cell r="S136" t="str">
            <v>No</v>
          </cell>
          <cell r="T136" t="str">
            <v>NZ_MTEZ01000001-NZ_MTEZ01000017</v>
          </cell>
          <cell r="U136" t="str">
            <v/>
          </cell>
          <cell r="V136">
            <v>44139.041666666664</v>
          </cell>
          <cell r="W136">
            <v>42878.083333333336</v>
          </cell>
          <cell r="X136" t="str">
            <v>USA</v>
          </cell>
          <cell r="Y136" t="str">
            <v>California</v>
          </cell>
          <cell r="Z136">
            <v>2014</v>
          </cell>
        </row>
        <row r="137">
          <cell r="H137" t="str">
            <v>SRR1783208</v>
          </cell>
          <cell r="I137"/>
          <cell r="J137" t="str">
            <v>strain: FDA895132-3</v>
          </cell>
          <cell r="K137" t="str">
            <v>isolation_source: cheese</v>
          </cell>
          <cell r="L137">
            <v>0</v>
          </cell>
          <cell r="M137">
            <v>0</v>
          </cell>
          <cell r="N137">
            <v>0</v>
          </cell>
          <cell r="O137" t="str">
            <v>No</v>
          </cell>
          <cell r="P137">
            <v>0</v>
          </cell>
          <cell r="Q137">
            <v>0</v>
          </cell>
          <cell r="R137">
            <v>0</v>
          </cell>
          <cell r="S137" t="str">
            <v>No</v>
          </cell>
          <cell r="T137" t="str">
            <v>NZ_MTFA01000001-NZ_MTFA01000021</v>
          </cell>
          <cell r="U137" t="str">
            <v/>
          </cell>
          <cell r="V137">
            <v>44139.041666666664</v>
          </cell>
          <cell r="W137">
            <v>42878.083333333336</v>
          </cell>
          <cell r="X137" t="str">
            <v>USA</v>
          </cell>
          <cell r="Y137" t="str">
            <v>California</v>
          </cell>
          <cell r="Z137">
            <v>2014</v>
          </cell>
        </row>
        <row r="138">
          <cell r="H138" t="str">
            <v>SRR1805508</v>
          </cell>
          <cell r="I138"/>
          <cell r="J138" t="str">
            <v>strain: NRRL B-57451</v>
          </cell>
          <cell r="K138" t="str">
            <v>isolation_source: blue veined and mold ripened cheese</v>
          </cell>
          <cell r="L138">
            <v>0</v>
          </cell>
          <cell r="M138">
            <v>0</v>
          </cell>
          <cell r="N138">
            <v>0</v>
          </cell>
          <cell r="O138" t="str">
            <v>No</v>
          </cell>
          <cell r="P138">
            <v>0</v>
          </cell>
          <cell r="Q138">
            <v>0</v>
          </cell>
          <cell r="R138">
            <v>0</v>
          </cell>
          <cell r="S138" t="str">
            <v>No</v>
          </cell>
          <cell r="T138" t="str">
            <v>NZ_QOSQ01000001-NZ_QOSQ01000050</v>
          </cell>
          <cell r="U138" t="str">
            <v/>
          </cell>
          <cell r="V138">
            <v>44250.041666666664</v>
          </cell>
          <cell r="W138">
            <v>43377.083333333336</v>
          </cell>
          <cell r="X138" t="str">
            <v>USA</v>
          </cell>
          <cell r="Y138" t="str">
            <v>California</v>
          </cell>
          <cell r="Z138">
            <v>2000</v>
          </cell>
        </row>
        <row r="139">
          <cell r="H139" t="str">
            <v>SRR1805602</v>
          </cell>
          <cell r="I139"/>
          <cell r="J139" t="str">
            <v>strain: WAPHL_LIS_A00032</v>
          </cell>
          <cell r="K139" t="str">
            <v>isolation_source: cheese</v>
          </cell>
          <cell r="L139">
            <v>0</v>
          </cell>
          <cell r="M139">
            <v>0</v>
          </cell>
          <cell r="N139">
            <v>0</v>
          </cell>
          <cell r="O139" t="str">
            <v>No</v>
          </cell>
          <cell r="P139">
            <v>0</v>
          </cell>
          <cell r="Q139">
            <v>0</v>
          </cell>
          <cell r="R139">
            <v>0</v>
          </cell>
          <cell r="S139" t="str">
            <v>No</v>
          </cell>
          <cell r="T139" t="str">
            <v>NZ_NKVX01000001-NZ_NKVX01000028</v>
          </cell>
          <cell r="U139" t="str">
            <v/>
          </cell>
          <cell r="V139">
            <v>44194.041666666664</v>
          </cell>
          <cell r="W139">
            <v>42938.083333333336</v>
          </cell>
          <cell r="X139" t="str">
            <v>USA</v>
          </cell>
          <cell r="Y139" t="str">
            <v>Washington</v>
          </cell>
          <cell r="Z139">
            <v>2010</v>
          </cell>
        </row>
        <row r="140">
          <cell r="H140" t="str">
            <v>SRR1812795</v>
          </cell>
          <cell r="J140" t="str">
            <v>strain: CFSAN029505</v>
          </cell>
          <cell r="K140" t="str">
            <v>isolation_source: aged raw milk cheese prep 10/25/14</v>
          </cell>
          <cell r="L140">
            <v>2901366</v>
          </cell>
          <cell r="M140">
            <v>21</v>
          </cell>
          <cell r="N140">
            <v>2875</v>
          </cell>
          <cell r="O140" t="str">
            <v>Yes</v>
          </cell>
          <cell r="P140">
            <v>0</v>
          </cell>
          <cell r="Q140">
            <v>0</v>
          </cell>
          <cell r="R140">
            <v>0</v>
          </cell>
          <cell r="S140" t="str">
            <v>No</v>
          </cell>
          <cell r="T140" t="str">
            <v/>
          </cell>
          <cell r="U140" t="str">
            <v/>
          </cell>
          <cell r="V140">
            <v>43550.041666666664</v>
          </cell>
          <cell r="W140">
            <v>43550.041666666664</v>
          </cell>
          <cell r="X140" t="str">
            <v>USA</v>
          </cell>
          <cell r="Y140" t="str">
            <v>New Hampshire</v>
          </cell>
          <cell r="Z140">
            <v>2015</v>
          </cell>
        </row>
        <row r="141">
          <cell r="H141" t="str">
            <v>SRR1812797</v>
          </cell>
          <cell r="J141" t="str">
            <v>strain: CFSAN029506</v>
          </cell>
          <cell r="K141" t="str">
            <v>isolation_source: aged raw milk cheese prep 10/31/14</v>
          </cell>
          <cell r="L141">
            <v>2887466</v>
          </cell>
          <cell r="M141">
            <v>20</v>
          </cell>
          <cell r="N141">
            <v>2863</v>
          </cell>
          <cell r="O141" t="str">
            <v>Yes</v>
          </cell>
          <cell r="P141">
            <v>0</v>
          </cell>
          <cell r="Q141">
            <v>0</v>
          </cell>
          <cell r="R141">
            <v>0</v>
          </cell>
          <cell r="S141" t="str">
            <v>No</v>
          </cell>
          <cell r="T141" t="str">
            <v/>
          </cell>
          <cell r="U141" t="str">
            <v/>
          </cell>
          <cell r="V141">
            <v>43551.041666666664</v>
          </cell>
          <cell r="W141">
            <v>43551.041666666664</v>
          </cell>
          <cell r="X141" t="str">
            <v>USA</v>
          </cell>
          <cell r="Y141" t="str">
            <v>New Hampshire</v>
          </cell>
          <cell r="Z141">
            <v>2015</v>
          </cell>
        </row>
        <row r="142">
          <cell r="H142" t="str">
            <v>SRR1812798</v>
          </cell>
          <cell r="J142" t="str">
            <v>strain: CFSAN029507</v>
          </cell>
          <cell r="K142" t="str">
            <v>isolation_source: aged raw milk cheese prep 11/6/14</v>
          </cell>
          <cell r="L142">
            <v>2895833</v>
          </cell>
          <cell r="M142">
            <v>25</v>
          </cell>
          <cell r="N142">
            <v>2868</v>
          </cell>
          <cell r="O142" t="str">
            <v>Yes</v>
          </cell>
          <cell r="P142">
            <v>0</v>
          </cell>
          <cell r="Q142">
            <v>0</v>
          </cell>
          <cell r="R142">
            <v>0</v>
          </cell>
          <cell r="S142" t="str">
            <v>No</v>
          </cell>
          <cell r="T142" t="str">
            <v/>
          </cell>
          <cell r="U142" t="str">
            <v/>
          </cell>
          <cell r="V142">
            <v>43551.041666666664</v>
          </cell>
          <cell r="W142">
            <v>43551.041666666664</v>
          </cell>
          <cell r="X142" t="str">
            <v>USA</v>
          </cell>
          <cell r="Y142" t="str">
            <v>New Hampshire</v>
          </cell>
          <cell r="Z142">
            <v>2015</v>
          </cell>
        </row>
        <row r="143">
          <cell r="H143" t="str">
            <v>SRR1812875</v>
          </cell>
          <cell r="J143" t="str">
            <v>strain: CFSAN029503</v>
          </cell>
          <cell r="K143" t="str">
            <v>isolation_source: aged raw milk cheese</v>
          </cell>
          <cell r="L143">
            <v>2923569</v>
          </cell>
          <cell r="M143">
            <v>21</v>
          </cell>
          <cell r="N143">
            <v>2895</v>
          </cell>
          <cell r="O143" t="str">
            <v>Yes</v>
          </cell>
          <cell r="P143">
            <v>0</v>
          </cell>
          <cell r="Q143">
            <v>0</v>
          </cell>
          <cell r="R143">
            <v>0</v>
          </cell>
          <cell r="S143" t="str">
            <v>No</v>
          </cell>
          <cell r="T143" t="str">
            <v/>
          </cell>
          <cell r="U143" t="str">
            <v/>
          </cell>
          <cell r="V143">
            <v>43551.041666666664</v>
          </cell>
          <cell r="W143">
            <v>43551.041666666664</v>
          </cell>
          <cell r="X143" t="str">
            <v>USA</v>
          </cell>
          <cell r="Y143" t="str">
            <v>New Hampshire</v>
          </cell>
          <cell r="Z143">
            <v>2015</v>
          </cell>
        </row>
        <row r="144">
          <cell r="H144" t="str">
            <v>SRR1818017</v>
          </cell>
          <cell r="J144" t="str">
            <v>strain: CFSAN003433</v>
          </cell>
          <cell r="K144" t="str">
            <v>isolation_source: blue-veined\, mold-ripened cheese</v>
          </cell>
          <cell r="L144">
            <v>3048702</v>
          </cell>
          <cell r="M144">
            <v>25</v>
          </cell>
          <cell r="N144">
            <v>3043</v>
          </cell>
          <cell r="O144" t="str">
            <v>Yes</v>
          </cell>
          <cell r="P144">
            <v>0</v>
          </cell>
          <cell r="Q144">
            <v>0</v>
          </cell>
          <cell r="R144">
            <v>0</v>
          </cell>
          <cell r="S144" t="str">
            <v>No</v>
          </cell>
          <cell r="T144" t="str">
            <v/>
          </cell>
          <cell r="U144" t="str">
            <v/>
          </cell>
          <cell r="V144">
            <v>43563.083333333336</v>
          </cell>
          <cell r="W144">
            <v>43563.083333333336</v>
          </cell>
          <cell r="X144" t="str">
            <v>USA</v>
          </cell>
          <cell r="Y144" t="str">
            <v>California</v>
          </cell>
          <cell r="Z144">
            <v>2001</v>
          </cell>
        </row>
        <row r="145">
          <cell r="H145" t="str">
            <v>SRR1818069</v>
          </cell>
          <cell r="J145" t="str">
            <v>strain: CFSAN003441</v>
          </cell>
          <cell r="K145" t="str">
            <v>isolation_source: vaucherin cheese</v>
          </cell>
          <cell r="L145">
            <v>3079909</v>
          </cell>
          <cell r="M145">
            <v>19</v>
          </cell>
          <cell r="N145">
            <v>3064</v>
          </cell>
          <cell r="O145" t="str">
            <v>Yes</v>
          </cell>
          <cell r="P145">
            <v>0</v>
          </cell>
          <cell r="Q145">
            <v>0</v>
          </cell>
          <cell r="R145">
            <v>0</v>
          </cell>
          <cell r="S145" t="str">
            <v>No</v>
          </cell>
          <cell r="T145" t="str">
            <v/>
          </cell>
          <cell r="U145" t="str">
            <v/>
          </cell>
          <cell r="V145">
            <v>43563.083333333336</v>
          </cell>
          <cell r="W145">
            <v>43563.083333333336</v>
          </cell>
          <cell r="X145" t="str">
            <v>Switzerland</v>
          </cell>
          <cell r="Z145" t="str">
            <v>No data</v>
          </cell>
        </row>
        <row r="146">
          <cell r="H146" t="str">
            <v>SRR1917072</v>
          </cell>
          <cell r="J146" t="str">
            <v>strain: FDA185629</v>
          </cell>
          <cell r="K146" t="str">
            <v>isolation_source: blue cheese</v>
          </cell>
          <cell r="L146">
            <v>2996075</v>
          </cell>
          <cell r="M146">
            <v>41</v>
          </cell>
          <cell r="N146">
            <v>2983</v>
          </cell>
          <cell r="O146" t="str">
            <v>Yes</v>
          </cell>
          <cell r="P146">
            <v>0</v>
          </cell>
          <cell r="Q146">
            <v>0</v>
          </cell>
          <cell r="R146">
            <v>0</v>
          </cell>
          <cell r="S146" t="str">
            <v>No</v>
          </cell>
          <cell r="T146" t="str">
            <v/>
          </cell>
          <cell r="U146" t="str">
            <v/>
          </cell>
          <cell r="V146">
            <v>43901.041666666664</v>
          </cell>
          <cell r="W146">
            <v>43551.041666666664</v>
          </cell>
          <cell r="X146" t="str">
            <v>USA</v>
          </cell>
          <cell r="Y146" t="str">
            <v>Colorado</v>
          </cell>
          <cell r="Z146">
            <v>2003</v>
          </cell>
        </row>
        <row r="147">
          <cell r="H147" t="str">
            <v>SRR1917075</v>
          </cell>
          <cell r="J147" t="str">
            <v>strain: FDA247591</v>
          </cell>
          <cell r="K147" t="str">
            <v>isolation_source: cotija cheese</v>
          </cell>
          <cell r="L147">
            <v>3045603</v>
          </cell>
          <cell r="M147">
            <v>66</v>
          </cell>
          <cell r="N147">
            <v>3019</v>
          </cell>
          <cell r="O147" t="str">
            <v>Yes</v>
          </cell>
          <cell r="P147">
            <v>0</v>
          </cell>
          <cell r="Q147">
            <v>0</v>
          </cell>
          <cell r="R147">
            <v>0</v>
          </cell>
          <cell r="S147" t="str">
            <v>No</v>
          </cell>
          <cell r="T147" t="str">
            <v/>
          </cell>
          <cell r="U147" t="str">
            <v/>
          </cell>
          <cell r="V147">
            <v>43901.041666666664</v>
          </cell>
          <cell r="W147">
            <v>43551.041666666664</v>
          </cell>
          <cell r="X147" t="str">
            <v>Mexico</v>
          </cell>
          <cell r="Z147">
            <v>2003</v>
          </cell>
        </row>
        <row r="148">
          <cell r="H148" t="str">
            <v>SRR1947009</v>
          </cell>
          <cell r="J148" t="str">
            <v>strain: FDA217461-2C</v>
          </cell>
          <cell r="K148" t="str">
            <v>isolation_source: soft white mexican cheese</v>
          </cell>
          <cell r="L148">
            <v>3052532</v>
          </cell>
          <cell r="M148">
            <v>23</v>
          </cell>
          <cell r="N148">
            <v>3017</v>
          </cell>
          <cell r="O148" t="str">
            <v>Yes</v>
          </cell>
          <cell r="P148">
            <v>0</v>
          </cell>
          <cell r="Q148">
            <v>0</v>
          </cell>
          <cell r="R148">
            <v>0</v>
          </cell>
          <cell r="S148" t="str">
            <v>No</v>
          </cell>
          <cell r="T148" t="str">
            <v/>
          </cell>
          <cell r="U148" t="str">
            <v/>
          </cell>
          <cell r="V148">
            <v>43901.041666666664</v>
          </cell>
          <cell r="W148">
            <v>43551.041666666664</v>
          </cell>
          <cell r="X148" t="str">
            <v>USA</v>
          </cell>
          <cell r="Y148" t="str">
            <v>Texas</v>
          </cell>
          <cell r="Z148">
            <v>2003</v>
          </cell>
        </row>
        <row r="149">
          <cell r="H149" t="str">
            <v>SRR1974169</v>
          </cell>
          <cell r="J149" t="str">
            <v>isolate: Lm3554</v>
          </cell>
          <cell r="K149" t="str">
            <v>isolation_source: Cheese</v>
          </cell>
          <cell r="L149">
            <v>2918453</v>
          </cell>
          <cell r="M149">
            <v>22</v>
          </cell>
          <cell r="N149">
            <v>2813</v>
          </cell>
          <cell r="O149" t="str">
            <v>Yes</v>
          </cell>
          <cell r="P149">
            <v>0</v>
          </cell>
          <cell r="Q149">
            <v>0</v>
          </cell>
          <cell r="R149">
            <v>0</v>
          </cell>
          <cell r="S149" t="str">
            <v>No</v>
          </cell>
          <cell r="T149" t="str">
            <v/>
          </cell>
          <cell r="U149" t="str">
            <v/>
          </cell>
          <cell r="V149">
            <v>43864.041666666664</v>
          </cell>
          <cell r="W149">
            <v>43864.041666666664</v>
          </cell>
          <cell r="X149" t="str">
            <v>Australia</v>
          </cell>
          <cell r="Y149" t="str">
            <v>Sydney</v>
          </cell>
          <cell r="Z149">
            <v>2013</v>
          </cell>
        </row>
        <row r="150">
          <cell r="H150" t="str">
            <v>SRR1980616</v>
          </cell>
          <cell r="J150" t="str">
            <v>strain: FDA867058-2</v>
          </cell>
          <cell r="K150" t="str">
            <v>isolation_source: cheese</v>
          </cell>
          <cell r="L150">
            <v>3119363</v>
          </cell>
          <cell r="M150">
            <v>29</v>
          </cell>
          <cell r="N150">
            <v>3115</v>
          </cell>
          <cell r="O150" t="str">
            <v>Yes</v>
          </cell>
          <cell r="P150">
            <v>0</v>
          </cell>
          <cell r="Q150">
            <v>0</v>
          </cell>
          <cell r="R150">
            <v>0</v>
          </cell>
          <cell r="S150" t="str">
            <v>No</v>
          </cell>
          <cell r="T150" t="str">
            <v/>
          </cell>
          <cell r="U150" t="str">
            <v/>
          </cell>
          <cell r="V150">
            <v>43901.041666666664</v>
          </cell>
          <cell r="W150">
            <v>43551.041666666664</v>
          </cell>
          <cell r="X150" t="str">
            <v>USA</v>
          </cell>
          <cell r="Y150" t="str">
            <v>Florida</v>
          </cell>
          <cell r="Z150">
            <v>2014</v>
          </cell>
        </row>
        <row r="151">
          <cell r="H151" t="str">
            <v>SRR1980624</v>
          </cell>
          <cell r="J151" t="str">
            <v>strain: FDA867058-1</v>
          </cell>
          <cell r="K151" t="str">
            <v>isolation_source: cheese</v>
          </cell>
          <cell r="L151">
            <v>3129000</v>
          </cell>
          <cell r="M151">
            <v>30</v>
          </cell>
          <cell r="N151">
            <v>3125</v>
          </cell>
          <cell r="O151" t="str">
            <v>Yes</v>
          </cell>
          <cell r="P151">
            <v>0</v>
          </cell>
          <cell r="Q151">
            <v>0</v>
          </cell>
          <cell r="R151">
            <v>0</v>
          </cell>
          <cell r="S151" t="str">
            <v>No</v>
          </cell>
          <cell r="T151" t="str">
            <v/>
          </cell>
          <cell r="U151" t="str">
            <v/>
          </cell>
          <cell r="V151">
            <v>43901.041666666664</v>
          </cell>
          <cell r="W151">
            <v>43551.041666666664</v>
          </cell>
          <cell r="X151" t="str">
            <v>USA</v>
          </cell>
          <cell r="Y151" t="str">
            <v>Florida</v>
          </cell>
          <cell r="Z151">
            <v>2014</v>
          </cell>
        </row>
        <row r="152">
          <cell r="H152" t="str">
            <v>SRR1982199</v>
          </cell>
          <cell r="J152" t="str">
            <v>strain: FDA816134-C2</v>
          </cell>
          <cell r="K152" t="str">
            <v>isolation_source: semi soft cheese</v>
          </cell>
          <cell r="L152">
            <v>3176241</v>
          </cell>
          <cell r="M152">
            <v>25</v>
          </cell>
          <cell r="N152">
            <v>3162</v>
          </cell>
          <cell r="O152" t="str">
            <v>Yes</v>
          </cell>
          <cell r="P152">
            <v>0</v>
          </cell>
          <cell r="Q152">
            <v>0</v>
          </cell>
          <cell r="R152">
            <v>0</v>
          </cell>
          <cell r="S152" t="str">
            <v>No</v>
          </cell>
          <cell r="T152" t="str">
            <v/>
          </cell>
          <cell r="U152" t="str">
            <v/>
          </cell>
          <cell r="V152">
            <v>43901.041666666664</v>
          </cell>
          <cell r="W152">
            <v>43551.041666666664</v>
          </cell>
          <cell r="X152" t="str">
            <v>France</v>
          </cell>
          <cell r="Z152">
            <v>2013</v>
          </cell>
        </row>
        <row r="153">
          <cell r="H153" t="str">
            <v>SRR2102385</v>
          </cell>
          <cell r="J153" t="str">
            <v>strain: FDA00009213</v>
          </cell>
          <cell r="K153" t="str">
            <v>isolation_source: cheese</v>
          </cell>
          <cell r="L153">
            <v>3084933</v>
          </cell>
          <cell r="M153">
            <v>25</v>
          </cell>
          <cell r="N153">
            <v>3054</v>
          </cell>
          <cell r="O153" t="str">
            <v>Yes</v>
          </cell>
          <cell r="P153">
            <v>0</v>
          </cell>
          <cell r="Q153">
            <v>0</v>
          </cell>
          <cell r="R153">
            <v>0</v>
          </cell>
          <cell r="S153" t="str">
            <v>No</v>
          </cell>
          <cell r="T153" t="str">
            <v/>
          </cell>
          <cell r="U153" t="str">
            <v/>
          </cell>
          <cell r="V153">
            <v>43551.041666666664</v>
          </cell>
          <cell r="W153">
            <v>43551.041666666664</v>
          </cell>
          <cell r="X153" t="str">
            <v>Greece</v>
          </cell>
          <cell r="Z153">
            <v>2015</v>
          </cell>
        </row>
        <row r="154">
          <cell r="H154" t="str">
            <v>SRR2102385</v>
          </cell>
          <cell r="J154" t="str">
            <v>isolate: MD3894,strain: CFSAN010077</v>
          </cell>
          <cell r="K154" t="str">
            <v>isolation_source: cheese</v>
          </cell>
          <cell r="L154">
            <v>3135127</v>
          </cell>
          <cell r="M154">
            <v>24</v>
          </cell>
          <cell r="N154">
            <v>3091</v>
          </cell>
          <cell r="O154" t="str">
            <v>Yes</v>
          </cell>
          <cell r="P154">
            <v>0</v>
          </cell>
          <cell r="Q154">
            <v>0</v>
          </cell>
          <cell r="R154">
            <v>0</v>
          </cell>
          <cell r="S154" t="str">
            <v>No</v>
          </cell>
          <cell r="T154" t="str">
            <v/>
          </cell>
          <cell r="U154" t="str">
            <v/>
          </cell>
          <cell r="V154">
            <v>43551.041666666664</v>
          </cell>
          <cell r="W154">
            <v>43551.041666666664</v>
          </cell>
          <cell r="X154" t="str">
            <v>USA</v>
          </cell>
          <cell r="Y154" t="str">
            <v>Maryland</v>
          </cell>
          <cell r="Z154">
            <v>2014</v>
          </cell>
        </row>
        <row r="155">
          <cell r="H155" t="str">
            <v>SRR2102432</v>
          </cell>
          <cell r="J155" t="str">
            <v>strain: FDA00009212</v>
          </cell>
          <cell r="K155" t="str">
            <v>isolation_source: cheese</v>
          </cell>
          <cell r="L155">
            <v>3088043</v>
          </cell>
          <cell r="M155">
            <v>19</v>
          </cell>
          <cell r="N155">
            <v>3041</v>
          </cell>
          <cell r="O155" t="str">
            <v>Yes</v>
          </cell>
          <cell r="P155">
            <v>0</v>
          </cell>
          <cell r="Q155">
            <v>0</v>
          </cell>
          <cell r="R155">
            <v>0</v>
          </cell>
          <cell r="S155" t="str">
            <v>No</v>
          </cell>
          <cell r="T155" t="str">
            <v/>
          </cell>
          <cell r="U155" t="str">
            <v/>
          </cell>
          <cell r="V155">
            <v>43551.041666666664</v>
          </cell>
          <cell r="W155">
            <v>43551.041666666664</v>
          </cell>
          <cell r="X155" t="str">
            <v>Greece</v>
          </cell>
          <cell r="Z155">
            <v>2015</v>
          </cell>
        </row>
        <row r="156">
          <cell r="H156" t="str">
            <v>SRR2422721</v>
          </cell>
          <cell r="J156" t="str">
            <v>strain: PNUSAL001710</v>
          </cell>
          <cell r="K156" t="str">
            <v>isolation_source: Queso Fresco</v>
          </cell>
          <cell r="L156">
            <v>3046563</v>
          </cell>
          <cell r="M156">
            <v>27</v>
          </cell>
          <cell r="N156">
            <v>3049</v>
          </cell>
          <cell r="O156" t="str">
            <v>Yes</v>
          </cell>
          <cell r="P156">
            <v>0</v>
          </cell>
          <cell r="Q156">
            <v>0</v>
          </cell>
          <cell r="R156">
            <v>0</v>
          </cell>
          <cell r="S156" t="str">
            <v>No</v>
          </cell>
          <cell r="T156" t="str">
            <v/>
          </cell>
          <cell r="U156" t="str">
            <v/>
          </cell>
          <cell r="V156">
            <v>43551.041666666664</v>
          </cell>
          <cell r="W156">
            <v>43551.041666666664</v>
          </cell>
          <cell r="X156" t="str">
            <v>USA</v>
          </cell>
          <cell r="Y156" t="str">
            <v>New York</v>
          </cell>
          <cell r="Z156" t="str">
            <v>No data</v>
          </cell>
        </row>
        <row r="157">
          <cell r="H157" t="str">
            <v>SRR2533762</v>
          </cell>
          <cell r="J157" t="str">
            <v>strain: FLAG-28101</v>
          </cell>
          <cell r="K157" t="str">
            <v>isolation_source: cheese</v>
          </cell>
          <cell r="L157">
            <v>2960624</v>
          </cell>
          <cell r="M157">
            <v>19</v>
          </cell>
          <cell r="N157">
            <v>2928</v>
          </cell>
          <cell r="O157" t="str">
            <v>Yes</v>
          </cell>
          <cell r="P157">
            <v>0</v>
          </cell>
          <cell r="Q157">
            <v>0</v>
          </cell>
          <cell r="R157">
            <v>0</v>
          </cell>
          <cell r="S157" t="str">
            <v>No</v>
          </cell>
          <cell r="T157" t="str">
            <v/>
          </cell>
          <cell r="U157" t="str">
            <v/>
          </cell>
          <cell r="V157">
            <v>43551.041666666664</v>
          </cell>
          <cell r="W157">
            <v>43551.041666666664</v>
          </cell>
          <cell r="X157" t="str">
            <v>USA</v>
          </cell>
          <cell r="Y157" t="str">
            <v>Florida</v>
          </cell>
          <cell r="Z157">
            <v>2013</v>
          </cell>
        </row>
        <row r="158">
          <cell r="H158" t="str">
            <v>SRR2584342</v>
          </cell>
          <cell r="J158" t="str">
            <v>strain: FLAG-13308</v>
          </cell>
          <cell r="K158" t="str">
            <v>isolation_source: fresh cheese curd</v>
          </cell>
          <cell r="L158">
            <v>3000390</v>
          </cell>
          <cell r="M158">
            <v>18</v>
          </cell>
          <cell r="N158">
            <v>2969</v>
          </cell>
          <cell r="O158" t="str">
            <v>Yes</v>
          </cell>
          <cell r="P158">
            <v>0</v>
          </cell>
          <cell r="Q158">
            <v>0</v>
          </cell>
          <cell r="R158">
            <v>0</v>
          </cell>
          <cell r="S158" t="str">
            <v>No</v>
          </cell>
          <cell r="T158" t="str">
            <v/>
          </cell>
          <cell r="U158" t="str">
            <v/>
          </cell>
          <cell r="V158">
            <v>43551.041666666664</v>
          </cell>
          <cell r="W158">
            <v>43551.041666666664</v>
          </cell>
          <cell r="X158" t="str">
            <v>USA</v>
          </cell>
          <cell r="Y158" t="str">
            <v>Florida</v>
          </cell>
          <cell r="Z158">
            <v>2011</v>
          </cell>
        </row>
        <row r="159">
          <cell r="H159" t="str">
            <v>SRR2584343</v>
          </cell>
          <cell r="J159" t="str">
            <v>strain: FLAG-12827</v>
          </cell>
          <cell r="K159" t="str">
            <v>isolation_source: cheese</v>
          </cell>
          <cell r="L159">
            <v>3155491</v>
          </cell>
          <cell r="M159">
            <v>24</v>
          </cell>
          <cell r="N159">
            <v>3137</v>
          </cell>
          <cell r="O159" t="str">
            <v>Yes</v>
          </cell>
          <cell r="P159">
            <v>0</v>
          </cell>
          <cell r="Q159">
            <v>0</v>
          </cell>
          <cell r="R159">
            <v>0</v>
          </cell>
          <cell r="S159" t="str">
            <v>No</v>
          </cell>
          <cell r="T159" t="str">
            <v/>
          </cell>
          <cell r="U159" t="str">
            <v/>
          </cell>
          <cell r="V159">
            <v>43551.041666666664</v>
          </cell>
          <cell r="W159">
            <v>43551.041666666664</v>
          </cell>
          <cell r="X159" t="str">
            <v>USA</v>
          </cell>
          <cell r="Y159" t="str">
            <v>Florida</v>
          </cell>
          <cell r="Z159">
            <v>2011</v>
          </cell>
        </row>
        <row r="160">
          <cell r="H160" t="str">
            <v>SRR2584346</v>
          </cell>
          <cell r="J160" t="str">
            <v>strain: FLAG-12224</v>
          </cell>
          <cell r="K160" t="str">
            <v>isolation_source: cheese</v>
          </cell>
          <cell r="L160">
            <v>3006739</v>
          </cell>
          <cell r="M160">
            <v>20</v>
          </cell>
          <cell r="N160">
            <v>2975</v>
          </cell>
          <cell r="O160" t="str">
            <v>Yes</v>
          </cell>
          <cell r="P160">
            <v>0</v>
          </cell>
          <cell r="Q160">
            <v>0</v>
          </cell>
          <cell r="R160">
            <v>0</v>
          </cell>
          <cell r="S160" t="str">
            <v>No</v>
          </cell>
          <cell r="T160" t="str">
            <v/>
          </cell>
          <cell r="U160" t="str">
            <v/>
          </cell>
          <cell r="V160">
            <v>43551.041666666664</v>
          </cell>
          <cell r="W160">
            <v>43551.041666666664</v>
          </cell>
          <cell r="X160" t="str">
            <v>USA</v>
          </cell>
          <cell r="Y160" t="str">
            <v>Florida</v>
          </cell>
          <cell r="Z160">
            <v>2011</v>
          </cell>
        </row>
        <row r="161">
          <cell r="H161" t="str">
            <v>SRR2585424</v>
          </cell>
          <cell r="J161" t="str">
            <v>strain: FDA739934 1-1</v>
          </cell>
          <cell r="K161" t="str">
            <v>isolation_source: cheese</v>
          </cell>
          <cell r="L161">
            <v>3096097</v>
          </cell>
          <cell r="M161">
            <v>22</v>
          </cell>
          <cell r="N161">
            <v>3102</v>
          </cell>
          <cell r="O161" t="str">
            <v>Yes</v>
          </cell>
          <cell r="P161">
            <v>0</v>
          </cell>
          <cell r="Q161">
            <v>0</v>
          </cell>
          <cell r="R161">
            <v>0</v>
          </cell>
          <cell r="S161" t="str">
            <v>No</v>
          </cell>
          <cell r="T161" t="str">
            <v/>
          </cell>
          <cell r="U161" t="str">
            <v/>
          </cell>
          <cell r="V161">
            <v>43901.041666666664</v>
          </cell>
          <cell r="W161">
            <v>43551.041666666664</v>
          </cell>
          <cell r="X161" t="str">
            <v>USA</v>
          </cell>
          <cell r="Y161" t="str">
            <v>California</v>
          </cell>
          <cell r="Z161">
            <v>2012</v>
          </cell>
        </row>
        <row r="162">
          <cell r="H162" t="str">
            <v>SRR2585425</v>
          </cell>
          <cell r="J162" t="str">
            <v>strain: FDA739935 1-1</v>
          </cell>
          <cell r="K162" t="str">
            <v>isolation_source: cheese</v>
          </cell>
          <cell r="L162">
            <v>3062544</v>
          </cell>
          <cell r="M162">
            <v>21</v>
          </cell>
          <cell r="N162">
            <v>3078</v>
          </cell>
          <cell r="O162" t="str">
            <v>Yes</v>
          </cell>
          <cell r="P162">
            <v>0</v>
          </cell>
          <cell r="Q162">
            <v>0</v>
          </cell>
          <cell r="R162">
            <v>0</v>
          </cell>
          <cell r="S162" t="str">
            <v>No</v>
          </cell>
          <cell r="T162" t="str">
            <v/>
          </cell>
          <cell r="U162" t="str">
            <v/>
          </cell>
          <cell r="V162">
            <v>43901.041666666664</v>
          </cell>
          <cell r="W162">
            <v>43551.041666666664</v>
          </cell>
          <cell r="X162" t="str">
            <v>USA</v>
          </cell>
          <cell r="Y162" t="str">
            <v>California</v>
          </cell>
          <cell r="Z162">
            <v>2012</v>
          </cell>
        </row>
        <row r="163">
          <cell r="H163" t="str">
            <v>SRR2751894</v>
          </cell>
          <cell r="J163" t="str">
            <v>strain: FDA842910</v>
          </cell>
          <cell r="K163" t="str">
            <v>isolation_source: cheese</v>
          </cell>
          <cell r="L163">
            <v>3025349</v>
          </cell>
          <cell r="M163">
            <v>23</v>
          </cell>
          <cell r="N163">
            <v>2991</v>
          </cell>
          <cell r="O163" t="str">
            <v>Yes</v>
          </cell>
          <cell r="P163">
            <v>0</v>
          </cell>
          <cell r="Q163">
            <v>0</v>
          </cell>
          <cell r="R163">
            <v>0</v>
          </cell>
          <cell r="S163" t="str">
            <v>No</v>
          </cell>
          <cell r="T163" t="str">
            <v/>
          </cell>
          <cell r="U163" t="str">
            <v/>
          </cell>
          <cell r="V163">
            <v>43902.041666666664</v>
          </cell>
          <cell r="W163">
            <v>43560.083333333336</v>
          </cell>
          <cell r="X163" t="str">
            <v>France</v>
          </cell>
          <cell r="Z163">
            <v>2015</v>
          </cell>
        </row>
        <row r="164">
          <cell r="H164" t="str">
            <v>SRR2811169</v>
          </cell>
          <cell r="J164" t="str">
            <v>strain: FLAG-13069</v>
          </cell>
          <cell r="K164" t="str">
            <v>isolation_source: Blue Stilton Cheese</v>
          </cell>
          <cell r="L164">
            <v>3216798</v>
          </cell>
          <cell r="M164">
            <v>56</v>
          </cell>
          <cell r="N164">
            <v>3227</v>
          </cell>
          <cell r="O164" t="str">
            <v>Yes</v>
          </cell>
          <cell r="P164">
            <v>0</v>
          </cell>
          <cell r="Q164">
            <v>0</v>
          </cell>
          <cell r="R164">
            <v>0</v>
          </cell>
          <cell r="S164" t="str">
            <v>No</v>
          </cell>
          <cell r="T164" t="str">
            <v/>
          </cell>
          <cell r="U164" t="str">
            <v/>
          </cell>
          <cell r="V164">
            <v>43560.083333333336</v>
          </cell>
          <cell r="W164">
            <v>43560.083333333336</v>
          </cell>
          <cell r="X164" t="str">
            <v>USA</v>
          </cell>
          <cell r="Y164" t="str">
            <v>Florida</v>
          </cell>
          <cell r="Z164">
            <v>2015</v>
          </cell>
        </row>
        <row r="165">
          <cell r="H165" t="str">
            <v>SRR2924557</v>
          </cell>
          <cell r="I165"/>
          <cell r="J165" t="str">
            <v>strain: CFSAN028803</v>
          </cell>
          <cell r="K165" t="str">
            <v>isolation_source: semi soft cheese</v>
          </cell>
          <cell r="L165">
            <v>0</v>
          </cell>
          <cell r="M165">
            <v>0</v>
          </cell>
          <cell r="N165">
            <v>0</v>
          </cell>
          <cell r="O165" t="str">
            <v>No</v>
          </cell>
          <cell r="P165">
            <v>0</v>
          </cell>
          <cell r="Q165">
            <v>0</v>
          </cell>
          <cell r="R165">
            <v>0</v>
          </cell>
          <cell r="S165" t="str">
            <v>No</v>
          </cell>
          <cell r="T165" t="str">
            <v>NZ_QOSH01000001-NZ_QOSH01000017</v>
          </cell>
          <cell r="U165" t="str">
            <v/>
          </cell>
          <cell r="V165">
            <v>44056.083333333336</v>
          </cell>
          <cell r="W165">
            <v>43377.083333333336</v>
          </cell>
          <cell r="X165" t="str">
            <v>USA</v>
          </cell>
          <cell r="Y165" t="str">
            <v>Maryland</v>
          </cell>
          <cell r="Z165">
            <v>2013</v>
          </cell>
        </row>
        <row r="166">
          <cell r="H166" t="str">
            <v>SRR2924558</v>
          </cell>
          <cell r="J166" t="str">
            <v>strain: CFSAN028804</v>
          </cell>
          <cell r="K166" t="str">
            <v>isolation_source: semi soft cheese</v>
          </cell>
          <cell r="L166">
            <v>2920603</v>
          </cell>
          <cell r="M166">
            <v>15</v>
          </cell>
          <cell r="N166">
            <v>2876</v>
          </cell>
          <cell r="O166" t="str">
            <v>Yes</v>
          </cell>
          <cell r="P166">
            <v>0</v>
          </cell>
          <cell r="Q166">
            <v>0</v>
          </cell>
          <cell r="R166">
            <v>0</v>
          </cell>
          <cell r="S166" t="str">
            <v>No</v>
          </cell>
          <cell r="T166" t="str">
            <v/>
          </cell>
          <cell r="U166" t="str">
            <v/>
          </cell>
          <cell r="V166">
            <v>43551.041666666664</v>
          </cell>
          <cell r="W166">
            <v>43551.041666666664</v>
          </cell>
          <cell r="X166" t="str">
            <v>USA</v>
          </cell>
          <cell r="Y166" t="str">
            <v>Maryland</v>
          </cell>
          <cell r="Z166">
            <v>2013</v>
          </cell>
        </row>
        <row r="167">
          <cell r="H167" t="str">
            <v>SRR2924593</v>
          </cell>
          <cell r="I167"/>
          <cell r="J167" t="str">
            <v>strain: CFSAN028791</v>
          </cell>
          <cell r="K167" t="str">
            <v>isolation_source: soft ripened cheese</v>
          </cell>
          <cell r="L167">
            <v>0</v>
          </cell>
          <cell r="M167">
            <v>0</v>
          </cell>
          <cell r="N167">
            <v>0</v>
          </cell>
          <cell r="O167" t="str">
            <v>No</v>
          </cell>
          <cell r="P167">
            <v>0</v>
          </cell>
          <cell r="Q167">
            <v>0</v>
          </cell>
          <cell r="R167">
            <v>0</v>
          </cell>
          <cell r="S167" t="str">
            <v>No</v>
          </cell>
          <cell r="T167" t="str">
            <v>NZ_QOSK01000001-NZ_QOSK01000016</v>
          </cell>
          <cell r="U167" t="str">
            <v/>
          </cell>
          <cell r="V167">
            <v>44056.083333333336</v>
          </cell>
          <cell r="W167">
            <v>43377.083333333336</v>
          </cell>
          <cell r="X167" t="str">
            <v>USA</v>
          </cell>
          <cell r="Y167" t="str">
            <v>Maryland</v>
          </cell>
          <cell r="Z167">
            <v>2013</v>
          </cell>
        </row>
        <row r="168">
          <cell r="H168" t="str">
            <v>SRR2924594</v>
          </cell>
          <cell r="J168" t="str">
            <v>strain: CFSAN028792</v>
          </cell>
          <cell r="K168" t="str">
            <v>isolation_source: soft ripened cheese</v>
          </cell>
          <cell r="L168">
            <v>2961021</v>
          </cell>
          <cell r="M168">
            <v>17</v>
          </cell>
          <cell r="N168">
            <v>2904</v>
          </cell>
          <cell r="O168" t="str">
            <v>Yes</v>
          </cell>
          <cell r="P168">
            <v>0</v>
          </cell>
          <cell r="Q168">
            <v>0</v>
          </cell>
          <cell r="R168">
            <v>0</v>
          </cell>
          <cell r="S168" t="str">
            <v>No</v>
          </cell>
          <cell r="T168" t="str">
            <v/>
          </cell>
          <cell r="U168" t="str">
            <v/>
          </cell>
          <cell r="V168">
            <v>43560.083333333336</v>
          </cell>
          <cell r="W168">
            <v>43560.083333333336</v>
          </cell>
          <cell r="X168" t="str">
            <v>USA</v>
          </cell>
          <cell r="Y168" t="str">
            <v>Maryland</v>
          </cell>
          <cell r="Z168">
            <v>2013</v>
          </cell>
        </row>
        <row r="169">
          <cell r="H169" t="str">
            <v>SRR2924601</v>
          </cell>
          <cell r="I169"/>
          <cell r="J169" t="str">
            <v>strain: CFSAN028799</v>
          </cell>
          <cell r="K169" t="str">
            <v>isolation_source: fresh cheese</v>
          </cell>
          <cell r="L169">
            <v>0</v>
          </cell>
          <cell r="M169">
            <v>0</v>
          </cell>
          <cell r="N169">
            <v>0</v>
          </cell>
          <cell r="O169" t="str">
            <v>No</v>
          </cell>
          <cell r="P169">
            <v>0</v>
          </cell>
          <cell r="Q169">
            <v>0</v>
          </cell>
          <cell r="R169">
            <v>0</v>
          </cell>
          <cell r="S169" t="str">
            <v>No</v>
          </cell>
          <cell r="T169" t="str">
            <v>NZ_QUPC01000001-NZ_QUPC01000013</v>
          </cell>
          <cell r="U169" t="str">
            <v/>
          </cell>
          <cell r="V169">
            <v>44056.083333333336</v>
          </cell>
          <cell r="W169">
            <v>43377.083333333336</v>
          </cell>
          <cell r="X169" t="str">
            <v>USA</v>
          </cell>
          <cell r="Y169" t="str">
            <v>Maryland</v>
          </cell>
          <cell r="Z169">
            <v>2013</v>
          </cell>
        </row>
        <row r="170">
          <cell r="H170" t="str">
            <v>SRR2924602</v>
          </cell>
          <cell r="J170" t="str">
            <v>strain: CFSAN028800</v>
          </cell>
          <cell r="K170" t="str">
            <v>isolation_source: fresh cheese</v>
          </cell>
          <cell r="L170">
            <v>3045885</v>
          </cell>
          <cell r="M170">
            <v>16</v>
          </cell>
          <cell r="N170">
            <v>3029</v>
          </cell>
          <cell r="O170" t="str">
            <v>Yes</v>
          </cell>
          <cell r="P170">
            <v>0</v>
          </cell>
          <cell r="Q170">
            <v>0</v>
          </cell>
          <cell r="R170">
            <v>0</v>
          </cell>
          <cell r="S170" t="str">
            <v>No</v>
          </cell>
          <cell r="T170" t="str">
            <v/>
          </cell>
          <cell r="U170" t="str">
            <v/>
          </cell>
          <cell r="V170">
            <v>43551.041666666664</v>
          </cell>
          <cell r="W170">
            <v>43551.041666666664</v>
          </cell>
          <cell r="X170" t="str">
            <v>USA</v>
          </cell>
          <cell r="Y170" t="str">
            <v>Maryland</v>
          </cell>
          <cell r="Z170">
            <v>2013</v>
          </cell>
        </row>
        <row r="171">
          <cell r="H171" t="str">
            <v>SRR2924603</v>
          </cell>
          <cell r="I171"/>
          <cell r="J171" t="str">
            <v>strain: CFSAN028801</v>
          </cell>
          <cell r="K171" t="str">
            <v>isolation_source: soft ripened cheese</v>
          </cell>
          <cell r="L171">
            <v>0</v>
          </cell>
          <cell r="M171">
            <v>0</v>
          </cell>
          <cell r="N171">
            <v>0</v>
          </cell>
          <cell r="O171" t="str">
            <v>No</v>
          </cell>
          <cell r="P171">
            <v>0</v>
          </cell>
          <cell r="Q171">
            <v>0</v>
          </cell>
          <cell r="R171">
            <v>0</v>
          </cell>
          <cell r="S171" t="str">
            <v>No</v>
          </cell>
          <cell r="T171" t="str">
            <v>NZ_QUPB01000001-NZ_QUPB01000020</v>
          </cell>
          <cell r="U171" t="str">
            <v/>
          </cell>
          <cell r="V171">
            <v>44056.083333333336</v>
          </cell>
          <cell r="W171">
            <v>43377.083333333336</v>
          </cell>
          <cell r="X171" t="str">
            <v>USA</v>
          </cell>
          <cell r="Y171" t="str">
            <v>Maryland</v>
          </cell>
          <cell r="Z171">
            <v>2013</v>
          </cell>
        </row>
        <row r="172">
          <cell r="H172" t="str">
            <v>SRR2924604</v>
          </cell>
          <cell r="J172" t="str">
            <v>strain: CFSAN028802</v>
          </cell>
          <cell r="K172" t="str">
            <v>isolation_source: soft ripened cheese</v>
          </cell>
          <cell r="L172">
            <v>3177946</v>
          </cell>
          <cell r="M172">
            <v>20</v>
          </cell>
          <cell r="N172">
            <v>3201</v>
          </cell>
          <cell r="O172" t="str">
            <v>Yes</v>
          </cell>
          <cell r="P172">
            <v>0</v>
          </cell>
          <cell r="Q172">
            <v>0</v>
          </cell>
          <cell r="R172">
            <v>0</v>
          </cell>
          <cell r="S172" t="str">
            <v>No</v>
          </cell>
          <cell r="T172" t="str">
            <v/>
          </cell>
          <cell r="U172" t="str">
            <v/>
          </cell>
          <cell r="V172">
            <v>43551.041666666664</v>
          </cell>
          <cell r="W172">
            <v>43551.041666666664</v>
          </cell>
          <cell r="X172" t="str">
            <v>USA</v>
          </cell>
          <cell r="Y172" t="str">
            <v>Maryland</v>
          </cell>
          <cell r="Z172">
            <v>2013</v>
          </cell>
        </row>
        <row r="173">
          <cell r="H173" t="str">
            <v>SRR2962368</v>
          </cell>
          <cell r="J173" t="str">
            <v>strain: FLAG-14068</v>
          </cell>
          <cell r="K173" t="str">
            <v>isolation_source: American Curd Cheese</v>
          </cell>
          <cell r="L173">
            <v>3109991</v>
          </cell>
          <cell r="M173">
            <v>20</v>
          </cell>
          <cell r="N173">
            <v>3055</v>
          </cell>
          <cell r="O173" t="str">
            <v>Yes</v>
          </cell>
          <cell r="P173">
            <v>0</v>
          </cell>
          <cell r="Q173">
            <v>0</v>
          </cell>
          <cell r="R173">
            <v>0</v>
          </cell>
          <cell r="S173" t="str">
            <v>No</v>
          </cell>
          <cell r="T173" t="str">
            <v/>
          </cell>
          <cell r="U173" t="str">
            <v/>
          </cell>
          <cell r="V173">
            <v>43560.083333333336</v>
          </cell>
          <cell r="W173">
            <v>43560.083333333336</v>
          </cell>
          <cell r="X173" t="str">
            <v>USA</v>
          </cell>
          <cell r="Y173" t="str">
            <v>Florida</v>
          </cell>
          <cell r="Z173">
            <v>2015</v>
          </cell>
        </row>
        <row r="174">
          <cell r="H174" t="str">
            <v>SRR3108919</v>
          </cell>
          <cell r="J174" t="str">
            <v>strain: LiDS0177</v>
          </cell>
          <cell r="K174" t="str">
            <v>isolation_source: Solid - Food; Food; dairy Products; Raw - Raw milk cheese (unpasteurized)</v>
          </cell>
          <cell r="L174">
            <v>2984636</v>
          </cell>
          <cell r="M174">
            <v>17</v>
          </cell>
          <cell r="N174">
            <v>2927</v>
          </cell>
          <cell r="O174" t="str">
            <v>Yes</v>
          </cell>
          <cell r="P174">
            <v>0</v>
          </cell>
          <cell r="Q174">
            <v>0</v>
          </cell>
          <cell r="R174">
            <v>0</v>
          </cell>
          <cell r="S174" t="str">
            <v>No</v>
          </cell>
          <cell r="T174" t="str">
            <v/>
          </cell>
          <cell r="U174" t="str">
            <v/>
          </cell>
          <cell r="V174">
            <v>43864.041666666664</v>
          </cell>
          <cell r="W174">
            <v>43864.041666666664</v>
          </cell>
          <cell r="X174" t="str">
            <v>Canada</v>
          </cell>
          <cell r="Z174">
            <v>2009</v>
          </cell>
        </row>
        <row r="175">
          <cell r="H175" t="str">
            <v>SRR3108926</v>
          </cell>
          <cell r="J175" t="str">
            <v>strain: LiDS0165</v>
          </cell>
          <cell r="K175" t="str">
            <v>isolation_source: Solid - Food; Food; dairy Products; Heat processed (pasterized) - Ripened - Cheese made from pasteurized milk - Semi-soft - Ricotta; Pasteurized</v>
          </cell>
          <cell r="L175">
            <v>3025035</v>
          </cell>
          <cell r="M175">
            <v>21</v>
          </cell>
          <cell r="N175">
            <v>3008</v>
          </cell>
          <cell r="O175" t="str">
            <v>Yes</v>
          </cell>
          <cell r="P175">
            <v>0</v>
          </cell>
          <cell r="Q175">
            <v>0</v>
          </cell>
          <cell r="R175">
            <v>0</v>
          </cell>
          <cell r="S175" t="str">
            <v>No</v>
          </cell>
          <cell r="T175" t="str">
            <v/>
          </cell>
          <cell r="U175" t="str">
            <v/>
          </cell>
          <cell r="V175">
            <v>43864.041666666664</v>
          </cell>
          <cell r="W175">
            <v>43864.041666666664</v>
          </cell>
          <cell r="X175" t="str">
            <v>Canada</v>
          </cell>
          <cell r="Z175">
            <v>2011</v>
          </cell>
        </row>
        <row r="176">
          <cell r="H176" t="str">
            <v>SRR3108929</v>
          </cell>
          <cell r="J176" t="str">
            <v>strain: LiDS0180</v>
          </cell>
          <cell r="K176" t="str">
            <v>isolation_source: Solid - Food; Food; dairy Products; Raw - Raw milk cheese (unpasteurized); Raw</v>
          </cell>
          <cell r="L176">
            <v>2925347</v>
          </cell>
          <cell r="M176">
            <v>16</v>
          </cell>
          <cell r="N176">
            <v>2871</v>
          </cell>
          <cell r="O176" t="str">
            <v>Yes</v>
          </cell>
          <cell r="P176">
            <v>0</v>
          </cell>
          <cell r="Q176">
            <v>0</v>
          </cell>
          <cell r="R176">
            <v>0</v>
          </cell>
          <cell r="S176" t="str">
            <v>No</v>
          </cell>
          <cell r="T176" t="str">
            <v/>
          </cell>
          <cell r="U176" t="str">
            <v/>
          </cell>
          <cell r="V176">
            <v>43864.041666666664</v>
          </cell>
          <cell r="W176">
            <v>43864.041666666664</v>
          </cell>
          <cell r="X176" t="str">
            <v>Canada</v>
          </cell>
          <cell r="Z176">
            <v>2009</v>
          </cell>
        </row>
        <row r="177">
          <cell r="H177" t="str">
            <v>SRR3109060</v>
          </cell>
          <cell r="J177" t="str">
            <v>strain: LiDS0209</v>
          </cell>
          <cell r="K177" t="str">
            <v>isolation_source: Solid - Food; Food; dairy Products; Raw - Raw milk cheese (unpasteurized); Ready-to-eat (RTE)</v>
          </cell>
          <cell r="L177">
            <v>3022342</v>
          </cell>
          <cell r="M177">
            <v>24</v>
          </cell>
          <cell r="N177">
            <v>3011</v>
          </cell>
          <cell r="O177" t="str">
            <v>Yes</v>
          </cell>
          <cell r="P177">
            <v>0</v>
          </cell>
          <cell r="Q177">
            <v>0</v>
          </cell>
          <cell r="R177">
            <v>0</v>
          </cell>
          <cell r="S177" t="str">
            <v>No</v>
          </cell>
          <cell r="T177" t="str">
            <v/>
          </cell>
          <cell r="U177" t="str">
            <v/>
          </cell>
          <cell r="V177">
            <v>43864.041666666664</v>
          </cell>
          <cell r="W177">
            <v>43864.041666666664</v>
          </cell>
          <cell r="X177" t="str">
            <v>Canada</v>
          </cell>
          <cell r="Z177">
            <v>2011</v>
          </cell>
        </row>
        <row r="178">
          <cell r="H178" t="str">
            <v>SRR3112627</v>
          </cell>
          <cell r="J178" t="str">
            <v>strain: LiDS0059</v>
          </cell>
          <cell r="K178" t="str">
            <v>isolation_source: Solid - Food; Food; dairy Products; Heat processed (pasterized) - Ripened - Cheese made from pasteurized milk - Soft - cream cheese; Pasteurized</v>
          </cell>
          <cell r="L178">
            <v>2994160</v>
          </cell>
          <cell r="M178">
            <v>23</v>
          </cell>
          <cell r="N178">
            <v>2937</v>
          </cell>
          <cell r="O178" t="str">
            <v>Yes</v>
          </cell>
          <cell r="P178">
            <v>0</v>
          </cell>
          <cell r="Q178">
            <v>0</v>
          </cell>
          <cell r="R178">
            <v>0</v>
          </cell>
          <cell r="S178" t="str">
            <v>No</v>
          </cell>
          <cell r="T178" t="str">
            <v/>
          </cell>
          <cell r="U178" t="str">
            <v/>
          </cell>
          <cell r="V178">
            <v>43864.041666666664</v>
          </cell>
          <cell r="W178">
            <v>43864.041666666664</v>
          </cell>
          <cell r="X178" t="str">
            <v>Canada</v>
          </cell>
          <cell r="Z178">
            <v>2002</v>
          </cell>
        </row>
        <row r="179">
          <cell r="H179" t="str">
            <v>SRR3112633</v>
          </cell>
          <cell r="J179" t="str">
            <v>strain: LiDS0060</v>
          </cell>
          <cell r="K179" t="str">
            <v>isolation_source: Solid - Food; Food; dairy Products; Heat processed (pasterized) - Ripened - Cheese made from pasteurized milk - Semi-soft - Mozzarella\, Bocconcini; Pasteurized</v>
          </cell>
          <cell r="L179">
            <v>2957489</v>
          </cell>
          <cell r="M179">
            <v>11</v>
          </cell>
          <cell r="N179">
            <v>2895</v>
          </cell>
          <cell r="O179" t="str">
            <v>Yes</v>
          </cell>
          <cell r="P179">
            <v>0</v>
          </cell>
          <cell r="Q179">
            <v>0</v>
          </cell>
          <cell r="R179">
            <v>0</v>
          </cell>
          <cell r="S179" t="str">
            <v>No</v>
          </cell>
          <cell r="T179" t="str">
            <v/>
          </cell>
          <cell r="U179" t="str">
            <v/>
          </cell>
          <cell r="V179">
            <v>43864.041666666664</v>
          </cell>
          <cell r="W179">
            <v>43864.041666666664</v>
          </cell>
          <cell r="X179" t="str">
            <v>Canada</v>
          </cell>
          <cell r="Z179">
            <v>2004</v>
          </cell>
        </row>
        <row r="180">
          <cell r="H180" t="str">
            <v>SRR3113962</v>
          </cell>
          <cell r="J180" t="str">
            <v>strain: LiDS0099</v>
          </cell>
          <cell r="K180" t="str">
            <v>isolation_source: Solid - Food; Food; dairy Products; Heat processed (pasterized) - Ripened - Cheese made from pasteurized milk - Soft - Cream cheese; Ready-to-eat (RTE)</v>
          </cell>
          <cell r="L180">
            <v>3010157</v>
          </cell>
          <cell r="M180">
            <v>35</v>
          </cell>
          <cell r="N180">
            <v>2979</v>
          </cell>
          <cell r="O180" t="str">
            <v>Yes</v>
          </cell>
          <cell r="P180">
            <v>0</v>
          </cell>
          <cell r="Q180">
            <v>0</v>
          </cell>
          <cell r="R180">
            <v>0</v>
          </cell>
          <cell r="S180" t="str">
            <v>No</v>
          </cell>
          <cell r="T180" t="str">
            <v/>
          </cell>
          <cell r="U180" t="str">
            <v/>
          </cell>
          <cell r="V180">
            <v>43864.041666666664</v>
          </cell>
          <cell r="W180">
            <v>43864.041666666664</v>
          </cell>
          <cell r="X180" t="str">
            <v>Canada</v>
          </cell>
          <cell r="Z180">
            <v>2009</v>
          </cell>
        </row>
        <row r="181">
          <cell r="H181" t="str">
            <v>SRR3113964</v>
          </cell>
          <cell r="J181" t="str">
            <v>strain: LiDS0075</v>
          </cell>
          <cell r="K181" t="str">
            <v>isolation_source: Solid - Food; Food; dairy Products; Heat processed (pasterized) - Ripened - Cheese made from pasteurized milk - Soft - cream cheese; Pasteurized</v>
          </cell>
          <cell r="L181">
            <v>2997368</v>
          </cell>
          <cell r="M181">
            <v>28</v>
          </cell>
          <cell r="N181">
            <v>2947</v>
          </cell>
          <cell r="O181" t="str">
            <v>Yes</v>
          </cell>
          <cell r="P181">
            <v>0</v>
          </cell>
          <cell r="Q181">
            <v>0</v>
          </cell>
          <cell r="R181">
            <v>0</v>
          </cell>
          <cell r="S181" t="str">
            <v>No</v>
          </cell>
          <cell r="T181" t="str">
            <v/>
          </cell>
          <cell r="U181" t="str">
            <v/>
          </cell>
          <cell r="V181">
            <v>43864.041666666664</v>
          </cell>
          <cell r="W181">
            <v>43864.041666666664</v>
          </cell>
          <cell r="X181" t="str">
            <v>Canada</v>
          </cell>
          <cell r="Z181">
            <v>2002</v>
          </cell>
        </row>
        <row r="182">
          <cell r="H182" t="str">
            <v>SRR3113975</v>
          </cell>
          <cell r="J182" t="str">
            <v>strain: LiDS0076</v>
          </cell>
          <cell r="K182" t="str">
            <v>isolation_source: Solid - Food; Food; dairy Products; Heat processed (pasterized) - Ripened - Cheese made from pasteurized milk - Soft-ripened - Brie\, Camembert; Pasteurized</v>
          </cell>
          <cell r="L182">
            <v>2986177</v>
          </cell>
          <cell r="M182">
            <v>23</v>
          </cell>
          <cell r="N182">
            <v>2930</v>
          </cell>
          <cell r="O182" t="str">
            <v>Yes</v>
          </cell>
          <cell r="P182">
            <v>0</v>
          </cell>
          <cell r="Q182">
            <v>0</v>
          </cell>
          <cell r="R182">
            <v>0</v>
          </cell>
          <cell r="S182" t="str">
            <v>No</v>
          </cell>
          <cell r="T182" t="str">
            <v/>
          </cell>
          <cell r="U182" t="str">
            <v/>
          </cell>
          <cell r="V182">
            <v>43864.041666666664</v>
          </cell>
          <cell r="W182">
            <v>43864.041666666664</v>
          </cell>
          <cell r="X182" t="str">
            <v>Canada</v>
          </cell>
          <cell r="Z182">
            <v>2002</v>
          </cell>
        </row>
        <row r="183">
          <cell r="H183" t="str">
            <v>SRR3113990</v>
          </cell>
          <cell r="J183" t="str">
            <v>strain: LiDS0077</v>
          </cell>
          <cell r="K183" t="str">
            <v>isolation_source: Solid - Food; Food; dairy Products; Heat processed (pasterized) - Ripened - Cheese made from pasteurized milk - Blue style - Blue\, Gorgonzola\, Roquefort\, Stilton; Pasteurized</v>
          </cell>
          <cell r="L183">
            <v>3078883</v>
          </cell>
          <cell r="M183">
            <v>20</v>
          </cell>
          <cell r="N183">
            <v>3073</v>
          </cell>
          <cell r="O183" t="str">
            <v>Yes</v>
          </cell>
          <cell r="P183">
            <v>0</v>
          </cell>
          <cell r="Q183">
            <v>0</v>
          </cell>
          <cell r="R183">
            <v>0</v>
          </cell>
          <cell r="S183" t="str">
            <v>No</v>
          </cell>
          <cell r="T183" t="str">
            <v/>
          </cell>
          <cell r="U183" t="str">
            <v/>
          </cell>
          <cell r="V183">
            <v>43864.041666666664</v>
          </cell>
          <cell r="W183">
            <v>43864.041666666664</v>
          </cell>
          <cell r="X183" t="str">
            <v>Canada</v>
          </cell>
          <cell r="Z183">
            <v>2006</v>
          </cell>
        </row>
        <row r="184">
          <cell r="H184" t="str">
            <v>SRR3114222</v>
          </cell>
          <cell r="J184" t="str">
            <v>strain: LiDS0113</v>
          </cell>
          <cell r="K184" t="str">
            <v>isolation_source: Solid - Food; Food; dairy Products; Heat processed (pasterized) - Ripened - Cheese made from pasteurized milk - Soft - Cheese curds; Pasteurized</v>
          </cell>
          <cell r="L184">
            <v>2961814</v>
          </cell>
          <cell r="M184">
            <v>21</v>
          </cell>
          <cell r="N184">
            <v>2943</v>
          </cell>
          <cell r="O184" t="str">
            <v>Yes</v>
          </cell>
          <cell r="P184">
            <v>0</v>
          </cell>
          <cell r="Q184">
            <v>0</v>
          </cell>
          <cell r="R184">
            <v>0</v>
          </cell>
          <cell r="S184" t="str">
            <v>No</v>
          </cell>
          <cell r="T184" t="str">
            <v/>
          </cell>
          <cell r="U184" t="str">
            <v/>
          </cell>
          <cell r="V184">
            <v>43864.041666666664</v>
          </cell>
          <cell r="W184">
            <v>43864.041666666664</v>
          </cell>
          <cell r="X184" t="str">
            <v>Canada</v>
          </cell>
          <cell r="Z184">
            <v>2006</v>
          </cell>
        </row>
        <row r="185">
          <cell r="H185" t="str">
            <v>SRR3173294</v>
          </cell>
          <cell r="J185" t="str">
            <v>strain: FDA399571-1</v>
          </cell>
          <cell r="K185" t="str">
            <v>isolation_source: manouri cheese</v>
          </cell>
          <cell r="L185">
            <v>3034494</v>
          </cell>
          <cell r="M185">
            <v>27</v>
          </cell>
          <cell r="N185">
            <v>3003</v>
          </cell>
          <cell r="O185" t="str">
            <v>Yes</v>
          </cell>
          <cell r="P185">
            <v>0</v>
          </cell>
          <cell r="Q185">
            <v>0</v>
          </cell>
          <cell r="R185">
            <v>0</v>
          </cell>
          <cell r="S185" t="str">
            <v>No</v>
          </cell>
          <cell r="T185" t="str">
            <v/>
          </cell>
          <cell r="U185" t="str">
            <v/>
          </cell>
          <cell r="V185">
            <v>43901.041666666664</v>
          </cell>
          <cell r="W185">
            <v>43551.041666666664</v>
          </cell>
          <cell r="X185" t="str">
            <v>Greece</v>
          </cell>
          <cell r="Z185">
            <v>2006</v>
          </cell>
        </row>
        <row r="186">
          <cell r="H186" t="str">
            <v>SRR3173360</v>
          </cell>
          <cell r="J186" t="str">
            <v>strain: FDA399571-2</v>
          </cell>
          <cell r="K186" t="str">
            <v>isolation_source: manouri cheese</v>
          </cell>
          <cell r="L186">
            <v>3005751</v>
          </cell>
          <cell r="M186">
            <v>45</v>
          </cell>
          <cell r="N186">
            <v>2982</v>
          </cell>
          <cell r="O186" t="str">
            <v>Yes</v>
          </cell>
          <cell r="P186">
            <v>0</v>
          </cell>
          <cell r="Q186">
            <v>0</v>
          </cell>
          <cell r="R186">
            <v>0</v>
          </cell>
          <cell r="S186" t="str">
            <v>No</v>
          </cell>
          <cell r="T186" t="str">
            <v/>
          </cell>
          <cell r="U186" t="str">
            <v/>
          </cell>
          <cell r="V186">
            <v>43901.041666666664</v>
          </cell>
          <cell r="W186">
            <v>43551.041666666664</v>
          </cell>
          <cell r="X186" t="str">
            <v>Greece</v>
          </cell>
          <cell r="Z186">
            <v>2006</v>
          </cell>
        </row>
        <row r="187">
          <cell r="H187" t="str">
            <v>SRR3173361</v>
          </cell>
          <cell r="J187" t="str">
            <v>strain: FDA447350-1</v>
          </cell>
          <cell r="K187" t="str">
            <v>isolation_source: latin american cheese</v>
          </cell>
          <cell r="L187">
            <v>3079681</v>
          </cell>
          <cell r="M187">
            <v>76</v>
          </cell>
          <cell r="N187">
            <v>3045</v>
          </cell>
          <cell r="O187" t="str">
            <v>Yes</v>
          </cell>
          <cell r="P187">
            <v>0</v>
          </cell>
          <cell r="Q187">
            <v>0</v>
          </cell>
          <cell r="R187">
            <v>0</v>
          </cell>
          <cell r="S187" t="str">
            <v>No</v>
          </cell>
          <cell r="T187" t="str">
            <v/>
          </cell>
          <cell r="U187" t="str">
            <v/>
          </cell>
          <cell r="V187">
            <v>43901.041666666664</v>
          </cell>
          <cell r="W187">
            <v>43551.041666666664</v>
          </cell>
          <cell r="X187" t="str">
            <v>Mexico</v>
          </cell>
          <cell r="Z187">
            <v>2007</v>
          </cell>
        </row>
        <row r="188">
          <cell r="H188" t="str">
            <v>SRR3173362</v>
          </cell>
          <cell r="J188" t="str">
            <v>strain: FDA447350-2</v>
          </cell>
          <cell r="K188" t="str">
            <v>isolation_source: latin american cheese</v>
          </cell>
          <cell r="L188">
            <v>3078966</v>
          </cell>
          <cell r="M188">
            <v>53</v>
          </cell>
          <cell r="N188">
            <v>3040</v>
          </cell>
          <cell r="O188" t="str">
            <v>Yes</v>
          </cell>
          <cell r="P188">
            <v>0</v>
          </cell>
          <cell r="Q188">
            <v>0</v>
          </cell>
          <cell r="R188">
            <v>0</v>
          </cell>
          <cell r="S188" t="str">
            <v>No</v>
          </cell>
          <cell r="T188" t="str">
            <v/>
          </cell>
          <cell r="U188" t="str">
            <v/>
          </cell>
          <cell r="V188">
            <v>43901.041666666664</v>
          </cell>
          <cell r="W188">
            <v>43551.041666666664</v>
          </cell>
          <cell r="X188" t="str">
            <v>Mexico</v>
          </cell>
          <cell r="Z188">
            <v>2007</v>
          </cell>
        </row>
        <row r="189">
          <cell r="H189" t="str">
            <v>SRR3173363</v>
          </cell>
          <cell r="J189" t="str">
            <v>strain: FDA488302-Ox1</v>
          </cell>
          <cell r="K189" t="str">
            <v>isolation_source: robiola pineta cheese</v>
          </cell>
          <cell r="L189">
            <v>3103036</v>
          </cell>
          <cell r="M189">
            <v>46</v>
          </cell>
          <cell r="N189">
            <v>3114</v>
          </cell>
          <cell r="O189" t="str">
            <v>Yes</v>
          </cell>
          <cell r="P189">
            <v>0</v>
          </cell>
          <cell r="Q189">
            <v>0</v>
          </cell>
          <cell r="R189">
            <v>0</v>
          </cell>
          <cell r="S189" t="str">
            <v>No</v>
          </cell>
          <cell r="T189" t="str">
            <v/>
          </cell>
          <cell r="U189" t="str">
            <v/>
          </cell>
          <cell r="V189">
            <v>43901.041666666664</v>
          </cell>
          <cell r="W189">
            <v>43551.041666666664</v>
          </cell>
          <cell r="X189" t="str">
            <v>Italy</v>
          </cell>
          <cell r="Z189">
            <v>2008</v>
          </cell>
        </row>
        <row r="190">
          <cell r="H190" t="str">
            <v>SRR3173364</v>
          </cell>
          <cell r="J190" t="str">
            <v>strain: FDA488302-Pal1</v>
          </cell>
          <cell r="K190" t="str">
            <v>isolation_source: robiola pineta cheese</v>
          </cell>
          <cell r="L190">
            <v>3094452</v>
          </cell>
          <cell r="M190">
            <v>57</v>
          </cell>
          <cell r="N190">
            <v>3103</v>
          </cell>
          <cell r="O190" t="str">
            <v>Yes</v>
          </cell>
          <cell r="P190">
            <v>0</v>
          </cell>
          <cell r="Q190">
            <v>0</v>
          </cell>
          <cell r="R190">
            <v>0</v>
          </cell>
          <cell r="S190" t="str">
            <v>No</v>
          </cell>
          <cell r="T190" t="str">
            <v/>
          </cell>
          <cell r="U190" t="str">
            <v/>
          </cell>
          <cell r="V190">
            <v>43901.041666666664</v>
          </cell>
          <cell r="W190">
            <v>43551.041666666664</v>
          </cell>
          <cell r="X190" t="str">
            <v>Italy</v>
          </cell>
          <cell r="Z190">
            <v>2008</v>
          </cell>
        </row>
        <row r="191">
          <cell r="H191" t="str">
            <v>SRR3173365</v>
          </cell>
          <cell r="J191" t="str">
            <v>strain: FDA488302-Pal2</v>
          </cell>
          <cell r="K191" t="str">
            <v>isolation_source: robiola pineta cheese</v>
          </cell>
          <cell r="L191">
            <v>3100826</v>
          </cell>
          <cell r="M191">
            <v>47</v>
          </cell>
          <cell r="N191">
            <v>3104</v>
          </cell>
          <cell r="O191" t="str">
            <v>Yes</v>
          </cell>
          <cell r="P191">
            <v>0</v>
          </cell>
          <cell r="Q191">
            <v>0</v>
          </cell>
          <cell r="R191">
            <v>0</v>
          </cell>
          <cell r="S191" t="str">
            <v>No</v>
          </cell>
          <cell r="T191" t="str">
            <v/>
          </cell>
          <cell r="U191" t="str">
            <v/>
          </cell>
          <cell r="V191">
            <v>43901.041666666664</v>
          </cell>
          <cell r="W191">
            <v>43551.041666666664</v>
          </cell>
          <cell r="X191" t="str">
            <v>Italy</v>
          </cell>
          <cell r="Z191">
            <v>2008</v>
          </cell>
        </row>
        <row r="192">
          <cell r="H192" t="str">
            <v>SRR3173366</v>
          </cell>
          <cell r="J192" t="str">
            <v>strain: FDA427426-1</v>
          </cell>
          <cell r="K192" t="str">
            <v>isolation_source: grated cheese</v>
          </cell>
          <cell r="L192">
            <v>2991878</v>
          </cell>
          <cell r="M192">
            <v>16</v>
          </cell>
          <cell r="N192">
            <v>2962</v>
          </cell>
          <cell r="O192" t="str">
            <v>Yes</v>
          </cell>
          <cell r="P192">
            <v>0</v>
          </cell>
          <cell r="Q192">
            <v>0</v>
          </cell>
          <cell r="R192">
            <v>0</v>
          </cell>
          <cell r="S192" t="str">
            <v>No</v>
          </cell>
          <cell r="T192" t="str">
            <v/>
          </cell>
          <cell r="U192" t="str">
            <v/>
          </cell>
          <cell r="V192">
            <v>43901.041666666664</v>
          </cell>
          <cell r="W192">
            <v>43551.041666666664</v>
          </cell>
          <cell r="X192" t="str">
            <v>USA</v>
          </cell>
          <cell r="Y192" t="str">
            <v>New York</v>
          </cell>
          <cell r="Z192">
            <v>2009</v>
          </cell>
        </row>
        <row r="193">
          <cell r="H193" t="str">
            <v>SRR3173367</v>
          </cell>
          <cell r="J193" t="str">
            <v>strain: FDA427426-2</v>
          </cell>
          <cell r="K193" t="str">
            <v>isolation_source: grated cheese</v>
          </cell>
          <cell r="L193">
            <v>2992954</v>
          </cell>
          <cell r="M193">
            <v>103</v>
          </cell>
          <cell r="N193">
            <v>2986</v>
          </cell>
          <cell r="O193" t="str">
            <v>Yes</v>
          </cell>
          <cell r="P193">
            <v>0</v>
          </cell>
          <cell r="Q193">
            <v>0</v>
          </cell>
          <cell r="R193">
            <v>0</v>
          </cell>
          <cell r="S193" t="str">
            <v>No</v>
          </cell>
          <cell r="T193" t="str">
            <v/>
          </cell>
          <cell r="U193" t="str">
            <v/>
          </cell>
          <cell r="V193">
            <v>43901.041666666664</v>
          </cell>
          <cell r="W193">
            <v>43551.041666666664</v>
          </cell>
          <cell r="X193" t="str">
            <v>USA</v>
          </cell>
          <cell r="Y193" t="str">
            <v>New York</v>
          </cell>
          <cell r="Z193">
            <v>2009</v>
          </cell>
        </row>
        <row r="194">
          <cell r="H194" t="str">
            <v>SRR3173368</v>
          </cell>
          <cell r="J194" t="str">
            <v>strain: FDA427423 Ox</v>
          </cell>
          <cell r="K194" t="str">
            <v>isolation_source: fresh cheese</v>
          </cell>
          <cell r="L194">
            <v>2979490</v>
          </cell>
          <cell r="M194">
            <v>145</v>
          </cell>
          <cell r="N194">
            <v>2977</v>
          </cell>
          <cell r="O194" t="str">
            <v>Yes</v>
          </cell>
          <cell r="P194">
            <v>0</v>
          </cell>
          <cell r="Q194">
            <v>0</v>
          </cell>
          <cell r="R194">
            <v>0</v>
          </cell>
          <cell r="S194" t="str">
            <v>No</v>
          </cell>
          <cell r="T194" t="str">
            <v/>
          </cell>
          <cell r="U194" t="str">
            <v/>
          </cell>
          <cell r="V194">
            <v>43900.041666666664</v>
          </cell>
          <cell r="W194">
            <v>43550.041666666664</v>
          </cell>
          <cell r="X194" t="str">
            <v>USA</v>
          </cell>
          <cell r="Y194" t="str">
            <v>New York</v>
          </cell>
          <cell r="Z194">
            <v>2009</v>
          </cell>
        </row>
        <row r="195">
          <cell r="H195" t="str">
            <v>SRR3173369</v>
          </cell>
          <cell r="J195" t="str">
            <v>strain: FDA427423 Pal</v>
          </cell>
          <cell r="K195" t="str">
            <v>isolation_source: fresh cheese</v>
          </cell>
          <cell r="L195">
            <v>3016042</v>
          </cell>
          <cell r="M195">
            <v>56</v>
          </cell>
          <cell r="N195">
            <v>3001</v>
          </cell>
          <cell r="O195" t="str">
            <v>Yes</v>
          </cell>
          <cell r="P195">
            <v>0</v>
          </cell>
          <cell r="Q195">
            <v>0</v>
          </cell>
          <cell r="R195">
            <v>0</v>
          </cell>
          <cell r="S195" t="str">
            <v>No</v>
          </cell>
          <cell r="T195" t="str">
            <v/>
          </cell>
          <cell r="U195" t="str">
            <v/>
          </cell>
          <cell r="V195">
            <v>43901.041666666664</v>
          </cell>
          <cell r="W195">
            <v>43551.041666666664</v>
          </cell>
          <cell r="X195" t="str">
            <v>USA</v>
          </cell>
          <cell r="Y195" t="str">
            <v>New York</v>
          </cell>
          <cell r="Z195">
            <v>2009</v>
          </cell>
        </row>
        <row r="196">
          <cell r="H196" t="str">
            <v>SRR3173370</v>
          </cell>
          <cell r="J196" t="str">
            <v>strain: FDA427428 Pal</v>
          </cell>
          <cell r="K196" t="str">
            <v>isolation_source: fresh cheese</v>
          </cell>
          <cell r="L196">
            <v>3043955</v>
          </cell>
          <cell r="M196">
            <v>47</v>
          </cell>
          <cell r="N196">
            <v>3018</v>
          </cell>
          <cell r="O196" t="str">
            <v>Yes</v>
          </cell>
          <cell r="P196">
            <v>0</v>
          </cell>
          <cell r="Q196">
            <v>0</v>
          </cell>
          <cell r="R196">
            <v>0</v>
          </cell>
          <cell r="S196" t="str">
            <v>No</v>
          </cell>
          <cell r="T196" t="str">
            <v/>
          </cell>
          <cell r="U196" t="str">
            <v/>
          </cell>
          <cell r="V196">
            <v>43901.041666666664</v>
          </cell>
          <cell r="W196">
            <v>43551.041666666664</v>
          </cell>
          <cell r="X196" t="str">
            <v>USA</v>
          </cell>
          <cell r="Y196" t="str">
            <v>New York</v>
          </cell>
          <cell r="Z196">
            <v>2009</v>
          </cell>
        </row>
        <row r="197">
          <cell r="H197" t="str">
            <v>SRR3173371</v>
          </cell>
          <cell r="J197" t="str">
            <v>strain: FDA427428 Ox</v>
          </cell>
          <cell r="K197" t="str">
            <v>isolation_source: fresh cheese</v>
          </cell>
          <cell r="L197">
            <v>3043921</v>
          </cell>
          <cell r="M197">
            <v>61</v>
          </cell>
          <cell r="N197">
            <v>3017</v>
          </cell>
          <cell r="O197" t="str">
            <v>Yes</v>
          </cell>
          <cell r="P197">
            <v>0</v>
          </cell>
          <cell r="Q197">
            <v>0</v>
          </cell>
          <cell r="R197">
            <v>0</v>
          </cell>
          <cell r="S197" t="str">
            <v>No</v>
          </cell>
          <cell r="T197" t="str">
            <v/>
          </cell>
          <cell r="U197" t="str">
            <v/>
          </cell>
          <cell r="V197">
            <v>43901.041666666664</v>
          </cell>
          <cell r="W197">
            <v>43551.041666666664</v>
          </cell>
          <cell r="X197" t="str">
            <v>USA</v>
          </cell>
          <cell r="Y197" t="str">
            <v>New York</v>
          </cell>
          <cell r="Z197">
            <v>2009</v>
          </cell>
        </row>
        <row r="198">
          <cell r="H198" t="str">
            <v>SRR3173373</v>
          </cell>
          <cell r="J198" t="str">
            <v>strain: FDA427424</v>
          </cell>
          <cell r="K198" t="str">
            <v>isolation_source: fresh cheese</v>
          </cell>
          <cell r="L198">
            <v>3016321</v>
          </cell>
          <cell r="M198">
            <v>58</v>
          </cell>
          <cell r="N198">
            <v>3003</v>
          </cell>
          <cell r="O198" t="str">
            <v>Yes</v>
          </cell>
          <cell r="P198">
            <v>0</v>
          </cell>
          <cell r="Q198">
            <v>0</v>
          </cell>
          <cell r="R198">
            <v>0</v>
          </cell>
          <cell r="S198" t="str">
            <v>No</v>
          </cell>
          <cell r="T198" t="str">
            <v/>
          </cell>
          <cell r="U198" t="str">
            <v/>
          </cell>
          <cell r="V198">
            <v>43901.041666666664</v>
          </cell>
          <cell r="W198">
            <v>43551.041666666664</v>
          </cell>
          <cell r="X198" t="str">
            <v>USA</v>
          </cell>
          <cell r="Y198" t="str">
            <v>New York</v>
          </cell>
          <cell r="Z198">
            <v>2009</v>
          </cell>
        </row>
        <row r="199">
          <cell r="H199" t="str">
            <v>SRR3173374</v>
          </cell>
          <cell r="J199" t="str">
            <v>strain: FDA548567</v>
          </cell>
          <cell r="K199" t="str">
            <v>isolation_source: cheese</v>
          </cell>
          <cell r="L199">
            <v>3049749</v>
          </cell>
          <cell r="M199">
            <v>53</v>
          </cell>
          <cell r="N199">
            <v>3033</v>
          </cell>
          <cell r="O199" t="str">
            <v>Yes</v>
          </cell>
          <cell r="P199">
            <v>0</v>
          </cell>
          <cell r="Q199">
            <v>0</v>
          </cell>
          <cell r="R199">
            <v>0</v>
          </cell>
          <cell r="S199" t="str">
            <v>No</v>
          </cell>
          <cell r="T199" t="str">
            <v/>
          </cell>
          <cell r="U199" t="str">
            <v/>
          </cell>
          <cell r="V199">
            <v>43901.041666666664</v>
          </cell>
          <cell r="W199">
            <v>43551.041666666664</v>
          </cell>
          <cell r="X199" t="str">
            <v>Poland</v>
          </cell>
          <cell r="Z199">
            <v>2009</v>
          </cell>
        </row>
        <row r="200">
          <cell r="H200" t="str">
            <v>SRR3173375</v>
          </cell>
          <cell r="J200" t="str">
            <v>strain: FDA574834-3</v>
          </cell>
          <cell r="K200" t="str">
            <v>isolation_source: queso fresco</v>
          </cell>
          <cell r="L200">
            <v>3079939</v>
          </cell>
          <cell r="M200">
            <v>37</v>
          </cell>
          <cell r="N200">
            <v>3042</v>
          </cell>
          <cell r="O200" t="str">
            <v>Yes</v>
          </cell>
          <cell r="P200">
            <v>0</v>
          </cell>
          <cell r="Q200">
            <v>0</v>
          </cell>
          <cell r="R200">
            <v>0</v>
          </cell>
          <cell r="S200" t="str">
            <v>No</v>
          </cell>
          <cell r="T200" t="str">
            <v/>
          </cell>
          <cell r="U200" t="str">
            <v/>
          </cell>
          <cell r="V200">
            <v>43901.041666666664</v>
          </cell>
          <cell r="W200">
            <v>43551.041666666664</v>
          </cell>
          <cell r="X200" t="str">
            <v>USA</v>
          </cell>
          <cell r="Y200" t="str">
            <v>New Jersey</v>
          </cell>
          <cell r="Z200">
            <v>2009</v>
          </cell>
        </row>
        <row r="201">
          <cell r="H201" t="str">
            <v>SRR3173377</v>
          </cell>
          <cell r="J201" t="str">
            <v>strain: FDA574834-7</v>
          </cell>
          <cell r="K201" t="str">
            <v>isolation_source: queso fresco</v>
          </cell>
          <cell r="L201">
            <v>3046981</v>
          </cell>
          <cell r="M201">
            <v>68</v>
          </cell>
          <cell r="N201">
            <v>3023</v>
          </cell>
          <cell r="O201" t="str">
            <v>Yes</v>
          </cell>
          <cell r="P201">
            <v>0</v>
          </cell>
          <cell r="Q201">
            <v>0</v>
          </cell>
          <cell r="R201">
            <v>0</v>
          </cell>
          <cell r="S201" t="str">
            <v>No</v>
          </cell>
          <cell r="T201" t="str">
            <v/>
          </cell>
          <cell r="U201" t="str">
            <v/>
          </cell>
          <cell r="V201">
            <v>43901.041666666664</v>
          </cell>
          <cell r="W201">
            <v>43551.041666666664</v>
          </cell>
          <cell r="X201" t="str">
            <v>USA</v>
          </cell>
          <cell r="Y201" t="str">
            <v>New Jersey</v>
          </cell>
          <cell r="Z201">
            <v>2009</v>
          </cell>
        </row>
        <row r="202">
          <cell r="H202" t="str">
            <v>SRR3173378</v>
          </cell>
          <cell r="J202" t="str">
            <v>strain: FDA574834-8</v>
          </cell>
          <cell r="K202" t="str">
            <v>isolation_source: queso fresco</v>
          </cell>
          <cell r="L202">
            <v>2988839</v>
          </cell>
          <cell r="M202">
            <v>117</v>
          </cell>
          <cell r="N202">
            <v>2984</v>
          </cell>
          <cell r="O202" t="str">
            <v>Yes</v>
          </cell>
          <cell r="P202">
            <v>0</v>
          </cell>
          <cell r="Q202">
            <v>0</v>
          </cell>
          <cell r="R202">
            <v>0</v>
          </cell>
          <cell r="S202" t="str">
            <v>No</v>
          </cell>
          <cell r="T202" t="str">
            <v/>
          </cell>
          <cell r="U202" t="str">
            <v/>
          </cell>
          <cell r="V202">
            <v>43901.041666666664</v>
          </cell>
          <cell r="W202">
            <v>43551.041666666664</v>
          </cell>
          <cell r="X202" t="str">
            <v>USA</v>
          </cell>
          <cell r="Y202" t="str">
            <v>New Jersey</v>
          </cell>
          <cell r="Z202">
            <v>2009</v>
          </cell>
        </row>
        <row r="203">
          <cell r="H203" t="str">
            <v>SRR3173379</v>
          </cell>
          <cell r="J203" t="str">
            <v>strain: FDA574834-9</v>
          </cell>
          <cell r="K203" t="str">
            <v>isolation_source: queso fresco</v>
          </cell>
          <cell r="L203">
            <v>3024969</v>
          </cell>
          <cell r="M203">
            <v>36</v>
          </cell>
          <cell r="N203">
            <v>2995</v>
          </cell>
          <cell r="O203" t="str">
            <v>Yes</v>
          </cell>
          <cell r="P203">
            <v>0</v>
          </cell>
          <cell r="Q203">
            <v>0</v>
          </cell>
          <cell r="R203">
            <v>0</v>
          </cell>
          <cell r="S203" t="str">
            <v>No</v>
          </cell>
          <cell r="T203" t="str">
            <v/>
          </cell>
          <cell r="U203" t="str">
            <v/>
          </cell>
          <cell r="V203">
            <v>43901.041666666664</v>
          </cell>
          <cell r="W203">
            <v>43551.041666666664</v>
          </cell>
          <cell r="X203" t="str">
            <v>USA</v>
          </cell>
          <cell r="Y203" t="str">
            <v>New Jersey</v>
          </cell>
          <cell r="Z203">
            <v>2009</v>
          </cell>
        </row>
        <row r="204">
          <cell r="H204" t="str">
            <v>SRR3173570</v>
          </cell>
          <cell r="J204" t="str">
            <v>strain: FLAG-83153</v>
          </cell>
          <cell r="K204" t="str">
            <v>isolation_source: string cheese</v>
          </cell>
          <cell r="L204">
            <v>3059351</v>
          </cell>
          <cell r="M204">
            <v>25</v>
          </cell>
          <cell r="N204">
            <v>3021</v>
          </cell>
          <cell r="O204" t="str">
            <v>Yes</v>
          </cell>
          <cell r="P204">
            <v>0</v>
          </cell>
          <cell r="Q204">
            <v>0</v>
          </cell>
          <cell r="R204">
            <v>0</v>
          </cell>
          <cell r="S204" t="str">
            <v>No</v>
          </cell>
          <cell r="T204" t="str">
            <v/>
          </cell>
          <cell r="U204" t="str">
            <v/>
          </cell>
          <cell r="V204">
            <v>43551.041666666664</v>
          </cell>
          <cell r="W204">
            <v>43551.041666666664</v>
          </cell>
          <cell r="X204" t="str">
            <v>USA</v>
          </cell>
          <cell r="Y204" t="str">
            <v>Florida</v>
          </cell>
          <cell r="Z204">
            <v>2008</v>
          </cell>
        </row>
        <row r="205">
          <cell r="H205" t="str">
            <v>SRR3181836</v>
          </cell>
          <cell r="J205" t="str">
            <v>strain: FDA662732-2</v>
          </cell>
          <cell r="K205" t="str">
            <v>isolation_source: blue cheese</v>
          </cell>
          <cell r="L205">
            <v>2960748</v>
          </cell>
          <cell r="M205">
            <v>27</v>
          </cell>
          <cell r="N205">
            <v>2906</v>
          </cell>
          <cell r="O205" t="str">
            <v>Yes</v>
          </cell>
          <cell r="P205">
            <v>0</v>
          </cell>
          <cell r="Q205">
            <v>0</v>
          </cell>
          <cell r="R205">
            <v>0</v>
          </cell>
          <cell r="S205" t="str">
            <v>No</v>
          </cell>
          <cell r="T205" t="str">
            <v/>
          </cell>
          <cell r="U205" t="str">
            <v/>
          </cell>
          <cell r="V205">
            <v>43901.041666666664</v>
          </cell>
          <cell r="W205">
            <v>43551.041666666664</v>
          </cell>
          <cell r="X205" t="str">
            <v>USA</v>
          </cell>
          <cell r="Z205">
            <v>2011</v>
          </cell>
        </row>
        <row r="206">
          <cell r="H206" t="str">
            <v>SRR3181837</v>
          </cell>
          <cell r="J206" t="str">
            <v>strain: FDA662732-1</v>
          </cell>
          <cell r="K206" t="str">
            <v>isolation_source: blue cheese</v>
          </cell>
          <cell r="L206">
            <v>2948972</v>
          </cell>
          <cell r="M206">
            <v>18</v>
          </cell>
          <cell r="N206">
            <v>2901</v>
          </cell>
          <cell r="O206" t="str">
            <v>Yes</v>
          </cell>
          <cell r="P206">
            <v>0</v>
          </cell>
          <cell r="Q206">
            <v>0</v>
          </cell>
          <cell r="R206">
            <v>0</v>
          </cell>
          <cell r="S206" t="str">
            <v>No</v>
          </cell>
          <cell r="T206" t="str">
            <v/>
          </cell>
          <cell r="U206" t="str">
            <v/>
          </cell>
          <cell r="V206">
            <v>43900.041666666664</v>
          </cell>
          <cell r="W206">
            <v>43550.041666666664</v>
          </cell>
          <cell r="X206" t="str">
            <v>USA</v>
          </cell>
          <cell r="Z206">
            <v>2011</v>
          </cell>
        </row>
        <row r="207">
          <cell r="H207" t="str">
            <v>SRR3181838</v>
          </cell>
          <cell r="J207" t="str">
            <v>strain: FDA662731-2</v>
          </cell>
          <cell r="K207" t="str">
            <v>isolation_source: blue cheese</v>
          </cell>
          <cell r="L207">
            <v>3013060</v>
          </cell>
          <cell r="M207">
            <v>33</v>
          </cell>
          <cell r="N207">
            <v>2958</v>
          </cell>
          <cell r="O207" t="str">
            <v>Yes</v>
          </cell>
          <cell r="P207">
            <v>0</v>
          </cell>
          <cell r="Q207">
            <v>0</v>
          </cell>
          <cell r="R207">
            <v>0</v>
          </cell>
          <cell r="S207" t="str">
            <v>No</v>
          </cell>
          <cell r="T207" t="str">
            <v/>
          </cell>
          <cell r="U207" t="str">
            <v/>
          </cell>
          <cell r="V207">
            <v>43900.041666666664</v>
          </cell>
          <cell r="W207">
            <v>43550.041666666664</v>
          </cell>
          <cell r="X207" t="str">
            <v>USA</v>
          </cell>
          <cell r="Z207">
            <v>2011</v>
          </cell>
        </row>
        <row r="208">
          <cell r="H208" t="str">
            <v>SRR3181838</v>
          </cell>
          <cell r="J208" t="str">
            <v>strain: FDA299404-1</v>
          </cell>
          <cell r="K208" t="str">
            <v>isolation_source: mexican white cheese</v>
          </cell>
          <cell r="L208">
            <v>2995437</v>
          </cell>
          <cell r="M208">
            <v>45</v>
          </cell>
          <cell r="N208">
            <v>2976</v>
          </cell>
          <cell r="O208" t="str">
            <v>Yes</v>
          </cell>
          <cell r="P208">
            <v>0</v>
          </cell>
          <cell r="Q208">
            <v>0</v>
          </cell>
          <cell r="R208">
            <v>0</v>
          </cell>
          <cell r="S208" t="str">
            <v>No</v>
          </cell>
          <cell r="T208" t="str">
            <v/>
          </cell>
          <cell r="U208" t="str">
            <v/>
          </cell>
          <cell r="V208">
            <v>43900.041666666664</v>
          </cell>
          <cell r="W208">
            <v>43550.041666666664</v>
          </cell>
          <cell r="X208" t="str">
            <v>Mexico</v>
          </cell>
          <cell r="Z208">
            <v>2004</v>
          </cell>
        </row>
        <row r="209">
          <cell r="H209" t="str">
            <v>SRR3181839</v>
          </cell>
          <cell r="J209" t="str">
            <v>strain: FDA662731-1</v>
          </cell>
          <cell r="K209" t="str">
            <v>isolation_source: blue cheese</v>
          </cell>
          <cell r="L209">
            <v>2934050</v>
          </cell>
          <cell r="M209">
            <v>19</v>
          </cell>
          <cell r="N209">
            <v>2884</v>
          </cell>
          <cell r="O209" t="str">
            <v>Yes</v>
          </cell>
          <cell r="P209">
            <v>0</v>
          </cell>
          <cell r="Q209">
            <v>0</v>
          </cell>
          <cell r="R209">
            <v>0</v>
          </cell>
          <cell r="S209" t="str">
            <v>No</v>
          </cell>
          <cell r="T209" t="str">
            <v/>
          </cell>
          <cell r="U209" t="str">
            <v/>
          </cell>
          <cell r="V209">
            <v>43901.041666666664</v>
          </cell>
          <cell r="W209">
            <v>43551.041666666664</v>
          </cell>
          <cell r="X209" t="str">
            <v>USA</v>
          </cell>
          <cell r="Z209">
            <v>2011</v>
          </cell>
        </row>
        <row r="210">
          <cell r="H210" t="str">
            <v>SRR3215346</v>
          </cell>
          <cell r="I210"/>
          <cell r="J210" t="str">
            <v>strain: CFSAN045869</v>
          </cell>
          <cell r="K210" t="str">
            <v>isolation_source: cheese</v>
          </cell>
          <cell r="L210">
            <v>0</v>
          </cell>
          <cell r="M210">
            <v>0</v>
          </cell>
          <cell r="N210">
            <v>0</v>
          </cell>
          <cell r="O210" t="str">
            <v>No</v>
          </cell>
          <cell r="P210">
            <v>0</v>
          </cell>
          <cell r="Q210">
            <v>0</v>
          </cell>
          <cell r="R210">
            <v>0</v>
          </cell>
          <cell r="S210" t="str">
            <v>No</v>
          </cell>
          <cell r="T210" t="str">
            <v>NZ_NXWT01000001-NZ_NXWT01000016</v>
          </cell>
          <cell r="U210" t="str">
            <v/>
          </cell>
          <cell r="V210">
            <v>44027.083333333336</v>
          </cell>
          <cell r="W210">
            <v>43024.083333333336</v>
          </cell>
          <cell r="X210" t="str">
            <v>Italy</v>
          </cell>
          <cell r="Z210">
            <v>2003</v>
          </cell>
        </row>
        <row r="211">
          <cell r="H211" t="str">
            <v>SRR3215348</v>
          </cell>
          <cell r="I211"/>
          <cell r="J211" t="str">
            <v>strain: CFSAN046013</v>
          </cell>
          <cell r="K211" t="str">
            <v>isolation_source: cheese</v>
          </cell>
          <cell r="L211">
            <v>0</v>
          </cell>
          <cell r="M211">
            <v>0</v>
          </cell>
          <cell r="N211">
            <v>0</v>
          </cell>
          <cell r="O211" t="str">
            <v>No</v>
          </cell>
          <cell r="P211">
            <v>0</v>
          </cell>
          <cell r="Q211">
            <v>0</v>
          </cell>
          <cell r="R211">
            <v>0</v>
          </cell>
          <cell r="S211" t="str">
            <v>No</v>
          </cell>
          <cell r="T211" t="str">
            <v>NZ_NXTI01000001-NZ_NXTI01000022</v>
          </cell>
          <cell r="U211" t="str">
            <v/>
          </cell>
          <cell r="V211">
            <v>43982.083333333336</v>
          </cell>
          <cell r="W211">
            <v>43015.083333333336</v>
          </cell>
          <cell r="X211" t="str">
            <v>Italy</v>
          </cell>
          <cell r="Z211">
            <v>2011</v>
          </cell>
        </row>
        <row r="212">
          <cell r="H212" t="str">
            <v>SRR3215349</v>
          </cell>
          <cell r="I212"/>
          <cell r="J212" t="str">
            <v>strain: CFSAN046014</v>
          </cell>
          <cell r="K212" t="str">
            <v>isolation_source: cheese</v>
          </cell>
          <cell r="L212">
            <v>0</v>
          </cell>
          <cell r="M212">
            <v>0</v>
          </cell>
          <cell r="N212">
            <v>0</v>
          </cell>
          <cell r="O212" t="str">
            <v>No</v>
          </cell>
          <cell r="P212">
            <v>0</v>
          </cell>
          <cell r="Q212">
            <v>0</v>
          </cell>
          <cell r="R212">
            <v>0</v>
          </cell>
          <cell r="S212" t="str">
            <v>No</v>
          </cell>
          <cell r="T212" t="str">
            <v>NZ_NXTH01000001-NZ_NXTH01000012</v>
          </cell>
          <cell r="U212" t="str">
            <v/>
          </cell>
          <cell r="V212">
            <v>43982.083333333336</v>
          </cell>
          <cell r="W212">
            <v>43024.083333333336</v>
          </cell>
          <cell r="X212" t="str">
            <v>Italy</v>
          </cell>
          <cell r="Z212">
            <v>2011</v>
          </cell>
        </row>
        <row r="213">
          <cell r="H213" t="str">
            <v>SRR3215351</v>
          </cell>
          <cell r="I213"/>
          <cell r="J213" t="str">
            <v>strain: CFSAN046016</v>
          </cell>
          <cell r="K213" t="str">
            <v>isolation_source: cheese</v>
          </cell>
          <cell r="L213">
            <v>0</v>
          </cell>
          <cell r="M213">
            <v>0</v>
          </cell>
          <cell r="N213">
            <v>0</v>
          </cell>
          <cell r="O213" t="str">
            <v>No</v>
          </cell>
          <cell r="P213">
            <v>0</v>
          </cell>
          <cell r="Q213">
            <v>0</v>
          </cell>
          <cell r="R213">
            <v>0</v>
          </cell>
          <cell r="S213" t="str">
            <v>No</v>
          </cell>
          <cell r="T213" t="str">
            <v>NZ_NXTF01000001-NZ_NXTF01000013</v>
          </cell>
          <cell r="U213" t="str">
            <v/>
          </cell>
          <cell r="V213">
            <v>43982.083333333336</v>
          </cell>
          <cell r="W213">
            <v>43024.083333333336</v>
          </cell>
          <cell r="X213" t="str">
            <v>Italy</v>
          </cell>
          <cell r="Z213">
            <v>2011</v>
          </cell>
        </row>
        <row r="214">
          <cell r="H214" t="str">
            <v>SRR3215364</v>
          </cell>
          <cell r="I214"/>
          <cell r="J214" t="str">
            <v>strain: CFSAN046028</v>
          </cell>
          <cell r="K214" t="str">
            <v>isolation_source: raw milk cheese</v>
          </cell>
          <cell r="L214">
            <v>0</v>
          </cell>
          <cell r="M214">
            <v>0</v>
          </cell>
          <cell r="N214">
            <v>0</v>
          </cell>
          <cell r="O214" t="str">
            <v>No</v>
          </cell>
          <cell r="P214">
            <v>0</v>
          </cell>
          <cell r="Q214">
            <v>0</v>
          </cell>
          <cell r="R214">
            <v>0</v>
          </cell>
          <cell r="S214" t="str">
            <v>No</v>
          </cell>
          <cell r="T214" t="str">
            <v>NZ_NXST01000001-NZ_NXST01000065</v>
          </cell>
          <cell r="U214" t="str">
            <v/>
          </cell>
          <cell r="V214">
            <v>44251.041666666664</v>
          </cell>
          <cell r="W214">
            <v>43024.083333333336</v>
          </cell>
          <cell r="X214" t="str">
            <v>Italy</v>
          </cell>
          <cell r="Z214">
            <v>2011</v>
          </cell>
        </row>
        <row r="215">
          <cell r="H215" t="str">
            <v>SRR3215365</v>
          </cell>
          <cell r="I215"/>
          <cell r="J215" t="str">
            <v>strain: CFSAN046029</v>
          </cell>
          <cell r="K215" t="str">
            <v>isolation_source: raw milk cheese</v>
          </cell>
          <cell r="L215">
            <v>0</v>
          </cell>
          <cell r="M215">
            <v>0</v>
          </cell>
          <cell r="N215">
            <v>0</v>
          </cell>
          <cell r="O215" t="str">
            <v>No</v>
          </cell>
          <cell r="P215">
            <v>0</v>
          </cell>
          <cell r="Q215">
            <v>0</v>
          </cell>
          <cell r="R215">
            <v>0</v>
          </cell>
          <cell r="S215" t="str">
            <v>No</v>
          </cell>
          <cell r="T215" t="str">
            <v>NZ_NXSS01000001-NZ_NXSS01000050</v>
          </cell>
          <cell r="U215" t="str">
            <v/>
          </cell>
          <cell r="V215">
            <v>44251.041666666664</v>
          </cell>
          <cell r="W215">
            <v>43024.083333333336</v>
          </cell>
          <cell r="X215" t="str">
            <v>Italy</v>
          </cell>
          <cell r="Z215">
            <v>2011</v>
          </cell>
        </row>
        <row r="216">
          <cell r="H216" t="str">
            <v>SRR3215369</v>
          </cell>
          <cell r="I216"/>
          <cell r="J216" t="str">
            <v>strain: CFSAN046033</v>
          </cell>
          <cell r="K216" t="str">
            <v>isolation_source: cheese</v>
          </cell>
          <cell r="L216">
            <v>0</v>
          </cell>
          <cell r="M216">
            <v>0</v>
          </cell>
          <cell r="N216">
            <v>0</v>
          </cell>
          <cell r="O216" t="str">
            <v>No</v>
          </cell>
          <cell r="P216">
            <v>0</v>
          </cell>
          <cell r="Q216">
            <v>0</v>
          </cell>
          <cell r="R216">
            <v>0</v>
          </cell>
          <cell r="S216" t="str">
            <v>No</v>
          </cell>
          <cell r="T216" t="str">
            <v>NZ_NXSO01000001-NZ_NXSO01000025</v>
          </cell>
          <cell r="U216" t="str">
            <v/>
          </cell>
          <cell r="V216">
            <v>43982.083333333336</v>
          </cell>
          <cell r="W216">
            <v>43024.083333333336</v>
          </cell>
          <cell r="X216" t="str">
            <v>Italy</v>
          </cell>
          <cell r="Z216">
            <v>2011</v>
          </cell>
        </row>
        <row r="217">
          <cell r="H217" t="str">
            <v>SRR3215375</v>
          </cell>
          <cell r="I217"/>
          <cell r="J217" t="str">
            <v>strain: CFSAN046038</v>
          </cell>
          <cell r="K217" t="str">
            <v>isolation_source: thermized milk cheese</v>
          </cell>
          <cell r="L217">
            <v>0</v>
          </cell>
          <cell r="M217">
            <v>0</v>
          </cell>
          <cell r="N217">
            <v>0</v>
          </cell>
          <cell r="O217" t="str">
            <v>No</v>
          </cell>
          <cell r="P217">
            <v>0</v>
          </cell>
          <cell r="Q217">
            <v>0</v>
          </cell>
          <cell r="R217">
            <v>0</v>
          </cell>
          <cell r="S217" t="str">
            <v>No</v>
          </cell>
          <cell r="T217" t="str">
            <v>NZ_NXSJ01000001-NZ_NXSJ01000025</v>
          </cell>
          <cell r="U217" t="str">
            <v/>
          </cell>
          <cell r="V217">
            <v>44251.041666666664</v>
          </cell>
          <cell r="W217">
            <v>43024.083333333336</v>
          </cell>
          <cell r="X217" t="str">
            <v>Italy</v>
          </cell>
          <cell r="Z217">
            <v>2011</v>
          </cell>
        </row>
        <row r="218">
          <cell r="H218" t="str">
            <v>SRR3309226</v>
          </cell>
          <cell r="J218" t="str">
            <v>strain: FLAG-74416</v>
          </cell>
          <cell r="K218" t="str">
            <v>isolation_source: gouda cheese</v>
          </cell>
          <cell r="L218">
            <v>2970984</v>
          </cell>
          <cell r="M218">
            <v>20</v>
          </cell>
          <cell r="N218">
            <v>2907</v>
          </cell>
          <cell r="O218" t="str">
            <v>Yes</v>
          </cell>
          <cell r="P218">
            <v>0</v>
          </cell>
          <cell r="Q218">
            <v>0</v>
          </cell>
          <cell r="R218">
            <v>0</v>
          </cell>
          <cell r="S218" t="str">
            <v>No</v>
          </cell>
          <cell r="T218" t="str">
            <v/>
          </cell>
          <cell r="U218" t="str">
            <v/>
          </cell>
          <cell r="V218">
            <v>43560.083333333336</v>
          </cell>
          <cell r="W218">
            <v>43560.083333333336</v>
          </cell>
          <cell r="X218" t="str">
            <v>USA</v>
          </cell>
          <cell r="Y218" t="str">
            <v>Florida</v>
          </cell>
          <cell r="Z218">
            <v>2007</v>
          </cell>
        </row>
        <row r="219">
          <cell r="H219" t="str">
            <v>SRR3345538</v>
          </cell>
          <cell r="I219"/>
          <cell r="J219" t="str">
            <v>strain: CFSAN045790</v>
          </cell>
          <cell r="K219" t="str">
            <v>isolation_source: cheese</v>
          </cell>
          <cell r="L219">
            <v>0</v>
          </cell>
          <cell r="M219">
            <v>0</v>
          </cell>
          <cell r="N219">
            <v>0</v>
          </cell>
          <cell r="O219" t="str">
            <v>No</v>
          </cell>
          <cell r="P219">
            <v>0</v>
          </cell>
          <cell r="Q219">
            <v>0</v>
          </cell>
          <cell r="R219">
            <v>0</v>
          </cell>
          <cell r="S219" t="str">
            <v>No</v>
          </cell>
          <cell r="T219" t="str">
            <v>NZ_NXZT01000001-NZ_NXZT01000013</v>
          </cell>
          <cell r="U219" t="str">
            <v/>
          </cell>
          <cell r="V219">
            <v>43982.083333333336</v>
          </cell>
          <cell r="W219">
            <v>43024.083333333336</v>
          </cell>
          <cell r="X219" t="str">
            <v>Italy</v>
          </cell>
          <cell r="Z219">
            <v>2012</v>
          </cell>
        </row>
        <row r="220">
          <cell r="H220" t="str">
            <v>SRR3345539</v>
          </cell>
          <cell r="I220"/>
          <cell r="J220" t="str">
            <v>strain: CFSAN045791</v>
          </cell>
          <cell r="K220" t="str">
            <v>isolation_source: cheese</v>
          </cell>
          <cell r="L220">
            <v>0</v>
          </cell>
          <cell r="M220">
            <v>0</v>
          </cell>
          <cell r="N220">
            <v>0</v>
          </cell>
          <cell r="O220" t="str">
            <v>No</v>
          </cell>
          <cell r="P220">
            <v>0</v>
          </cell>
          <cell r="Q220">
            <v>0</v>
          </cell>
          <cell r="R220">
            <v>0</v>
          </cell>
          <cell r="S220" t="str">
            <v>No</v>
          </cell>
          <cell r="T220" t="str">
            <v>NZ_NXZS01000001-NZ_NXZS01000025</v>
          </cell>
          <cell r="U220" t="str">
            <v/>
          </cell>
          <cell r="V220">
            <v>43982.083333333336</v>
          </cell>
          <cell r="W220">
            <v>43024.083333333336</v>
          </cell>
          <cell r="X220" t="str">
            <v>Italy</v>
          </cell>
          <cell r="Z220">
            <v>2012</v>
          </cell>
        </row>
        <row r="221">
          <cell r="H221" t="str">
            <v>SRR3345686</v>
          </cell>
          <cell r="I221"/>
          <cell r="J221" t="str">
            <v>strain: CFSAN045815</v>
          </cell>
          <cell r="K221" t="str">
            <v>isolation_source: cheese</v>
          </cell>
          <cell r="L221">
            <v>0</v>
          </cell>
          <cell r="M221">
            <v>0</v>
          </cell>
          <cell r="N221">
            <v>0</v>
          </cell>
          <cell r="O221" t="str">
            <v>No</v>
          </cell>
          <cell r="P221">
            <v>0</v>
          </cell>
          <cell r="Q221">
            <v>0</v>
          </cell>
          <cell r="R221">
            <v>0</v>
          </cell>
          <cell r="S221" t="str">
            <v>No</v>
          </cell>
          <cell r="T221" t="str">
            <v>NZ_NXYU01000001-NZ_NXYU01000059</v>
          </cell>
          <cell r="U221" t="str">
            <v/>
          </cell>
          <cell r="V221">
            <v>43982.083333333336</v>
          </cell>
          <cell r="W221">
            <v>43024.083333333336</v>
          </cell>
          <cell r="X221" t="str">
            <v>Italy</v>
          </cell>
          <cell r="Z221">
            <v>2013</v>
          </cell>
        </row>
        <row r="222">
          <cell r="H222" t="str">
            <v>SRR3345818</v>
          </cell>
          <cell r="I222"/>
          <cell r="J222" t="str">
            <v>strain: CFSAN045834</v>
          </cell>
          <cell r="K222" t="str">
            <v>isolation_source: cheese</v>
          </cell>
          <cell r="L222">
            <v>0</v>
          </cell>
          <cell r="M222">
            <v>0</v>
          </cell>
          <cell r="N222">
            <v>0</v>
          </cell>
          <cell r="O222" t="str">
            <v>No</v>
          </cell>
          <cell r="P222">
            <v>0</v>
          </cell>
          <cell r="Q222">
            <v>0</v>
          </cell>
          <cell r="R222">
            <v>0</v>
          </cell>
          <cell r="S222" t="str">
            <v>No</v>
          </cell>
          <cell r="T222" t="str">
            <v>NZ_NXYB01000001-NZ_NXYB01000057</v>
          </cell>
          <cell r="U222" t="str">
            <v/>
          </cell>
          <cell r="V222">
            <v>43982.083333333336</v>
          </cell>
          <cell r="W222">
            <v>43024.083333333336</v>
          </cell>
          <cell r="X222" t="str">
            <v>Italy</v>
          </cell>
          <cell r="Z222">
            <v>2013</v>
          </cell>
        </row>
        <row r="223">
          <cell r="H223" t="str">
            <v>SRR3345855</v>
          </cell>
          <cell r="I223"/>
          <cell r="J223" t="str">
            <v>strain: CFSAN045859</v>
          </cell>
          <cell r="K223" t="str">
            <v>isolation_source: cheese</v>
          </cell>
          <cell r="L223">
            <v>0</v>
          </cell>
          <cell r="M223">
            <v>0</v>
          </cell>
          <cell r="N223">
            <v>0</v>
          </cell>
          <cell r="O223" t="str">
            <v>No</v>
          </cell>
          <cell r="P223">
            <v>0</v>
          </cell>
          <cell r="Q223">
            <v>0</v>
          </cell>
          <cell r="R223">
            <v>0</v>
          </cell>
          <cell r="S223" t="str">
            <v>No</v>
          </cell>
          <cell r="T223" t="str">
            <v>NZ_NXXC01000001-NZ_NXXC01000028</v>
          </cell>
          <cell r="U223" t="str">
            <v/>
          </cell>
          <cell r="V223">
            <v>43982.083333333336</v>
          </cell>
          <cell r="W223">
            <v>43024.083333333336</v>
          </cell>
          <cell r="X223" t="str">
            <v>Italy</v>
          </cell>
          <cell r="Z223">
            <v>2014</v>
          </cell>
        </row>
        <row r="224">
          <cell r="H224" t="str">
            <v>SRR3345865</v>
          </cell>
          <cell r="I224"/>
          <cell r="J224" t="str">
            <v>strain: CFSAN045924</v>
          </cell>
          <cell r="K224" t="str">
            <v>isolation_source: cheese</v>
          </cell>
          <cell r="L224">
            <v>0</v>
          </cell>
          <cell r="M224">
            <v>0</v>
          </cell>
          <cell r="N224">
            <v>0</v>
          </cell>
          <cell r="O224" t="str">
            <v>No</v>
          </cell>
          <cell r="P224">
            <v>0</v>
          </cell>
          <cell r="Q224">
            <v>0</v>
          </cell>
          <cell r="R224">
            <v>0</v>
          </cell>
          <cell r="S224" t="str">
            <v>No</v>
          </cell>
          <cell r="T224" t="str">
            <v>NZ_NXWS01000001-NZ_NXWS01000020</v>
          </cell>
          <cell r="U224" t="str">
            <v/>
          </cell>
          <cell r="V224">
            <v>43982.083333333336</v>
          </cell>
          <cell r="W224">
            <v>43024.083333333336</v>
          </cell>
          <cell r="X224" t="str">
            <v>Italy</v>
          </cell>
          <cell r="Z224">
            <v>2014</v>
          </cell>
        </row>
        <row r="225">
          <cell r="H225" t="str">
            <v>SRR3345876</v>
          </cell>
          <cell r="I225"/>
          <cell r="J225" t="str">
            <v>strain: CFSAN045933</v>
          </cell>
          <cell r="K225" t="str">
            <v>isolation_source: cheese</v>
          </cell>
          <cell r="L225">
            <v>0</v>
          </cell>
          <cell r="M225">
            <v>0</v>
          </cell>
          <cell r="N225">
            <v>0</v>
          </cell>
          <cell r="O225" t="str">
            <v>No</v>
          </cell>
          <cell r="P225">
            <v>0</v>
          </cell>
          <cell r="Q225">
            <v>0</v>
          </cell>
          <cell r="R225">
            <v>0</v>
          </cell>
          <cell r="S225" t="str">
            <v>No</v>
          </cell>
          <cell r="T225" t="str">
            <v>NZ_NXWJ01000001-NZ_NXWJ01000033</v>
          </cell>
          <cell r="U225" t="str">
            <v/>
          </cell>
          <cell r="V225">
            <v>43982.083333333336</v>
          </cell>
          <cell r="W225">
            <v>43024.083333333336</v>
          </cell>
          <cell r="X225" t="str">
            <v>Italy</v>
          </cell>
          <cell r="Z225">
            <v>2012</v>
          </cell>
        </row>
        <row r="226">
          <cell r="H226" t="str">
            <v>SRR3345906</v>
          </cell>
          <cell r="I226"/>
          <cell r="J226" t="str">
            <v>strain: CFSAN045960</v>
          </cell>
          <cell r="K226" t="str">
            <v>isolation_source: cheese</v>
          </cell>
          <cell r="L226">
            <v>0</v>
          </cell>
          <cell r="M226">
            <v>0</v>
          </cell>
          <cell r="N226">
            <v>0</v>
          </cell>
          <cell r="O226" t="str">
            <v>No</v>
          </cell>
          <cell r="P226">
            <v>0</v>
          </cell>
          <cell r="Q226">
            <v>0</v>
          </cell>
          <cell r="R226">
            <v>0</v>
          </cell>
          <cell r="S226" t="str">
            <v>No</v>
          </cell>
          <cell r="T226" t="str">
            <v>NZ_NXVI01000001-NZ_NXVI01000062</v>
          </cell>
          <cell r="U226" t="str">
            <v/>
          </cell>
          <cell r="V226">
            <v>43982.083333333336</v>
          </cell>
          <cell r="W226">
            <v>43024.083333333336</v>
          </cell>
          <cell r="X226" t="str">
            <v>Italy</v>
          </cell>
          <cell r="Z226">
            <v>2011</v>
          </cell>
        </row>
        <row r="227">
          <cell r="H227" t="str">
            <v>SRR3345918</v>
          </cell>
          <cell r="I227"/>
          <cell r="J227" t="str">
            <v>strain: CFSAN045972</v>
          </cell>
          <cell r="K227" t="str">
            <v>isolation_source: cheese</v>
          </cell>
          <cell r="L227">
            <v>0</v>
          </cell>
          <cell r="M227">
            <v>0</v>
          </cell>
          <cell r="N227">
            <v>0</v>
          </cell>
          <cell r="O227" t="str">
            <v>No</v>
          </cell>
          <cell r="P227">
            <v>0</v>
          </cell>
          <cell r="Q227">
            <v>0</v>
          </cell>
          <cell r="R227">
            <v>0</v>
          </cell>
          <cell r="S227" t="str">
            <v>No</v>
          </cell>
          <cell r="T227" t="str">
            <v>NZ_NXUW01000001-NZ_NXUW01000022</v>
          </cell>
          <cell r="U227" t="str">
            <v/>
          </cell>
          <cell r="V227">
            <v>43982.083333333336</v>
          </cell>
          <cell r="W227">
            <v>43024.083333333336</v>
          </cell>
          <cell r="X227" t="str">
            <v>Italy</v>
          </cell>
          <cell r="Z227">
            <v>2011</v>
          </cell>
        </row>
        <row r="228">
          <cell r="H228" t="str">
            <v>SRR3345926</v>
          </cell>
          <cell r="I228"/>
          <cell r="J228" t="str">
            <v>strain: CFSAN045980</v>
          </cell>
          <cell r="K228" t="str">
            <v>isolation_source: cheese</v>
          </cell>
          <cell r="L228">
            <v>0</v>
          </cell>
          <cell r="M228">
            <v>0</v>
          </cell>
          <cell r="N228">
            <v>0</v>
          </cell>
          <cell r="O228" t="str">
            <v>No</v>
          </cell>
          <cell r="P228">
            <v>0</v>
          </cell>
          <cell r="Q228">
            <v>0</v>
          </cell>
          <cell r="R228">
            <v>0</v>
          </cell>
          <cell r="S228" t="str">
            <v>No</v>
          </cell>
          <cell r="T228" t="str">
            <v>NZ_NXUO01000001-NZ_NXUO01000028</v>
          </cell>
          <cell r="U228" t="str">
            <v/>
          </cell>
          <cell r="V228">
            <v>43982.083333333336</v>
          </cell>
          <cell r="W228">
            <v>43015.083333333336</v>
          </cell>
          <cell r="X228" t="str">
            <v>Italy</v>
          </cell>
          <cell r="Z228">
            <v>2011</v>
          </cell>
        </row>
        <row r="229">
          <cell r="H229" t="str">
            <v>SRR3345928</v>
          </cell>
          <cell r="I229"/>
          <cell r="J229" t="str">
            <v>strain: CFSAN045982</v>
          </cell>
          <cell r="K229" t="str">
            <v>isolation_source: cheese</v>
          </cell>
          <cell r="L229">
            <v>0</v>
          </cell>
          <cell r="M229">
            <v>0</v>
          </cell>
          <cell r="N229">
            <v>0</v>
          </cell>
          <cell r="O229" t="str">
            <v>No</v>
          </cell>
          <cell r="P229">
            <v>0</v>
          </cell>
          <cell r="Q229">
            <v>0</v>
          </cell>
          <cell r="R229">
            <v>0</v>
          </cell>
          <cell r="S229" t="str">
            <v>No</v>
          </cell>
          <cell r="T229" t="str">
            <v>NZ_NXUM01000001-NZ_NXUM01000013</v>
          </cell>
          <cell r="U229" t="str">
            <v/>
          </cell>
          <cell r="V229">
            <v>43982.083333333336</v>
          </cell>
          <cell r="W229">
            <v>43024.083333333336</v>
          </cell>
          <cell r="X229" t="str">
            <v>Italy</v>
          </cell>
          <cell r="Z229">
            <v>2011</v>
          </cell>
        </row>
        <row r="230">
          <cell r="H230" t="str">
            <v>SRR3345929</v>
          </cell>
          <cell r="I230"/>
          <cell r="J230" t="str">
            <v>strain: CFSAN045983</v>
          </cell>
          <cell r="K230" t="str">
            <v>isolation_source: cheese</v>
          </cell>
          <cell r="L230">
            <v>0</v>
          </cell>
          <cell r="M230">
            <v>0</v>
          </cell>
          <cell r="N230">
            <v>0</v>
          </cell>
          <cell r="O230" t="str">
            <v>No</v>
          </cell>
          <cell r="P230">
            <v>0</v>
          </cell>
          <cell r="Q230">
            <v>0</v>
          </cell>
          <cell r="R230">
            <v>0</v>
          </cell>
          <cell r="S230" t="str">
            <v>No</v>
          </cell>
          <cell r="T230" t="str">
            <v>NZ_NXUL01000001-NZ_NXUL01000040</v>
          </cell>
          <cell r="U230" t="str">
            <v/>
          </cell>
          <cell r="V230">
            <v>43982.083333333336</v>
          </cell>
          <cell r="W230">
            <v>43015.083333333336</v>
          </cell>
          <cell r="X230" t="str">
            <v>Italy</v>
          </cell>
          <cell r="Z230">
            <v>2011</v>
          </cell>
        </row>
        <row r="231">
          <cell r="H231" t="str">
            <v>SRR3372408</v>
          </cell>
          <cell r="J231" t="str">
            <v>strain: FDA561348-1</v>
          </cell>
          <cell r="K231" t="str">
            <v>isolation_source: shredded cheddar cheese</v>
          </cell>
          <cell r="L231">
            <v>3119125</v>
          </cell>
          <cell r="M231">
            <v>19</v>
          </cell>
          <cell r="N231">
            <v>3072</v>
          </cell>
          <cell r="O231" t="str">
            <v>Yes</v>
          </cell>
          <cell r="P231">
            <v>0</v>
          </cell>
          <cell r="Q231">
            <v>0</v>
          </cell>
          <cell r="R231">
            <v>0</v>
          </cell>
          <cell r="S231" t="str">
            <v>No</v>
          </cell>
          <cell r="T231" t="str">
            <v/>
          </cell>
          <cell r="U231" t="str">
            <v/>
          </cell>
          <cell r="V231">
            <v>43901.041666666664</v>
          </cell>
          <cell r="W231">
            <v>43551.041666666664</v>
          </cell>
          <cell r="X231" t="str">
            <v>USA</v>
          </cell>
          <cell r="Y231" t="str">
            <v>California</v>
          </cell>
          <cell r="Z231">
            <v>2011</v>
          </cell>
        </row>
        <row r="232">
          <cell r="H232" t="str">
            <v>SRR3391843</v>
          </cell>
          <cell r="I232"/>
          <cell r="J232" t="str">
            <v>strain: CFSAN044795</v>
          </cell>
          <cell r="K232" t="str">
            <v>isolation_source: cheese</v>
          </cell>
          <cell r="L232">
            <v>0</v>
          </cell>
          <cell r="M232">
            <v>0</v>
          </cell>
          <cell r="N232">
            <v>0</v>
          </cell>
          <cell r="O232" t="str">
            <v>No</v>
          </cell>
          <cell r="P232">
            <v>0</v>
          </cell>
          <cell r="Q232">
            <v>0</v>
          </cell>
          <cell r="R232">
            <v>0</v>
          </cell>
          <cell r="S232" t="str">
            <v>No</v>
          </cell>
          <cell r="T232" t="str">
            <v>NZ_NYCL01000001-NZ_NYCL01000022</v>
          </cell>
          <cell r="U232" t="str">
            <v/>
          </cell>
          <cell r="V232">
            <v>44027.083333333336</v>
          </cell>
          <cell r="W232">
            <v>43022.083333333336</v>
          </cell>
          <cell r="X232" t="str">
            <v>Italy</v>
          </cell>
          <cell r="Z232">
            <v>2004</v>
          </cell>
        </row>
        <row r="233">
          <cell r="H233" t="str">
            <v>SRR3391877</v>
          </cell>
          <cell r="I233"/>
          <cell r="J233" t="str">
            <v>strain: CFSAN044777</v>
          </cell>
          <cell r="K233" t="str">
            <v>isolation_source: cheese</v>
          </cell>
          <cell r="L233">
            <v>0</v>
          </cell>
          <cell r="M233">
            <v>0</v>
          </cell>
          <cell r="N233">
            <v>0</v>
          </cell>
          <cell r="O233" t="str">
            <v>No</v>
          </cell>
          <cell r="P233">
            <v>0</v>
          </cell>
          <cell r="Q233">
            <v>0</v>
          </cell>
          <cell r="R233">
            <v>0</v>
          </cell>
          <cell r="S233" t="str">
            <v>No</v>
          </cell>
          <cell r="T233" t="str">
            <v>NZ_NYDD01000001-NZ_NYDD01000019</v>
          </cell>
          <cell r="U233" t="str">
            <v/>
          </cell>
          <cell r="V233">
            <v>44027.083333333336</v>
          </cell>
          <cell r="W233">
            <v>43022.083333333336</v>
          </cell>
          <cell r="X233" t="str">
            <v>Italy</v>
          </cell>
          <cell r="Z233">
            <v>2003</v>
          </cell>
        </row>
        <row r="234">
          <cell r="H234" t="str">
            <v>SRR3391886</v>
          </cell>
          <cell r="I234"/>
          <cell r="J234" t="str">
            <v>strain: CFSAN044772</v>
          </cell>
          <cell r="K234" t="str">
            <v>isolation_source: bovine cheese</v>
          </cell>
          <cell r="L234">
            <v>0</v>
          </cell>
          <cell r="M234">
            <v>0</v>
          </cell>
          <cell r="N234">
            <v>0</v>
          </cell>
          <cell r="O234" t="str">
            <v>No</v>
          </cell>
          <cell r="P234">
            <v>0</v>
          </cell>
          <cell r="Q234">
            <v>0</v>
          </cell>
          <cell r="R234">
            <v>0</v>
          </cell>
          <cell r="S234" t="str">
            <v>No</v>
          </cell>
          <cell r="T234" t="str">
            <v>NZ_NYDI01000001-NZ_NYDI01000012</v>
          </cell>
          <cell r="U234" t="str">
            <v/>
          </cell>
          <cell r="V234">
            <v>44027.083333333336</v>
          </cell>
          <cell r="W234">
            <v>43022.083333333336</v>
          </cell>
          <cell r="X234" t="str">
            <v>Italy</v>
          </cell>
          <cell r="Z234">
            <v>2003</v>
          </cell>
        </row>
        <row r="235">
          <cell r="H235" t="str">
            <v>SRR3395016</v>
          </cell>
          <cell r="J235" t="str">
            <v>strain: CFSAN035202</v>
          </cell>
          <cell r="K235" t="str">
            <v>isolation_source: cheese</v>
          </cell>
          <cell r="L235">
            <v>0</v>
          </cell>
          <cell r="M235">
            <v>0</v>
          </cell>
          <cell r="N235">
            <v>0</v>
          </cell>
          <cell r="O235" t="str">
            <v>No</v>
          </cell>
          <cell r="P235">
            <v>0</v>
          </cell>
          <cell r="Q235">
            <v>0</v>
          </cell>
          <cell r="R235">
            <v>0</v>
          </cell>
          <cell r="S235" t="str">
            <v>No</v>
          </cell>
          <cell r="T235" t="str">
            <v>NZ_PVVY01000001-NZ_PVVY01000024</v>
          </cell>
          <cell r="U235" t="str">
            <v/>
          </cell>
          <cell r="V235">
            <v>44250.041666666664</v>
          </cell>
          <cell r="W235">
            <v>43377.083333333336</v>
          </cell>
          <cell r="X235" t="str">
            <v>Chile</v>
          </cell>
          <cell r="Z235">
            <v>2009</v>
          </cell>
        </row>
        <row r="236">
          <cell r="H236" t="str">
            <v>SRR3606562</v>
          </cell>
          <cell r="J236" t="str">
            <v>strain: FDA451362 C2 5-C</v>
          </cell>
          <cell r="K236" t="str">
            <v>isolation_source: queso fresco</v>
          </cell>
          <cell r="L236">
            <v>2929888</v>
          </cell>
          <cell r="M236">
            <v>14</v>
          </cell>
          <cell r="N236">
            <v>2886</v>
          </cell>
          <cell r="O236" t="str">
            <v>Yes</v>
          </cell>
          <cell r="P236">
            <v>0</v>
          </cell>
          <cell r="Q236">
            <v>0</v>
          </cell>
          <cell r="R236">
            <v>0</v>
          </cell>
          <cell r="S236" t="str">
            <v>No</v>
          </cell>
          <cell r="T236" t="str">
            <v/>
          </cell>
          <cell r="U236" t="str">
            <v/>
          </cell>
          <cell r="V236">
            <v>43901.041666666664</v>
          </cell>
          <cell r="W236">
            <v>43551.041666666664</v>
          </cell>
          <cell r="X236" t="str">
            <v>USA</v>
          </cell>
          <cell r="Y236" t="str">
            <v>Michigan</v>
          </cell>
          <cell r="Z236">
            <v>2009</v>
          </cell>
        </row>
        <row r="237">
          <cell r="H237" t="str">
            <v>SRR3606563</v>
          </cell>
          <cell r="J237" t="str">
            <v>strain: FDA451362 C1 3-O</v>
          </cell>
          <cell r="K237" t="str">
            <v>isolation_source: queso fresco</v>
          </cell>
          <cell r="L237">
            <v>2908244</v>
          </cell>
          <cell r="M237">
            <v>14</v>
          </cell>
          <cell r="N237">
            <v>2863</v>
          </cell>
          <cell r="O237" t="str">
            <v>Yes</v>
          </cell>
          <cell r="P237">
            <v>0</v>
          </cell>
          <cell r="Q237">
            <v>0</v>
          </cell>
          <cell r="R237">
            <v>0</v>
          </cell>
          <cell r="S237" t="str">
            <v>No</v>
          </cell>
          <cell r="T237" t="str">
            <v/>
          </cell>
          <cell r="U237" t="str">
            <v/>
          </cell>
          <cell r="V237">
            <v>43906.041666666664</v>
          </cell>
          <cell r="W237">
            <v>43440.041666666664</v>
          </cell>
          <cell r="X237" t="str">
            <v>USA</v>
          </cell>
          <cell r="Y237" t="str">
            <v>Michigan</v>
          </cell>
          <cell r="Z237">
            <v>2009</v>
          </cell>
        </row>
        <row r="238">
          <cell r="H238" t="str">
            <v>SRR3606570</v>
          </cell>
          <cell r="J238" t="str">
            <v>strain: FDA446505 C2-P8</v>
          </cell>
          <cell r="K238" t="str">
            <v>isolation_source: fresh mexican style cheese</v>
          </cell>
          <cell r="L238">
            <v>3060588</v>
          </cell>
          <cell r="M238">
            <v>23</v>
          </cell>
          <cell r="N238">
            <v>3022</v>
          </cell>
          <cell r="O238" t="str">
            <v>Yes</v>
          </cell>
          <cell r="P238">
            <v>0</v>
          </cell>
          <cell r="Q238">
            <v>0</v>
          </cell>
          <cell r="R238">
            <v>0</v>
          </cell>
          <cell r="S238" t="str">
            <v>No</v>
          </cell>
          <cell r="T238" t="str">
            <v/>
          </cell>
          <cell r="U238" t="str">
            <v/>
          </cell>
          <cell r="V238">
            <v>43901.041666666664</v>
          </cell>
          <cell r="W238">
            <v>43551.041666666664</v>
          </cell>
          <cell r="X238" t="str">
            <v>Mexico</v>
          </cell>
          <cell r="Z238">
            <v>2007</v>
          </cell>
        </row>
        <row r="239">
          <cell r="H239" t="str">
            <v>SRR3606573</v>
          </cell>
          <cell r="J239" t="str">
            <v>strain: FDA446505 C1-P5</v>
          </cell>
          <cell r="K239" t="str">
            <v>isolation_source: fresh mexican style cheese</v>
          </cell>
          <cell r="L239">
            <v>3091659</v>
          </cell>
          <cell r="M239">
            <v>24</v>
          </cell>
          <cell r="N239">
            <v>3056</v>
          </cell>
          <cell r="O239" t="str">
            <v>Yes</v>
          </cell>
          <cell r="P239">
            <v>0</v>
          </cell>
          <cell r="Q239">
            <v>0</v>
          </cell>
          <cell r="R239">
            <v>0</v>
          </cell>
          <cell r="S239" t="str">
            <v>No</v>
          </cell>
          <cell r="T239" t="str">
            <v/>
          </cell>
          <cell r="U239" t="str">
            <v/>
          </cell>
          <cell r="V239">
            <v>43901.041666666664</v>
          </cell>
          <cell r="W239">
            <v>43551.041666666664</v>
          </cell>
          <cell r="X239" t="str">
            <v>Italy</v>
          </cell>
          <cell r="Z239">
            <v>2014</v>
          </cell>
        </row>
        <row r="240">
          <cell r="H240" t="str">
            <v>SRR3606574</v>
          </cell>
          <cell r="J240" t="str">
            <v>strain: FDA446505 C1-P4</v>
          </cell>
          <cell r="K240" t="str">
            <v>isolation_source: fresh mexican style cheese</v>
          </cell>
          <cell r="L240">
            <v>3043591</v>
          </cell>
          <cell r="M240">
            <v>24</v>
          </cell>
          <cell r="N240">
            <v>3009</v>
          </cell>
          <cell r="O240" t="str">
            <v>Yes</v>
          </cell>
          <cell r="P240">
            <v>0</v>
          </cell>
          <cell r="Q240">
            <v>0</v>
          </cell>
          <cell r="R240">
            <v>0</v>
          </cell>
          <cell r="S240" t="str">
            <v>No</v>
          </cell>
          <cell r="T240" t="str">
            <v/>
          </cell>
          <cell r="U240" t="str">
            <v/>
          </cell>
          <cell r="V240">
            <v>43901.041666666664</v>
          </cell>
          <cell r="W240">
            <v>43551.041666666664</v>
          </cell>
          <cell r="X240" t="str">
            <v>Mexico</v>
          </cell>
          <cell r="Z240">
            <v>2007</v>
          </cell>
        </row>
        <row r="241">
          <cell r="H241" t="str">
            <v>SRR3634424</v>
          </cell>
          <cell r="J241" t="str">
            <v>strain: FLAG-89709</v>
          </cell>
          <cell r="K241" t="str">
            <v>isolation_source: cheese</v>
          </cell>
          <cell r="L241">
            <v>3111395</v>
          </cell>
          <cell r="M241">
            <v>28</v>
          </cell>
          <cell r="N241">
            <v>3090</v>
          </cell>
          <cell r="O241" t="str">
            <v>Yes</v>
          </cell>
          <cell r="P241">
            <v>0</v>
          </cell>
          <cell r="Q241">
            <v>0</v>
          </cell>
          <cell r="R241">
            <v>0</v>
          </cell>
          <cell r="S241" t="str">
            <v>No</v>
          </cell>
          <cell r="T241" t="str">
            <v/>
          </cell>
          <cell r="U241" t="str">
            <v/>
          </cell>
          <cell r="V241">
            <v>43551.041666666664</v>
          </cell>
          <cell r="W241">
            <v>43551.041666666664</v>
          </cell>
          <cell r="X241" t="str">
            <v>USA</v>
          </cell>
          <cell r="Y241" t="str">
            <v>Florida</v>
          </cell>
          <cell r="Z241">
            <v>2009</v>
          </cell>
        </row>
        <row r="242">
          <cell r="H242" t="str">
            <v>SRR3659465</v>
          </cell>
          <cell r="J242" t="str">
            <v>strain: FDA249548</v>
          </cell>
          <cell r="K242" t="str">
            <v>isolation_source: fresh white cheese</v>
          </cell>
          <cell r="L242">
            <v>2938965</v>
          </cell>
          <cell r="M242">
            <v>38</v>
          </cell>
          <cell r="N242">
            <v>2903</v>
          </cell>
          <cell r="O242" t="str">
            <v>Yes</v>
          </cell>
          <cell r="P242">
            <v>0</v>
          </cell>
          <cell r="Q242">
            <v>0</v>
          </cell>
          <cell r="R242">
            <v>0</v>
          </cell>
          <cell r="S242" t="str">
            <v>No</v>
          </cell>
          <cell r="T242" t="str">
            <v/>
          </cell>
          <cell r="U242" t="str">
            <v/>
          </cell>
          <cell r="V242">
            <v>43901.041666666664</v>
          </cell>
          <cell r="W242">
            <v>43551.041666666664</v>
          </cell>
          <cell r="X242" t="str">
            <v>Mexico</v>
          </cell>
          <cell r="Z242">
            <v>2003</v>
          </cell>
        </row>
        <row r="243">
          <cell r="H243" t="str">
            <v>SRR3659466</v>
          </cell>
          <cell r="J243" t="str">
            <v>strain: FDA299404-2</v>
          </cell>
          <cell r="K243" t="str">
            <v>isolation_source: mexican white cheese</v>
          </cell>
          <cell r="L243">
            <v>2944907</v>
          </cell>
          <cell r="M243">
            <v>37</v>
          </cell>
          <cell r="N243">
            <v>2910</v>
          </cell>
          <cell r="O243" t="str">
            <v>Yes</v>
          </cell>
          <cell r="P243">
            <v>0</v>
          </cell>
          <cell r="Q243">
            <v>0</v>
          </cell>
          <cell r="R243">
            <v>0</v>
          </cell>
          <cell r="S243" t="str">
            <v>No</v>
          </cell>
          <cell r="T243" t="str">
            <v/>
          </cell>
          <cell r="U243" t="str">
            <v/>
          </cell>
          <cell r="V243">
            <v>43900.041666666664</v>
          </cell>
          <cell r="W243">
            <v>43550.041666666664</v>
          </cell>
          <cell r="X243" t="str">
            <v>Mexico</v>
          </cell>
          <cell r="Z243">
            <v>2004</v>
          </cell>
        </row>
        <row r="244">
          <cell r="H244" t="str">
            <v>SRR3660092</v>
          </cell>
          <cell r="J244" t="str">
            <v>strain: FLAG-61488</v>
          </cell>
          <cell r="K244" t="str">
            <v>isolation_source: queso fresco cheese</v>
          </cell>
          <cell r="L244">
            <v>3099034</v>
          </cell>
          <cell r="M244">
            <v>17</v>
          </cell>
          <cell r="N244">
            <v>3057</v>
          </cell>
          <cell r="O244" t="str">
            <v>Yes</v>
          </cell>
          <cell r="P244">
            <v>0</v>
          </cell>
          <cell r="Q244">
            <v>0</v>
          </cell>
          <cell r="R244">
            <v>0</v>
          </cell>
          <cell r="S244" t="str">
            <v>No</v>
          </cell>
          <cell r="T244" t="str">
            <v/>
          </cell>
          <cell r="U244" t="str">
            <v/>
          </cell>
          <cell r="V244">
            <v>43560.083333333336</v>
          </cell>
          <cell r="W244">
            <v>43560.083333333336</v>
          </cell>
          <cell r="X244" t="str">
            <v>USA</v>
          </cell>
          <cell r="Y244" t="str">
            <v>Florida</v>
          </cell>
          <cell r="Z244">
            <v>2005</v>
          </cell>
        </row>
        <row r="245">
          <cell r="H245" t="str">
            <v>SRR3928631</v>
          </cell>
          <cell r="J245" t="str">
            <v>strain: FLAG-57313</v>
          </cell>
          <cell r="K245" t="str">
            <v>isolation_source: soft white cheese</v>
          </cell>
          <cell r="L245">
            <v>2997648</v>
          </cell>
          <cell r="M245">
            <v>17</v>
          </cell>
          <cell r="N245">
            <v>2976</v>
          </cell>
          <cell r="O245" t="str">
            <v>Yes</v>
          </cell>
          <cell r="P245">
            <v>0</v>
          </cell>
          <cell r="Q245">
            <v>0</v>
          </cell>
          <cell r="R245">
            <v>0</v>
          </cell>
          <cell r="S245" t="str">
            <v>No</v>
          </cell>
          <cell r="T245" t="str">
            <v/>
          </cell>
          <cell r="U245" t="str">
            <v/>
          </cell>
          <cell r="V245">
            <v>43560.083333333336</v>
          </cell>
          <cell r="W245">
            <v>43560.083333333336</v>
          </cell>
          <cell r="X245" t="str">
            <v>USA</v>
          </cell>
          <cell r="Y245" t="str">
            <v>Florida</v>
          </cell>
          <cell r="Z245">
            <v>2006</v>
          </cell>
        </row>
        <row r="246">
          <cell r="H246" t="str">
            <v>SRR3928667</v>
          </cell>
          <cell r="J246" t="str">
            <v>strain: FLAG-58954</v>
          </cell>
          <cell r="K246" t="str">
            <v>isolation_source: queso seco cheese</v>
          </cell>
          <cell r="L246">
            <v>3090715</v>
          </cell>
          <cell r="M246">
            <v>25</v>
          </cell>
          <cell r="N246">
            <v>3033</v>
          </cell>
          <cell r="O246" t="str">
            <v>Yes</v>
          </cell>
          <cell r="P246">
            <v>0</v>
          </cell>
          <cell r="Q246">
            <v>0</v>
          </cell>
          <cell r="R246">
            <v>0</v>
          </cell>
          <cell r="S246" t="str">
            <v>No</v>
          </cell>
          <cell r="T246" t="str">
            <v/>
          </cell>
          <cell r="U246" t="str">
            <v/>
          </cell>
          <cell r="V246">
            <v>43560.083333333336</v>
          </cell>
          <cell r="W246">
            <v>43560.083333333336</v>
          </cell>
          <cell r="X246" t="str">
            <v>USA</v>
          </cell>
          <cell r="Y246" t="str">
            <v>Florida</v>
          </cell>
          <cell r="Z246">
            <v>2007</v>
          </cell>
        </row>
        <row r="247">
          <cell r="H247" t="str">
            <v>SRR3930180</v>
          </cell>
          <cell r="J247" t="str">
            <v>strain: FDA284437-5</v>
          </cell>
          <cell r="K247" t="str">
            <v>isolation_source: sheep's milk ricotta cheese</v>
          </cell>
          <cell r="L247">
            <v>3012242</v>
          </cell>
          <cell r="M247">
            <v>15</v>
          </cell>
          <cell r="N247">
            <v>3003</v>
          </cell>
          <cell r="O247" t="str">
            <v>Yes</v>
          </cell>
          <cell r="P247">
            <v>0</v>
          </cell>
          <cell r="Q247">
            <v>0</v>
          </cell>
          <cell r="R247">
            <v>0</v>
          </cell>
          <cell r="S247" t="str">
            <v>No</v>
          </cell>
          <cell r="T247" t="str">
            <v/>
          </cell>
          <cell r="U247" t="str">
            <v/>
          </cell>
          <cell r="V247">
            <v>43900.041666666664</v>
          </cell>
          <cell r="W247">
            <v>43550.041666666664</v>
          </cell>
          <cell r="X247" t="str">
            <v>Italy</v>
          </cell>
          <cell r="Z247">
            <v>2004</v>
          </cell>
        </row>
        <row r="248">
          <cell r="H248" t="str">
            <v>SRR3930183</v>
          </cell>
          <cell r="J248" t="str">
            <v>strain: FDA247717-2</v>
          </cell>
          <cell r="K248" t="str">
            <v>isolation_source: mexican cheese</v>
          </cell>
          <cell r="L248">
            <v>2962425</v>
          </cell>
          <cell r="M248">
            <v>14</v>
          </cell>
          <cell r="N248">
            <v>2914</v>
          </cell>
          <cell r="O248" t="str">
            <v>Yes</v>
          </cell>
          <cell r="P248">
            <v>0</v>
          </cell>
          <cell r="Q248">
            <v>0</v>
          </cell>
          <cell r="R248">
            <v>0</v>
          </cell>
          <cell r="S248" t="str">
            <v>No</v>
          </cell>
          <cell r="T248" t="str">
            <v/>
          </cell>
          <cell r="U248" t="str">
            <v/>
          </cell>
          <cell r="V248">
            <v>43900.041666666664</v>
          </cell>
          <cell r="W248">
            <v>43550.041666666664</v>
          </cell>
          <cell r="X248" t="str">
            <v>Mexico</v>
          </cell>
          <cell r="Z248">
            <v>2003</v>
          </cell>
        </row>
        <row r="249">
          <cell r="H249" t="str">
            <v>SRR3930184</v>
          </cell>
          <cell r="J249" t="str">
            <v>strain: FDA247717-1</v>
          </cell>
          <cell r="K249" t="str">
            <v>isolation_source: mexican cheese</v>
          </cell>
          <cell r="L249">
            <v>2990148</v>
          </cell>
          <cell r="M249">
            <v>15</v>
          </cell>
          <cell r="N249">
            <v>2945</v>
          </cell>
          <cell r="O249" t="str">
            <v>Yes</v>
          </cell>
          <cell r="P249">
            <v>0</v>
          </cell>
          <cell r="Q249">
            <v>0</v>
          </cell>
          <cell r="R249">
            <v>0</v>
          </cell>
          <cell r="S249" t="str">
            <v>No</v>
          </cell>
          <cell r="T249" t="str">
            <v/>
          </cell>
          <cell r="U249" t="str">
            <v/>
          </cell>
          <cell r="V249">
            <v>43901.041666666664</v>
          </cell>
          <cell r="W249">
            <v>43551.041666666664</v>
          </cell>
          <cell r="X249" t="str">
            <v>Mexico</v>
          </cell>
          <cell r="Z249">
            <v>2003</v>
          </cell>
        </row>
        <row r="250">
          <cell r="H250" t="str">
            <v>SRR3945507</v>
          </cell>
          <cell r="J250" t="str">
            <v>strain: FDA596952-2</v>
          </cell>
          <cell r="K250" t="str">
            <v>isolation_source: white hard cheese</v>
          </cell>
          <cell r="L250">
            <v>3021020</v>
          </cell>
          <cell r="M250">
            <v>31</v>
          </cell>
          <cell r="N250">
            <v>3008</v>
          </cell>
          <cell r="O250" t="str">
            <v>Yes</v>
          </cell>
          <cell r="P250">
            <v>0</v>
          </cell>
          <cell r="Q250">
            <v>0</v>
          </cell>
          <cell r="R250">
            <v>0</v>
          </cell>
          <cell r="S250" t="str">
            <v>No</v>
          </cell>
          <cell r="T250" t="str">
            <v/>
          </cell>
          <cell r="U250" t="str">
            <v/>
          </cell>
          <cell r="V250">
            <v>43901.041666666664</v>
          </cell>
          <cell r="W250">
            <v>43551.041666666664</v>
          </cell>
          <cell r="X250" t="str">
            <v>Colombia</v>
          </cell>
          <cell r="Z250">
            <v>2009</v>
          </cell>
        </row>
        <row r="251">
          <cell r="H251" t="str">
            <v>SRR3945508</v>
          </cell>
          <cell r="J251" t="str">
            <v>strain: FDA596952-1</v>
          </cell>
          <cell r="K251" t="str">
            <v>isolation_source: white hard cheese</v>
          </cell>
          <cell r="L251">
            <v>3004365</v>
          </cell>
          <cell r="M251">
            <v>63</v>
          </cell>
          <cell r="N251">
            <v>3002</v>
          </cell>
          <cell r="O251" t="str">
            <v>Yes</v>
          </cell>
          <cell r="P251">
            <v>0</v>
          </cell>
          <cell r="Q251">
            <v>0</v>
          </cell>
          <cell r="R251">
            <v>0</v>
          </cell>
          <cell r="S251" t="str">
            <v>No</v>
          </cell>
          <cell r="T251" t="str">
            <v/>
          </cell>
          <cell r="U251" t="str">
            <v/>
          </cell>
          <cell r="V251">
            <v>43901.041666666664</v>
          </cell>
          <cell r="W251">
            <v>43551.041666666664</v>
          </cell>
          <cell r="X251" t="str">
            <v>Colombia</v>
          </cell>
          <cell r="Z251">
            <v>2009</v>
          </cell>
        </row>
        <row r="252">
          <cell r="H252" t="str">
            <v>SRR3945509</v>
          </cell>
          <cell r="J252" t="str">
            <v>strain: FDA607158 1-4</v>
          </cell>
          <cell r="K252" t="str">
            <v>isolation_source: morbier cheese (aged over 60 days)</v>
          </cell>
          <cell r="L252">
            <v>3124857</v>
          </cell>
          <cell r="M252">
            <v>36</v>
          </cell>
          <cell r="N252">
            <v>3134</v>
          </cell>
          <cell r="O252" t="str">
            <v>Yes</v>
          </cell>
          <cell r="P252">
            <v>0</v>
          </cell>
          <cell r="Q252">
            <v>0</v>
          </cell>
          <cell r="R252">
            <v>0</v>
          </cell>
          <cell r="S252" t="str">
            <v>No</v>
          </cell>
          <cell r="T252" t="str">
            <v/>
          </cell>
          <cell r="U252" t="str">
            <v/>
          </cell>
          <cell r="V252">
            <v>43901.041666666664</v>
          </cell>
          <cell r="W252">
            <v>43551.041666666664</v>
          </cell>
          <cell r="X252" t="str">
            <v>France</v>
          </cell>
          <cell r="Z252">
            <v>2010</v>
          </cell>
        </row>
        <row r="253">
          <cell r="H253" t="str">
            <v>SRR3945510</v>
          </cell>
          <cell r="J253" t="str">
            <v>strain: FDA634017-1</v>
          </cell>
          <cell r="K253" t="str">
            <v>isolation_source: queso fresco cheese</v>
          </cell>
          <cell r="L253">
            <v>2902350</v>
          </cell>
          <cell r="M253">
            <v>30</v>
          </cell>
          <cell r="N253">
            <v>2867</v>
          </cell>
          <cell r="O253" t="str">
            <v>Yes</v>
          </cell>
          <cell r="P253">
            <v>0</v>
          </cell>
          <cell r="Q253">
            <v>0</v>
          </cell>
          <cell r="R253">
            <v>0</v>
          </cell>
          <cell r="S253" t="str">
            <v>No</v>
          </cell>
          <cell r="T253" t="str">
            <v/>
          </cell>
          <cell r="U253" t="str">
            <v/>
          </cell>
          <cell r="V253">
            <v>43901.041666666664</v>
          </cell>
          <cell r="W253">
            <v>43551.041666666664</v>
          </cell>
          <cell r="X253" t="str">
            <v>USA</v>
          </cell>
          <cell r="Y253" t="str">
            <v>New York</v>
          </cell>
          <cell r="Z253">
            <v>1905</v>
          </cell>
        </row>
        <row r="254">
          <cell r="H254" t="str">
            <v>SRR3945582</v>
          </cell>
          <cell r="J254" t="str">
            <v>strain: FDA640332-1</v>
          </cell>
          <cell r="K254" t="str">
            <v>isolation_source: oaxaca string cheese</v>
          </cell>
          <cell r="L254">
            <v>3030764</v>
          </cell>
          <cell r="M254">
            <v>38</v>
          </cell>
          <cell r="N254">
            <v>3003</v>
          </cell>
          <cell r="O254" t="str">
            <v>Yes</v>
          </cell>
          <cell r="P254">
            <v>0</v>
          </cell>
          <cell r="Q254">
            <v>0</v>
          </cell>
          <cell r="R254">
            <v>0</v>
          </cell>
          <cell r="S254" t="str">
            <v>No</v>
          </cell>
          <cell r="T254" t="str">
            <v/>
          </cell>
          <cell r="U254" t="str">
            <v/>
          </cell>
          <cell r="V254">
            <v>43901.041666666664</v>
          </cell>
          <cell r="W254">
            <v>43551.041666666664</v>
          </cell>
          <cell r="X254" t="str">
            <v>USA</v>
          </cell>
          <cell r="Y254" t="str">
            <v>New Jersey</v>
          </cell>
          <cell r="Z254">
            <v>2010</v>
          </cell>
        </row>
        <row r="255">
          <cell r="H255" t="str">
            <v>SRR3945583</v>
          </cell>
          <cell r="J255" t="str">
            <v>strain: FDA667633-1</v>
          </cell>
          <cell r="K255" t="str">
            <v>isolation_source: gorgonzola cheese</v>
          </cell>
          <cell r="L255">
            <v>3107719</v>
          </cell>
          <cell r="M255">
            <v>67</v>
          </cell>
          <cell r="N255">
            <v>3127</v>
          </cell>
          <cell r="O255" t="str">
            <v>Yes</v>
          </cell>
          <cell r="P255">
            <v>0</v>
          </cell>
          <cell r="Q255">
            <v>0</v>
          </cell>
          <cell r="R255">
            <v>0</v>
          </cell>
          <cell r="S255" t="str">
            <v>No</v>
          </cell>
          <cell r="T255" t="str">
            <v/>
          </cell>
          <cell r="U255" t="str">
            <v/>
          </cell>
          <cell r="V255">
            <v>43901.041666666664</v>
          </cell>
          <cell r="W255">
            <v>43551.041666666664</v>
          </cell>
          <cell r="X255" t="str">
            <v>Italy</v>
          </cell>
          <cell r="Z255">
            <v>2011</v>
          </cell>
        </row>
        <row r="256">
          <cell r="H256" t="str">
            <v>SRR3945584</v>
          </cell>
          <cell r="J256" t="str">
            <v>strain: FDA667633-2</v>
          </cell>
          <cell r="K256" t="str">
            <v>isolation_source: gorgonzola cheese</v>
          </cell>
          <cell r="L256">
            <v>3140626</v>
          </cell>
          <cell r="M256">
            <v>45</v>
          </cell>
          <cell r="N256">
            <v>3160</v>
          </cell>
          <cell r="O256" t="str">
            <v>Yes</v>
          </cell>
          <cell r="P256">
            <v>0</v>
          </cell>
          <cell r="Q256">
            <v>0</v>
          </cell>
          <cell r="R256">
            <v>0</v>
          </cell>
          <cell r="S256" t="str">
            <v>No</v>
          </cell>
          <cell r="T256" t="str">
            <v/>
          </cell>
          <cell r="U256" t="str">
            <v/>
          </cell>
          <cell r="V256">
            <v>43900.041666666664</v>
          </cell>
          <cell r="W256">
            <v>43550.041666666664</v>
          </cell>
          <cell r="X256" t="str">
            <v>Italy</v>
          </cell>
          <cell r="Z256">
            <v>2011</v>
          </cell>
        </row>
        <row r="257">
          <cell r="H257" t="str">
            <v>SRR3945585</v>
          </cell>
          <cell r="J257" t="str">
            <v>strain: FDA675050-1</v>
          </cell>
          <cell r="K257" t="str">
            <v>isolation_source: queso mahon cheese</v>
          </cell>
          <cell r="L257">
            <v>2985898</v>
          </cell>
          <cell r="M257">
            <v>41</v>
          </cell>
          <cell r="N257">
            <v>2982</v>
          </cell>
          <cell r="O257" t="str">
            <v>Yes</v>
          </cell>
          <cell r="P257">
            <v>0</v>
          </cell>
          <cell r="Q257">
            <v>0</v>
          </cell>
          <cell r="R257">
            <v>0</v>
          </cell>
          <cell r="S257" t="str">
            <v>No</v>
          </cell>
          <cell r="T257" t="str">
            <v/>
          </cell>
          <cell r="U257" t="str">
            <v/>
          </cell>
          <cell r="V257">
            <v>43901.041666666664</v>
          </cell>
          <cell r="W257">
            <v>43551.041666666664</v>
          </cell>
          <cell r="X257" t="str">
            <v>Spain</v>
          </cell>
          <cell r="Z257">
            <v>2011</v>
          </cell>
        </row>
        <row r="258">
          <cell r="H258" t="str">
            <v>SRR3945586</v>
          </cell>
          <cell r="J258" t="str">
            <v>strain: FDA675050-2</v>
          </cell>
          <cell r="K258" t="str">
            <v>isolation_source: queso mahon cheese</v>
          </cell>
          <cell r="L258">
            <v>2989806</v>
          </cell>
          <cell r="M258">
            <v>23</v>
          </cell>
          <cell r="N258">
            <v>2984</v>
          </cell>
          <cell r="O258" t="str">
            <v>Yes</v>
          </cell>
          <cell r="P258">
            <v>0</v>
          </cell>
          <cell r="Q258">
            <v>0</v>
          </cell>
          <cell r="R258">
            <v>0</v>
          </cell>
          <cell r="S258" t="str">
            <v>No</v>
          </cell>
          <cell r="T258" t="str">
            <v/>
          </cell>
          <cell r="U258" t="str">
            <v/>
          </cell>
          <cell r="V258">
            <v>43901.041666666664</v>
          </cell>
          <cell r="W258">
            <v>43551.041666666664</v>
          </cell>
          <cell r="X258" t="str">
            <v>Spain</v>
          </cell>
          <cell r="Z258">
            <v>2011</v>
          </cell>
        </row>
        <row r="259">
          <cell r="H259" t="str">
            <v>SRR3945587</v>
          </cell>
          <cell r="J259" t="str">
            <v>strain: FDA685927-1</v>
          </cell>
          <cell r="K259" t="str">
            <v>isolation_source: sheep's milk cheese</v>
          </cell>
          <cell r="L259">
            <v>2979701</v>
          </cell>
          <cell r="M259">
            <v>19</v>
          </cell>
          <cell r="N259">
            <v>2943</v>
          </cell>
          <cell r="O259" t="str">
            <v>Yes</v>
          </cell>
          <cell r="P259">
            <v>0</v>
          </cell>
          <cell r="Q259">
            <v>0</v>
          </cell>
          <cell r="R259">
            <v>0</v>
          </cell>
          <cell r="S259" t="str">
            <v>No</v>
          </cell>
          <cell r="T259" t="str">
            <v/>
          </cell>
          <cell r="U259" t="str">
            <v/>
          </cell>
          <cell r="V259">
            <v>43901.041666666664</v>
          </cell>
          <cell r="W259">
            <v>43551.041666666664</v>
          </cell>
          <cell r="X259" t="str">
            <v>Portugal</v>
          </cell>
          <cell r="Z259">
            <v>2011</v>
          </cell>
        </row>
        <row r="260">
          <cell r="H260" t="str">
            <v>SRR3945588</v>
          </cell>
          <cell r="J260" t="str">
            <v>strain: FDA700152-1</v>
          </cell>
          <cell r="K260" t="str">
            <v>isolation_source: queso fresco</v>
          </cell>
          <cell r="L260">
            <v>3018046</v>
          </cell>
          <cell r="M260">
            <v>54</v>
          </cell>
          <cell r="N260">
            <v>2994</v>
          </cell>
          <cell r="O260" t="str">
            <v>Yes</v>
          </cell>
          <cell r="P260">
            <v>0</v>
          </cell>
          <cell r="Q260">
            <v>0</v>
          </cell>
          <cell r="R260">
            <v>0</v>
          </cell>
          <cell r="S260" t="str">
            <v>No</v>
          </cell>
          <cell r="T260" t="str">
            <v/>
          </cell>
          <cell r="U260" t="str">
            <v/>
          </cell>
          <cell r="V260">
            <v>43901.041666666664</v>
          </cell>
          <cell r="W260">
            <v>43551.041666666664</v>
          </cell>
          <cell r="X260" t="str">
            <v>USA</v>
          </cell>
          <cell r="Y260" t="str">
            <v>New Jersey</v>
          </cell>
          <cell r="Z260">
            <v>2012</v>
          </cell>
        </row>
        <row r="261">
          <cell r="H261" t="str">
            <v>SRR3945589</v>
          </cell>
          <cell r="J261" t="str">
            <v>strain: FDA700152-2</v>
          </cell>
          <cell r="K261" t="str">
            <v>isolation_source: queso fresco</v>
          </cell>
          <cell r="L261">
            <v>3037311</v>
          </cell>
          <cell r="M261">
            <v>35</v>
          </cell>
          <cell r="N261">
            <v>3010</v>
          </cell>
          <cell r="O261" t="str">
            <v>Yes</v>
          </cell>
          <cell r="P261">
            <v>0</v>
          </cell>
          <cell r="Q261">
            <v>0</v>
          </cell>
          <cell r="R261">
            <v>0</v>
          </cell>
          <cell r="S261" t="str">
            <v>No</v>
          </cell>
          <cell r="T261" t="str">
            <v/>
          </cell>
          <cell r="U261" t="str">
            <v/>
          </cell>
          <cell r="V261">
            <v>43901.041666666664</v>
          </cell>
          <cell r="W261">
            <v>43551.041666666664</v>
          </cell>
          <cell r="X261" t="str">
            <v>USA</v>
          </cell>
          <cell r="Y261" t="str">
            <v>New Jersey</v>
          </cell>
          <cell r="Z261">
            <v>2012</v>
          </cell>
        </row>
        <row r="262">
          <cell r="H262" t="str">
            <v>SRR3945590</v>
          </cell>
          <cell r="J262" t="str">
            <v>strain: FDA716207-1</v>
          </cell>
          <cell r="K262" t="str">
            <v>isolation_source: ricotta cheese</v>
          </cell>
          <cell r="L262">
            <v>3065124</v>
          </cell>
          <cell r="M262">
            <v>33</v>
          </cell>
          <cell r="N262">
            <v>3026</v>
          </cell>
          <cell r="O262" t="str">
            <v>Yes</v>
          </cell>
          <cell r="P262">
            <v>0</v>
          </cell>
          <cell r="Q262">
            <v>0</v>
          </cell>
          <cell r="R262">
            <v>0</v>
          </cell>
          <cell r="S262" t="str">
            <v>No</v>
          </cell>
          <cell r="T262" t="str">
            <v/>
          </cell>
          <cell r="U262" t="str">
            <v/>
          </cell>
          <cell r="V262">
            <v>43901.041666666664</v>
          </cell>
          <cell r="W262">
            <v>43551.041666666664</v>
          </cell>
          <cell r="X262" t="str">
            <v>USA</v>
          </cell>
          <cell r="Y262" t="str">
            <v>New Jersey</v>
          </cell>
          <cell r="Z262">
            <v>2012</v>
          </cell>
        </row>
        <row r="263">
          <cell r="H263" t="str">
            <v>SRR3945591</v>
          </cell>
          <cell r="J263" t="str">
            <v>strain: FDA716207-2</v>
          </cell>
          <cell r="K263" t="str">
            <v>isolation_source: ricotta cheese</v>
          </cell>
          <cell r="L263">
            <v>3052397</v>
          </cell>
          <cell r="M263">
            <v>26</v>
          </cell>
          <cell r="N263">
            <v>3017</v>
          </cell>
          <cell r="O263" t="str">
            <v>Yes</v>
          </cell>
          <cell r="P263">
            <v>0</v>
          </cell>
          <cell r="Q263">
            <v>0</v>
          </cell>
          <cell r="R263">
            <v>0</v>
          </cell>
          <cell r="S263" t="str">
            <v>No</v>
          </cell>
          <cell r="T263" t="str">
            <v/>
          </cell>
          <cell r="U263" t="str">
            <v/>
          </cell>
          <cell r="V263">
            <v>43901.041666666664</v>
          </cell>
          <cell r="W263">
            <v>43551.041666666664</v>
          </cell>
          <cell r="X263" t="str">
            <v>USA</v>
          </cell>
          <cell r="Y263" t="str">
            <v>New Jersey</v>
          </cell>
          <cell r="Z263">
            <v>2012</v>
          </cell>
        </row>
        <row r="264">
          <cell r="H264" t="str">
            <v>SRR3945594</v>
          </cell>
          <cell r="J264" t="str">
            <v>strain: FDA747414-2</v>
          </cell>
          <cell r="K264" t="str">
            <v>isolation_source: moliterno al tartufo cheese</v>
          </cell>
          <cell r="L264">
            <v>3111907</v>
          </cell>
          <cell r="M264">
            <v>35</v>
          </cell>
          <cell r="N264">
            <v>3117</v>
          </cell>
          <cell r="O264" t="str">
            <v>Yes</v>
          </cell>
          <cell r="P264">
            <v>0</v>
          </cell>
          <cell r="Q264">
            <v>0</v>
          </cell>
          <cell r="R264">
            <v>0</v>
          </cell>
          <cell r="S264" t="str">
            <v>No</v>
          </cell>
          <cell r="T264" t="str">
            <v/>
          </cell>
          <cell r="U264" t="str">
            <v/>
          </cell>
          <cell r="V264">
            <v>43901.041666666664</v>
          </cell>
          <cell r="W264">
            <v>43551.041666666664</v>
          </cell>
          <cell r="X264" t="str">
            <v>Italy</v>
          </cell>
          <cell r="Z264">
            <v>2012</v>
          </cell>
        </row>
        <row r="265">
          <cell r="H265" t="str">
            <v>SRR3945595</v>
          </cell>
          <cell r="J265" t="str">
            <v>strain: FDA760809</v>
          </cell>
          <cell r="K265" t="str">
            <v>isolation_source: bianco\, brie-style cheese</v>
          </cell>
          <cell r="L265">
            <v>2885602</v>
          </cell>
          <cell r="M265">
            <v>38</v>
          </cell>
          <cell r="N265">
            <v>2855</v>
          </cell>
          <cell r="O265" t="str">
            <v>Yes</v>
          </cell>
          <cell r="P265">
            <v>0</v>
          </cell>
          <cell r="Q265">
            <v>0</v>
          </cell>
          <cell r="R265">
            <v>0</v>
          </cell>
          <cell r="S265" t="str">
            <v>No</v>
          </cell>
          <cell r="T265" t="str">
            <v/>
          </cell>
          <cell r="U265" t="str">
            <v/>
          </cell>
          <cell r="V265">
            <v>43901.041666666664</v>
          </cell>
          <cell r="W265">
            <v>43551.041666666664</v>
          </cell>
          <cell r="X265" t="str">
            <v>USA</v>
          </cell>
          <cell r="Y265" t="str">
            <v>New York</v>
          </cell>
          <cell r="Z265">
            <v>2012</v>
          </cell>
        </row>
        <row r="266">
          <cell r="H266" t="str">
            <v>SRR3945599</v>
          </cell>
          <cell r="J266" t="str">
            <v>strain: FDA785303</v>
          </cell>
          <cell r="K266" t="str">
            <v>isolation_source: cheese from sheep milk</v>
          </cell>
          <cell r="L266">
            <v>2958198</v>
          </cell>
          <cell r="M266">
            <v>25</v>
          </cell>
          <cell r="N266">
            <v>2925</v>
          </cell>
          <cell r="O266" t="str">
            <v>Yes</v>
          </cell>
          <cell r="P266">
            <v>0</v>
          </cell>
          <cell r="Q266">
            <v>0</v>
          </cell>
          <cell r="R266">
            <v>0</v>
          </cell>
          <cell r="S266" t="str">
            <v>No</v>
          </cell>
          <cell r="T266" t="str">
            <v/>
          </cell>
          <cell r="U266" t="str">
            <v/>
          </cell>
          <cell r="V266">
            <v>43901.041666666664</v>
          </cell>
          <cell r="W266">
            <v>43551.041666666664</v>
          </cell>
          <cell r="X266" t="str">
            <v>Italy</v>
          </cell>
          <cell r="Z266">
            <v>2012</v>
          </cell>
        </row>
        <row r="267">
          <cell r="H267" t="str">
            <v>SRR3945600</v>
          </cell>
          <cell r="J267" t="str">
            <v>strain: FDA808501-1</v>
          </cell>
          <cell r="K267" t="str">
            <v>isolation_source: gorgonzola dolce cheese</v>
          </cell>
          <cell r="L267">
            <v>2968400</v>
          </cell>
          <cell r="M267">
            <v>20</v>
          </cell>
          <cell r="N267">
            <v>2931</v>
          </cell>
          <cell r="O267" t="str">
            <v>Yes</v>
          </cell>
          <cell r="P267">
            <v>0</v>
          </cell>
          <cell r="Q267">
            <v>0</v>
          </cell>
          <cell r="R267">
            <v>0</v>
          </cell>
          <cell r="S267" t="str">
            <v>No</v>
          </cell>
          <cell r="T267" t="str">
            <v/>
          </cell>
          <cell r="U267" t="str">
            <v/>
          </cell>
          <cell r="V267">
            <v>43901.041666666664</v>
          </cell>
          <cell r="W267">
            <v>43551.041666666664</v>
          </cell>
          <cell r="X267" t="str">
            <v>Italy</v>
          </cell>
          <cell r="Z267">
            <v>2013</v>
          </cell>
        </row>
        <row r="268">
          <cell r="H268" t="str">
            <v>SRR3945601</v>
          </cell>
          <cell r="J268" t="str">
            <v>strain: FDA808501-2</v>
          </cell>
          <cell r="K268" t="str">
            <v>isolation_source: gorgonzola dolce cheese</v>
          </cell>
          <cell r="L268">
            <v>3049138</v>
          </cell>
          <cell r="M268">
            <v>18</v>
          </cell>
          <cell r="N268">
            <v>3025</v>
          </cell>
          <cell r="O268" t="str">
            <v>Yes</v>
          </cell>
          <cell r="P268">
            <v>0</v>
          </cell>
          <cell r="Q268">
            <v>0</v>
          </cell>
          <cell r="R268">
            <v>0</v>
          </cell>
          <cell r="S268" t="str">
            <v>No</v>
          </cell>
          <cell r="T268" t="str">
            <v/>
          </cell>
          <cell r="U268" t="str">
            <v/>
          </cell>
          <cell r="V268">
            <v>43901.041666666664</v>
          </cell>
          <cell r="W268">
            <v>43551.041666666664</v>
          </cell>
          <cell r="X268" t="str">
            <v>Italy</v>
          </cell>
          <cell r="Z268">
            <v>2013</v>
          </cell>
        </row>
        <row r="269">
          <cell r="H269" t="str">
            <v>SRR3945602</v>
          </cell>
          <cell r="J269" t="str">
            <v>strain: FDA808581-1</v>
          </cell>
          <cell r="K269" t="str">
            <v>isolation_source: gouda cheese wheel</v>
          </cell>
          <cell r="L269">
            <v>3074817</v>
          </cell>
          <cell r="M269">
            <v>28</v>
          </cell>
          <cell r="N269">
            <v>3077</v>
          </cell>
          <cell r="O269" t="str">
            <v>Yes</v>
          </cell>
          <cell r="P269">
            <v>0</v>
          </cell>
          <cell r="Q269">
            <v>0</v>
          </cell>
          <cell r="R269">
            <v>0</v>
          </cell>
          <cell r="S269" t="str">
            <v>No</v>
          </cell>
          <cell r="T269" t="str">
            <v/>
          </cell>
          <cell r="U269" t="str">
            <v/>
          </cell>
          <cell r="V269">
            <v>43901.041666666664</v>
          </cell>
          <cell r="W269">
            <v>43551.041666666664</v>
          </cell>
          <cell r="X269" t="str">
            <v>USA</v>
          </cell>
          <cell r="Y269" t="str">
            <v>New York</v>
          </cell>
          <cell r="Z269">
            <v>2013</v>
          </cell>
        </row>
        <row r="270">
          <cell r="H270" t="str">
            <v>SRR3945603</v>
          </cell>
          <cell r="J270" t="str">
            <v>strain: FDA808581-2</v>
          </cell>
          <cell r="K270" t="str">
            <v>isolation_source: gouda cheese wheel</v>
          </cell>
          <cell r="L270">
            <v>3018872</v>
          </cell>
          <cell r="M270">
            <v>16</v>
          </cell>
          <cell r="N270">
            <v>2993</v>
          </cell>
          <cell r="O270" t="str">
            <v>Yes</v>
          </cell>
          <cell r="P270">
            <v>0</v>
          </cell>
          <cell r="Q270">
            <v>0</v>
          </cell>
          <cell r="R270">
            <v>0</v>
          </cell>
          <cell r="S270" t="str">
            <v>No</v>
          </cell>
          <cell r="T270" t="str">
            <v/>
          </cell>
          <cell r="U270" t="str">
            <v/>
          </cell>
          <cell r="V270">
            <v>43901.041666666664</v>
          </cell>
          <cell r="W270">
            <v>43551.041666666664</v>
          </cell>
          <cell r="X270" t="str">
            <v>USA</v>
          </cell>
          <cell r="Y270" t="str">
            <v>New York</v>
          </cell>
          <cell r="Z270">
            <v>2013</v>
          </cell>
        </row>
        <row r="271">
          <cell r="H271" t="str">
            <v>SRR3945617</v>
          </cell>
          <cell r="J271" t="str">
            <v>strain: FDA747414-2 P4</v>
          </cell>
          <cell r="K271" t="str">
            <v>isolation_source: MOLITERNO AL TARTUFO CHEESE</v>
          </cell>
          <cell r="L271">
            <v>3096318</v>
          </cell>
          <cell r="M271">
            <v>55</v>
          </cell>
          <cell r="N271">
            <v>3101</v>
          </cell>
          <cell r="O271" t="str">
            <v>Yes</v>
          </cell>
          <cell r="P271">
            <v>0</v>
          </cell>
          <cell r="Q271">
            <v>0</v>
          </cell>
          <cell r="R271">
            <v>0</v>
          </cell>
          <cell r="S271" t="str">
            <v>No</v>
          </cell>
          <cell r="T271" t="str">
            <v/>
          </cell>
          <cell r="U271" t="str">
            <v/>
          </cell>
          <cell r="V271">
            <v>43902.041666666664</v>
          </cell>
          <cell r="W271">
            <v>43560.083333333336</v>
          </cell>
          <cell r="X271" t="str">
            <v>Italy</v>
          </cell>
          <cell r="Z271">
            <v>2012</v>
          </cell>
        </row>
        <row r="272">
          <cell r="H272" t="str">
            <v>SRR3995860</v>
          </cell>
          <cell r="J272" t="str">
            <v>strain: FDA606723</v>
          </cell>
          <cell r="K272" t="str">
            <v>isolation_source: queso cotija</v>
          </cell>
          <cell r="L272">
            <v>3111488</v>
          </cell>
          <cell r="M272">
            <v>15</v>
          </cell>
          <cell r="N272">
            <v>3063</v>
          </cell>
          <cell r="O272" t="str">
            <v>Yes</v>
          </cell>
          <cell r="P272">
            <v>0</v>
          </cell>
          <cell r="Q272">
            <v>0</v>
          </cell>
          <cell r="R272">
            <v>0</v>
          </cell>
          <cell r="S272" t="str">
            <v>No</v>
          </cell>
          <cell r="T272" t="str">
            <v/>
          </cell>
          <cell r="U272" t="str">
            <v/>
          </cell>
          <cell r="V272">
            <v>43901.041666666664</v>
          </cell>
          <cell r="W272">
            <v>43558.083333333336</v>
          </cell>
          <cell r="X272" t="str">
            <v>USA</v>
          </cell>
          <cell r="Y272" t="str">
            <v>Wisconsin</v>
          </cell>
          <cell r="Z272">
            <v>2011</v>
          </cell>
        </row>
        <row r="273">
          <cell r="H273" t="str">
            <v>SRR4031386</v>
          </cell>
          <cell r="J273" t="str">
            <v>strain: FLAG-46265</v>
          </cell>
          <cell r="K273" t="str">
            <v>isolation_source: cheese curd</v>
          </cell>
          <cell r="L273">
            <v>3036158</v>
          </cell>
          <cell r="M273">
            <v>26</v>
          </cell>
          <cell r="N273">
            <v>3020</v>
          </cell>
          <cell r="O273" t="str">
            <v>Yes</v>
          </cell>
          <cell r="P273">
            <v>0</v>
          </cell>
          <cell r="Q273">
            <v>0</v>
          </cell>
          <cell r="R273">
            <v>0</v>
          </cell>
          <cell r="S273" t="str">
            <v>No</v>
          </cell>
          <cell r="T273" t="str">
            <v/>
          </cell>
          <cell r="U273" t="str">
            <v/>
          </cell>
          <cell r="V273">
            <v>43558.083333333336</v>
          </cell>
          <cell r="W273">
            <v>43558.083333333336</v>
          </cell>
          <cell r="X273" t="str">
            <v>USA</v>
          </cell>
          <cell r="Y273" t="str">
            <v>Florida</v>
          </cell>
          <cell r="Z273">
            <v>2004</v>
          </cell>
        </row>
        <row r="274">
          <cell r="H274" t="str">
            <v>SRR4098791</v>
          </cell>
          <cell r="J274" t="str">
            <v>strain: FDA214199</v>
          </cell>
          <cell r="K274" t="str">
            <v>isolation_source: shredded mozzarella cheese</v>
          </cell>
          <cell r="L274">
            <v>3040760</v>
          </cell>
          <cell r="M274">
            <v>21</v>
          </cell>
          <cell r="N274">
            <v>3003</v>
          </cell>
          <cell r="O274" t="str">
            <v>Yes</v>
          </cell>
          <cell r="P274">
            <v>0</v>
          </cell>
          <cell r="Q274">
            <v>0</v>
          </cell>
          <cell r="R274">
            <v>0</v>
          </cell>
          <cell r="S274" t="str">
            <v>No</v>
          </cell>
          <cell r="T274" t="str">
            <v/>
          </cell>
          <cell r="U274" t="str">
            <v/>
          </cell>
          <cell r="V274">
            <v>43901.041666666664</v>
          </cell>
          <cell r="W274">
            <v>43551.041666666664</v>
          </cell>
          <cell r="X274" t="str">
            <v>USA</v>
          </cell>
          <cell r="Y274" t="str">
            <v>Illinois</v>
          </cell>
          <cell r="Z274">
            <v>2003</v>
          </cell>
        </row>
        <row r="275">
          <cell r="H275" t="str">
            <v>SRR4098792</v>
          </cell>
          <cell r="J275" t="str">
            <v>strain: FDA249367</v>
          </cell>
          <cell r="K275" t="str">
            <v>isolation_source: mexican cheese</v>
          </cell>
          <cell r="L275">
            <v>3008546</v>
          </cell>
          <cell r="M275">
            <v>21</v>
          </cell>
          <cell r="N275">
            <v>2961</v>
          </cell>
          <cell r="O275" t="str">
            <v>Yes</v>
          </cell>
          <cell r="P275">
            <v>0</v>
          </cell>
          <cell r="Q275">
            <v>0</v>
          </cell>
          <cell r="R275">
            <v>0</v>
          </cell>
          <cell r="S275" t="str">
            <v>No</v>
          </cell>
          <cell r="T275" t="str">
            <v/>
          </cell>
          <cell r="U275" t="str">
            <v/>
          </cell>
          <cell r="V275">
            <v>43900.041666666664</v>
          </cell>
          <cell r="W275">
            <v>43550.041666666664</v>
          </cell>
          <cell r="X275" t="str">
            <v>Mexico</v>
          </cell>
          <cell r="Z275">
            <v>2003</v>
          </cell>
        </row>
        <row r="276">
          <cell r="H276" t="str">
            <v>SRR4098793</v>
          </cell>
          <cell r="J276" t="str">
            <v>strain: FDA246523</v>
          </cell>
          <cell r="K276" t="str">
            <v>isolation_source: soft white mexican cheese</v>
          </cell>
          <cell r="L276">
            <v>3176156</v>
          </cell>
          <cell r="M276">
            <v>19</v>
          </cell>
          <cell r="N276">
            <v>3206</v>
          </cell>
          <cell r="O276" t="str">
            <v>Yes</v>
          </cell>
          <cell r="P276">
            <v>0</v>
          </cell>
          <cell r="Q276">
            <v>0</v>
          </cell>
          <cell r="R276">
            <v>0</v>
          </cell>
          <cell r="S276" t="str">
            <v>No</v>
          </cell>
          <cell r="T276" t="str">
            <v/>
          </cell>
          <cell r="U276" t="str">
            <v/>
          </cell>
          <cell r="V276">
            <v>43901.041666666664</v>
          </cell>
          <cell r="W276">
            <v>43551.041666666664</v>
          </cell>
          <cell r="X276" t="str">
            <v>Mexico</v>
          </cell>
          <cell r="Z276">
            <v>2003</v>
          </cell>
        </row>
        <row r="277">
          <cell r="H277" t="str">
            <v>SRR4237880</v>
          </cell>
          <cell r="J277" t="str">
            <v>strain: C2010001337</v>
          </cell>
          <cell r="K277" t="str">
            <v>isolation_source: Cheese Spread</v>
          </cell>
          <cell r="L277">
            <v>3156493</v>
          </cell>
          <cell r="M277">
            <v>26</v>
          </cell>
          <cell r="N277">
            <v>3122</v>
          </cell>
          <cell r="O277" t="str">
            <v>Yes</v>
          </cell>
          <cell r="P277">
            <v>0</v>
          </cell>
          <cell r="Q277">
            <v>0</v>
          </cell>
          <cell r="R277">
            <v>0</v>
          </cell>
          <cell r="S277" t="str">
            <v>No</v>
          </cell>
          <cell r="T277" t="str">
            <v/>
          </cell>
          <cell r="U277" t="str">
            <v/>
          </cell>
          <cell r="V277">
            <v>43558.083333333336</v>
          </cell>
          <cell r="W277">
            <v>43558.083333333336</v>
          </cell>
          <cell r="X277" t="str">
            <v>USA</v>
          </cell>
          <cell r="Y277" t="str">
            <v>Minnesota</v>
          </cell>
          <cell r="Z277">
            <v>2009</v>
          </cell>
        </row>
        <row r="278">
          <cell r="H278" t="str">
            <v>SRR4301094</v>
          </cell>
          <cell r="J278" t="str">
            <v>strain: FLAG-45474</v>
          </cell>
          <cell r="K278" t="str">
            <v>isolation_source: cheese</v>
          </cell>
          <cell r="L278">
            <v>2975208</v>
          </cell>
          <cell r="M278">
            <v>23</v>
          </cell>
          <cell r="N278">
            <v>2933</v>
          </cell>
          <cell r="O278" t="str">
            <v>Yes</v>
          </cell>
          <cell r="P278">
            <v>0</v>
          </cell>
          <cell r="Q278">
            <v>0</v>
          </cell>
          <cell r="R278">
            <v>0</v>
          </cell>
          <cell r="S278" t="str">
            <v>No</v>
          </cell>
          <cell r="T278" t="str">
            <v/>
          </cell>
          <cell r="U278" t="str">
            <v/>
          </cell>
          <cell r="V278">
            <v>43558.083333333336</v>
          </cell>
          <cell r="W278">
            <v>43558.083333333336</v>
          </cell>
          <cell r="X278" t="str">
            <v>USA</v>
          </cell>
          <cell r="Y278" t="str">
            <v>Florida</v>
          </cell>
          <cell r="Z278">
            <v>2004</v>
          </cell>
        </row>
        <row r="279">
          <cell r="H279" t="str">
            <v>SRR4301102</v>
          </cell>
          <cell r="J279" t="str">
            <v>strain: FLAG-43345</v>
          </cell>
          <cell r="K279" t="str">
            <v>isolation_source: white cheese</v>
          </cell>
          <cell r="L279">
            <v>3084322</v>
          </cell>
          <cell r="M279">
            <v>21</v>
          </cell>
          <cell r="N279">
            <v>3044</v>
          </cell>
          <cell r="O279" t="str">
            <v>Yes</v>
          </cell>
          <cell r="P279">
            <v>0</v>
          </cell>
          <cell r="Q279">
            <v>0</v>
          </cell>
          <cell r="R279">
            <v>0</v>
          </cell>
          <cell r="S279" t="str">
            <v>No</v>
          </cell>
          <cell r="T279" t="str">
            <v/>
          </cell>
          <cell r="U279" t="str">
            <v/>
          </cell>
          <cell r="V279">
            <v>43558.083333333336</v>
          </cell>
          <cell r="W279">
            <v>43558.083333333336</v>
          </cell>
          <cell r="X279" t="str">
            <v>USA</v>
          </cell>
          <cell r="Y279" t="str">
            <v>Florida</v>
          </cell>
          <cell r="Z279">
            <v>2004</v>
          </cell>
        </row>
        <row r="280">
          <cell r="H280" t="str">
            <v>SRR4431689</v>
          </cell>
          <cell r="J280" t="str">
            <v>strain: FLAG-39414</v>
          </cell>
          <cell r="K280" t="str">
            <v>isolation_source: brie cheese</v>
          </cell>
          <cell r="L280">
            <v>3114446</v>
          </cell>
          <cell r="M280">
            <v>15</v>
          </cell>
          <cell r="N280">
            <v>3105</v>
          </cell>
          <cell r="O280" t="str">
            <v>Yes</v>
          </cell>
          <cell r="P280">
            <v>0</v>
          </cell>
          <cell r="Q280">
            <v>0</v>
          </cell>
          <cell r="R280">
            <v>0</v>
          </cell>
          <cell r="S280" t="str">
            <v>No</v>
          </cell>
          <cell r="T280" t="str">
            <v/>
          </cell>
          <cell r="U280" t="str">
            <v/>
          </cell>
          <cell r="V280">
            <v>43558.083333333336</v>
          </cell>
          <cell r="W280">
            <v>43558.083333333336</v>
          </cell>
          <cell r="X280" t="str">
            <v>USA</v>
          </cell>
          <cell r="Y280" t="str">
            <v>Florida</v>
          </cell>
          <cell r="Z280">
            <v>2003</v>
          </cell>
        </row>
        <row r="281">
          <cell r="H281" t="str">
            <v>SRR4733511</v>
          </cell>
          <cell r="J281" t="str">
            <v>strain: C2010001340</v>
          </cell>
          <cell r="K281" t="str">
            <v>isolation_source: Cream Cheese Spread</v>
          </cell>
          <cell r="L281">
            <v>3068113</v>
          </cell>
          <cell r="M281">
            <v>33</v>
          </cell>
          <cell r="N281">
            <v>3049</v>
          </cell>
          <cell r="O281" t="str">
            <v>Yes</v>
          </cell>
          <cell r="P281">
            <v>0</v>
          </cell>
          <cell r="Q281">
            <v>0</v>
          </cell>
          <cell r="R281">
            <v>0</v>
          </cell>
          <cell r="S281" t="str">
            <v>No</v>
          </cell>
          <cell r="T281" t="str">
            <v/>
          </cell>
          <cell r="U281" t="str">
            <v/>
          </cell>
          <cell r="V281">
            <v>43558.083333333336</v>
          </cell>
          <cell r="W281">
            <v>43558.083333333336</v>
          </cell>
          <cell r="X281" t="str">
            <v>USA</v>
          </cell>
          <cell r="Y281" t="str">
            <v>Minnesota</v>
          </cell>
          <cell r="Z281">
            <v>2009</v>
          </cell>
        </row>
        <row r="282">
          <cell r="H282" t="str">
            <v>SRR5000317</v>
          </cell>
          <cell r="J282" t="str">
            <v>strain: C2013013307</v>
          </cell>
          <cell r="K282" t="str">
            <v>isolation_source: Soft cheese</v>
          </cell>
          <cell r="L282">
            <v>2935595</v>
          </cell>
          <cell r="M282">
            <v>14</v>
          </cell>
          <cell r="N282">
            <v>2880</v>
          </cell>
          <cell r="O282" t="str">
            <v>Yes</v>
          </cell>
          <cell r="P282">
            <v>0</v>
          </cell>
          <cell r="Q282">
            <v>0</v>
          </cell>
          <cell r="R282">
            <v>0</v>
          </cell>
          <cell r="S282" t="str">
            <v>No</v>
          </cell>
          <cell r="T282" t="str">
            <v/>
          </cell>
          <cell r="U282" t="str">
            <v/>
          </cell>
          <cell r="V282">
            <v>43558.083333333336</v>
          </cell>
          <cell r="W282">
            <v>43558.083333333336</v>
          </cell>
          <cell r="X282" t="str">
            <v>USA</v>
          </cell>
          <cell r="Y282" t="str">
            <v>Minnesota</v>
          </cell>
          <cell r="Z282">
            <v>2013</v>
          </cell>
        </row>
        <row r="283">
          <cell r="H283" t="str">
            <v>SRR5000319</v>
          </cell>
          <cell r="J283" t="str">
            <v>strain: C2013013305</v>
          </cell>
          <cell r="K283" t="str">
            <v>isolation_source: Soft Cheese</v>
          </cell>
          <cell r="L283">
            <v>2971593</v>
          </cell>
          <cell r="M283">
            <v>13</v>
          </cell>
          <cell r="N283">
            <v>2914</v>
          </cell>
          <cell r="O283" t="str">
            <v>Yes</v>
          </cell>
          <cell r="P283">
            <v>0</v>
          </cell>
          <cell r="Q283">
            <v>0</v>
          </cell>
          <cell r="R283">
            <v>0</v>
          </cell>
          <cell r="S283" t="str">
            <v>No</v>
          </cell>
          <cell r="T283" t="str">
            <v/>
          </cell>
          <cell r="U283" t="str">
            <v/>
          </cell>
          <cell r="V283">
            <v>43558.083333333336</v>
          </cell>
          <cell r="W283">
            <v>43558.083333333336</v>
          </cell>
          <cell r="X283" t="str">
            <v>USA</v>
          </cell>
          <cell r="Y283" t="str">
            <v>Minnesota</v>
          </cell>
          <cell r="Z283">
            <v>2013</v>
          </cell>
        </row>
        <row r="284">
          <cell r="H284" t="str">
            <v>SRR5066070</v>
          </cell>
          <cell r="J284" t="str">
            <v>strain: C2013013299</v>
          </cell>
          <cell r="K284" t="str">
            <v>isolation_source: Hard Cheese</v>
          </cell>
          <cell r="L284">
            <v>2948044</v>
          </cell>
          <cell r="M284">
            <v>29</v>
          </cell>
          <cell r="N284">
            <v>2900</v>
          </cell>
          <cell r="O284" t="str">
            <v>Yes</v>
          </cell>
          <cell r="P284">
            <v>0</v>
          </cell>
          <cell r="Q284">
            <v>0</v>
          </cell>
          <cell r="R284">
            <v>0</v>
          </cell>
          <cell r="S284" t="str">
            <v>No</v>
          </cell>
          <cell r="T284" t="str">
            <v/>
          </cell>
          <cell r="U284" t="str">
            <v/>
          </cell>
          <cell r="V284">
            <v>43558.083333333336</v>
          </cell>
          <cell r="W284">
            <v>43558.083333333336</v>
          </cell>
          <cell r="X284" t="str">
            <v>USA</v>
          </cell>
          <cell r="Y284" t="str">
            <v>Minnesota</v>
          </cell>
          <cell r="Z284">
            <v>2013</v>
          </cell>
        </row>
        <row r="285">
          <cell r="H285" t="str">
            <v>SRR5066072</v>
          </cell>
          <cell r="J285" t="str">
            <v>strain: C2013012826</v>
          </cell>
          <cell r="K285" t="str">
            <v>isolation_source: Blue Cheese</v>
          </cell>
          <cell r="L285">
            <v>2893288</v>
          </cell>
          <cell r="M285">
            <v>34</v>
          </cell>
          <cell r="N285">
            <v>2848</v>
          </cell>
          <cell r="O285" t="str">
            <v>Yes</v>
          </cell>
          <cell r="P285">
            <v>0</v>
          </cell>
          <cell r="Q285">
            <v>0</v>
          </cell>
          <cell r="R285">
            <v>0</v>
          </cell>
          <cell r="S285" t="str">
            <v>No</v>
          </cell>
          <cell r="T285" t="str">
            <v/>
          </cell>
          <cell r="U285" t="str">
            <v/>
          </cell>
          <cell r="V285">
            <v>43558.083333333336</v>
          </cell>
          <cell r="W285">
            <v>43558.083333333336</v>
          </cell>
          <cell r="X285" t="str">
            <v>USA</v>
          </cell>
          <cell r="Y285" t="str">
            <v xml:space="preserve">Minnesota </v>
          </cell>
          <cell r="Z285">
            <v>2013</v>
          </cell>
        </row>
        <row r="286">
          <cell r="H286" t="str">
            <v>SRR5084468</v>
          </cell>
          <cell r="I286"/>
          <cell r="J286" t="str">
            <v>strain: CFSAN044806</v>
          </cell>
          <cell r="K286" t="str">
            <v>isolation_source: bovine cheese blue</v>
          </cell>
          <cell r="L286">
            <v>0</v>
          </cell>
          <cell r="M286">
            <v>0</v>
          </cell>
          <cell r="N286">
            <v>0</v>
          </cell>
          <cell r="O286" t="str">
            <v>No</v>
          </cell>
          <cell r="P286">
            <v>0</v>
          </cell>
          <cell r="Q286">
            <v>0</v>
          </cell>
          <cell r="R286">
            <v>0</v>
          </cell>
          <cell r="S286" t="str">
            <v>No</v>
          </cell>
          <cell r="T286" t="str">
            <v>NZ_NYCA01000001-NZ_NYCA01000023</v>
          </cell>
          <cell r="U286" t="str">
            <v/>
          </cell>
          <cell r="V286">
            <v>44251.041666666664</v>
          </cell>
          <cell r="W286">
            <v>43024.083333333336</v>
          </cell>
          <cell r="X286" t="str">
            <v>Italy</v>
          </cell>
          <cell r="Z286">
            <v>2004</v>
          </cell>
        </row>
        <row r="287">
          <cell r="H287" t="str">
            <v>SRR5084469</v>
          </cell>
          <cell r="I287"/>
          <cell r="J287" t="str">
            <v>strain: CFSAN044807</v>
          </cell>
          <cell r="K287" t="str">
            <v>isolation_source: bovine cheese blue</v>
          </cell>
          <cell r="L287">
            <v>0</v>
          </cell>
          <cell r="M287">
            <v>0</v>
          </cell>
          <cell r="N287">
            <v>0</v>
          </cell>
          <cell r="O287" t="str">
            <v>No</v>
          </cell>
          <cell r="P287">
            <v>0</v>
          </cell>
          <cell r="Q287">
            <v>0</v>
          </cell>
          <cell r="R287">
            <v>0</v>
          </cell>
          <cell r="S287" t="str">
            <v>No</v>
          </cell>
          <cell r="T287" t="str">
            <v>NZ_NYBZ01000001-NZ_NYBZ01000040</v>
          </cell>
          <cell r="U287" t="str">
            <v/>
          </cell>
          <cell r="V287">
            <v>44250.041666666664</v>
          </cell>
          <cell r="W287">
            <v>43022.083333333336</v>
          </cell>
          <cell r="X287" t="str">
            <v>Italy</v>
          </cell>
          <cell r="Z287">
            <v>2004</v>
          </cell>
        </row>
        <row r="288">
          <cell r="H288" t="str">
            <v>SRR5084473</v>
          </cell>
          <cell r="I288"/>
          <cell r="J288" t="str">
            <v>strain: CFSAN044811</v>
          </cell>
          <cell r="K288" t="str">
            <v>isolation_source: bovine cheese blue</v>
          </cell>
          <cell r="L288">
            <v>0</v>
          </cell>
          <cell r="M288">
            <v>0</v>
          </cell>
          <cell r="N288">
            <v>0</v>
          </cell>
          <cell r="O288" t="str">
            <v>No</v>
          </cell>
          <cell r="P288">
            <v>0</v>
          </cell>
          <cell r="Q288">
            <v>0</v>
          </cell>
          <cell r="R288">
            <v>0</v>
          </cell>
          <cell r="S288" t="str">
            <v>No</v>
          </cell>
          <cell r="T288" t="str">
            <v>NZ_NYBV01000001-NZ_NYBV01000028</v>
          </cell>
          <cell r="U288" t="str">
            <v/>
          </cell>
          <cell r="V288">
            <v>44250.041666666664</v>
          </cell>
          <cell r="W288">
            <v>43022.083333333336</v>
          </cell>
          <cell r="X288" t="str">
            <v>Italy</v>
          </cell>
          <cell r="Z288">
            <v>2004</v>
          </cell>
        </row>
        <row r="289">
          <cell r="H289" t="str">
            <v>SRR5084481</v>
          </cell>
          <cell r="I289"/>
          <cell r="J289" t="str">
            <v>strain: CFSAN044814</v>
          </cell>
          <cell r="K289" t="str">
            <v>isolation_source: bovine cheese blue</v>
          </cell>
          <cell r="L289">
            <v>0</v>
          </cell>
          <cell r="M289">
            <v>0</v>
          </cell>
          <cell r="N289">
            <v>0</v>
          </cell>
          <cell r="O289" t="str">
            <v>No</v>
          </cell>
          <cell r="P289">
            <v>0</v>
          </cell>
          <cell r="Q289">
            <v>0</v>
          </cell>
          <cell r="R289">
            <v>0</v>
          </cell>
          <cell r="S289" t="str">
            <v>No</v>
          </cell>
          <cell r="T289" t="str">
            <v>NZ_NYBS01000001-NZ_NYBS01000076</v>
          </cell>
          <cell r="U289" t="str">
            <v/>
          </cell>
          <cell r="V289">
            <v>44250.041666666664</v>
          </cell>
          <cell r="W289">
            <v>43022.083333333336</v>
          </cell>
          <cell r="X289" t="str">
            <v>Italy</v>
          </cell>
          <cell r="Z289">
            <v>2004</v>
          </cell>
        </row>
        <row r="290">
          <cell r="H290" t="str">
            <v>SRR5084482</v>
          </cell>
          <cell r="I290"/>
          <cell r="J290" t="str">
            <v>strain: CFSAN044816</v>
          </cell>
          <cell r="K290" t="str">
            <v>isolation_source: bovine cheese blue</v>
          </cell>
          <cell r="L290">
            <v>0</v>
          </cell>
          <cell r="M290">
            <v>0</v>
          </cell>
          <cell r="N290">
            <v>0</v>
          </cell>
          <cell r="O290" t="str">
            <v>No</v>
          </cell>
          <cell r="P290">
            <v>0</v>
          </cell>
          <cell r="Q290">
            <v>0</v>
          </cell>
          <cell r="R290">
            <v>0</v>
          </cell>
          <cell r="S290" t="str">
            <v>No</v>
          </cell>
          <cell r="T290" t="str">
            <v>NZ_NYBQ01000001-NZ_NYBQ01000027</v>
          </cell>
          <cell r="U290" t="str">
            <v/>
          </cell>
          <cell r="V290">
            <v>44250.041666666664</v>
          </cell>
          <cell r="W290">
            <v>43022.083333333336</v>
          </cell>
          <cell r="X290" t="str">
            <v>Italy</v>
          </cell>
          <cell r="Z290">
            <v>2004</v>
          </cell>
        </row>
        <row r="291">
          <cell r="H291" t="str">
            <v>SRR5084556</v>
          </cell>
          <cell r="I291"/>
          <cell r="J291" t="str">
            <v>strain: CFSAN044840</v>
          </cell>
          <cell r="K291" t="str">
            <v>isolation_source: bovine cheese blue</v>
          </cell>
          <cell r="L291">
            <v>0</v>
          </cell>
          <cell r="M291">
            <v>0</v>
          </cell>
          <cell r="N291">
            <v>0</v>
          </cell>
          <cell r="O291" t="str">
            <v>No</v>
          </cell>
          <cell r="P291">
            <v>0</v>
          </cell>
          <cell r="Q291">
            <v>0</v>
          </cell>
          <cell r="R291">
            <v>0</v>
          </cell>
          <cell r="S291" t="str">
            <v>No</v>
          </cell>
          <cell r="T291" t="str">
            <v>NZ_NYBI01000001-NZ_NYBI01000041</v>
          </cell>
          <cell r="U291" t="str">
            <v/>
          </cell>
          <cell r="V291">
            <v>44250.041666666664</v>
          </cell>
          <cell r="W291">
            <v>43022.083333333336</v>
          </cell>
          <cell r="X291" t="str">
            <v>Italy</v>
          </cell>
          <cell r="Z291">
            <v>2005</v>
          </cell>
        </row>
        <row r="292">
          <cell r="H292" t="str">
            <v>SRR5085096</v>
          </cell>
          <cell r="I292"/>
          <cell r="J292" t="str">
            <v>strain: CFSAN044852</v>
          </cell>
          <cell r="K292" t="str">
            <v>isolation_source: bovine cheese blue</v>
          </cell>
          <cell r="L292">
            <v>0</v>
          </cell>
          <cell r="M292">
            <v>0</v>
          </cell>
          <cell r="N292">
            <v>0</v>
          </cell>
          <cell r="O292" t="str">
            <v>No</v>
          </cell>
          <cell r="P292">
            <v>0</v>
          </cell>
          <cell r="Q292">
            <v>0</v>
          </cell>
          <cell r="R292">
            <v>0</v>
          </cell>
          <cell r="S292" t="str">
            <v>No</v>
          </cell>
          <cell r="T292" t="str">
            <v>NZ_NYAY01000001-NZ_NYAY01000038</v>
          </cell>
          <cell r="U292" t="str">
            <v/>
          </cell>
          <cell r="V292">
            <v>44250.041666666664</v>
          </cell>
          <cell r="W292">
            <v>43022.083333333336</v>
          </cell>
          <cell r="X292" t="str">
            <v>Italy</v>
          </cell>
          <cell r="Z292">
            <v>2006</v>
          </cell>
        </row>
        <row r="293">
          <cell r="H293" t="str">
            <v>SRR5105955</v>
          </cell>
          <cell r="J293" t="str">
            <v>strain: FDA969273-001-003</v>
          </cell>
          <cell r="K293" t="str">
            <v>isolation_source: Goat Cheese</v>
          </cell>
          <cell r="L293">
            <v>2956699</v>
          </cell>
          <cell r="M293">
            <v>16</v>
          </cell>
          <cell r="N293">
            <v>2908</v>
          </cell>
          <cell r="O293" t="str">
            <v>Yes</v>
          </cell>
          <cell r="P293">
            <v>0</v>
          </cell>
          <cell r="Q293">
            <v>0</v>
          </cell>
          <cell r="R293">
            <v>0</v>
          </cell>
          <cell r="S293" t="str">
            <v>No</v>
          </cell>
          <cell r="T293" t="str">
            <v/>
          </cell>
          <cell r="U293" t="str">
            <v/>
          </cell>
          <cell r="V293">
            <v>43901.041666666664</v>
          </cell>
          <cell r="W293">
            <v>43558.083333333336</v>
          </cell>
          <cell r="X293" t="str">
            <v>USA</v>
          </cell>
          <cell r="Y293" t="str">
            <v>Pennsylvania</v>
          </cell>
          <cell r="Z293">
            <v>2016</v>
          </cell>
        </row>
        <row r="294">
          <cell r="H294" t="str">
            <v>SRR5182487</v>
          </cell>
          <cell r="J294" t="str">
            <v>strain: FDA646900-2</v>
          </cell>
          <cell r="K294" t="str">
            <v>isolation_source: cotija cheese</v>
          </cell>
          <cell r="L294">
            <v>3135917</v>
          </cell>
          <cell r="M294">
            <v>24</v>
          </cell>
          <cell r="N294">
            <v>3092</v>
          </cell>
          <cell r="O294" t="str">
            <v>Yes</v>
          </cell>
          <cell r="P294">
            <v>0</v>
          </cell>
          <cell r="Q294">
            <v>0</v>
          </cell>
          <cell r="R294">
            <v>0</v>
          </cell>
          <cell r="S294" t="str">
            <v>No</v>
          </cell>
          <cell r="T294" t="str">
            <v/>
          </cell>
          <cell r="U294" t="str">
            <v/>
          </cell>
          <cell r="V294">
            <v>43901.041666666664</v>
          </cell>
          <cell r="W294">
            <v>43551.041666666664</v>
          </cell>
          <cell r="X294" t="str">
            <v xml:space="preserve">Mexico </v>
          </cell>
          <cell r="Z294">
            <v>2010</v>
          </cell>
        </row>
        <row r="295">
          <cell r="H295" t="str">
            <v>SRR5251050</v>
          </cell>
          <cell r="J295" t="str">
            <v>strain: PNUSAL002860</v>
          </cell>
          <cell r="K295" t="str">
            <v>host: Homo sapiens,isolation_source: cheese</v>
          </cell>
          <cell r="L295">
            <v>3119608</v>
          </cell>
          <cell r="M295">
            <v>37</v>
          </cell>
          <cell r="N295">
            <v>3106</v>
          </cell>
          <cell r="O295" t="str">
            <v>Yes</v>
          </cell>
          <cell r="P295">
            <v>0</v>
          </cell>
          <cell r="Q295">
            <v>0</v>
          </cell>
          <cell r="R295">
            <v>0</v>
          </cell>
          <cell r="S295" t="str">
            <v>No</v>
          </cell>
          <cell r="T295" t="str">
            <v/>
          </cell>
          <cell r="U295" t="str">
            <v/>
          </cell>
          <cell r="V295">
            <v>43592.083333333336</v>
          </cell>
          <cell r="W295">
            <v>43592.083333333336</v>
          </cell>
          <cell r="X295" t="str">
            <v>USA</v>
          </cell>
          <cell r="Z295">
            <v>2017</v>
          </cell>
        </row>
        <row r="296">
          <cell r="H296" t="str">
            <v>SRR5282219</v>
          </cell>
          <cell r="J296" t="str">
            <v>strain: PNUSAL002874</v>
          </cell>
          <cell r="K296" t="str">
            <v>isolation_source: Soft cheese</v>
          </cell>
          <cell r="L296">
            <v>2973267</v>
          </cell>
          <cell r="M296">
            <v>32</v>
          </cell>
          <cell r="N296">
            <v>2950</v>
          </cell>
          <cell r="O296" t="str">
            <v>Yes</v>
          </cell>
          <cell r="P296">
            <v>0</v>
          </cell>
          <cell r="Q296">
            <v>0</v>
          </cell>
          <cell r="R296">
            <v>0</v>
          </cell>
          <cell r="S296" t="str">
            <v>No</v>
          </cell>
          <cell r="T296" t="str">
            <v/>
          </cell>
          <cell r="U296" t="str">
            <v/>
          </cell>
          <cell r="V296">
            <v>43560.083333333336</v>
          </cell>
          <cell r="W296">
            <v>43560.083333333336</v>
          </cell>
          <cell r="X296" t="str">
            <v>USA</v>
          </cell>
          <cell r="Z296">
            <v>2017</v>
          </cell>
        </row>
        <row r="297">
          <cell r="H297" t="str">
            <v>SRR5282220</v>
          </cell>
          <cell r="J297" t="str">
            <v>strain: PNUSAL002875</v>
          </cell>
          <cell r="K297" t="str">
            <v>isolation_source: Soft cheese</v>
          </cell>
          <cell r="L297">
            <v>2944003</v>
          </cell>
          <cell r="M297">
            <v>55</v>
          </cell>
          <cell r="N297">
            <v>2928</v>
          </cell>
          <cell r="O297" t="str">
            <v>Yes</v>
          </cell>
          <cell r="P297">
            <v>0</v>
          </cell>
          <cell r="Q297">
            <v>0</v>
          </cell>
          <cell r="R297">
            <v>0</v>
          </cell>
          <cell r="S297" t="str">
            <v>No</v>
          </cell>
          <cell r="T297" t="str">
            <v/>
          </cell>
          <cell r="U297" t="str">
            <v/>
          </cell>
          <cell r="V297">
            <v>43560.083333333336</v>
          </cell>
          <cell r="W297">
            <v>43560.083333333336</v>
          </cell>
          <cell r="X297" t="str">
            <v>USA</v>
          </cell>
          <cell r="Z297">
            <v>2017</v>
          </cell>
        </row>
        <row r="298">
          <cell r="H298" t="str">
            <v>SRR5341553</v>
          </cell>
          <cell r="J298" t="str">
            <v>strain: FDA144405-5</v>
          </cell>
          <cell r="K298" t="str">
            <v>isolation_source: blue cheese</v>
          </cell>
          <cell r="L298">
            <v>3159237</v>
          </cell>
          <cell r="M298">
            <v>46</v>
          </cell>
          <cell r="N298">
            <v>3167</v>
          </cell>
          <cell r="O298" t="str">
            <v>Yes</v>
          </cell>
          <cell r="P298">
            <v>0</v>
          </cell>
          <cell r="Q298">
            <v>0</v>
          </cell>
          <cell r="R298">
            <v>0</v>
          </cell>
          <cell r="S298" t="str">
            <v>No</v>
          </cell>
          <cell r="T298" t="str">
            <v/>
          </cell>
          <cell r="U298" t="str">
            <v/>
          </cell>
          <cell r="V298">
            <v>43901.041666666664</v>
          </cell>
          <cell r="W298">
            <v>43551.041666666664</v>
          </cell>
          <cell r="X298" t="str">
            <v>USA</v>
          </cell>
          <cell r="Y298" t="str">
            <v>Idaho</v>
          </cell>
          <cell r="Z298">
            <v>2001</v>
          </cell>
        </row>
        <row r="299">
          <cell r="H299" t="str">
            <v>SRR5341554</v>
          </cell>
          <cell r="J299" t="str">
            <v>strain: FDA144405-2</v>
          </cell>
          <cell r="K299" t="str">
            <v>isolation_source: blue cheese</v>
          </cell>
          <cell r="L299">
            <v>3155140</v>
          </cell>
          <cell r="M299">
            <v>45</v>
          </cell>
          <cell r="N299">
            <v>3167</v>
          </cell>
          <cell r="O299" t="str">
            <v>Yes</v>
          </cell>
          <cell r="P299">
            <v>0</v>
          </cell>
          <cell r="Q299">
            <v>0</v>
          </cell>
          <cell r="R299">
            <v>0</v>
          </cell>
          <cell r="S299" t="str">
            <v>No</v>
          </cell>
          <cell r="T299" t="str">
            <v/>
          </cell>
          <cell r="U299" t="str">
            <v/>
          </cell>
          <cell r="V299">
            <v>43901.041666666664</v>
          </cell>
          <cell r="W299">
            <v>43551.041666666664</v>
          </cell>
          <cell r="X299" t="str">
            <v>USA</v>
          </cell>
          <cell r="Y299" t="str">
            <v>Idaho</v>
          </cell>
          <cell r="Z299">
            <v>2001</v>
          </cell>
        </row>
        <row r="300">
          <cell r="H300" t="str">
            <v>SRR5341555</v>
          </cell>
          <cell r="J300" t="str">
            <v>strain: FDA144405-6</v>
          </cell>
          <cell r="K300" t="str">
            <v>isolation_source: blue cheese</v>
          </cell>
          <cell r="L300">
            <v>3154196</v>
          </cell>
          <cell r="M300">
            <v>30</v>
          </cell>
          <cell r="N300">
            <v>3157</v>
          </cell>
          <cell r="O300" t="str">
            <v>Yes</v>
          </cell>
          <cell r="P300">
            <v>0</v>
          </cell>
          <cell r="Q300">
            <v>0</v>
          </cell>
          <cell r="R300">
            <v>0</v>
          </cell>
          <cell r="S300" t="str">
            <v>No</v>
          </cell>
          <cell r="T300" t="str">
            <v/>
          </cell>
          <cell r="U300" t="str">
            <v/>
          </cell>
          <cell r="V300">
            <v>43900.041666666664</v>
          </cell>
          <cell r="W300">
            <v>43550.041666666664</v>
          </cell>
          <cell r="X300" t="str">
            <v>USA</v>
          </cell>
          <cell r="Y300" t="str">
            <v>Idaho</v>
          </cell>
          <cell r="Z300">
            <v>2001</v>
          </cell>
        </row>
        <row r="301">
          <cell r="H301" t="str">
            <v>SRR5341885</v>
          </cell>
          <cell r="J301" t="str">
            <v>strain: 17B02320-9</v>
          </cell>
          <cell r="K301" t="str">
            <v>isolation_source: cheese</v>
          </cell>
          <cell r="L301">
            <v>2931488</v>
          </cell>
          <cell r="M301">
            <v>80</v>
          </cell>
          <cell r="N301">
            <v>2919</v>
          </cell>
          <cell r="O301" t="str">
            <v>Yes</v>
          </cell>
          <cell r="P301">
            <v>0</v>
          </cell>
          <cell r="Q301">
            <v>0</v>
          </cell>
          <cell r="R301">
            <v>0</v>
          </cell>
          <cell r="S301" t="str">
            <v>No</v>
          </cell>
          <cell r="T301" t="str">
            <v/>
          </cell>
          <cell r="U301" t="str">
            <v/>
          </cell>
          <cell r="V301">
            <v>43563.083333333336</v>
          </cell>
          <cell r="W301">
            <v>43563.083333333336</v>
          </cell>
          <cell r="X301" t="str">
            <v>USA</v>
          </cell>
          <cell r="Y301" t="str">
            <v>New York</v>
          </cell>
          <cell r="Z301">
            <v>2017</v>
          </cell>
        </row>
        <row r="302">
          <cell r="H302" t="str">
            <v>SRR5341886</v>
          </cell>
          <cell r="J302" t="str">
            <v>strain: 17B02319-4</v>
          </cell>
          <cell r="K302" t="str">
            <v>isolation_source: cheese</v>
          </cell>
          <cell r="L302">
            <v>2941368</v>
          </cell>
          <cell r="M302">
            <v>87</v>
          </cell>
          <cell r="N302">
            <v>2929</v>
          </cell>
          <cell r="O302" t="str">
            <v>Yes</v>
          </cell>
          <cell r="P302">
            <v>0</v>
          </cell>
          <cell r="Q302">
            <v>0</v>
          </cell>
          <cell r="R302">
            <v>0</v>
          </cell>
          <cell r="S302" t="str">
            <v>No</v>
          </cell>
          <cell r="T302" t="str">
            <v/>
          </cell>
          <cell r="U302" t="str">
            <v/>
          </cell>
          <cell r="V302">
            <v>43563.083333333336</v>
          </cell>
          <cell r="W302">
            <v>43563.083333333336</v>
          </cell>
          <cell r="X302" t="str">
            <v>USA</v>
          </cell>
          <cell r="Y302" t="str">
            <v>New York</v>
          </cell>
          <cell r="Z302">
            <v>2017</v>
          </cell>
        </row>
        <row r="303">
          <cell r="H303" t="str">
            <v>SRR5341888</v>
          </cell>
          <cell r="I303"/>
          <cell r="J303" t="str">
            <v>strain: 17B02318-4</v>
          </cell>
          <cell r="K303" t="str">
            <v>isolation_source: cheese</v>
          </cell>
          <cell r="L303">
            <v>2953771</v>
          </cell>
          <cell r="M303">
            <v>50</v>
          </cell>
          <cell r="N303">
            <v>2935</v>
          </cell>
          <cell r="O303" t="str">
            <v>Yes</v>
          </cell>
          <cell r="P303">
            <v>0</v>
          </cell>
          <cell r="Q303">
            <v>0</v>
          </cell>
          <cell r="R303">
            <v>0</v>
          </cell>
          <cell r="S303" t="str">
            <v>No</v>
          </cell>
          <cell r="T303" t="str">
            <v/>
          </cell>
          <cell r="U303" t="str">
            <v/>
          </cell>
          <cell r="V303">
            <v>43563.083333333336</v>
          </cell>
          <cell r="W303">
            <v>43563.083333333336</v>
          </cell>
          <cell r="X303" t="str">
            <v>USA</v>
          </cell>
          <cell r="Y303" t="str">
            <v>New York</v>
          </cell>
          <cell r="Z303">
            <v>2017</v>
          </cell>
        </row>
        <row r="304">
          <cell r="H304" t="str">
            <v>SRR5342838</v>
          </cell>
          <cell r="I304"/>
          <cell r="J304" t="str">
            <v>strain: FDA132743</v>
          </cell>
          <cell r="K304" t="str">
            <v>isolation_source: blue cheese crumbles</v>
          </cell>
          <cell r="L304">
            <v>3223944</v>
          </cell>
          <cell r="M304">
            <v>34</v>
          </cell>
          <cell r="N304">
            <v>3220</v>
          </cell>
          <cell r="O304" t="str">
            <v>Yes</v>
          </cell>
          <cell r="P304">
            <v>0</v>
          </cell>
          <cell r="Q304">
            <v>0</v>
          </cell>
          <cell r="R304">
            <v>0</v>
          </cell>
          <cell r="S304" t="str">
            <v>No</v>
          </cell>
          <cell r="T304" t="str">
            <v/>
          </cell>
          <cell r="U304" t="str">
            <v/>
          </cell>
          <cell r="V304">
            <v>43900.041666666664</v>
          </cell>
          <cell r="W304">
            <v>43550.041666666664</v>
          </cell>
          <cell r="X304" t="str">
            <v>USA</v>
          </cell>
          <cell r="Y304" t="str">
            <v>Idaho</v>
          </cell>
          <cell r="Z304">
            <v>2001</v>
          </cell>
        </row>
        <row r="305">
          <cell r="H305" t="str">
            <v>SRR5342839</v>
          </cell>
          <cell r="I305"/>
          <cell r="J305" t="str">
            <v>strain: FDA144405-8</v>
          </cell>
          <cell r="K305" t="str">
            <v>isolation_source: blue cheese</v>
          </cell>
          <cell r="L305">
            <v>3146599</v>
          </cell>
          <cell r="M305">
            <v>42</v>
          </cell>
          <cell r="N305">
            <v>3158</v>
          </cell>
          <cell r="O305" t="str">
            <v>Yes</v>
          </cell>
          <cell r="P305">
            <v>0</v>
          </cell>
          <cell r="Q305">
            <v>0</v>
          </cell>
          <cell r="R305">
            <v>0</v>
          </cell>
          <cell r="S305" t="str">
            <v>No</v>
          </cell>
          <cell r="T305" t="str">
            <v/>
          </cell>
          <cell r="U305" t="str">
            <v/>
          </cell>
          <cell r="V305">
            <v>43901.041666666664</v>
          </cell>
          <cell r="W305">
            <v>43551.041666666664</v>
          </cell>
          <cell r="X305" t="str">
            <v>USA</v>
          </cell>
          <cell r="Y305" t="str">
            <v>Idaho</v>
          </cell>
          <cell r="Z305">
            <v>2001</v>
          </cell>
        </row>
        <row r="306">
          <cell r="H306" t="str">
            <v>SRR5344980</v>
          </cell>
          <cell r="I306"/>
          <cell r="J306" t="str">
            <v>strain: PNUSAL002900</v>
          </cell>
          <cell r="K306" t="str">
            <v>isolation_source: Hard cheese</v>
          </cell>
          <cell r="L306">
            <v>2964661</v>
          </cell>
          <cell r="M306">
            <v>43</v>
          </cell>
          <cell r="N306">
            <v>2941</v>
          </cell>
          <cell r="O306" t="str">
            <v>Yes</v>
          </cell>
          <cell r="P306">
            <v>0</v>
          </cell>
          <cell r="Q306">
            <v>0</v>
          </cell>
          <cell r="R306">
            <v>0</v>
          </cell>
          <cell r="S306" t="str">
            <v>No</v>
          </cell>
          <cell r="T306" t="str">
            <v/>
          </cell>
          <cell r="U306" t="str">
            <v/>
          </cell>
          <cell r="V306">
            <v>43563.083333333336</v>
          </cell>
          <cell r="W306">
            <v>43563.083333333336</v>
          </cell>
          <cell r="X306" t="str">
            <v>USA</v>
          </cell>
          <cell r="Y306"/>
          <cell r="Z306">
            <v>2017</v>
          </cell>
        </row>
        <row r="307">
          <cell r="H307" t="str">
            <v>SRR5378782</v>
          </cell>
          <cell r="I307"/>
          <cell r="J307" t="str">
            <v>strain: FDA116971-2</v>
          </cell>
          <cell r="K307" t="str">
            <v>isolation_source: spreadable cheese</v>
          </cell>
          <cell r="L307">
            <v>3137283</v>
          </cell>
          <cell r="M307">
            <v>51</v>
          </cell>
          <cell r="N307">
            <v>3126</v>
          </cell>
          <cell r="O307" t="str">
            <v>Yes</v>
          </cell>
          <cell r="P307">
            <v>0</v>
          </cell>
          <cell r="Q307">
            <v>0</v>
          </cell>
          <cell r="R307">
            <v>0</v>
          </cell>
          <cell r="S307" t="str">
            <v>No</v>
          </cell>
          <cell r="T307" t="str">
            <v/>
          </cell>
          <cell r="U307" t="str">
            <v/>
          </cell>
          <cell r="V307">
            <v>43900.041666666664</v>
          </cell>
          <cell r="W307">
            <v>43550.041666666664</v>
          </cell>
          <cell r="X307" t="str">
            <v>USA</v>
          </cell>
          <cell r="Y307" t="str">
            <v>Illinois</v>
          </cell>
          <cell r="Z307">
            <v>2001</v>
          </cell>
        </row>
        <row r="308">
          <cell r="H308" t="str">
            <v>SRR5378787</v>
          </cell>
          <cell r="I308"/>
          <cell r="J308" t="str">
            <v>strain: FDA116971-1</v>
          </cell>
          <cell r="K308" t="str">
            <v>isolation_source: spreadable cheese</v>
          </cell>
          <cell r="L308">
            <v>3134099</v>
          </cell>
          <cell r="M308">
            <v>56</v>
          </cell>
          <cell r="N308">
            <v>3125</v>
          </cell>
          <cell r="O308" t="str">
            <v>Yes</v>
          </cell>
          <cell r="P308">
            <v>0</v>
          </cell>
          <cell r="Q308">
            <v>0</v>
          </cell>
          <cell r="R308">
            <v>0</v>
          </cell>
          <cell r="S308" t="str">
            <v>No</v>
          </cell>
          <cell r="T308" t="str">
            <v/>
          </cell>
          <cell r="U308" t="str">
            <v/>
          </cell>
          <cell r="V308">
            <v>43901.041666666664</v>
          </cell>
          <cell r="W308">
            <v>43551.041666666664</v>
          </cell>
          <cell r="X308" t="str">
            <v>USA</v>
          </cell>
          <cell r="Y308" t="str">
            <v>Illinois</v>
          </cell>
          <cell r="Z308">
            <v>2001</v>
          </cell>
        </row>
        <row r="309">
          <cell r="H309" t="str">
            <v>SRR5378819</v>
          </cell>
          <cell r="I309"/>
          <cell r="J309" t="str">
            <v>strain: FDA944225-C001-001</v>
          </cell>
          <cell r="K309" t="str">
            <v>isolation_source: Raw Milk Cheese</v>
          </cell>
          <cell r="L309">
            <v>2954751</v>
          </cell>
          <cell r="M309">
            <v>16</v>
          </cell>
          <cell r="N309">
            <v>2930</v>
          </cell>
          <cell r="O309" t="str">
            <v>Yes</v>
          </cell>
          <cell r="P309">
            <v>0</v>
          </cell>
          <cell r="Q309">
            <v>0</v>
          </cell>
          <cell r="R309">
            <v>0</v>
          </cell>
          <cell r="S309" t="str">
            <v>No</v>
          </cell>
          <cell r="T309" t="str">
            <v/>
          </cell>
          <cell r="U309" t="str">
            <v/>
          </cell>
          <cell r="V309">
            <v>43901.041666666664</v>
          </cell>
          <cell r="W309">
            <v>43550.041666666664</v>
          </cell>
          <cell r="X309" t="str">
            <v>USA</v>
          </cell>
          <cell r="Y309" t="str">
            <v>New York</v>
          </cell>
          <cell r="Z309">
            <v>2017</v>
          </cell>
        </row>
        <row r="310">
          <cell r="H310" t="str">
            <v>SRR5380992</v>
          </cell>
          <cell r="I310"/>
          <cell r="J310" t="str">
            <v>strain: 09B00813A-1</v>
          </cell>
          <cell r="K310" t="str">
            <v>isolation_source: cheese</v>
          </cell>
          <cell r="L310">
            <v>2970515</v>
          </cell>
          <cell r="M310">
            <v>106</v>
          </cell>
          <cell r="N310">
            <v>2965</v>
          </cell>
          <cell r="O310" t="str">
            <v>Yes</v>
          </cell>
          <cell r="P310">
            <v>0</v>
          </cell>
          <cell r="Q310">
            <v>0</v>
          </cell>
          <cell r="R310">
            <v>0</v>
          </cell>
          <cell r="S310" t="str">
            <v>No</v>
          </cell>
          <cell r="T310" t="str">
            <v/>
          </cell>
          <cell r="U310" t="str">
            <v/>
          </cell>
          <cell r="V310">
            <v>43563.083333333336</v>
          </cell>
          <cell r="W310">
            <v>43563.083333333336</v>
          </cell>
          <cell r="X310" t="str">
            <v>USA</v>
          </cell>
          <cell r="Y310" t="str">
            <v>New York</v>
          </cell>
          <cell r="Z310">
            <v>2009</v>
          </cell>
        </row>
        <row r="311">
          <cell r="H311" t="str">
            <v>SRR5408717</v>
          </cell>
          <cell r="I311"/>
          <cell r="J311" t="str">
            <v>strain: J4165</v>
          </cell>
          <cell r="K311" t="str">
            <v>isolation_source: cheese</v>
          </cell>
          <cell r="L311">
            <v>2890266</v>
          </cell>
          <cell r="M311">
            <v>98</v>
          </cell>
          <cell r="N311">
            <v>2853</v>
          </cell>
          <cell r="O311" t="str">
            <v>Yes</v>
          </cell>
          <cell r="P311">
            <v>0</v>
          </cell>
          <cell r="Q311">
            <v>0</v>
          </cell>
          <cell r="R311">
            <v>0</v>
          </cell>
          <cell r="S311" t="str">
            <v>No</v>
          </cell>
          <cell r="T311" t="str">
            <v/>
          </cell>
          <cell r="U311" t="str">
            <v/>
          </cell>
          <cell r="V311">
            <v>43563.083333333336</v>
          </cell>
          <cell r="W311">
            <v>43563.083333333336</v>
          </cell>
          <cell r="X311" t="str">
            <v>USA</v>
          </cell>
          <cell r="Y311" t="str">
            <v>Oregon</v>
          </cell>
          <cell r="Z311" t="str">
            <v>No data</v>
          </cell>
        </row>
        <row r="312">
          <cell r="H312" t="str">
            <v>SRR5408718</v>
          </cell>
          <cell r="J312" t="str">
            <v>strain: J4174</v>
          </cell>
          <cell r="K312" t="str">
            <v>isolation_source: cheese</v>
          </cell>
          <cell r="L312">
            <v>2942262</v>
          </cell>
          <cell r="M312">
            <v>42</v>
          </cell>
          <cell r="N312">
            <v>2895</v>
          </cell>
          <cell r="O312" t="str">
            <v>Yes</v>
          </cell>
          <cell r="P312">
            <v>0</v>
          </cell>
          <cell r="Q312">
            <v>0</v>
          </cell>
          <cell r="R312">
            <v>0</v>
          </cell>
          <cell r="S312" t="str">
            <v>No</v>
          </cell>
          <cell r="T312" t="str">
            <v/>
          </cell>
          <cell r="U312" t="str">
            <v/>
          </cell>
          <cell r="V312">
            <v>43563.083333333336</v>
          </cell>
          <cell r="W312">
            <v>43563.083333333336</v>
          </cell>
          <cell r="X312" t="str">
            <v>USA</v>
          </cell>
          <cell r="Y312" t="str">
            <v>Oregon</v>
          </cell>
          <cell r="Z312" t="str">
            <v>No data</v>
          </cell>
        </row>
        <row r="313">
          <cell r="H313" t="str">
            <v>SRR5409413</v>
          </cell>
          <cell r="J313" t="str">
            <v>strain: 10FMFO001432</v>
          </cell>
          <cell r="K313" t="str">
            <v>isolation_source: Raw cheese</v>
          </cell>
          <cell r="L313">
            <v>2951102</v>
          </cell>
          <cell r="M313">
            <v>187</v>
          </cell>
          <cell r="N313">
            <v>2970</v>
          </cell>
          <cell r="O313" t="str">
            <v>Yes</v>
          </cell>
          <cell r="P313">
            <v>0</v>
          </cell>
          <cell r="Q313">
            <v>0</v>
          </cell>
          <cell r="R313">
            <v>0</v>
          </cell>
          <cell r="S313" t="str">
            <v>No</v>
          </cell>
          <cell r="T313" t="str">
            <v/>
          </cell>
          <cell r="U313" t="str">
            <v/>
          </cell>
          <cell r="V313">
            <v>43563.083333333336</v>
          </cell>
          <cell r="W313">
            <v>43563.083333333336</v>
          </cell>
          <cell r="X313" t="str">
            <v>USA</v>
          </cell>
          <cell r="Y313" t="str">
            <v>Michigan</v>
          </cell>
          <cell r="Z313">
            <v>2010</v>
          </cell>
        </row>
        <row r="314">
          <cell r="H314" t="str">
            <v>SRR5409414</v>
          </cell>
          <cell r="J314" t="str">
            <v>strain: 10FMFO001434</v>
          </cell>
          <cell r="K314" t="str">
            <v>isolation_source: Raw Goat cheese</v>
          </cell>
          <cell r="L314">
            <v>3003840</v>
          </cell>
          <cell r="M314">
            <v>67</v>
          </cell>
          <cell r="N314">
            <v>2996</v>
          </cell>
          <cell r="O314" t="str">
            <v>Yes</v>
          </cell>
          <cell r="P314">
            <v>0</v>
          </cell>
          <cell r="Q314">
            <v>0</v>
          </cell>
          <cell r="R314">
            <v>0</v>
          </cell>
          <cell r="S314" t="str">
            <v>No</v>
          </cell>
          <cell r="T314" t="str">
            <v/>
          </cell>
          <cell r="U314" t="str">
            <v/>
          </cell>
          <cell r="V314">
            <v>43563.083333333336</v>
          </cell>
          <cell r="W314">
            <v>43563.083333333336</v>
          </cell>
          <cell r="X314" t="str">
            <v>USA</v>
          </cell>
          <cell r="Y314" t="str">
            <v>Michigan</v>
          </cell>
          <cell r="Z314">
            <v>2010</v>
          </cell>
        </row>
        <row r="315">
          <cell r="H315" t="str">
            <v>SRR5409429</v>
          </cell>
          <cell r="J315" t="str">
            <v>strain: 10FMFO001267</v>
          </cell>
          <cell r="K315" t="str">
            <v>isolation_source: cheese</v>
          </cell>
          <cell r="L315">
            <v>2936916</v>
          </cell>
          <cell r="M315">
            <v>219</v>
          </cell>
          <cell r="N315">
            <v>2958</v>
          </cell>
          <cell r="O315" t="str">
            <v>Yes</v>
          </cell>
          <cell r="P315">
            <v>0</v>
          </cell>
          <cell r="Q315">
            <v>0</v>
          </cell>
          <cell r="R315">
            <v>0</v>
          </cell>
          <cell r="S315" t="str">
            <v>No</v>
          </cell>
          <cell r="T315" t="str">
            <v/>
          </cell>
          <cell r="U315" t="str">
            <v/>
          </cell>
          <cell r="V315">
            <v>43563.083333333336</v>
          </cell>
          <cell r="W315">
            <v>43563.083333333336</v>
          </cell>
          <cell r="X315" t="str">
            <v>USA</v>
          </cell>
          <cell r="Y315" t="str">
            <v>Michigan</v>
          </cell>
          <cell r="Z315">
            <v>2010</v>
          </cell>
        </row>
        <row r="316">
          <cell r="H316" t="str">
            <v>SRR5409430</v>
          </cell>
          <cell r="J316" t="str">
            <v>strain: 09FMFO000138</v>
          </cell>
          <cell r="K316" t="str">
            <v>isolation_source: cheese</v>
          </cell>
          <cell r="L316">
            <v>2927801</v>
          </cell>
          <cell r="M316">
            <v>125</v>
          </cell>
          <cell r="N316">
            <v>2939</v>
          </cell>
          <cell r="O316" t="str">
            <v>Yes</v>
          </cell>
          <cell r="P316">
            <v>0</v>
          </cell>
          <cell r="Q316">
            <v>0</v>
          </cell>
          <cell r="R316">
            <v>0</v>
          </cell>
          <cell r="S316" t="str">
            <v>No</v>
          </cell>
          <cell r="T316" t="str">
            <v/>
          </cell>
          <cell r="U316" t="str">
            <v/>
          </cell>
          <cell r="V316">
            <v>43563.083333333336</v>
          </cell>
          <cell r="W316">
            <v>43563.083333333336</v>
          </cell>
          <cell r="X316" t="str">
            <v>USA</v>
          </cell>
          <cell r="Y316" t="str">
            <v>Michigan</v>
          </cell>
          <cell r="Z316">
            <v>2009</v>
          </cell>
        </row>
        <row r="317">
          <cell r="H317" t="str">
            <v>SRR5409438</v>
          </cell>
          <cell r="J317" t="str">
            <v>strain: 09FMFO000137</v>
          </cell>
          <cell r="K317" t="str">
            <v>isolation_source: cheese</v>
          </cell>
          <cell r="L317">
            <v>2920258</v>
          </cell>
          <cell r="M317">
            <v>214</v>
          </cell>
          <cell r="N317">
            <v>2951</v>
          </cell>
          <cell r="O317" t="str">
            <v>Yes</v>
          </cell>
          <cell r="P317">
            <v>0</v>
          </cell>
          <cell r="Q317">
            <v>0</v>
          </cell>
          <cell r="R317">
            <v>0</v>
          </cell>
          <cell r="S317" t="str">
            <v>No</v>
          </cell>
          <cell r="T317" t="str">
            <v/>
          </cell>
          <cell r="U317" t="str">
            <v/>
          </cell>
          <cell r="V317">
            <v>43563.083333333336</v>
          </cell>
          <cell r="W317">
            <v>43563.083333333336</v>
          </cell>
          <cell r="X317" t="str">
            <v>USA</v>
          </cell>
          <cell r="Y317" t="str">
            <v>Michigan</v>
          </cell>
          <cell r="Z317">
            <v>2009</v>
          </cell>
        </row>
        <row r="318">
          <cell r="H318" t="str">
            <v>SRR5409440</v>
          </cell>
          <cell r="J318" t="str">
            <v>strain: 09FMFO000055</v>
          </cell>
          <cell r="K318" t="str">
            <v>isolation_source: cheese</v>
          </cell>
          <cell r="L318">
            <v>2932628</v>
          </cell>
          <cell r="M318">
            <v>93</v>
          </cell>
          <cell r="N318">
            <v>2934</v>
          </cell>
          <cell r="O318" t="str">
            <v>Yes</v>
          </cell>
          <cell r="P318">
            <v>0</v>
          </cell>
          <cell r="Q318">
            <v>0</v>
          </cell>
          <cell r="R318">
            <v>0</v>
          </cell>
          <cell r="S318" t="str">
            <v>No</v>
          </cell>
          <cell r="T318" t="str">
            <v/>
          </cell>
          <cell r="U318" t="str">
            <v/>
          </cell>
          <cell r="V318">
            <v>43563.083333333336</v>
          </cell>
          <cell r="W318">
            <v>43563.083333333336</v>
          </cell>
          <cell r="X318" t="str">
            <v>USA</v>
          </cell>
          <cell r="Y318" t="str">
            <v>Michigan</v>
          </cell>
          <cell r="Z318">
            <v>2009</v>
          </cell>
        </row>
        <row r="319">
          <cell r="H319" t="str">
            <v>SRR5418743</v>
          </cell>
          <cell r="J319" t="str">
            <v>strain: 11FMFO000013</v>
          </cell>
          <cell r="K319" t="str">
            <v>isolation_source: Raw Milk Cheese</v>
          </cell>
          <cell r="L319">
            <v>2938998</v>
          </cell>
          <cell r="M319">
            <v>17</v>
          </cell>
          <cell r="N319">
            <v>2877</v>
          </cell>
          <cell r="O319" t="str">
            <v>Yes</v>
          </cell>
          <cell r="P319">
            <v>0</v>
          </cell>
          <cell r="Q319">
            <v>0</v>
          </cell>
          <cell r="R319">
            <v>0</v>
          </cell>
          <cell r="S319" t="str">
            <v>No</v>
          </cell>
          <cell r="T319" t="str">
            <v/>
          </cell>
          <cell r="U319" t="str">
            <v/>
          </cell>
          <cell r="V319">
            <v>43563.083333333336</v>
          </cell>
          <cell r="W319">
            <v>43563.083333333336</v>
          </cell>
          <cell r="X319" t="str">
            <v>USA</v>
          </cell>
          <cell r="Y319" t="str">
            <v>Michigan</v>
          </cell>
          <cell r="Z319">
            <v>2011</v>
          </cell>
        </row>
        <row r="320">
          <cell r="H320" t="str">
            <v>SRR5434214</v>
          </cell>
          <cell r="J320" t="str">
            <v>strain: FDA561346-1</v>
          </cell>
          <cell r="K320" t="str">
            <v>isolation_source: cubed cheddar cheese</v>
          </cell>
          <cell r="L320">
            <v>3040993</v>
          </cell>
          <cell r="M320">
            <v>35</v>
          </cell>
          <cell r="N320">
            <v>3005</v>
          </cell>
          <cell r="O320" t="str">
            <v>Yes</v>
          </cell>
          <cell r="P320">
            <v>0</v>
          </cell>
          <cell r="Q320">
            <v>0</v>
          </cell>
          <cell r="R320">
            <v>0</v>
          </cell>
          <cell r="S320" t="str">
            <v>No</v>
          </cell>
          <cell r="T320" t="str">
            <v/>
          </cell>
          <cell r="U320" t="str">
            <v/>
          </cell>
          <cell r="V320">
            <v>43901.041666666664</v>
          </cell>
          <cell r="W320">
            <v>43551.041666666664</v>
          </cell>
          <cell r="X320" t="str">
            <v>USA</v>
          </cell>
          <cell r="Y320" t="str">
            <v>California</v>
          </cell>
          <cell r="Z320">
            <v>2011</v>
          </cell>
        </row>
        <row r="321">
          <cell r="H321" t="str">
            <v>SRR5469627</v>
          </cell>
          <cell r="J321" t="str">
            <v>strain: 11FMFO001633</v>
          </cell>
          <cell r="K321" t="str">
            <v>isolation_source: cheese</v>
          </cell>
          <cell r="L321">
            <v>3050389</v>
          </cell>
          <cell r="M321">
            <v>126</v>
          </cell>
          <cell r="N321">
            <v>3047</v>
          </cell>
          <cell r="O321" t="str">
            <v>Yes</v>
          </cell>
          <cell r="P321">
            <v>0</v>
          </cell>
          <cell r="Q321">
            <v>0</v>
          </cell>
          <cell r="R321">
            <v>0</v>
          </cell>
          <cell r="S321" t="str">
            <v>No</v>
          </cell>
          <cell r="T321" t="str">
            <v/>
          </cell>
          <cell r="U321" t="str">
            <v/>
          </cell>
          <cell r="V321">
            <v>43563.083333333336</v>
          </cell>
          <cell r="W321">
            <v>43563.083333333336</v>
          </cell>
          <cell r="X321" t="str">
            <v>USA</v>
          </cell>
          <cell r="Y321" t="str">
            <v>Michigan</v>
          </cell>
          <cell r="Z321">
            <v>2011</v>
          </cell>
        </row>
        <row r="322">
          <cell r="H322" t="str">
            <v>SRR5486791</v>
          </cell>
          <cell r="J322" t="str">
            <v>strain: FDA561347-1</v>
          </cell>
          <cell r="K322" t="str">
            <v>isolation_source: shredded cheddar cheese</v>
          </cell>
          <cell r="L322">
            <v>3059482</v>
          </cell>
          <cell r="M322">
            <v>21</v>
          </cell>
          <cell r="N322">
            <v>3024</v>
          </cell>
          <cell r="O322" t="str">
            <v>Yes</v>
          </cell>
          <cell r="P322">
            <v>0</v>
          </cell>
          <cell r="Q322">
            <v>0</v>
          </cell>
          <cell r="R322">
            <v>0</v>
          </cell>
          <cell r="S322" t="str">
            <v>No</v>
          </cell>
          <cell r="T322" t="str">
            <v/>
          </cell>
          <cell r="U322" t="str">
            <v/>
          </cell>
          <cell r="V322">
            <v>43900.041666666664</v>
          </cell>
          <cell r="W322">
            <v>43550.041666666664</v>
          </cell>
          <cell r="X322" t="str">
            <v>USA</v>
          </cell>
          <cell r="Y322" t="str">
            <v>California</v>
          </cell>
          <cell r="Z322">
            <v>2011</v>
          </cell>
        </row>
        <row r="323">
          <cell r="H323" t="str">
            <v>SRR5486794</v>
          </cell>
          <cell r="J323" t="str">
            <v>strain: FDA561350 1a</v>
          </cell>
          <cell r="K323" t="str">
            <v>isolation_source: cubed cheddar cheese</v>
          </cell>
          <cell r="L323">
            <v>3031942</v>
          </cell>
          <cell r="M323">
            <v>21</v>
          </cell>
          <cell r="N323">
            <v>2994</v>
          </cell>
          <cell r="O323" t="str">
            <v>Yes</v>
          </cell>
          <cell r="P323">
            <v>0</v>
          </cell>
          <cell r="Q323">
            <v>0</v>
          </cell>
          <cell r="R323">
            <v>0</v>
          </cell>
          <cell r="S323" t="str">
            <v>No</v>
          </cell>
          <cell r="T323" t="str">
            <v/>
          </cell>
          <cell r="U323" t="str">
            <v/>
          </cell>
          <cell r="V323">
            <v>43901.041666666664</v>
          </cell>
          <cell r="W323">
            <v>43551.041666666664</v>
          </cell>
          <cell r="X323" t="str">
            <v>USA</v>
          </cell>
          <cell r="Y323" t="str">
            <v>California</v>
          </cell>
          <cell r="Z323">
            <v>2011</v>
          </cell>
        </row>
        <row r="324">
          <cell r="H324" t="str">
            <v>SRR5486795</v>
          </cell>
          <cell r="I324"/>
          <cell r="J324" t="str">
            <v>strain: FDA561350 2a</v>
          </cell>
          <cell r="K324" t="str">
            <v>isolation_source: cubed cheddar cheese</v>
          </cell>
          <cell r="L324">
            <v>3050844</v>
          </cell>
          <cell r="M324">
            <v>23</v>
          </cell>
          <cell r="N324">
            <v>3013</v>
          </cell>
          <cell r="O324" t="str">
            <v>Yes</v>
          </cell>
          <cell r="P324">
            <v>0</v>
          </cell>
          <cell r="Q324">
            <v>0</v>
          </cell>
          <cell r="R324">
            <v>0</v>
          </cell>
          <cell r="S324" t="str">
            <v>No</v>
          </cell>
          <cell r="T324" t="str">
            <v/>
          </cell>
          <cell r="U324" t="str">
            <v/>
          </cell>
          <cell r="V324">
            <v>43901.041666666664</v>
          </cell>
          <cell r="W324">
            <v>43551.041666666664</v>
          </cell>
          <cell r="X324" t="str">
            <v>USA</v>
          </cell>
          <cell r="Y324" t="str">
            <v>California</v>
          </cell>
          <cell r="Z324">
            <v>2011</v>
          </cell>
        </row>
        <row r="325">
          <cell r="H325" t="str">
            <v>SRR5494839</v>
          </cell>
          <cell r="I325"/>
          <cell r="J325" t="str">
            <v>strain: 11FMFO001646</v>
          </cell>
          <cell r="K325" t="str">
            <v>isolation_source: cheese</v>
          </cell>
          <cell r="L325">
            <v>3141185</v>
          </cell>
          <cell r="M325">
            <v>38</v>
          </cell>
          <cell r="N325">
            <v>3110</v>
          </cell>
          <cell r="O325" t="str">
            <v>Yes</v>
          </cell>
          <cell r="P325">
            <v>0</v>
          </cell>
          <cell r="Q325">
            <v>0</v>
          </cell>
          <cell r="R325">
            <v>0</v>
          </cell>
          <cell r="S325" t="str">
            <v>No</v>
          </cell>
          <cell r="T325" t="str">
            <v/>
          </cell>
          <cell r="U325" t="str">
            <v/>
          </cell>
          <cell r="V325">
            <v>43563.083333333336</v>
          </cell>
          <cell r="W325">
            <v>43563.083333333336</v>
          </cell>
          <cell r="X325" t="str">
            <v>USA</v>
          </cell>
          <cell r="Y325" t="str">
            <v>Michigan</v>
          </cell>
          <cell r="Z325">
            <v>2011</v>
          </cell>
        </row>
        <row r="326">
          <cell r="H326" t="str">
            <v>SRR5494844</v>
          </cell>
          <cell r="J326" t="str">
            <v>strain: 11FMFO001634</v>
          </cell>
          <cell r="K326" t="str">
            <v>isolation_source: cheese</v>
          </cell>
          <cell r="L326">
            <v>3046692</v>
          </cell>
          <cell r="M326">
            <v>32</v>
          </cell>
          <cell r="N326">
            <v>3015</v>
          </cell>
          <cell r="O326" t="str">
            <v>Yes</v>
          </cell>
          <cell r="P326">
            <v>0</v>
          </cell>
          <cell r="Q326">
            <v>0</v>
          </cell>
          <cell r="R326">
            <v>0</v>
          </cell>
          <cell r="S326" t="str">
            <v>No</v>
          </cell>
          <cell r="T326" t="str">
            <v/>
          </cell>
          <cell r="U326" t="str">
            <v/>
          </cell>
          <cell r="V326">
            <v>43563.083333333336</v>
          </cell>
          <cell r="W326">
            <v>43563.083333333336</v>
          </cell>
          <cell r="X326" t="str">
            <v>USA</v>
          </cell>
          <cell r="Y326" t="str">
            <v>Michigan</v>
          </cell>
          <cell r="Z326">
            <v>2011</v>
          </cell>
        </row>
        <row r="327">
          <cell r="H327" t="str">
            <v>SRR5494845</v>
          </cell>
          <cell r="J327" t="str">
            <v>strain: 11FMFO001645</v>
          </cell>
          <cell r="K327" t="str">
            <v>isolation_source: cheese</v>
          </cell>
          <cell r="L327">
            <v>3089448</v>
          </cell>
          <cell r="M327">
            <v>37</v>
          </cell>
          <cell r="N327">
            <v>3065</v>
          </cell>
          <cell r="O327" t="str">
            <v>Yes</v>
          </cell>
          <cell r="P327">
            <v>0</v>
          </cell>
          <cell r="Q327">
            <v>0</v>
          </cell>
          <cell r="R327">
            <v>0</v>
          </cell>
          <cell r="S327" t="str">
            <v>No</v>
          </cell>
          <cell r="T327" t="str">
            <v/>
          </cell>
          <cell r="U327" t="str">
            <v/>
          </cell>
          <cell r="V327">
            <v>43563.083333333336</v>
          </cell>
          <cell r="W327">
            <v>43563.083333333336</v>
          </cell>
          <cell r="X327" t="str">
            <v>USA</v>
          </cell>
          <cell r="Y327" t="str">
            <v>Michigan</v>
          </cell>
          <cell r="Z327">
            <v>2011</v>
          </cell>
        </row>
        <row r="328">
          <cell r="H328" t="str">
            <v>SRR5629166</v>
          </cell>
          <cell r="J328" t="str">
            <v>strain: FLAG-26682</v>
          </cell>
          <cell r="K328" t="str">
            <v>isolation_source: cheese</v>
          </cell>
          <cell r="L328">
            <v>3063791</v>
          </cell>
          <cell r="M328">
            <v>21</v>
          </cell>
          <cell r="N328">
            <v>3029</v>
          </cell>
          <cell r="O328" t="str">
            <v>Yes</v>
          </cell>
          <cell r="P328">
            <v>0</v>
          </cell>
          <cell r="Q328">
            <v>0</v>
          </cell>
          <cell r="R328">
            <v>0</v>
          </cell>
          <cell r="S328" t="str">
            <v>No</v>
          </cell>
          <cell r="T328" t="str">
            <v/>
          </cell>
          <cell r="U328" t="str">
            <v/>
          </cell>
          <cell r="V328">
            <v>43563.083333333336</v>
          </cell>
          <cell r="W328">
            <v>43563.083333333336</v>
          </cell>
          <cell r="X328" t="str">
            <v>USA</v>
          </cell>
          <cell r="Y328" t="str">
            <v>Florida</v>
          </cell>
          <cell r="Z328">
            <v>2017</v>
          </cell>
        </row>
        <row r="329">
          <cell r="H329" t="str">
            <v>SRR5629166</v>
          </cell>
          <cell r="J329" t="str">
            <v>strain: FDA568230-1</v>
          </cell>
          <cell r="K329" t="str">
            <v>isolation_source: cheese\, mexican soft</v>
          </cell>
          <cell r="L329">
            <v>2945588</v>
          </cell>
          <cell r="M329">
            <v>298</v>
          </cell>
          <cell r="N329">
            <v>2990</v>
          </cell>
          <cell r="O329" t="str">
            <v>Yes</v>
          </cell>
          <cell r="P329">
            <v>0</v>
          </cell>
          <cell r="Q329">
            <v>0</v>
          </cell>
          <cell r="R329">
            <v>0</v>
          </cell>
          <cell r="S329" t="str">
            <v>No</v>
          </cell>
          <cell r="T329" t="str">
            <v/>
          </cell>
          <cell r="U329" t="str">
            <v/>
          </cell>
          <cell r="V329">
            <v>43902.041666666664</v>
          </cell>
          <cell r="W329">
            <v>43563.083333333336</v>
          </cell>
          <cell r="X329" t="str">
            <v>USA</v>
          </cell>
          <cell r="Y329" t="str">
            <v>New Jersey</v>
          </cell>
          <cell r="Z329">
            <v>2009</v>
          </cell>
        </row>
        <row r="330">
          <cell r="H330" t="str">
            <v>SRR5645596</v>
          </cell>
          <cell r="J330" t="str">
            <v>strain: 12FMFO000382</v>
          </cell>
          <cell r="K330" t="str">
            <v>isolation_source: cheese</v>
          </cell>
          <cell r="L330">
            <v>3020261</v>
          </cell>
          <cell r="M330">
            <v>31</v>
          </cell>
          <cell r="N330">
            <v>2995</v>
          </cell>
          <cell r="O330" t="str">
            <v>Yes</v>
          </cell>
          <cell r="P330">
            <v>0</v>
          </cell>
          <cell r="Q330">
            <v>0</v>
          </cell>
          <cell r="R330">
            <v>0</v>
          </cell>
          <cell r="S330" t="str">
            <v>No</v>
          </cell>
          <cell r="T330" t="str">
            <v/>
          </cell>
          <cell r="U330" t="str">
            <v/>
          </cell>
          <cell r="V330">
            <v>43564.083333333336</v>
          </cell>
          <cell r="W330">
            <v>43564.083333333336</v>
          </cell>
          <cell r="X330" t="str">
            <v>USA</v>
          </cell>
          <cell r="Y330" t="str">
            <v>Michigan</v>
          </cell>
          <cell r="Z330">
            <v>2012</v>
          </cell>
        </row>
        <row r="331">
          <cell r="H331" t="str">
            <v>SRR5645600</v>
          </cell>
          <cell r="I331"/>
          <cell r="J331" t="str">
            <v>strain: 12FMFO000381</v>
          </cell>
          <cell r="K331" t="str">
            <v>isolation_source: cheese</v>
          </cell>
          <cell r="L331">
            <v>3024117</v>
          </cell>
          <cell r="M331">
            <v>41</v>
          </cell>
          <cell r="N331">
            <v>3004</v>
          </cell>
          <cell r="O331" t="str">
            <v>Yes</v>
          </cell>
          <cell r="P331">
            <v>0</v>
          </cell>
          <cell r="Q331">
            <v>0</v>
          </cell>
          <cell r="R331">
            <v>0</v>
          </cell>
          <cell r="S331" t="str">
            <v>No</v>
          </cell>
          <cell r="T331" t="str">
            <v/>
          </cell>
          <cell r="U331" t="str">
            <v/>
          </cell>
          <cell r="V331">
            <v>43563.083333333336</v>
          </cell>
          <cell r="W331">
            <v>43563.083333333336</v>
          </cell>
          <cell r="X331" t="str">
            <v>USA</v>
          </cell>
          <cell r="Y331" t="str">
            <v>Michigan</v>
          </cell>
          <cell r="Z331">
            <v>2012</v>
          </cell>
        </row>
        <row r="332">
          <cell r="H332" t="str">
            <v>SRR5646644</v>
          </cell>
          <cell r="I332"/>
          <cell r="J332" t="str">
            <v>strain: 08B08233A-1</v>
          </cell>
          <cell r="K332" t="str">
            <v>isolation_source: cheese</v>
          </cell>
          <cell r="L332">
            <v>2895412</v>
          </cell>
          <cell r="M332">
            <v>146</v>
          </cell>
          <cell r="N332">
            <v>2920</v>
          </cell>
          <cell r="O332" t="str">
            <v>Yes</v>
          </cell>
          <cell r="P332">
            <v>0</v>
          </cell>
          <cell r="Q332">
            <v>0</v>
          </cell>
          <cell r="R332">
            <v>0</v>
          </cell>
          <cell r="S332" t="str">
            <v>No</v>
          </cell>
          <cell r="T332" t="str">
            <v/>
          </cell>
          <cell r="U332" t="str">
            <v/>
          </cell>
          <cell r="V332">
            <v>43558.083333333336</v>
          </cell>
          <cell r="W332">
            <v>43558.083333333336</v>
          </cell>
          <cell r="X332" t="str">
            <v>USA</v>
          </cell>
          <cell r="Y332" t="str">
            <v>New York</v>
          </cell>
          <cell r="Z332">
            <v>2008</v>
          </cell>
        </row>
        <row r="333">
          <cell r="H333" t="str">
            <v>SRR5646645</v>
          </cell>
          <cell r="I333"/>
          <cell r="J333" t="str">
            <v>strain: 08B08234A-1</v>
          </cell>
          <cell r="K333" t="str">
            <v>isolation_source: cheese</v>
          </cell>
          <cell r="L333">
            <v>2887378</v>
          </cell>
          <cell r="M333">
            <v>186</v>
          </cell>
          <cell r="N333">
            <v>2932</v>
          </cell>
          <cell r="O333" t="str">
            <v>Yes</v>
          </cell>
          <cell r="P333">
            <v>0</v>
          </cell>
          <cell r="Q333">
            <v>0</v>
          </cell>
          <cell r="R333">
            <v>0</v>
          </cell>
          <cell r="S333" t="str">
            <v>No</v>
          </cell>
          <cell r="T333" t="str">
            <v/>
          </cell>
          <cell r="U333" t="str">
            <v/>
          </cell>
          <cell r="V333">
            <v>43558.083333333336</v>
          </cell>
          <cell r="W333">
            <v>43558.083333333336</v>
          </cell>
          <cell r="X333" t="str">
            <v>USA</v>
          </cell>
          <cell r="Y333" t="str">
            <v>New York</v>
          </cell>
          <cell r="Z333">
            <v>2008</v>
          </cell>
        </row>
        <row r="334">
          <cell r="H334" t="str">
            <v>SRR5663603</v>
          </cell>
          <cell r="I334"/>
          <cell r="J334" t="str">
            <v>strain: 12FMFO000474</v>
          </cell>
          <cell r="K334" t="str">
            <v>isolation_source: cheese</v>
          </cell>
          <cell r="L334">
            <v>3072158</v>
          </cell>
          <cell r="M334">
            <v>36</v>
          </cell>
          <cell r="N334">
            <v>3048</v>
          </cell>
          <cell r="O334" t="str">
            <v>Yes</v>
          </cell>
          <cell r="P334">
            <v>0</v>
          </cell>
          <cell r="Q334">
            <v>0</v>
          </cell>
          <cell r="R334">
            <v>0</v>
          </cell>
          <cell r="S334" t="str">
            <v>No</v>
          </cell>
          <cell r="T334" t="str">
            <v/>
          </cell>
          <cell r="U334" t="str">
            <v/>
          </cell>
          <cell r="V334">
            <v>43563.083333333336</v>
          </cell>
          <cell r="W334">
            <v>43563.083333333336</v>
          </cell>
          <cell r="X334" t="str">
            <v>USA</v>
          </cell>
          <cell r="Y334" t="str">
            <v>Michigan</v>
          </cell>
          <cell r="Z334">
            <v>2012</v>
          </cell>
        </row>
        <row r="335">
          <cell r="H335" t="str">
            <v>SRR5663634</v>
          </cell>
          <cell r="J335" t="str">
            <v>strain: 12FMFO000390</v>
          </cell>
          <cell r="K335" t="str">
            <v>isolation_source: cheese</v>
          </cell>
          <cell r="L335">
            <v>3085499</v>
          </cell>
          <cell r="M335">
            <v>34</v>
          </cell>
          <cell r="N335">
            <v>3057</v>
          </cell>
          <cell r="O335" t="str">
            <v>Yes</v>
          </cell>
          <cell r="P335">
            <v>0</v>
          </cell>
          <cell r="Q335">
            <v>0</v>
          </cell>
          <cell r="R335">
            <v>0</v>
          </cell>
          <cell r="S335" t="str">
            <v>No</v>
          </cell>
          <cell r="T335" t="str">
            <v/>
          </cell>
          <cell r="U335" t="str">
            <v/>
          </cell>
          <cell r="V335">
            <v>43563.083333333336</v>
          </cell>
          <cell r="W335">
            <v>43563.083333333336</v>
          </cell>
          <cell r="X335" t="str">
            <v>USA</v>
          </cell>
          <cell r="Y335" t="str">
            <v>Michigan</v>
          </cell>
          <cell r="Z335">
            <v>2012</v>
          </cell>
        </row>
        <row r="336">
          <cell r="H336" t="str">
            <v>SRR5667286</v>
          </cell>
          <cell r="J336" t="str">
            <v>strain: FDA646900 1-1</v>
          </cell>
          <cell r="K336" t="str">
            <v>isolation_source: cotija cheese</v>
          </cell>
          <cell r="L336">
            <v>3174619</v>
          </cell>
          <cell r="M336">
            <v>29</v>
          </cell>
          <cell r="N336">
            <v>3152</v>
          </cell>
          <cell r="O336" t="str">
            <v>Yes</v>
          </cell>
          <cell r="P336">
            <v>0</v>
          </cell>
          <cell r="Q336">
            <v>0</v>
          </cell>
          <cell r="R336">
            <v>0</v>
          </cell>
          <cell r="S336" t="str">
            <v>No</v>
          </cell>
          <cell r="T336" t="str">
            <v/>
          </cell>
          <cell r="U336" t="str">
            <v/>
          </cell>
          <cell r="V336">
            <v>43901.041666666664</v>
          </cell>
          <cell r="W336">
            <v>43550.041666666664</v>
          </cell>
          <cell r="X336" t="str">
            <v>Mexico</v>
          </cell>
          <cell r="Z336">
            <v>2010</v>
          </cell>
        </row>
        <row r="337">
          <cell r="H337" t="str">
            <v>SRR5676318</v>
          </cell>
          <cell r="J337" t="str">
            <v>strain: MOD1_LS806</v>
          </cell>
          <cell r="K337" t="str">
            <v>isolation_source: cheese</v>
          </cell>
          <cell r="L337">
            <v>2999208</v>
          </cell>
          <cell r="M337">
            <v>19</v>
          </cell>
          <cell r="N337">
            <v>2939</v>
          </cell>
          <cell r="O337" t="str">
            <v>Yes</v>
          </cell>
          <cell r="P337">
            <v>0</v>
          </cell>
          <cell r="Q337">
            <v>0</v>
          </cell>
          <cell r="R337">
            <v>0</v>
          </cell>
          <cell r="S337" t="str">
            <v>No</v>
          </cell>
          <cell r="T337" t="str">
            <v/>
          </cell>
          <cell r="U337" t="str">
            <v/>
          </cell>
          <cell r="V337">
            <v>44187.041666666664</v>
          </cell>
          <cell r="W337">
            <v>44187.041666666664</v>
          </cell>
          <cell r="X337" t="str">
            <v>USA</v>
          </cell>
          <cell r="Y337" t="str">
            <v>California</v>
          </cell>
          <cell r="Z337">
            <v>2012</v>
          </cell>
        </row>
        <row r="338">
          <cell r="H338" t="str">
            <v>SRR5680838</v>
          </cell>
          <cell r="J338" t="str">
            <v>strain: 10FMFO001433</v>
          </cell>
          <cell r="K338" t="str">
            <v>isolation_source: Raw cheese</v>
          </cell>
          <cell r="L338">
            <v>2996600</v>
          </cell>
          <cell r="M338">
            <v>22</v>
          </cell>
          <cell r="N338">
            <v>2979</v>
          </cell>
          <cell r="O338" t="str">
            <v>Yes</v>
          </cell>
          <cell r="P338">
            <v>0</v>
          </cell>
          <cell r="Q338">
            <v>0</v>
          </cell>
          <cell r="R338">
            <v>0</v>
          </cell>
          <cell r="S338" t="str">
            <v>No</v>
          </cell>
          <cell r="T338" t="str">
            <v/>
          </cell>
          <cell r="U338" t="str">
            <v/>
          </cell>
          <cell r="V338">
            <v>43563.083333333336</v>
          </cell>
          <cell r="W338">
            <v>43563.083333333336</v>
          </cell>
          <cell r="X338" t="str">
            <v>USA</v>
          </cell>
          <cell r="Y338" t="str">
            <v>Michigan</v>
          </cell>
          <cell r="Z338">
            <v>2010</v>
          </cell>
        </row>
        <row r="339">
          <cell r="H339" t="str">
            <v>SRR5758428</v>
          </cell>
          <cell r="J339" t="str">
            <v>strain: FDA853098 C002-001</v>
          </cell>
          <cell r="K339" t="str">
            <v>isolation_source: Racelette Cheese</v>
          </cell>
          <cell r="L339">
            <v>2994730</v>
          </cell>
          <cell r="M339">
            <v>13</v>
          </cell>
          <cell r="N339">
            <v>2963</v>
          </cell>
          <cell r="O339" t="str">
            <v>Yes</v>
          </cell>
          <cell r="P339">
            <v>0</v>
          </cell>
          <cell r="Q339">
            <v>0</v>
          </cell>
          <cell r="R339">
            <v>0</v>
          </cell>
          <cell r="S339" t="str">
            <v>No</v>
          </cell>
          <cell r="T339" t="str">
            <v/>
          </cell>
          <cell r="U339" t="str">
            <v/>
          </cell>
          <cell r="V339">
            <v>43901.041666666664</v>
          </cell>
          <cell r="W339">
            <v>43558.083333333336</v>
          </cell>
          <cell r="X339" t="str">
            <v>France</v>
          </cell>
          <cell r="Z339">
            <v>2014</v>
          </cell>
        </row>
        <row r="340">
          <cell r="H340" t="str">
            <v>SRR5804999</v>
          </cell>
          <cell r="J340" t="str">
            <v>strain: VA-WGS-17082</v>
          </cell>
          <cell r="K340" t="str">
            <v>isolation_source: cheese</v>
          </cell>
          <cell r="L340">
            <v>2965084</v>
          </cell>
          <cell r="M340">
            <v>21</v>
          </cell>
          <cell r="N340">
            <v>2944</v>
          </cell>
          <cell r="O340" t="str">
            <v>Yes</v>
          </cell>
          <cell r="P340">
            <v>0</v>
          </cell>
          <cell r="Q340">
            <v>0</v>
          </cell>
          <cell r="R340">
            <v>0</v>
          </cell>
          <cell r="S340" t="str">
            <v>No</v>
          </cell>
          <cell r="T340" t="str">
            <v/>
          </cell>
          <cell r="U340" t="str">
            <v/>
          </cell>
          <cell r="V340">
            <v>43558.083333333336</v>
          </cell>
          <cell r="W340">
            <v>43558.083333333336</v>
          </cell>
          <cell r="X340" t="str">
            <v>USA</v>
          </cell>
          <cell r="Z340">
            <v>2017</v>
          </cell>
        </row>
        <row r="341">
          <cell r="H341" t="str">
            <v>SRR5811621</v>
          </cell>
          <cell r="I341"/>
          <cell r="J341" t="str">
            <v>strain: FDA558640 2-11</v>
          </cell>
          <cell r="K341" t="str">
            <v>isolation_source: goat cheese</v>
          </cell>
          <cell r="L341">
            <v>3208098</v>
          </cell>
          <cell r="M341">
            <v>30</v>
          </cell>
          <cell r="N341">
            <v>3216</v>
          </cell>
          <cell r="O341" t="str">
            <v>Yes</v>
          </cell>
          <cell r="P341">
            <v>0</v>
          </cell>
          <cell r="Q341">
            <v>0</v>
          </cell>
          <cell r="R341">
            <v>0</v>
          </cell>
          <cell r="S341" t="str">
            <v>No</v>
          </cell>
          <cell r="T341" t="str">
            <v/>
          </cell>
          <cell r="U341" t="str">
            <v/>
          </cell>
          <cell r="V341">
            <v>43901.041666666664</v>
          </cell>
          <cell r="W341">
            <v>43550.041666666664</v>
          </cell>
          <cell r="X341" t="str">
            <v>Spain</v>
          </cell>
          <cell r="Y341"/>
          <cell r="Z341">
            <v>2009</v>
          </cell>
        </row>
        <row r="342">
          <cell r="H342" t="str">
            <v>SRR5817942</v>
          </cell>
          <cell r="I342"/>
          <cell r="J342" t="str">
            <v>strain: FDA593566 2-1</v>
          </cell>
          <cell r="K342" t="str">
            <v>isolation_source: cheese</v>
          </cell>
          <cell r="L342">
            <v>2981445</v>
          </cell>
          <cell r="M342">
            <v>25</v>
          </cell>
          <cell r="N342">
            <v>2984</v>
          </cell>
          <cell r="O342" t="str">
            <v>Yes</v>
          </cell>
          <cell r="P342">
            <v>0</v>
          </cell>
          <cell r="Q342">
            <v>0</v>
          </cell>
          <cell r="R342">
            <v>0</v>
          </cell>
          <cell r="S342" t="str">
            <v>No</v>
          </cell>
          <cell r="T342" t="str">
            <v/>
          </cell>
          <cell r="U342" t="str">
            <v/>
          </cell>
          <cell r="V342">
            <v>43901.041666666664</v>
          </cell>
          <cell r="W342">
            <v>43551.041666666664</v>
          </cell>
          <cell r="X342" t="str">
            <v>USA</v>
          </cell>
          <cell r="Y342" t="str">
            <v>Washington</v>
          </cell>
          <cell r="Z342">
            <v>2010</v>
          </cell>
        </row>
        <row r="343">
          <cell r="H343" t="str">
            <v>SRR5817943</v>
          </cell>
          <cell r="J343" t="str">
            <v>strain: FDA593561 1-7</v>
          </cell>
          <cell r="K343" t="str">
            <v>isolation_source: cow/goat raw milk cheese</v>
          </cell>
          <cell r="L343">
            <v>3084992</v>
          </cell>
          <cell r="M343">
            <v>15</v>
          </cell>
          <cell r="N343">
            <v>3046</v>
          </cell>
          <cell r="O343" t="str">
            <v>Yes</v>
          </cell>
          <cell r="P343">
            <v>0</v>
          </cell>
          <cell r="Q343">
            <v>0</v>
          </cell>
          <cell r="R343">
            <v>0</v>
          </cell>
          <cell r="S343" t="str">
            <v>No</v>
          </cell>
          <cell r="T343" t="str">
            <v/>
          </cell>
          <cell r="U343" t="str">
            <v/>
          </cell>
          <cell r="V343">
            <v>43901.041666666664</v>
          </cell>
          <cell r="W343">
            <v>43551.041666666664</v>
          </cell>
          <cell r="X343" t="str">
            <v>USA</v>
          </cell>
          <cell r="Y343" t="str">
            <v>Washington</v>
          </cell>
          <cell r="Z343">
            <v>2010</v>
          </cell>
        </row>
        <row r="344">
          <cell r="H344" t="str">
            <v>SRR5817944</v>
          </cell>
          <cell r="J344" t="str">
            <v>strain: FDA593561 2-16</v>
          </cell>
          <cell r="K344" t="str">
            <v>isolation_source: cow/goat raw milk cheese</v>
          </cell>
          <cell r="L344">
            <v>3078605</v>
          </cell>
          <cell r="M344">
            <v>16</v>
          </cell>
          <cell r="N344">
            <v>3041</v>
          </cell>
          <cell r="O344" t="str">
            <v>Yes</v>
          </cell>
          <cell r="P344">
            <v>0</v>
          </cell>
          <cell r="Q344">
            <v>0</v>
          </cell>
          <cell r="R344">
            <v>0</v>
          </cell>
          <cell r="S344" t="str">
            <v>No</v>
          </cell>
          <cell r="T344" t="str">
            <v/>
          </cell>
          <cell r="U344" t="str">
            <v/>
          </cell>
          <cell r="V344">
            <v>43900.041666666664</v>
          </cell>
          <cell r="W344">
            <v>43550.041666666664</v>
          </cell>
          <cell r="X344" t="str">
            <v>USA</v>
          </cell>
          <cell r="Y344" t="str">
            <v>Washington</v>
          </cell>
          <cell r="Z344">
            <v>2010</v>
          </cell>
        </row>
        <row r="345">
          <cell r="H345" t="str">
            <v>SRR5817980</v>
          </cell>
          <cell r="J345" t="str">
            <v>strain: FLAG-23765</v>
          </cell>
          <cell r="K345" t="str">
            <v>isolation_source: white cheese</v>
          </cell>
          <cell r="L345">
            <v>3102178</v>
          </cell>
          <cell r="M345">
            <v>31</v>
          </cell>
          <cell r="N345">
            <v>3056</v>
          </cell>
          <cell r="O345" t="str">
            <v>Yes</v>
          </cell>
          <cell r="P345">
            <v>0</v>
          </cell>
          <cell r="Q345">
            <v>0</v>
          </cell>
          <cell r="R345">
            <v>0</v>
          </cell>
          <cell r="S345" t="str">
            <v>No</v>
          </cell>
          <cell r="T345" t="str">
            <v/>
          </cell>
          <cell r="U345" t="str">
            <v/>
          </cell>
          <cell r="V345">
            <v>43558.083333333336</v>
          </cell>
          <cell r="W345">
            <v>43558.083333333336</v>
          </cell>
          <cell r="X345" t="str">
            <v>USA</v>
          </cell>
          <cell r="Y345" t="str">
            <v>Florida</v>
          </cell>
          <cell r="Z345">
            <v>2002</v>
          </cell>
        </row>
        <row r="346">
          <cell r="H346" t="str">
            <v>SRR5947604</v>
          </cell>
          <cell r="J346" t="str">
            <v>strain: FDA602885-1</v>
          </cell>
          <cell r="K346" t="str">
            <v>isolation_source: soft cheese</v>
          </cell>
          <cell r="L346">
            <v>3041197</v>
          </cell>
          <cell r="M346">
            <v>13</v>
          </cell>
          <cell r="N346">
            <v>3005</v>
          </cell>
          <cell r="O346" t="str">
            <v>Yes</v>
          </cell>
          <cell r="P346">
            <v>0</v>
          </cell>
          <cell r="Q346">
            <v>0</v>
          </cell>
          <cell r="R346">
            <v>0</v>
          </cell>
          <cell r="S346" t="str">
            <v>No</v>
          </cell>
          <cell r="T346" t="str">
            <v/>
          </cell>
          <cell r="U346" t="str">
            <v/>
          </cell>
          <cell r="V346">
            <v>43901.041666666664</v>
          </cell>
          <cell r="W346">
            <v>43551.041666666664</v>
          </cell>
          <cell r="X346" t="str">
            <v>USA</v>
          </cell>
          <cell r="Y346" t="str">
            <v>Washington</v>
          </cell>
          <cell r="Z346">
            <v>2010</v>
          </cell>
        </row>
        <row r="347">
          <cell r="H347" t="str">
            <v>SRR5947606</v>
          </cell>
          <cell r="J347" t="str">
            <v>strain: FDA602885-2</v>
          </cell>
          <cell r="K347" t="str">
            <v>isolation_source: soft cheese</v>
          </cell>
          <cell r="L347">
            <v>3032354</v>
          </cell>
          <cell r="M347">
            <v>12</v>
          </cell>
          <cell r="N347">
            <v>2998</v>
          </cell>
          <cell r="O347" t="str">
            <v>Yes</v>
          </cell>
          <cell r="P347">
            <v>0</v>
          </cell>
          <cell r="Q347">
            <v>0</v>
          </cell>
          <cell r="R347">
            <v>0</v>
          </cell>
          <cell r="S347" t="str">
            <v>No</v>
          </cell>
          <cell r="T347" t="str">
            <v/>
          </cell>
          <cell r="U347" t="str">
            <v/>
          </cell>
          <cell r="V347">
            <v>43901.041666666664</v>
          </cell>
          <cell r="W347">
            <v>43551.041666666664</v>
          </cell>
          <cell r="X347" t="str">
            <v>USA</v>
          </cell>
          <cell r="Y347" t="str">
            <v>Washington</v>
          </cell>
          <cell r="Z347">
            <v>2010</v>
          </cell>
        </row>
        <row r="348">
          <cell r="H348" t="str">
            <v>SRR5947665</v>
          </cell>
          <cell r="J348" t="str">
            <v>strain: FDA657082-9</v>
          </cell>
          <cell r="K348" t="str">
            <v>isolation_source: cheese</v>
          </cell>
          <cell r="L348">
            <v>3060608</v>
          </cell>
          <cell r="M348">
            <v>19</v>
          </cell>
          <cell r="N348">
            <v>3026</v>
          </cell>
          <cell r="O348" t="str">
            <v>Yes</v>
          </cell>
          <cell r="P348">
            <v>0</v>
          </cell>
          <cell r="Q348">
            <v>0</v>
          </cell>
          <cell r="R348">
            <v>0</v>
          </cell>
          <cell r="S348" t="str">
            <v>No</v>
          </cell>
          <cell r="T348" t="str">
            <v/>
          </cell>
          <cell r="U348" t="str">
            <v/>
          </cell>
          <cell r="V348">
            <v>43901.041666666664</v>
          </cell>
          <cell r="W348">
            <v>43551.041666666664</v>
          </cell>
          <cell r="X348" t="str">
            <v>USA</v>
          </cell>
          <cell r="Y348" t="str">
            <v>Washington</v>
          </cell>
          <cell r="Z348">
            <v>2010</v>
          </cell>
        </row>
        <row r="349">
          <cell r="H349" t="str">
            <v>SRR5985519</v>
          </cell>
          <cell r="J349" t="str">
            <v>strain: FDA657082-8</v>
          </cell>
          <cell r="K349" t="str">
            <v>isolation_source: cheese</v>
          </cell>
          <cell r="L349">
            <v>3003686</v>
          </cell>
          <cell r="M349">
            <v>18</v>
          </cell>
          <cell r="N349">
            <v>2968</v>
          </cell>
          <cell r="O349" t="str">
            <v>Yes</v>
          </cell>
          <cell r="P349">
            <v>0</v>
          </cell>
          <cell r="Q349">
            <v>0</v>
          </cell>
          <cell r="R349">
            <v>0</v>
          </cell>
          <cell r="S349" t="str">
            <v>No</v>
          </cell>
          <cell r="T349" t="str">
            <v/>
          </cell>
          <cell r="U349" t="str">
            <v/>
          </cell>
          <cell r="V349">
            <v>43901.041666666664</v>
          </cell>
          <cell r="W349">
            <v>43551.041666666664</v>
          </cell>
          <cell r="X349" t="str">
            <v>USA</v>
          </cell>
          <cell r="Y349" t="str">
            <v>Washington</v>
          </cell>
          <cell r="Z349">
            <v>2010</v>
          </cell>
        </row>
        <row r="350">
          <cell r="H350" t="str">
            <v>SRR5985678</v>
          </cell>
          <cell r="I350"/>
          <cell r="J350" t="str">
            <v>strain: FDA657082-7</v>
          </cell>
          <cell r="K350" t="str">
            <v>isolation_source: cheese</v>
          </cell>
          <cell r="L350">
            <v>3024365</v>
          </cell>
          <cell r="M350">
            <v>17</v>
          </cell>
          <cell r="N350">
            <v>2993</v>
          </cell>
          <cell r="O350" t="str">
            <v>Yes</v>
          </cell>
          <cell r="P350">
            <v>0</v>
          </cell>
          <cell r="Q350">
            <v>0</v>
          </cell>
          <cell r="R350">
            <v>0</v>
          </cell>
          <cell r="S350" t="str">
            <v>No</v>
          </cell>
          <cell r="T350" t="str">
            <v/>
          </cell>
          <cell r="U350" t="str">
            <v/>
          </cell>
          <cell r="V350">
            <v>43900.041666666664</v>
          </cell>
          <cell r="W350">
            <v>43550.041666666664</v>
          </cell>
          <cell r="X350" t="str">
            <v>USA</v>
          </cell>
          <cell r="Y350" t="str">
            <v>Washington</v>
          </cell>
          <cell r="Z350">
            <v>2010</v>
          </cell>
        </row>
        <row r="351">
          <cell r="H351" t="str">
            <v>SRR5990406</v>
          </cell>
          <cell r="I351"/>
          <cell r="J351" t="str">
            <v>strain: FDA657082-3</v>
          </cell>
          <cell r="K351" t="str">
            <v>isolation_source: cheese</v>
          </cell>
          <cell r="L351">
            <v>3082747</v>
          </cell>
          <cell r="M351">
            <v>17</v>
          </cell>
          <cell r="N351">
            <v>3043</v>
          </cell>
          <cell r="O351" t="str">
            <v>Yes</v>
          </cell>
          <cell r="P351">
            <v>0</v>
          </cell>
          <cell r="Q351">
            <v>0</v>
          </cell>
          <cell r="R351">
            <v>0</v>
          </cell>
          <cell r="S351" t="str">
            <v>No</v>
          </cell>
          <cell r="T351" t="str">
            <v/>
          </cell>
          <cell r="U351" t="str">
            <v/>
          </cell>
          <cell r="V351">
            <v>43901.041666666664</v>
          </cell>
          <cell r="W351">
            <v>43551.041666666664</v>
          </cell>
          <cell r="X351" t="str">
            <v>USA</v>
          </cell>
          <cell r="Y351" t="str">
            <v>Washington</v>
          </cell>
          <cell r="Z351">
            <v>2010</v>
          </cell>
        </row>
        <row r="352">
          <cell r="H352" t="str">
            <v>SRR6000474</v>
          </cell>
          <cell r="I352"/>
          <cell r="J352" t="str">
            <v>strain: NYAG_09B00813A-1</v>
          </cell>
          <cell r="K352" t="str">
            <v>isolation_source: cheese-queso fresco</v>
          </cell>
          <cell r="L352">
            <v>3025448</v>
          </cell>
          <cell r="M352">
            <v>36</v>
          </cell>
          <cell r="N352">
            <v>3007</v>
          </cell>
          <cell r="O352" t="str">
            <v>Yes</v>
          </cell>
          <cell r="P352">
            <v>0</v>
          </cell>
          <cell r="Q352">
            <v>0</v>
          </cell>
          <cell r="R352">
            <v>0</v>
          </cell>
          <cell r="S352" t="str">
            <v>No</v>
          </cell>
          <cell r="T352" t="str">
            <v/>
          </cell>
          <cell r="U352" t="str">
            <v/>
          </cell>
          <cell r="V352">
            <v>43558.083333333336</v>
          </cell>
          <cell r="W352">
            <v>43558.083333333336</v>
          </cell>
          <cell r="X352" t="str">
            <v>USA</v>
          </cell>
          <cell r="Y352" t="str">
            <v>New York</v>
          </cell>
          <cell r="Z352">
            <v>2009</v>
          </cell>
        </row>
        <row r="353">
          <cell r="H353" t="str">
            <v>SRR6109294</v>
          </cell>
          <cell r="J353" t="str">
            <v>strain: 12FMFO000392</v>
          </cell>
          <cell r="K353" t="str">
            <v>isolation_source: cheese</v>
          </cell>
          <cell r="L353">
            <v>3071924</v>
          </cell>
          <cell r="M353">
            <v>56</v>
          </cell>
          <cell r="N353">
            <v>3046</v>
          </cell>
          <cell r="O353" t="str">
            <v>Yes</v>
          </cell>
          <cell r="P353">
            <v>0</v>
          </cell>
          <cell r="Q353">
            <v>0</v>
          </cell>
          <cell r="R353">
            <v>0</v>
          </cell>
          <cell r="S353" t="str">
            <v>No</v>
          </cell>
          <cell r="T353" t="str">
            <v/>
          </cell>
          <cell r="U353" t="str">
            <v/>
          </cell>
          <cell r="V353">
            <v>43563.083333333336</v>
          </cell>
          <cell r="W353">
            <v>43563.083333333336</v>
          </cell>
          <cell r="X353" t="str">
            <v>USA</v>
          </cell>
          <cell r="Y353" t="str">
            <v>Michigan</v>
          </cell>
          <cell r="Z353">
            <v>2012</v>
          </cell>
        </row>
        <row r="354">
          <cell r="H354" t="str">
            <v>SRR6207491</v>
          </cell>
          <cell r="J354" t="str">
            <v>strain: FDA657082-1</v>
          </cell>
          <cell r="K354" t="str">
            <v>isolation_source: cheese</v>
          </cell>
          <cell r="L354">
            <v>3001342</v>
          </cell>
          <cell r="M354">
            <v>45</v>
          </cell>
          <cell r="N354">
            <v>2986</v>
          </cell>
          <cell r="O354" t="str">
            <v>Yes</v>
          </cell>
          <cell r="P354">
            <v>0</v>
          </cell>
          <cell r="Q354">
            <v>0</v>
          </cell>
          <cell r="R354">
            <v>0</v>
          </cell>
          <cell r="S354" t="str">
            <v>No</v>
          </cell>
          <cell r="T354" t="str">
            <v/>
          </cell>
          <cell r="U354" t="str">
            <v/>
          </cell>
          <cell r="V354">
            <v>43901.041666666664</v>
          </cell>
          <cell r="W354">
            <v>43551.041666666664</v>
          </cell>
          <cell r="X354" t="str">
            <v>USA</v>
          </cell>
          <cell r="Y354" t="str">
            <v>Washington</v>
          </cell>
          <cell r="Z354">
            <v>2010</v>
          </cell>
        </row>
        <row r="355">
          <cell r="H355" t="str">
            <v>SRR6207755</v>
          </cell>
          <cell r="J355" t="str">
            <v>strain: FDA593564 2-1</v>
          </cell>
          <cell r="K355" t="str">
            <v>isolation_source: pasteurized milk queso fresco cheese wheels (3 lb) in vac-packed plastic</v>
          </cell>
          <cell r="L355">
            <v>3063193</v>
          </cell>
          <cell r="M355">
            <v>22</v>
          </cell>
          <cell r="N355">
            <v>3025</v>
          </cell>
          <cell r="O355" t="str">
            <v>Yes</v>
          </cell>
          <cell r="P355">
            <v>0</v>
          </cell>
          <cell r="Q355">
            <v>0</v>
          </cell>
          <cell r="R355">
            <v>0</v>
          </cell>
          <cell r="S355" t="str">
            <v>No</v>
          </cell>
          <cell r="T355" t="str">
            <v/>
          </cell>
          <cell r="U355" t="str">
            <v/>
          </cell>
          <cell r="V355">
            <v>43901.041666666664</v>
          </cell>
          <cell r="W355">
            <v>43551.041666666664</v>
          </cell>
          <cell r="X355" t="str">
            <v>USA</v>
          </cell>
          <cell r="Y355" t="str">
            <v>Washington</v>
          </cell>
          <cell r="Z355">
            <v>2010</v>
          </cell>
        </row>
        <row r="356">
          <cell r="H356" t="str">
            <v>SRR6208260</v>
          </cell>
          <cell r="J356" t="str">
            <v>strain: FDA593563 1-1</v>
          </cell>
          <cell r="K356" t="str">
            <v>isolation_source: pasteurized milk queso fresco cheese wheels (16 oz) in vac-packed plastic</v>
          </cell>
          <cell r="L356">
            <v>3028760</v>
          </cell>
          <cell r="M356">
            <v>54</v>
          </cell>
          <cell r="N356">
            <v>3018</v>
          </cell>
          <cell r="O356" t="str">
            <v>Yes</v>
          </cell>
          <cell r="P356">
            <v>0</v>
          </cell>
          <cell r="Q356">
            <v>0</v>
          </cell>
          <cell r="R356">
            <v>0</v>
          </cell>
          <cell r="S356" t="str">
            <v>No</v>
          </cell>
          <cell r="T356" t="str">
            <v/>
          </cell>
          <cell r="U356" t="str">
            <v/>
          </cell>
          <cell r="V356">
            <v>43900.041666666664</v>
          </cell>
          <cell r="W356">
            <v>43550.041666666664</v>
          </cell>
          <cell r="X356" t="str">
            <v>USA</v>
          </cell>
          <cell r="Y356" t="str">
            <v>Washington</v>
          </cell>
          <cell r="Z356">
            <v>2010</v>
          </cell>
        </row>
        <row r="357">
          <cell r="H357" t="str">
            <v>SRR6224689</v>
          </cell>
          <cell r="J357" t="str">
            <v>strain: FDA593563 2-16</v>
          </cell>
          <cell r="K357" t="str">
            <v>isolation_source: pasteurized milk queso fresco cheese wheels (16 oz) in vac-packed plastic</v>
          </cell>
          <cell r="L357">
            <v>3045681</v>
          </cell>
          <cell r="M357">
            <v>22</v>
          </cell>
          <cell r="N357">
            <v>3010</v>
          </cell>
          <cell r="O357" t="str">
            <v>Yes</v>
          </cell>
          <cell r="P357">
            <v>0</v>
          </cell>
          <cell r="Q357">
            <v>0</v>
          </cell>
          <cell r="R357">
            <v>0</v>
          </cell>
          <cell r="S357" t="str">
            <v>No</v>
          </cell>
          <cell r="T357" t="str">
            <v/>
          </cell>
          <cell r="U357" t="str">
            <v/>
          </cell>
          <cell r="V357">
            <v>43901.041666666664</v>
          </cell>
          <cell r="W357">
            <v>43551.041666666664</v>
          </cell>
          <cell r="X357" t="str">
            <v>USA</v>
          </cell>
          <cell r="Y357" t="str">
            <v>Washington</v>
          </cell>
          <cell r="Z357">
            <v>2010</v>
          </cell>
        </row>
        <row r="358">
          <cell r="H358" t="str">
            <v>SRR6236574</v>
          </cell>
          <cell r="J358" t="str">
            <v>strain: 17B09129-6</v>
          </cell>
          <cell r="K358" t="str">
            <v>isolation_source: raw milk cheese-monterey jack</v>
          </cell>
          <cell r="L358">
            <v>2938747</v>
          </cell>
          <cell r="M358">
            <v>42</v>
          </cell>
          <cell r="N358">
            <v>2915</v>
          </cell>
          <cell r="O358" t="str">
            <v>Yes</v>
          </cell>
          <cell r="P358">
            <v>0</v>
          </cell>
          <cell r="Q358">
            <v>0</v>
          </cell>
          <cell r="R358">
            <v>0</v>
          </cell>
          <cell r="S358" t="str">
            <v>No</v>
          </cell>
          <cell r="T358" t="str">
            <v/>
          </cell>
          <cell r="U358" t="str">
            <v/>
          </cell>
          <cell r="V358">
            <v>43559.083333333336</v>
          </cell>
          <cell r="W358">
            <v>43559.083333333336</v>
          </cell>
          <cell r="X358" t="str">
            <v>USA</v>
          </cell>
          <cell r="Y358" t="str">
            <v>New York</v>
          </cell>
          <cell r="Z358">
            <v>2017</v>
          </cell>
        </row>
        <row r="359">
          <cell r="H359" t="str">
            <v>SRR6236887</v>
          </cell>
          <cell r="J359" t="str">
            <v>strain: 17B10819-2</v>
          </cell>
          <cell r="K359" t="str">
            <v>isolation_source: raw milk cheese</v>
          </cell>
          <cell r="L359">
            <v>2916489</v>
          </cell>
          <cell r="M359">
            <v>30</v>
          </cell>
          <cell r="N359">
            <v>2892</v>
          </cell>
          <cell r="O359" t="str">
            <v>Yes</v>
          </cell>
          <cell r="P359">
            <v>0</v>
          </cell>
          <cell r="Q359">
            <v>0</v>
          </cell>
          <cell r="R359">
            <v>0</v>
          </cell>
          <cell r="S359" t="str">
            <v>No</v>
          </cell>
          <cell r="T359" t="str">
            <v/>
          </cell>
          <cell r="U359" t="str">
            <v/>
          </cell>
          <cell r="V359">
            <v>43559.083333333336</v>
          </cell>
          <cell r="W359">
            <v>43559.083333333336</v>
          </cell>
          <cell r="X359" t="str">
            <v>USA</v>
          </cell>
          <cell r="Y359" t="str">
            <v>New York</v>
          </cell>
          <cell r="Z359">
            <v>2017</v>
          </cell>
        </row>
        <row r="360">
          <cell r="H360" t="str">
            <v>SRR6288265</v>
          </cell>
          <cell r="J360" t="str">
            <v>strain: FDA217461-1A</v>
          </cell>
          <cell r="K360" t="str">
            <v>isolation_source: soft white mexican cheese</v>
          </cell>
          <cell r="L360">
            <v>3085342</v>
          </cell>
          <cell r="M360">
            <v>27</v>
          </cell>
          <cell r="N360">
            <v>3086</v>
          </cell>
          <cell r="O360" t="str">
            <v>Yes</v>
          </cell>
          <cell r="P360">
            <v>0</v>
          </cell>
          <cell r="Q360">
            <v>0</v>
          </cell>
          <cell r="R360">
            <v>0</v>
          </cell>
          <cell r="S360" t="str">
            <v>No</v>
          </cell>
          <cell r="T360" t="str">
            <v/>
          </cell>
          <cell r="U360" t="str">
            <v/>
          </cell>
          <cell r="V360">
            <v>43900.041666666664</v>
          </cell>
          <cell r="W360">
            <v>43550.041666666664</v>
          </cell>
          <cell r="X360" t="str">
            <v>USA</v>
          </cell>
          <cell r="Y360" t="str">
            <v>Texas</v>
          </cell>
          <cell r="Z360">
            <v>2003</v>
          </cell>
        </row>
        <row r="361">
          <cell r="H361" t="str">
            <v>SRR6288283</v>
          </cell>
          <cell r="J361" t="str">
            <v>strain: FDA249050</v>
          </cell>
          <cell r="K361" t="str">
            <v>isolation_source: home-made cheese</v>
          </cell>
          <cell r="L361">
            <v>2990100</v>
          </cell>
          <cell r="M361">
            <v>25</v>
          </cell>
          <cell r="N361">
            <v>2932</v>
          </cell>
          <cell r="O361" t="str">
            <v>Yes</v>
          </cell>
          <cell r="P361">
            <v>0</v>
          </cell>
          <cell r="Q361">
            <v>0</v>
          </cell>
          <cell r="R361">
            <v>0</v>
          </cell>
          <cell r="S361" t="str">
            <v>No</v>
          </cell>
          <cell r="T361" t="str">
            <v/>
          </cell>
          <cell r="U361" t="str">
            <v/>
          </cell>
          <cell r="V361">
            <v>43901.041666666664</v>
          </cell>
          <cell r="W361">
            <v>43550.041666666664</v>
          </cell>
          <cell r="X361" t="str">
            <v>Mexico</v>
          </cell>
          <cell r="Z361">
            <v>2003</v>
          </cell>
        </row>
        <row r="362">
          <cell r="H362" t="str">
            <v>SRR6288338</v>
          </cell>
          <cell r="J362" t="str">
            <v>strain: FDA256306</v>
          </cell>
          <cell r="K362" t="str">
            <v>isolation_source: brie cheese</v>
          </cell>
          <cell r="L362">
            <v>3158665</v>
          </cell>
          <cell r="M362">
            <v>21</v>
          </cell>
          <cell r="N362">
            <v>3137</v>
          </cell>
          <cell r="O362" t="str">
            <v>Yes</v>
          </cell>
          <cell r="P362">
            <v>0</v>
          </cell>
          <cell r="Q362">
            <v>0</v>
          </cell>
          <cell r="R362">
            <v>0</v>
          </cell>
          <cell r="S362" t="str">
            <v>No</v>
          </cell>
          <cell r="T362" t="str">
            <v/>
          </cell>
          <cell r="U362" t="str">
            <v/>
          </cell>
          <cell r="V362">
            <v>43901.041666666664</v>
          </cell>
          <cell r="W362">
            <v>43551.041666666664</v>
          </cell>
          <cell r="X362" t="str">
            <v>USA</v>
          </cell>
          <cell r="Z362">
            <v>2004</v>
          </cell>
        </row>
        <row r="363">
          <cell r="H363" t="str">
            <v>SRR6293329</v>
          </cell>
          <cell r="J363" t="str">
            <v>strain: CFSAN071355</v>
          </cell>
          <cell r="K363" t="str">
            <v>isolation_source: cheese</v>
          </cell>
          <cell r="L363">
            <v>2923939</v>
          </cell>
          <cell r="M363">
            <v>19</v>
          </cell>
          <cell r="N363">
            <v>2902</v>
          </cell>
          <cell r="O363" t="str">
            <v>Yes</v>
          </cell>
          <cell r="P363">
            <v>0</v>
          </cell>
          <cell r="Q363">
            <v>0</v>
          </cell>
          <cell r="R363">
            <v>0</v>
          </cell>
          <cell r="S363" t="str">
            <v>No</v>
          </cell>
          <cell r="T363" t="str">
            <v/>
          </cell>
          <cell r="U363" t="str">
            <v/>
          </cell>
          <cell r="V363">
            <v>43559.083333333336</v>
          </cell>
          <cell r="W363">
            <v>43559.083333333336</v>
          </cell>
          <cell r="X363" t="str">
            <v>USA</v>
          </cell>
          <cell r="Y363" t="str">
            <v>New York</v>
          </cell>
          <cell r="Z363">
            <v>2017</v>
          </cell>
        </row>
        <row r="364">
          <cell r="H364" t="str">
            <v>SRR6293336</v>
          </cell>
          <cell r="J364" t="str">
            <v>strain: CFSAN071354</v>
          </cell>
          <cell r="K364" t="str">
            <v>isolation_source: cheese</v>
          </cell>
          <cell r="L364">
            <v>2913727</v>
          </cell>
          <cell r="M364">
            <v>18</v>
          </cell>
          <cell r="N364">
            <v>2891</v>
          </cell>
          <cell r="O364" t="str">
            <v>Yes</v>
          </cell>
          <cell r="P364">
            <v>0</v>
          </cell>
          <cell r="Q364">
            <v>0</v>
          </cell>
          <cell r="R364">
            <v>0</v>
          </cell>
          <cell r="S364" t="str">
            <v>No</v>
          </cell>
          <cell r="T364" t="str">
            <v/>
          </cell>
          <cell r="U364" t="str">
            <v/>
          </cell>
          <cell r="V364">
            <v>43559.083333333336</v>
          </cell>
          <cell r="W364">
            <v>43559.083333333336</v>
          </cell>
          <cell r="X364" t="str">
            <v>USA</v>
          </cell>
          <cell r="Y364" t="str">
            <v>New York</v>
          </cell>
          <cell r="Z364">
            <v>2017</v>
          </cell>
        </row>
        <row r="365">
          <cell r="H365" t="str">
            <v>SRR6293371</v>
          </cell>
          <cell r="J365" t="str">
            <v>strain: CFSAN071353</v>
          </cell>
          <cell r="K365" t="str">
            <v>isolation_source: cheese</v>
          </cell>
          <cell r="L365">
            <v>2945452</v>
          </cell>
          <cell r="M365">
            <v>18</v>
          </cell>
          <cell r="N365">
            <v>2919</v>
          </cell>
          <cell r="O365" t="str">
            <v>Yes</v>
          </cell>
          <cell r="P365">
            <v>0</v>
          </cell>
          <cell r="Q365">
            <v>0</v>
          </cell>
          <cell r="R365">
            <v>0</v>
          </cell>
          <cell r="S365" t="str">
            <v>No</v>
          </cell>
          <cell r="T365" t="str">
            <v/>
          </cell>
          <cell r="U365" t="str">
            <v/>
          </cell>
          <cell r="V365">
            <v>43559.083333333336</v>
          </cell>
          <cell r="W365">
            <v>43559.083333333336</v>
          </cell>
          <cell r="X365" t="str">
            <v>USA</v>
          </cell>
          <cell r="Y365" t="str">
            <v>New York</v>
          </cell>
          <cell r="Z365">
            <v>2017</v>
          </cell>
        </row>
        <row r="366">
          <cell r="H366" t="str">
            <v>SRR6304922</v>
          </cell>
          <cell r="J366" t="str">
            <v>strain: FDA445502 2-21</v>
          </cell>
          <cell r="K366" t="str">
            <v>isolation_source: mexican semisoft cheese</v>
          </cell>
          <cell r="L366">
            <v>3132604</v>
          </cell>
          <cell r="M366">
            <v>21</v>
          </cell>
          <cell r="N366">
            <v>3088</v>
          </cell>
          <cell r="O366" t="str">
            <v>Yes</v>
          </cell>
          <cell r="P366">
            <v>0</v>
          </cell>
          <cell r="Q366">
            <v>0</v>
          </cell>
          <cell r="R366">
            <v>0</v>
          </cell>
          <cell r="S366" t="str">
            <v>No</v>
          </cell>
          <cell r="T366" t="str">
            <v/>
          </cell>
          <cell r="U366" t="str">
            <v/>
          </cell>
          <cell r="V366">
            <v>43901.041666666664</v>
          </cell>
          <cell r="W366">
            <v>43550.041666666664</v>
          </cell>
          <cell r="X366" t="str">
            <v>Mexico</v>
          </cell>
          <cell r="Z366">
            <v>2007</v>
          </cell>
        </row>
        <row r="367">
          <cell r="H367" t="str">
            <v>SRR6304923</v>
          </cell>
          <cell r="J367" t="str">
            <v>strain: FDA445502 1-1</v>
          </cell>
          <cell r="K367" t="str">
            <v>isolation_source: mexican semisoft cheese</v>
          </cell>
          <cell r="L367">
            <v>3154947</v>
          </cell>
          <cell r="M367">
            <v>23</v>
          </cell>
          <cell r="N367">
            <v>3111</v>
          </cell>
          <cell r="O367" t="str">
            <v>Yes</v>
          </cell>
          <cell r="P367">
            <v>0</v>
          </cell>
          <cell r="Q367">
            <v>0</v>
          </cell>
          <cell r="R367">
            <v>0</v>
          </cell>
          <cell r="S367" t="str">
            <v>No</v>
          </cell>
          <cell r="T367" t="str">
            <v/>
          </cell>
          <cell r="U367" t="str">
            <v/>
          </cell>
          <cell r="V367">
            <v>43900.041666666664</v>
          </cell>
          <cell r="W367">
            <v>43550.041666666664</v>
          </cell>
          <cell r="X367" t="str">
            <v>Mexico</v>
          </cell>
          <cell r="Z367">
            <v>2007</v>
          </cell>
        </row>
        <row r="368">
          <cell r="H368" t="str">
            <v>SRR6321747</v>
          </cell>
          <cell r="J368" t="str">
            <v>strain: FDA254349</v>
          </cell>
          <cell r="K368" t="str">
            <v>isolation_source: ricotta piatta cheese</v>
          </cell>
          <cell r="L368">
            <v>3182040</v>
          </cell>
          <cell r="M368">
            <v>21</v>
          </cell>
          <cell r="N368">
            <v>3171</v>
          </cell>
          <cell r="O368" t="str">
            <v>Yes</v>
          </cell>
          <cell r="P368">
            <v>0</v>
          </cell>
          <cell r="Q368">
            <v>0</v>
          </cell>
          <cell r="R368">
            <v>0</v>
          </cell>
          <cell r="S368" t="str">
            <v>No</v>
          </cell>
          <cell r="T368" t="str">
            <v/>
          </cell>
          <cell r="U368" t="str">
            <v/>
          </cell>
          <cell r="V368">
            <v>43901.041666666664</v>
          </cell>
          <cell r="W368">
            <v>43550.041666666664</v>
          </cell>
          <cell r="X368" t="str">
            <v>Italy</v>
          </cell>
          <cell r="Z368">
            <v>2003</v>
          </cell>
        </row>
        <row r="369">
          <cell r="H369" t="str">
            <v>SRR6321790</v>
          </cell>
          <cell r="J369" t="str">
            <v>strain: FDA657082-4</v>
          </cell>
          <cell r="K369" t="str">
            <v>isolation_source: cheese</v>
          </cell>
          <cell r="L369">
            <v>3082185</v>
          </cell>
          <cell r="M369">
            <v>24</v>
          </cell>
          <cell r="N369">
            <v>3048</v>
          </cell>
          <cell r="O369" t="str">
            <v>Yes</v>
          </cell>
          <cell r="P369">
            <v>0</v>
          </cell>
          <cell r="Q369">
            <v>0</v>
          </cell>
          <cell r="R369">
            <v>0</v>
          </cell>
          <cell r="S369" t="str">
            <v>No</v>
          </cell>
          <cell r="T369" t="str">
            <v/>
          </cell>
          <cell r="U369" t="str">
            <v/>
          </cell>
          <cell r="V369">
            <v>43901.041666666664</v>
          </cell>
          <cell r="W369">
            <v>43551.041666666664</v>
          </cell>
          <cell r="X369" t="str">
            <v>USA</v>
          </cell>
          <cell r="Y369" t="str">
            <v>Washington</v>
          </cell>
          <cell r="Z369">
            <v>2010</v>
          </cell>
        </row>
        <row r="370">
          <cell r="H370" t="str">
            <v>SRR6321790</v>
          </cell>
          <cell r="J370" t="str">
            <v>strain: FDA944225-C001-002</v>
          </cell>
          <cell r="K370" t="str">
            <v>isolation_source: Raw Milk Cheese</v>
          </cell>
          <cell r="L370">
            <v>2943595</v>
          </cell>
          <cell r="M370">
            <v>16</v>
          </cell>
          <cell r="N370">
            <v>2919</v>
          </cell>
          <cell r="O370" t="str">
            <v>Yes</v>
          </cell>
          <cell r="P370">
            <v>0</v>
          </cell>
          <cell r="Q370">
            <v>0</v>
          </cell>
          <cell r="R370">
            <v>0</v>
          </cell>
          <cell r="S370" t="str">
            <v>No</v>
          </cell>
          <cell r="T370" t="str">
            <v/>
          </cell>
          <cell r="U370" t="str">
            <v/>
          </cell>
          <cell r="V370">
            <v>43901.041666666664</v>
          </cell>
          <cell r="W370">
            <v>43551.041666666664</v>
          </cell>
          <cell r="X370" t="str">
            <v>USA</v>
          </cell>
          <cell r="Y370" t="str">
            <v>New York</v>
          </cell>
          <cell r="Z370">
            <v>2017</v>
          </cell>
        </row>
        <row r="371">
          <cell r="H371" t="str">
            <v>SRR6325477</v>
          </cell>
          <cell r="J371" t="str">
            <v>strain: 17B11386-8</v>
          </cell>
          <cell r="K371" t="str">
            <v>isolation_source: raw milk cheese</v>
          </cell>
          <cell r="L371">
            <v>2948390</v>
          </cell>
          <cell r="M371">
            <v>17</v>
          </cell>
          <cell r="N371">
            <v>2910</v>
          </cell>
          <cell r="O371" t="str">
            <v>Yes</v>
          </cell>
          <cell r="P371">
            <v>0</v>
          </cell>
          <cell r="Q371">
            <v>0</v>
          </cell>
          <cell r="R371">
            <v>0</v>
          </cell>
          <cell r="S371" t="str">
            <v>No</v>
          </cell>
          <cell r="T371" t="str">
            <v/>
          </cell>
          <cell r="U371" t="str">
            <v/>
          </cell>
          <cell r="V371">
            <v>43559.083333333336</v>
          </cell>
          <cell r="W371">
            <v>43559.083333333336</v>
          </cell>
          <cell r="X371" t="str">
            <v>USA</v>
          </cell>
          <cell r="Y371" t="str">
            <v>New York</v>
          </cell>
          <cell r="Z371">
            <v>2017</v>
          </cell>
        </row>
        <row r="372">
          <cell r="H372" t="str">
            <v>SRR6344350</v>
          </cell>
          <cell r="J372" t="str">
            <v>strain: FLAG-3234</v>
          </cell>
          <cell r="K372" t="str">
            <v>isolation_source: swiss cheese</v>
          </cell>
          <cell r="L372">
            <v>3175038</v>
          </cell>
          <cell r="M372">
            <v>17</v>
          </cell>
          <cell r="N372">
            <v>3149</v>
          </cell>
          <cell r="O372" t="str">
            <v>Yes</v>
          </cell>
          <cell r="P372">
            <v>0</v>
          </cell>
          <cell r="Q372">
            <v>0</v>
          </cell>
          <cell r="R372">
            <v>0</v>
          </cell>
          <cell r="S372" t="str">
            <v>No</v>
          </cell>
          <cell r="T372" t="str">
            <v/>
          </cell>
          <cell r="U372" t="str">
            <v/>
          </cell>
          <cell r="V372">
            <v>43559.083333333336</v>
          </cell>
          <cell r="W372">
            <v>43559.083333333336</v>
          </cell>
          <cell r="X372" t="str">
            <v>USA</v>
          </cell>
          <cell r="Y372" t="str">
            <v>Florida</v>
          </cell>
          <cell r="Z372">
            <v>2000</v>
          </cell>
        </row>
        <row r="373">
          <cell r="H373" t="str">
            <v>SRR6366187</v>
          </cell>
          <cell r="J373" t="str">
            <v>strain: FDA226168</v>
          </cell>
          <cell r="K373" t="str">
            <v>isolation_source: goat cheese</v>
          </cell>
          <cell r="L373">
            <v>3003744</v>
          </cell>
          <cell r="M373">
            <v>16</v>
          </cell>
          <cell r="N373">
            <v>2968</v>
          </cell>
          <cell r="O373" t="str">
            <v>Yes</v>
          </cell>
          <cell r="P373">
            <v>0</v>
          </cell>
          <cell r="Q373">
            <v>0</v>
          </cell>
          <cell r="R373">
            <v>0</v>
          </cell>
          <cell r="S373" t="str">
            <v>No</v>
          </cell>
          <cell r="T373" t="str">
            <v/>
          </cell>
          <cell r="U373" t="str">
            <v/>
          </cell>
          <cell r="V373">
            <v>43901.041666666664</v>
          </cell>
          <cell r="W373">
            <v>43559.083333333336</v>
          </cell>
          <cell r="X373" t="str">
            <v>USA</v>
          </cell>
          <cell r="Y373" t="str">
            <v>California</v>
          </cell>
          <cell r="Z373">
            <v>2003</v>
          </cell>
        </row>
        <row r="374">
          <cell r="H374" t="str">
            <v>SRR6425046</v>
          </cell>
          <cell r="J374" t="str">
            <v>strain: FLAG-34583</v>
          </cell>
          <cell r="K374" t="str">
            <v>isolation_source: Fresh Paneer Cheese</v>
          </cell>
          <cell r="L374">
            <v>3138839</v>
          </cell>
          <cell r="M374">
            <v>36</v>
          </cell>
          <cell r="N374">
            <v>3157</v>
          </cell>
          <cell r="O374" t="str">
            <v>Yes</v>
          </cell>
          <cell r="P374">
            <v>0</v>
          </cell>
          <cell r="Q374">
            <v>0</v>
          </cell>
          <cell r="R374">
            <v>0</v>
          </cell>
          <cell r="S374" t="str">
            <v>No</v>
          </cell>
          <cell r="T374" t="str">
            <v/>
          </cell>
          <cell r="U374" t="str">
            <v/>
          </cell>
          <cell r="V374">
            <v>43559.083333333336</v>
          </cell>
          <cell r="W374">
            <v>43559.083333333336</v>
          </cell>
          <cell r="X374" t="str">
            <v>USA</v>
          </cell>
          <cell r="Y374" t="str">
            <v>Florida</v>
          </cell>
          <cell r="Z374">
            <v>2017</v>
          </cell>
        </row>
        <row r="375">
          <cell r="H375" t="str">
            <v>SRR6436646</v>
          </cell>
          <cell r="J375" t="str">
            <v>strain: FDA598493 2-48A</v>
          </cell>
          <cell r="K375" t="str">
            <v>isolation_source: le vigneron marc cheese</v>
          </cell>
          <cell r="L375">
            <v>3040702</v>
          </cell>
          <cell r="M375">
            <v>28</v>
          </cell>
          <cell r="N375">
            <v>3045</v>
          </cell>
          <cell r="O375" t="str">
            <v>Yes</v>
          </cell>
          <cell r="P375">
            <v>0</v>
          </cell>
          <cell r="Q375">
            <v>0</v>
          </cell>
          <cell r="R375">
            <v>0</v>
          </cell>
          <cell r="S375" t="str">
            <v>No</v>
          </cell>
          <cell r="T375" t="str">
            <v/>
          </cell>
          <cell r="U375" t="str">
            <v/>
          </cell>
          <cell r="V375">
            <v>43901.041666666664</v>
          </cell>
          <cell r="W375">
            <v>43550.041666666664</v>
          </cell>
          <cell r="X375" t="str">
            <v>France</v>
          </cell>
          <cell r="Z375">
            <v>2010</v>
          </cell>
        </row>
        <row r="376">
          <cell r="H376" t="str">
            <v>SRR6443386</v>
          </cell>
          <cell r="J376" t="str">
            <v>strain: DFPST0071</v>
          </cell>
          <cell r="K376" t="str">
            <v>isolation_source: Mexican soft cheese</v>
          </cell>
          <cell r="L376">
            <v>3033895</v>
          </cell>
          <cell r="M376">
            <v>16</v>
          </cell>
          <cell r="N376">
            <v>2979</v>
          </cell>
          <cell r="O376" t="str">
            <v>Yes</v>
          </cell>
          <cell r="P376">
            <v>0</v>
          </cell>
          <cell r="Q376">
            <v>0</v>
          </cell>
          <cell r="R376">
            <v>0</v>
          </cell>
          <cell r="S376" t="str">
            <v>No</v>
          </cell>
          <cell r="T376" t="str">
            <v/>
          </cell>
          <cell r="U376" t="str">
            <v/>
          </cell>
          <cell r="V376">
            <v>43559.083333333336</v>
          </cell>
          <cell r="W376">
            <v>43559.083333333336</v>
          </cell>
          <cell r="X376" t="str">
            <v>USA</v>
          </cell>
          <cell r="Z376">
            <v>2003</v>
          </cell>
        </row>
        <row r="377">
          <cell r="H377" t="str">
            <v>SRR6446755</v>
          </cell>
          <cell r="J377" t="str">
            <v>strain: DFPST0070</v>
          </cell>
          <cell r="K377" t="str">
            <v>isolation_source: Mexican soft cheese</v>
          </cell>
          <cell r="L377">
            <v>2950350</v>
          </cell>
          <cell r="M377">
            <v>51</v>
          </cell>
          <cell r="N377">
            <v>2914</v>
          </cell>
          <cell r="O377" t="str">
            <v>Yes</v>
          </cell>
          <cell r="P377">
            <v>0</v>
          </cell>
          <cell r="Q377">
            <v>0</v>
          </cell>
          <cell r="R377">
            <v>0</v>
          </cell>
          <cell r="S377" t="str">
            <v>No</v>
          </cell>
          <cell r="T377" t="str">
            <v/>
          </cell>
          <cell r="U377" t="str">
            <v/>
          </cell>
          <cell r="V377">
            <v>43559.083333333336</v>
          </cell>
          <cell r="W377">
            <v>43559.083333333336</v>
          </cell>
          <cell r="X377" t="str">
            <v>USA</v>
          </cell>
          <cell r="Z377">
            <v>2003</v>
          </cell>
        </row>
        <row r="378">
          <cell r="H378" t="str">
            <v>SRR6446770</v>
          </cell>
          <cell r="J378" t="str">
            <v>strain: CFSAN071356</v>
          </cell>
          <cell r="K378" t="str">
            <v>isolation_source: cheese</v>
          </cell>
          <cell r="L378">
            <v>2932234</v>
          </cell>
          <cell r="M378">
            <v>14</v>
          </cell>
          <cell r="N378">
            <v>2904</v>
          </cell>
          <cell r="O378" t="str">
            <v>Yes</v>
          </cell>
          <cell r="P378">
            <v>0</v>
          </cell>
          <cell r="Q378">
            <v>0</v>
          </cell>
          <cell r="R378">
            <v>0</v>
          </cell>
          <cell r="S378" t="str">
            <v>No</v>
          </cell>
          <cell r="T378" t="str">
            <v/>
          </cell>
          <cell r="U378" t="str">
            <v/>
          </cell>
          <cell r="V378">
            <v>43559.083333333336</v>
          </cell>
          <cell r="W378">
            <v>43559.083333333336</v>
          </cell>
          <cell r="X378" t="str">
            <v>USA</v>
          </cell>
          <cell r="Y378" t="str">
            <v>New York</v>
          </cell>
          <cell r="Z378">
            <v>2017</v>
          </cell>
        </row>
        <row r="379">
          <cell r="H379" t="str">
            <v>SRR6475359</v>
          </cell>
          <cell r="J379" t="str">
            <v>strain: FDA143342-2</v>
          </cell>
          <cell r="K379" t="str">
            <v>isolation_source: asadero cheese</v>
          </cell>
          <cell r="L379">
            <v>3054702</v>
          </cell>
          <cell r="M379">
            <v>21</v>
          </cell>
          <cell r="N379">
            <v>3002</v>
          </cell>
          <cell r="O379" t="str">
            <v>Yes</v>
          </cell>
          <cell r="P379">
            <v>0</v>
          </cell>
          <cell r="Q379">
            <v>0</v>
          </cell>
          <cell r="R379">
            <v>0</v>
          </cell>
          <cell r="S379" t="str">
            <v>No</v>
          </cell>
          <cell r="T379" t="str">
            <v/>
          </cell>
          <cell r="U379" t="str">
            <v/>
          </cell>
          <cell r="V379">
            <v>43901.041666666664</v>
          </cell>
          <cell r="W379">
            <v>43551.041666666664</v>
          </cell>
          <cell r="X379" t="str">
            <v>Mexico</v>
          </cell>
          <cell r="Z379">
            <v>2001</v>
          </cell>
        </row>
        <row r="380">
          <cell r="H380" t="str">
            <v>SRR6475362</v>
          </cell>
          <cell r="J380" t="str">
            <v>strain: FDA143342-1</v>
          </cell>
          <cell r="K380" t="str">
            <v>isolation_source: asadero cheese</v>
          </cell>
          <cell r="L380">
            <v>3058972</v>
          </cell>
          <cell r="M380">
            <v>21</v>
          </cell>
          <cell r="N380">
            <v>3035</v>
          </cell>
          <cell r="O380" t="str">
            <v>Yes</v>
          </cell>
          <cell r="P380">
            <v>0</v>
          </cell>
          <cell r="Q380">
            <v>0</v>
          </cell>
          <cell r="R380">
            <v>0</v>
          </cell>
          <cell r="S380" t="str">
            <v>No</v>
          </cell>
          <cell r="T380" t="str">
            <v/>
          </cell>
          <cell r="U380" t="str">
            <v/>
          </cell>
          <cell r="V380">
            <v>43901.041666666664</v>
          </cell>
          <cell r="W380">
            <v>43550.041666666664</v>
          </cell>
          <cell r="X380" t="str">
            <v>Mexico</v>
          </cell>
          <cell r="Z380">
            <v>2001</v>
          </cell>
        </row>
        <row r="381">
          <cell r="H381" t="str">
            <v>SRR6745671</v>
          </cell>
          <cell r="J381" t="str">
            <v>strain: 12B05825A-1</v>
          </cell>
          <cell r="K381" t="str">
            <v>isolation_source: cheese-spanish cheese</v>
          </cell>
          <cell r="L381">
            <v>3011128</v>
          </cell>
          <cell r="M381">
            <v>36</v>
          </cell>
          <cell r="N381">
            <v>2978</v>
          </cell>
          <cell r="O381" t="str">
            <v>Yes</v>
          </cell>
          <cell r="P381">
            <v>0</v>
          </cell>
          <cell r="Q381">
            <v>0</v>
          </cell>
          <cell r="R381">
            <v>0</v>
          </cell>
          <cell r="S381" t="str">
            <v>No</v>
          </cell>
          <cell r="T381" t="str">
            <v/>
          </cell>
          <cell r="U381" t="str">
            <v/>
          </cell>
          <cell r="V381">
            <v>43559.083333333336</v>
          </cell>
          <cell r="W381">
            <v>43559.083333333336</v>
          </cell>
          <cell r="X381" t="str">
            <v>USA</v>
          </cell>
          <cell r="Y381" t="str">
            <v>New York</v>
          </cell>
          <cell r="Z381">
            <v>2012</v>
          </cell>
        </row>
        <row r="382">
          <cell r="H382" t="str">
            <v>SRR6806222</v>
          </cell>
          <cell r="J382" t="str">
            <v>strain: FDA568230-2</v>
          </cell>
          <cell r="K382" t="str">
            <v>isolation_source: cheese\, mexican soft</v>
          </cell>
          <cell r="L382">
            <v>2958895</v>
          </cell>
          <cell r="M382">
            <v>376</v>
          </cell>
          <cell r="N382">
            <v>3050</v>
          </cell>
          <cell r="O382" t="str">
            <v>Yes</v>
          </cell>
          <cell r="P382">
            <v>0</v>
          </cell>
          <cell r="Q382">
            <v>0</v>
          </cell>
          <cell r="R382">
            <v>0</v>
          </cell>
          <cell r="S382" t="str">
            <v>No</v>
          </cell>
          <cell r="T382" t="str">
            <v/>
          </cell>
          <cell r="U382" t="str">
            <v/>
          </cell>
          <cell r="V382">
            <v>43902.041666666664</v>
          </cell>
          <cell r="W382">
            <v>43563.083333333336</v>
          </cell>
          <cell r="X382" t="str">
            <v>USA</v>
          </cell>
          <cell r="Y382" t="str">
            <v>New Jersey</v>
          </cell>
          <cell r="Z382">
            <v>2010</v>
          </cell>
        </row>
        <row r="383">
          <cell r="H383" t="str">
            <v>SRR6860656</v>
          </cell>
          <cell r="I383"/>
          <cell r="J383" t="str">
            <v>strain: 18B01585-7</v>
          </cell>
          <cell r="K383" t="str">
            <v>isolation_source: raw milk cheese aged 60 days</v>
          </cell>
          <cell r="L383">
            <v>2948510</v>
          </cell>
          <cell r="M383">
            <v>47</v>
          </cell>
          <cell r="N383">
            <v>2932</v>
          </cell>
          <cell r="O383" t="str">
            <v>Yes</v>
          </cell>
          <cell r="P383">
            <v>0</v>
          </cell>
          <cell r="Q383">
            <v>0</v>
          </cell>
          <cell r="R383">
            <v>0</v>
          </cell>
          <cell r="S383" t="str">
            <v>No</v>
          </cell>
          <cell r="T383" t="str">
            <v/>
          </cell>
          <cell r="U383" t="str">
            <v/>
          </cell>
          <cell r="V383">
            <v>43563.083333333336</v>
          </cell>
          <cell r="W383">
            <v>43563.083333333336</v>
          </cell>
          <cell r="X383" t="str">
            <v>USA</v>
          </cell>
          <cell r="Y383" t="str">
            <v>New York</v>
          </cell>
          <cell r="Z383">
            <v>2018</v>
          </cell>
        </row>
        <row r="384">
          <cell r="H384" t="str">
            <v>SRR6860838</v>
          </cell>
          <cell r="I384"/>
          <cell r="J384" t="str">
            <v>strain: 18B01585-4</v>
          </cell>
          <cell r="K384" t="str">
            <v>isolation_source: raw milk cheese aged 60 days</v>
          </cell>
          <cell r="L384">
            <v>2988399</v>
          </cell>
          <cell r="M384">
            <v>61</v>
          </cell>
          <cell r="N384">
            <v>2970</v>
          </cell>
          <cell r="O384" t="str">
            <v>Yes</v>
          </cell>
          <cell r="P384">
            <v>0</v>
          </cell>
          <cell r="Q384">
            <v>0</v>
          </cell>
          <cell r="R384">
            <v>0</v>
          </cell>
          <cell r="S384" t="str">
            <v>No</v>
          </cell>
          <cell r="T384" t="str">
            <v/>
          </cell>
          <cell r="U384" t="str">
            <v/>
          </cell>
          <cell r="V384">
            <v>43563.083333333336</v>
          </cell>
          <cell r="W384">
            <v>43563.083333333336</v>
          </cell>
          <cell r="X384" t="str">
            <v>USA</v>
          </cell>
          <cell r="Y384" t="str">
            <v>New York</v>
          </cell>
          <cell r="Z384">
            <v>2019</v>
          </cell>
        </row>
        <row r="385">
          <cell r="H385" t="str">
            <v>SRR6881693</v>
          </cell>
          <cell r="J385" t="str">
            <v>strain: FDA425897-C001-001</v>
          </cell>
          <cell r="K385" t="str">
            <v>isolation_source: Soft Cheese</v>
          </cell>
          <cell r="L385">
            <v>3056687</v>
          </cell>
          <cell r="M385">
            <v>54</v>
          </cell>
          <cell r="N385">
            <v>3063</v>
          </cell>
          <cell r="O385" t="str">
            <v>Yes</v>
          </cell>
          <cell r="P385">
            <v>0</v>
          </cell>
          <cell r="Q385">
            <v>0</v>
          </cell>
          <cell r="R385">
            <v>0</v>
          </cell>
          <cell r="S385" t="str">
            <v>No</v>
          </cell>
          <cell r="T385" t="str">
            <v/>
          </cell>
          <cell r="U385" t="str">
            <v/>
          </cell>
          <cell r="V385">
            <v>43902.041666666664</v>
          </cell>
          <cell r="W385">
            <v>43563.083333333336</v>
          </cell>
          <cell r="X385" t="str">
            <v>Italy</v>
          </cell>
          <cell r="Z385">
            <v>2007</v>
          </cell>
        </row>
        <row r="386">
          <cell r="H386" t="str">
            <v>SRR6881701</v>
          </cell>
          <cell r="J386" t="str">
            <v>strain: FDA266003-C001-001</v>
          </cell>
          <cell r="K386" t="str">
            <v>isolation_source: Jack Cheese</v>
          </cell>
          <cell r="L386">
            <v>2948184</v>
          </cell>
          <cell r="M386">
            <v>22</v>
          </cell>
          <cell r="N386">
            <v>2902</v>
          </cell>
          <cell r="O386" t="str">
            <v>Yes</v>
          </cell>
          <cell r="P386">
            <v>0</v>
          </cell>
          <cell r="Q386">
            <v>0</v>
          </cell>
          <cell r="R386">
            <v>0</v>
          </cell>
          <cell r="S386" t="str">
            <v>No</v>
          </cell>
          <cell r="T386" t="str">
            <v/>
          </cell>
          <cell r="U386" t="str">
            <v/>
          </cell>
          <cell r="V386">
            <v>43902.041666666664</v>
          </cell>
          <cell r="W386">
            <v>43563.083333333336</v>
          </cell>
          <cell r="X386" t="str">
            <v>USA</v>
          </cell>
          <cell r="Y386" t="str">
            <v>California</v>
          </cell>
          <cell r="Z386">
            <v>2006</v>
          </cell>
        </row>
        <row r="387">
          <cell r="H387" t="str">
            <v>SRR7525562</v>
          </cell>
          <cell r="I387"/>
          <cell r="J387" t="str">
            <v>strain: FDA282690</v>
          </cell>
          <cell r="K387" t="str">
            <v>isolation_source: sheep's milk cheese</v>
          </cell>
          <cell r="L387">
            <v>3172272</v>
          </cell>
          <cell r="M387">
            <v>27</v>
          </cell>
          <cell r="N387">
            <v>3180</v>
          </cell>
          <cell r="O387" t="str">
            <v>Yes</v>
          </cell>
          <cell r="P387">
            <v>0</v>
          </cell>
          <cell r="Q387">
            <v>0</v>
          </cell>
          <cell r="R387">
            <v>0</v>
          </cell>
          <cell r="S387" t="str">
            <v>No</v>
          </cell>
          <cell r="T387" t="str">
            <v/>
          </cell>
          <cell r="U387" t="str">
            <v/>
          </cell>
          <cell r="V387">
            <v>43906.041666666664</v>
          </cell>
          <cell r="W387">
            <v>43396.083333333336</v>
          </cell>
          <cell r="X387" t="str">
            <v>Italy</v>
          </cell>
          <cell r="Y387"/>
          <cell r="Z387">
            <v>2004</v>
          </cell>
        </row>
        <row r="388">
          <cell r="H388" t="str">
            <v>SRR7758255</v>
          </cell>
          <cell r="I388"/>
          <cell r="J388" t="str">
            <v>strain: 18B08260-6</v>
          </cell>
          <cell r="K388" t="str">
            <v>isolation_source: Raw milk cheese</v>
          </cell>
          <cell r="L388">
            <v>2833681</v>
          </cell>
          <cell r="M388">
            <v>270</v>
          </cell>
          <cell r="N388">
            <v>2842</v>
          </cell>
          <cell r="O388" t="str">
            <v>Yes</v>
          </cell>
          <cell r="P388">
            <v>0</v>
          </cell>
          <cell r="Q388">
            <v>0</v>
          </cell>
          <cell r="R388">
            <v>0</v>
          </cell>
          <cell r="S388" t="str">
            <v>No</v>
          </cell>
          <cell r="T388" t="str">
            <v/>
          </cell>
          <cell r="U388" t="str">
            <v/>
          </cell>
          <cell r="V388">
            <v>43433.041666666664</v>
          </cell>
          <cell r="W388">
            <v>43396.083333333336</v>
          </cell>
          <cell r="X388" t="str">
            <v>USA</v>
          </cell>
          <cell r="Y388" t="str">
            <v>New York</v>
          </cell>
          <cell r="Z388">
            <v>2018</v>
          </cell>
        </row>
        <row r="389">
          <cell r="H389" t="str">
            <v>SRR7819672</v>
          </cell>
          <cell r="J389" t="str">
            <v>strain: FDA467786 C2-PAL</v>
          </cell>
          <cell r="K389" t="str">
            <v>isolation_source: burrata soft cheese</v>
          </cell>
          <cell r="L389">
            <v>3044571</v>
          </cell>
          <cell r="M389">
            <v>59</v>
          </cell>
          <cell r="N389">
            <v>3033</v>
          </cell>
          <cell r="O389" t="str">
            <v>Yes</v>
          </cell>
          <cell r="P389">
            <v>0</v>
          </cell>
          <cell r="Q389">
            <v>0</v>
          </cell>
          <cell r="R389">
            <v>0</v>
          </cell>
          <cell r="S389" t="str">
            <v>No</v>
          </cell>
          <cell r="T389" t="str">
            <v/>
          </cell>
          <cell r="U389" t="str">
            <v/>
          </cell>
          <cell r="V389">
            <v>43901.041666666664</v>
          </cell>
          <cell r="W389">
            <v>43551.041666666664</v>
          </cell>
          <cell r="X389" t="str">
            <v>Italy</v>
          </cell>
          <cell r="Z389">
            <v>2008</v>
          </cell>
        </row>
        <row r="390">
          <cell r="H390" t="str">
            <v>SRR7819674</v>
          </cell>
          <cell r="J390" t="str">
            <v>strain: FDA467786 C1-RLM</v>
          </cell>
          <cell r="K390" t="str">
            <v>isolation_source: burrata soft cheese</v>
          </cell>
          <cell r="L390">
            <v>3029464</v>
          </cell>
          <cell r="M390">
            <v>22</v>
          </cell>
          <cell r="N390">
            <v>3019</v>
          </cell>
          <cell r="O390" t="str">
            <v>Yes</v>
          </cell>
          <cell r="P390">
            <v>0</v>
          </cell>
          <cell r="Q390">
            <v>0</v>
          </cell>
          <cell r="R390">
            <v>0</v>
          </cell>
          <cell r="S390" t="str">
            <v>No</v>
          </cell>
          <cell r="T390" t="str">
            <v/>
          </cell>
          <cell r="U390" t="str">
            <v/>
          </cell>
          <cell r="V390">
            <v>43902.041666666664</v>
          </cell>
          <cell r="W390">
            <v>43594.083333333336</v>
          </cell>
          <cell r="X390" t="str">
            <v>Italy</v>
          </cell>
          <cell r="Z390">
            <v>2008</v>
          </cell>
        </row>
        <row r="391">
          <cell r="H391" t="str">
            <v>SRR7819949</v>
          </cell>
          <cell r="J391" t="str">
            <v>strain: FDA0447438-C001-001</v>
          </cell>
          <cell r="K391" t="str">
            <v>isolation_source: Chihuahua Type Cheese</v>
          </cell>
          <cell r="L391">
            <v>3082758</v>
          </cell>
          <cell r="M391">
            <v>20</v>
          </cell>
          <cell r="N391">
            <v>3063</v>
          </cell>
          <cell r="O391" t="str">
            <v>Yes</v>
          </cell>
          <cell r="P391">
            <v>0</v>
          </cell>
          <cell r="Q391">
            <v>0</v>
          </cell>
          <cell r="R391">
            <v>0</v>
          </cell>
          <cell r="S391" t="str">
            <v>No</v>
          </cell>
          <cell r="T391" t="str">
            <v/>
          </cell>
          <cell r="U391" t="str">
            <v/>
          </cell>
          <cell r="V391">
            <v>43899.041666666664</v>
          </cell>
          <cell r="W391">
            <v>43502.041666666664</v>
          </cell>
          <cell r="X391" t="str">
            <v>Mexico</v>
          </cell>
          <cell r="Z391">
            <v>2007</v>
          </cell>
        </row>
        <row r="392">
          <cell r="H392" t="str">
            <v>SRR7819950</v>
          </cell>
          <cell r="J392" t="str">
            <v>strain: FDA0448841-C002-002</v>
          </cell>
          <cell r="K392" t="str">
            <v>isolation_source: Semi-soft Cheese (Quesco Fresco)</v>
          </cell>
          <cell r="L392">
            <v>3041220</v>
          </cell>
          <cell r="M392">
            <v>18</v>
          </cell>
          <cell r="N392">
            <v>3005</v>
          </cell>
          <cell r="O392" t="str">
            <v>Yes</v>
          </cell>
          <cell r="P392">
            <v>0</v>
          </cell>
          <cell r="Q392">
            <v>0</v>
          </cell>
          <cell r="R392">
            <v>0</v>
          </cell>
          <cell r="S392" t="str">
            <v>No</v>
          </cell>
          <cell r="T392" t="str">
            <v/>
          </cell>
          <cell r="U392" t="str">
            <v/>
          </cell>
          <cell r="V392">
            <v>43899.041666666664</v>
          </cell>
          <cell r="W392">
            <v>43502.041666666664</v>
          </cell>
          <cell r="X392" t="str">
            <v>Mexico</v>
          </cell>
          <cell r="Z392">
            <v>2007</v>
          </cell>
        </row>
        <row r="393">
          <cell r="H393" t="str">
            <v>SRR7819951</v>
          </cell>
          <cell r="J393" t="str">
            <v>strain: FDA0448841-C002-001</v>
          </cell>
          <cell r="K393" t="str">
            <v>isolation_source: Semi-soft Cheese (Quesco Fresco)</v>
          </cell>
          <cell r="L393">
            <v>3039395</v>
          </cell>
          <cell r="M393">
            <v>17</v>
          </cell>
          <cell r="N393">
            <v>2999</v>
          </cell>
          <cell r="O393" t="str">
            <v>Yes</v>
          </cell>
          <cell r="P393">
            <v>0</v>
          </cell>
          <cell r="Q393">
            <v>0</v>
          </cell>
          <cell r="R393">
            <v>0</v>
          </cell>
          <cell r="S393" t="str">
            <v>No</v>
          </cell>
          <cell r="T393" t="str">
            <v/>
          </cell>
          <cell r="U393" t="str">
            <v/>
          </cell>
          <cell r="V393">
            <v>43899.041666666664</v>
          </cell>
          <cell r="W393">
            <v>43502.041666666664</v>
          </cell>
          <cell r="X393" t="str">
            <v>Mexico</v>
          </cell>
          <cell r="Z393">
            <v>2007</v>
          </cell>
        </row>
        <row r="394">
          <cell r="H394" t="str">
            <v>SRR7820049</v>
          </cell>
          <cell r="J394" t="str">
            <v>strain: FDA467786 C1-PAL</v>
          </cell>
          <cell r="K394" t="str">
            <v>isolation_source: burrata soft cheese</v>
          </cell>
          <cell r="L394">
            <v>3001823</v>
          </cell>
          <cell r="M394">
            <v>24</v>
          </cell>
          <cell r="N394">
            <v>2997</v>
          </cell>
          <cell r="O394" t="str">
            <v>Yes</v>
          </cell>
          <cell r="P394">
            <v>0</v>
          </cell>
          <cell r="Q394">
            <v>0</v>
          </cell>
          <cell r="R394">
            <v>0</v>
          </cell>
          <cell r="S394" t="str">
            <v>No</v>
          </cell>
          <cell r="T394" t="str">
            <v/>
          </cell>
          <cell r="U394" t="str">
            <v/>
          </cell>
          <cell r="V394">
            <v>43901.041666666664</v>
          </cell>
          <cell r="W394">
            <v>43551.041666666664</v>
          </cell>
          <cell r="X394" t="str">
            <v>Italy</v>
          </cell>
          <cell r="Z394">
            <v>2008</v>
          </cell>
        </row>
        <row r="395">
          <cell r="H395" t="str">
            <v>SRR7820050</v>
          </cell>
          <cell r="J395" t="str">
            <v>strain: FDA467786 C2-RLM</v>
          </cell>
          <cell r="K395" t="str">
            <v>isolation_source: burrata soft cheese</v>
          </cell>
          <cell r="L395">
            <v>3008184</v>
          </cell>
          <cell r="M395">
            <v>24</v>
          </cell>
          <cell r="N395">
            <v>3005</v>
          </cell>
          <cell r="O395" t="str">
            <v>Yes</v>
          </cell>
          <cell r="P395">
            <v>0</v>
          </cell>
          <cell r="Q395">
            <v>0</v>
          </cell>
          <cell r="R395">
            <v>0</v>
          </cell>
          <cell r="S395" t="str">
            <v>No</v>
          </cell>
          <cell r="T395" t="str">
            <v/>
          </cell>
          <cell r="U395" t="str">
            <v/>
          </cell>
          <cell r="V395">
            <v>43901.041666666664</v>
          </cell>
          <cell r="W395">
            <v>43551.041666666664</v>
          </cell>
          <cell r="X395" t="str">
            <v>Italy</v>
          </cell>
          <cell r="Z395">
            <v>2008</v>
          </cell>
        </row>
        <row r="396">
          <cell r="H396" t="str">
            <v>SRR8172389</v>
          </cell>
          <cell r="J396" t="str">
            <v>strain: 18DMFO000086-1</v>
          </cell>
          <cell r="K396" t="str">
            <v>isolation_source: cheese</v>
          </cell>
          <cell r="L396">
            <v>3228600</v>
          </cell>
          <cell r="M396">
            <v>65</v>
          </cell>
          <cell r="N396">
            <v>3219</v>
          </cell>
          <cell r="O396" t="str">
            <v>Yes</v>
          </cell>
          <cell r="P396">
            <v>0</v>
          </cell>
          <cell r="Q396">
            <v>0</v>
          </cell>
          <cell r="R396">
            <v>0</v>
          </cell>
          <cell r="S396" t="str">
            <v>No</v>
          </cell>
          <cell r="T396" t="str">
            <v/>
          </cell>
          <cell r="U396" t="str">
            <v/>
          </cell>
          <cell r="V396">
            <v>43564.083333333336</v>
          </cell>
          <cell r="W396">
            <v>43564.083333333336</v>
          </cell>
          <cell r="X396" t="str">
            <v>USA</v>
          </cell>
          <cell r="Y396" t="str">
            <v>Michigan</v>
          </cell>
          <cell r="Z396">
            <v>2018</v>
          </cell>
        </row>
        <row r="397">
          <cell r="H397" t="str">
            <v>SRR8172414</v>
          </cell>
          <cell r="J397" t="str">
            <v>strain: 18DMFO000086-2</v>
          </cell>
          <cell r="K397" t="str">
            <v>isolation_source: cheese</v>
          </cell>
          <cell r="L397">
            <v>3223220</v>
          </cell>
          <cell r="M397">
            <v>59</v>
          </cell>
          <cell r="N397">
            <v>3206</v>
          </cell>
          <cell r="O397" t="str">
            <v>Yes</v>
          </cell>
          <cell r="P397">
            <v>0</v>
          </cell>
          <cell r="Q397">
            <v>0</v>
          </cell>
          <cell r="R397">
            <v>0</v>
          </cell>
          <cell r="S397" t="str">
            <v>No</v>
          </cell>
          <cell r="T397" t="str">
            <v/>
          </cell>
          <cell r="U397" t="str">
            <v/>
          </cell>
          <cell r="V397">
            <v>43564.083333333336</v>
          </cell>
          <cell r="W397">
            <v>43564.083333333336</v>
          </cell>
          <cell r="X397" t="str">
            <v>USA</v>
          </cell>
          <cell r="Y397" t="str">
            <v>Michigan</v>
          </cell>
          <cell r="Z397">
            <v>2018</v>
          </cell>
        </row>
        <row r="398">
          <cell r="H398" t="str">
            <v>SRR8187229</v>
          </cell>
          <cell r="J398" t="str">
            <v>strain: FDA0973345-C002-001</v>
          </cell>
          <cell r="K398" t="str">
            <v>isolation_source: cheese</v>
          </cell>
          <cell r="L398">
            <v>3209162</v>
          </cell>
          <cell r="M398">
            <v>62</v>
          </cell>
          <cell r="N398">
            <v>3189</v>
          </cell>
          <cell r="O398" t="str">
            <v>Yes</v>
          </cell>
          <cell r="P398">
            <v>0</v>
          </cell>
          <cell r="Q398">
            <v>0</v>
          </cell>
          <cell r="R398">
            <v>0</v>
          </cell>
          <cell r="S398" t="str">
            <v>No</v>
          </cell>
          <cell r="T398" t="str">
            <v/>
          </cell>
          <cell r="U398" t="str">
            <v/>
          </cell>
          <cell r="V398">
            <v>43901.041666666664</v>
          </cell>
          <cell r="W398">
            <v>43550.041666666664</v>
          </cell>
          <cell r="X398" t="str">
            <v>USA</v>
          </cell>
          <cell r="Y398" t="str">
            <v>Michigan</v>
          </cell>
          <cell r="Z398">
            <v>2018</v>
          </cell>
        </row>
        <row r="399">
          <cell r="H399" t="str">
            <v>SRR8187240</v>
          </cell>
          <cell r="J399" t="str">
            <v>strain: FDA0973345-C002-007</v>
          </cell>
          <cell r="K399" t="str">
            <v>isolation_source: cheese</v>
          </cell>
          <cell r="L399">
            <v>3204502</v>
          </cell>
          <cell r="M399">
            <v>58</v>
          </cell>
          <cell r="N399">
            <v>3186</v>
          </cell>
          <cell r="O399" t="str">
            <v>Yes</v>
          </cell>
          <cell r="P399">
            <v>0</v>
          </cell>
          <cell r="Q399">
            <v>0</v>
          </cell>
          <cell r="R399">
            <v>0</v>
          </cell>
          <cell r="S399" t="str">
            <v>No</v>
          </cell>
          <cell r="T399" t="str">
            <v/>
          </cell>
          <cell r="U399" t="str">
            <v/>
          </cell>
          <cell r="V399">
            <v>43901.041666666664</v>
          </cell>
          <cell r="W399">
            <v>43551.041666666664</v>
          </cell>
          <cell r="X399" t="str">
            <v>USA</v>
          </cell>
          <cell r="Y399" t="str">
            <v>Michigan</v>
          </cell>
          <cell r="Z399">
            <v>2018</v>
          </cell>
        </row>
        <row r="400">
          <cell r="H400" t="str">
            <v>SRR8187275</v>
          </cell>
          <cell r="J400" t="str">
            <v>strain: FDA0973345-C001-002</v>
          </cell>
          <cell r="K400" t="str">
            <v>isolation_source: cheese</v>
          </cell>
          <cell r="L400">
            <v>3272844</v>
          </cell>
          <cell r="M400">
            <v>38</v>
          </cell>
          <cell r="N400">
            <v>3260</v>
          </cell>
          <cell r="O400" t="str">
            <v>Yes</v>
          </cell>
          <cell r="P400">
            <v>0</v>
          </cell>
          <cell r="Q400">
            <v>0</v>
          </cell>
          <cell r="R400">
            <v>0</v>
          </cell>
          <cell r="S400" t="str">
            <v>No</v>
          </cell>
          <cell r="T400" t="str">
            <v/>
          </cell>
          <cell r="U400" t="str">
            <v/>
          </cell>
          <cell r="V400">
            <v>43901.041666666664</v>
          </cell>
          <cell r="W400">
            <v>43551.041666666664</v>
          </cell>
          <cell r="X400" t="str">
            <v>USA</v>
          </cell>
          <cell r="Y400" t="str">
            <v>Michigan</v>
          </cell>
          <cell r="Z400">
            <v>2018</v>
          </cell>
        </row>
        <row r="401">
          <cell r="H401" t="str">
            <v>SRR8187276</v>
          </cell>
          <cell r="J401" t="str">
            <v>strain: FDA0973345-C001-006</v>
          </cell>
          <cell r="K401" t="str">
            <v>isolation_source: cheese</v>
          </cell>
          <cell r="L401">
            <v>3224788</v>
          </cell>
          <cell r="M401">
            <v>40</v>
          </cell>
          <cell r="N401">
            <v>3210</v>
          </cell>
          <cell r="O401" t="str">
            <v>Yes</v>
          </cell>
          <cell r="P401">
            <v>0</v>
          </cell>
          <cell r="Q401">
            <v>0</v>
          </cell>
          <cell r="R401">
            <v>0</v>
          </cell>
          <cell r="S401" t="str">
            <v>No</v>
          </cell>
          <cell r="T401" t="str">
            <v/>
          </cell>
          <cell r="U401" t="str">
            <v/>
          </cell>
          <cell r="V401">
            <v>43901.041666666664</v>
          </cell>
          <cell r="W401">
            <v>43550.041666666664</v>
          </cell>
          <cell r="X401" t="str">
            <v>USA</v>
          </cell>
          <cell r="Y401" t="str">
            <v>Michigan</v>
          </cell>
          <cell r="Z401">
            <v>2018</v>
          </cell>
        </row>
        <row r="402">
          <cell r="H402" t="str">
            <v>SRR8210492</v>
          </cell>
          <cell r="J402" t="str">
            <v>strain: FDA354276-1</v>
          </cell>
          <cell r="K402" t="str">
            <v>isolation_source: talleggio cheese</v>
          </cell>
          <cell r="L402">
            <v>3110518</v>
          </cell>
          <cell r="M402">
            <v>83</v>
          </cell>
          <cell r="N402">
            <v>3129</v>
          </cell>
          <cell r="O402" t="str">
            <v>Yes</v>
          </cell>
          <cell r="P402">
            <v>0</v>
          </cell>
          <cell r="Q402">
            <v>0</v>
          </cell>
          <cell r="R402">
            <v>0</v>
          </cell>
          <cell r="S402" t="str">
            <v>No</v>
          </cell>
          <cell r="T402" t="str">
            <v/>
          </cell>
          <cell r="U402" t="str">
            <v/>
          </cell>
          <cell r="V402">
            <v>43901.041666666664</v>
          </cell>
          <cell r="W402">
            <v>43551.041666666664</v>
          </cell>
          <cell r="X402" t="str">
            <v>Italy</v>
          </cell>
          <cell r="Z402">
            <v>2005</v>
          </cell>
        </row>
        <row r="403">
          <cell r="H403" t="str">
            <v>SRR8211561</v>
          </cell>
          <cell r="J403" t="str">
            <v>strain: FDA265783</v>
          </cell>
          <cell r="K403" t="str">
            <v>isolation_source: Brie Cheese</v>
          </cell>
          <cell r="L403">
            <v>3060535</v>
          </cell>
          <cell r="M403">
            <v>38</v>
          </cell>
          <cell r="N403">
            <v>3018</v>
          </cell>
          <cell r="O403" t="str">
            <v>Yes</v>
          </cell>
          <cell r="P403">
            <v>0</v>
          </cell>
          <cell r="Q403">
            <v>0</v>
          </cell>
          <cell r="R403">
            <v>0</v>
          </cell>
          <cell r="S403" t="str">
            <v>No</v>
          </cell>
          <cell r="T403" t="str">
            <v/>
          </cell>
          <cell r="U403" t="str">
            <v/>
          </cell>
          <cell r="V403">
            <v>43901.041666666664</v>
          </cell>
          <cell r="W403">
            <v>43551.041666666664</v>
          </cell>
          <cell r="X403" t="str">
            <v>France</v>
          </cell>
          <cell r="Z403">
            <v>2004</v>
          </cell>
        </row>
        <row r="404">
          <cell r="H404" t="str">
            <v>SRR8212866</v>
          </cell>
          <cell r="J404" t="str">
            <v>strain: FDA262223</v>
          </cell>
          <cell r="K404" t="str">
            <v>isolation_source: cheese</v>
          </cell>
          <cell r="L404">
            <v>2995893</v>
          </cell>
          <cell r="M404">
            <v>39</v>
          </cell>
          <cell r="N404">
            <v>2998</v>
          </cell>
          <cell r="O404" t="str">
            <v>Yes</v>
          </cell>
          <cell r="P404">
            <v>0</v>
          </cell>
          <cell r="Q404">
            <v>0</v>
          </cell>
          <cell r="R404">
            <v>0</v>
          </cell>
          <cell r="S404" t="str">
            <v>No</v>
          </cell>
          <cell r="T404" t="str">
            <v/>
          </cell>
          <cell r="U404" t="str">
            <v/>
          </cell>
          <cell r="V404">
            <v>43901.041666666664</v>
          </cell>
          <cell r="W404">
            <v>43551.041666666664</v>
          </cell>
          <cell r="X404" t="str">
            <v>Italy</v>
          </cell>
          <cell r="Z404">
            <v>2003</v>
          </cell>
        </row>
        <row r="405">
          <cell r="H405" t="str">
            <v>SRR8215997</v>
          </cell>
          <cell r="J405" t="str">
            <v>strain: FDA179021</v>
          </cell>
          <cell r="K405" t="str">
            <v>isolation_source: semi-soft cheese</v>
          </cell>
          <cell r="L405">
            <v>3099549</v>
          </cell>
          <cell r="M405">
            <v>21</v>
          </cell>
          <cell r="N405">
            <v>3080</v>
          </cell>
          <cell r="O405" t="str">
            <v>Yes</v>
          </cell>
          <cell r="P405">
            <v>0</v>
          </cell>
          <cell r="Q405">
            <v>0</v>
          </cell>
          <cell r="R405">
            <v>0</v>
          </cell>
          <cell r="S405" t="str">
            <v>No</v>
          </cell>
          <cell r="T405" t="str">
            <v/>
          </cell>
          <cell r="U405" t="str">
            <v/>
          </cell>
          <cell r="V405">
            <v>43901.041666666664</v>
          </cell>
          <cell r="W405">
            <v>43551.041666666664</v>
          </cell>
          <cell r="X405" t="str">
            <v>Spain</v>
          </cell>
          <cell r="Z405">
            <v>2002</v>
          </cell>
        </row>
        <row r="406">
          <cell r="H406" t="str">
            <v>SRR8216051</v>
          </cell>
          <cell r="J406" t="str">
            <v>strain: FDA301667-1</v>
          </cell>
          <cell r="K406" t="str">
            <v>isolation_source: cow/sheep milk cheese</v>
          </cell>
          <cell r="L406">
            <v>3094427</v>
          </cell>
          <cell r="M406">
            <v>64</v>
          </cell>
          <cell r="N406">
            <v>3074</v>
          </cell>
          <cell r="O406" t="str">
            <v>Yes</v>
          </cell>
          <cell r="P406">
            <v>0</v>
          </cell>
          <cell r="Q406">
            <v>0</v>
          </cell>
          <cell r="R406">
            <v>0</v>
          </cell>
          <cell r="S406" t="str">
            <v>No</v>
          </cell>
          <cell r="T406" t="str">
            <v/>
          </cell>
          <cell r="U406" t="str">
            <v/>
          </cell>
          <cell r="V406">
            <v>43901.041666666664</v>
          </cell>
          <cell r="W406">
            <v>43551.041666666664</v>
          </cell>
          <cell r="X406" t="str">
            <v>Portugal</v>
          </cell>
          <cell r="Z406">
            <v>2004</v>
          </cell>
        </row>
        <row r="407">
          <cell r="H407" t="str">
            <v>SRR8216059</v>
          </cell>
          <cell r="J407" t="str">
            <v>strain: FDA327350</v>
          </cell>
          <cell r="K407" t="str">
            <v>isolation_source: gorgonzola cheese</v>
          </cell>
          <cell r="L407">
            <v>3116550</v>
          </cell>
          <cell r="M407">
            <v>28</v>
          </cell>
          <cell r="N407">
            <v>3108</v>
          </cell>
          <cell r="O407" t="str">
            <v>Yes</v>
          </cell>
          <cell r="P407">
            <v>0</v>
          </cell>
          <cell r="Q407">
            <v>0</v>
          </cell>
          <cell r="R407">
            <v>0</v>
          </cell>
          <cell r="S407" t="str">
            <v>No</v>
          </cell>
          <cell r="T407" t="str">
            <v/>
          </cell>
          <cell r="U407" t="str">
            <v/>
          </cell>
          <cell r="V407">
            <v>43901.041666666664</v>
          </cell>
          <cell r="W407">
            <v>43551.041666666664</v>
          </cell>
          <cell r="X407" t="str">
            <v>Italy</v>
          </cell>
          <cell r="Z407">
            <v>2005</v>
          </cell>
        </row>
        <row r="408">
          <cell r="H408" t="str">
            <v>SRR8216314</v>
          </cell>
          <cell r="J408" t="str">
            <v>strain: FDA254835</v>
          </cell>
          <cell r="K408" t="str">
            <v>isolation_source: queso fresco</v>
          </cell>
          <cell r="L408">
            <v>3014626</v>
          </cell>
          <cell r="M408">
            <v>53</v>
          </cell>
          <cell r="N408">
            <v>3000</v>
          </cell>
          <cell r="O408" t="str">
            <v>Yes</v>
          </cell>
          <cell r="P408">
            <v>0</v>
          </cell>
          <cell r="Q408">
            <v>0</v>
          </cell>
          <cell r="R408">
            <v>0</v>
          </cell>
          <cell r="S408" t="str">
            <v>No</v>
          </cell>
          <cell r="T408" t="str">
            <v/>
          </cell>
          <cell r="U408" t="str">
            <v/>
          </cell>
          <cell r="V408">
            <v>43901.041666666664</v>
          </cell>
          <cell r="W408">
            <v>43551.041666666664</v>
          </cell>
          <cell r="X408" t="str">
            <v>USA</v>
          </cell>
          <cell r="Y408" t="str">
            <v>New York</v>
          </cell>
          <cell r="Z408">
            <v>2004</v>
          </cell>
        </row>
        <row r="409">
          <cell r="H409" t="str">
            <v>SRR8216391</v>
          </cell>
          <cell r="J409" t="str">
            <v>strain: FDA354276-2</v>
          </cell>
          <cell r="K409" t="str">
            <v>isolation_source: talleggio cheese</v>
          </cell>
          <cell r="L409">
            <v>3093538</v>
          </cell>
          <cell r="M409">
            <v>56</v>
          </cell>
          <cell r="N409">
            <v>3105</v>
          </cell>
          <cell r="O409" t="str">
            <v>Yes</v>
          </cell>
          <cell r="P409">
            <v>0</v>
          </cell>
          <cell r="Q409">
            <v>0</v>
          </cell>
          <cell r="R409">
            <v>0</v>
          </cell>
          <cell r="S409" t="str">
            <v>No</v>
          </cell>
          <cell r="T409" t="str">
            <v/>
          </cell>
          <cell r="U409" t="str">
            <v/>
          </cell>
          <cell r="V409">
            <v>43901.041666666664</v>
          </cell>
          <cell r="W409">
            <v>43551.041666666664</v>
          </cell>
          <cell r="X409" t="str">
            <v>Italy</v>
          </cell>
          <cell r="Z409">
            <v>2005</v>
          </cell>
        </row>
        <row r="410">
          <cell r="H410" t="str">
            <v>SRR8216395</v>
          </cell>
          <cell r="J410" t="str">
            <v>strain: FDA162297-2</v>
          </cell>
          <cell r="K410" t="str">
            <v>isolation_source: fermier goat cheese</v>
          </cell>
          <cell r="L410">
            <v>3034985</v>
          </cell>
          <cell r="M410">
            <v>34</v>
          </cell>
          <cell r="N410">
            <v>3029</v>
          </cell>
          <cell r="O410" t="str">
            <v>Yes</v>
          </cell>
          <cell r="P410">
            <v>0</v>
          </cell>
          <cell r="Q410">
            <v>0</v>
          </cell>
          <cell r="R410">
            <v>0</v>
          </cell>
          <cell r="S410" t="str">
            <v>No</v>
          </cell>
          <cell r="T410" t="str">
            <v/>
          </cell>
          <cell r="U410" t="str">
            <v/>
          </cell>
          <cell r="V410">
            <v>43901.041666666664</v>
          </cell>
          <cell r="W410">
            <v>43550.041666666664</v>
          </cell>
          <cell r="X410" t="str">
            <v>Israel</v>
          </cell>
          <cell r="Z410">
            <v>2002</v>
          </cell>
        </row>
        <row r="411">
          <cell r="H411" t="str">
            <v>SRR8216396</v>
          </cell>
          <cell r="J411" t="str">
            <v>strain: FDA278138</v>
          </cell>
          <cell r="K411" t="str">
            <v>isolation_source: Cow's Milk Cheese</v>
          </cell>
          <cell r="L411">
            <v>2990287</v>
          </cell>
          <cell r="M411">
            <v>42</v>
          </cell>
          <cell r="N411">
            <v>2941</v>
          </cell>
          <cell r="O411" t="str">
            <v>Yes</v>
          </cell>
          <cell r="P411">
            <v>0</v>
          </cell>
          <cell r="Q411">
            <v>0</v>
          </cell>
          <cell r="R411">
            <v>0</v>
          </cell>
          <cell r="S411" t="str">
            <v>No</v>
          </cell>
          <cell r="T411" t="str">
            <v/>
          </cell>
          <cell r="U411" t="str">
            <v/>
          </cell>
          <cell r="V411">
            <v>43901.041666666664</v>
          </cell>
          <cell r="W411">
            <v>43551.041666666664</v>
          </cell>
          <cell r="X411" t="str">
            <v>Canada</v>
          </cell>
          <cell r="Z411">
            <v>2004</v>
          </cell>
        </row>
        <row r="412">
          <cell r="H412" t="str">
            <v>SRR8216403</v>
          </cell>
          <cell r="J412" t="str">
            <v>strain: FDA366649-1</v>
          </cell>
          <cell r="K412" t="str">
            <v>isolation_source: taleggio cheese</v>
          </cell>
          <cell r="L412">
            <v>3056840</v>
          </cell>
          <cell r="M412">
            <v>39</v>
          </cell>
          <cell r="N412">
            <v>3051</v>
          </cell>
          <cell r="O412" t="str">
            <v>Yes</v>
          </cell>
          <cell r="P412">
            <v>0</v>
          </cell>
          <cell r="Q412">
            <v>0</v>
          </cell>
          <cell r="R412">
            <v>0</v>
          </cell>
          <cell r="S412" t="str">
            <v>No</v>
          </cell>
          <cell r="T412" t="str">
            <v/>
          </cell>
          <cell r="U412" t="str">
            <v/>
          </cell>
          <cell r="V412">
            <v>43901.041666666664</v>
          </cell>
          <cell r="W412">
            <v>43550.041666666664</v>
          </cell>
          <cell r="X412" t="str">
            <v>Italy</v>
          </cell>
          <cell r="Z412">
            <v>2006</v>
          </cell>
        </row>
        <row r="413">
          <cell r="H413" t="str">
            <v>SRR8216405</v>
          </cell>
          <cell r="J413" t="str">
            <v>strain: FDA162301-1</v>
          </cell>
          <cell r="K413" t="str">
            <v>isolation_source: bucheron goat cheese</v>
          </cell>
          <cell r="L413">
            <v>3040091</v>
          </cell>
          <cell r="M413">
            <v>57</v>
          </cell>
          <cell r="N413">
            <v>3044</v>
          </cell>
          <cell r="O413" t="str">
            <v>Yes</v>
          </cell>
          <cell r="P413">
            <v>0</v>
          </cell>
          <cell r="Q413">
            <v>0</v>
          </cell>
          <cell r="R413">
            <v>0</v>
          </cell>
          <cell r="S413" t="str">
            <v>No</v>
          </cell>
          <cell r="T413" t="str">
            <v/>
          </cell>
          <cell r="U413" t="str">
            <v/>
          </cell>
          <cell r="V413">
            <v>43901.041666666664</v>
          </cell>
          <cell r="W413">
            <v>43551.041666666664</v>
          </cell>
          <cell r="X413" t="str">
            <v>Israel</v>
          </cell>
          <cell r="Z413">
            <v>2002</v>
          </cell>
        </row>
        <row r="414">
          <cell r="H414" t="str">
            <v>SRR8235317</v>
          </cell>
          <cell r="J414" t="str">
            <v>strain: FDA162297-1</v>
          </cell>
          <cell r="K414" t="str">
            <v>isolation_source: fermier goat cheese</v>
          </cell>
          <cell r="L414">
            <v>3041510</v>
          </cell>
          <cell r="M414">
            <v>22</v>
          </cell>
          <cell r="N414">
            <v>3042</v>
          </cell>
          <cell r="O414" t="str">
            <v>Yes</v>
          </cell>
          <cell r="P414">
            <v>0</v>
          </cell>
          <cell r="Q414">
            <v>0</v>
          </cell>
          <cell r="R414">
            <v>0</v>
          </cell>
          <cell r="S414" t="str">
            <v>No</v>
          </cell>
          <cell r="T414" t="str">
            <v/>
          </cell>
          <cell r="U414" t="str">
            <v/>
          </cell>
          <cell r="V414">
            <v>43901.041666666664</v>
          </cell>
          <cell r="W414">
            <v>43551.041666666664</v>
          </cell>
          <cell r="X414" t="str">
            <v>Israel</v>
          </cell>
          <cell r="Z414">
            <v>2002</v>
          </cell>
        </row>
        <row r="415">
          <cell r="H415" t="str">
            <v>SRR8235320</v>
          </cell>
          <cell r="J415" t="str">
            <v>strain: FDA1072469-C002-001</v>
          </cell>
          <cell r="K415" t="str">
            <v>isolation_source: pasteurized cows' milk cheese</v>
          </cell>
          <cell r="L415">
            <v>2983637</v>
          </cell>
          <cell r="M415">
            <v>104</v>
          </cell>
          <cell r="N415">
            <v>3006</v>
          </cell>
          <cell r="O415" t="str">
            <v>Yes</v>
          </cell>
          <cell r="P415">
            <v>0</v>
          </cell>
          <cell r="Q415">
            <v>0</v>
          </cell>
          <cell r="R415">
            <v>0</v>
          </cell>
          <cell r="S415" t="str">
            <v>No</v>
          </cell>
          <cell r="T415" t="str">
            <v/>
          </cell>
          <cell r="U415" t="str">
            <v/>
          </cell>
          <cell r="V415">
            <v>43901.041666666664</v>
          </cell>
          <cell r="W415">
            <v>43551.041666666664</v>
          </cell>
          <cell r="X415" t="str">
            <v>USA</v>
          </cell>
          <cell r="Y415" t="str">
            <v>New York</v>
          </cell>
          <cell r="Z415">
            <v>2018</v>
          </cell>
        </row>
        <row r="416">
          <cell r="H416" t="str">
            <v>SRR8235343</v>
          </cell>
          <cell r="J416" t="str">
            <v>strain: FDA162299-2</v>
          </cell>
          <cell r="K416" t="str">
            <v>isolation_source: camembert goat cheese</v>
          </cell>
          <cell r="L416">
            <v>3052194</v>
          </cell>
          <cell r="M416">
            <v>25</v>
          </cell>
          <cell r="N416">
            <v>3049</v>
          </cell>
          <cell r="O416" t="str">
            <v>Yes</v>
          </cell>
          <cell r="P416">
            <v>0</v>
          </cell>
          <cell r="Q416">
            <v>0</v>
          </cell>
          <cell r="R416">
            <v>0</v>
          </cell>
          <cell r="S416" t="str">
            <v>No</v>
          </cell>
          <cell r="T416" t="str">
            <v/>
          </cell>
          <cell r="U416" t="str">
            <v/>
          </cell>
          <cell r="V416">
            <v>43899.041666666664</v>
          </cell>
          <cell r="W416">
            <v>43497.041666666664</v>
          </cell>
          <cell r="X416" t="str">
            <v>Israel</v>
          </cell>
          <cell r="Z416">
            <v>2002</v>
          </cell>
        </row>
        <row r="417">
          <cell r="H417" t="str">
            <v>SRR8235369</v>
          </cell>
          <cell r="J417" t="str">
            <v>strain: FDA138216-1</v>
          </cell>
          <cell r="K417" t="str">
            <v>isolation_source: mozarella cheese</v>
          </cell>
          <cell r="L417">
            <v>3187745</v>
          </cell>
          <cell r="M417">
            <v>64</v>
          </cell>
          <cell r="N417">
            <v>3248</v>
          </cell>
          <cell r="O417" t="str">
            <v>Yes</v>
          </cell>
          <cell r="P417">
            <v>0</v>
          </cell>
          <cell r="Q417">
            <v>0</v>
          </cell>
          <cell r="R417">
            <v>0</v>
          </cell>
          <cell r="S417" t="str">
            <v>No</v>
          </cell>
          <cell r="T417" t="str">
            <v/>
          </cell>
          <cell r="U417" t="str">
            <v/>
          </cell>
          <cell r="V417">
            <v>43901.041666666664</v>
          </cell>
          <cell r="W417">
            <v>43551.041666666664</v>
          </cell>
          <cell r="X417" t="str">
            <v>USA</v>
          </cell>
          <cell r="Y417" t="str">
            <v>Louisiana</v>
          </cell>
          <cell r="Z417">
            <v>2002</v>
          </cell>
        </row>
        <row r="418">
          <cell r="H418" t="str">
            <v>SRR8235470</v>
          </cell>
          <cell r="J418" t="str">
            <v>strain: FDA1072469-C002-002</v>
          </cell>
          <cell r="K418" t="str">
            <v>isolation_source: pasteurized cows' milk cheese</v>
          </cell>
          <cell r="L418">
            <v>3081323</v>
          </cell>
          <cell r="M418">
            <v>56</v>
          </cell>
          <cell r="N418">
            <v>3083</v>
          </cell>
          <cell r="O418" t="str">
            <v>Yes</v>
          </cell>
          <cell r="P418">
            <v>0</v>
          </cell>
          <cell r="Q418">
            <v>0</v>
          </cell>
          <cell r="R418">
            <v>0</v>
          </cell>
          <cell r="S418" t="str">
            <v>No</v>
          </cell>
          <cell r="T418" t="str">
            <v/>
          </cell>
          <cell r="U418" t="str">
            <v/>
          </cell>
          <cell r="V418">
            <v>43901.041666666664</v>
          </cell>
          <cell r="W418">
            <v>43551.041666666664</v>
          </cell>
          <cell r="X418" t="str">
            <v>USA</v>
          </cell>
          <cell r="Y418" t="str">
            <v>New York</v>
          </cell>
          <cell r="Z418">
            <v>2018</v>
          </cell>
        </row>
        <row r="419">
          <cell r="H419" t="str">
            <v>SRR8235627</v>
          </cell>
          <cell r="J419" t="str">
            <v>strain: FDA162301-2</v>
          </cell>
          <cell r="K419" t="str">
            <v>isolation_source: bucheron goat cheese</v>
          </cell>
          <cell r="L419">
            <v>3053834</v>
          </cell>
          <cell r="M419">
            <v>39</v>
          </cell>
          <cell r="N419">
            <v>3053</v>
          </cell>
          <cell r="O419" t="str">
            <v>Yes</v>
          </cell>
          <cell r="P419">
            <v>0</v>
          </cell>
          <cell r="Q419">
            <v>0</v>
          </cell>
          <cell r="R419">
            <v>0</v>
          </cell>
          <cell r="S419" t="str">
            <v>No</v>
          </cell>
          <cell r="T419" t="str">
            <v/>
          </cell>
          <cell r="U419" t="str">
            <v/>
          </cell>
          <cell r="V419">
            <v>43900.041666666664</v>
          </cell>
          <cell r="W419">
            <v>43550.041666666664</v>
          </cell>
          <cell r="X419" t="str">
            <v>Israel</v>
          </cell>
          <cell r="Z419">
            <v>2002</v>
          </cell>
        </row>
        <row r="420">
          <cell r="H420" t="str">
            <v>SRR8261009</v>
          </cell>
          <cell r="J420" t="str">
            <v>strain: FDA357743</v>
          </cell>
          <cell r="K420" t="str">
            <v>isolation_source: taleggio cheese</v>
          </cell>
          <cell r="L420">
            <v>3062184</v>
          </cell>
          <cell r="M420">
            <v>38</v>
          </cell>
          <cell r="N420">
            <v>3062</v>
          </cell>
          <cell r="O420" t="str">
            <v>Yes</v>
          </cell>
          <cell r="P420">
            <v>0</v>
          </cell>
          <cell r="Q420">
            <v>0</v>
          </cell>
          <cell r="R420">
            <v>0</v>
          </cell>
          <cell r="S420" t="str">
            <v>No</v>
          </cell>
          <cell r="T420" t="str">
            <v/>
          </cell>
          <cell r="U420" t="str">
            <v/>
          </cell>
          <cell r="V420">
            <v>43901.041666666664</v>
          </cell>
          <cell r="W420">
            <v>43550.041666666664</v>
          </cell>
          <cell r="X420" t="str">
            <v>Italy</v>
          </cell>
          <cell r="Z420">
            <v>2005</v>
          </cell>
        </row>
        <row r="421">
          <cell r="H421" t="str">
            <v>SRR8502597</v>
          </cell>
          <cell r="J421" t="str">
            <v>strain: CFSAN090684</v>
          </cell>
          <cell r="K421" t="str">
            <v>isolation_source: cheese</v>
          </cell>
          <cell r="L421">
            <v>2904110</v>
          </cell>
          <cell r="M421">
            <v>17</v>
          </cell>
          <cell r="N421">
            <v>2867</v>
          </cell>
          <cell r="O421" t="str">
            <v>Yes</v>
          </cell>
          <cell r="P421">
            <v>0</v>
          </cell>
          <cell r="Q421">
            <v>0</v>
          </cell>
          <cell r="R421">
            <v>0</v>
          </cell>
          <cell r="S421" t="str">
            <v>No</v>
          </cell>
          <cell r="T421" t="str">
            <v/>
          </cell>
          <cell r="U421" t="str">
            <v/>
          </cell>
          <cell r="V421">
            <v>43551.041666666664</v>
          </cell>
          <cell r="W421">
            <v>43551.041666666664</v>
          </cell>
          <cell r="X421" t="str">
            <v>USA</v>
          </cell>
          <cell r="Y421" t="str">
            <v>Connecticut</v>
          </cell>
          <cell r="Z421">
            <v>2018</v>
          </cell>
        </row>
        <row r="422">
          <cell r="H422" t="str">
            <v>SRR8535220</v>
          </cell>
          <cell r="J422" t="str">
            <v>strain: FDA665583-2</v>
          </cell>
          <cell r="K422" t="str">
            <v>isolation_source: quesillo oaxaca string cheese</v>
          </cell>
          <cell r="L422">
            <v>3058756</v>
          </cell>
          <cell r="M422">
            <v>15</v>
          </cell>
          <cell r="N422">
            <v>2994</v>
          </cell>
          <cell r="O422" t="str">
            <v>Yes</v>
          </cell>
          <cell r="P422">
            <v>0</v>
          </cell>
          <cell r="Q422">
            <v>0</v>
          </cell>
          <cell r="R422">
            <v>0</v>
          </cell>
          <cell r="S422" t="str">
            <v>No</v>
          </cell>
          <cell r="T422" t="str">
            <v/>
          </cell>
          <cell r="U422" t="str">
            <v/>
          </cell>
          <cell r="V422">
            <v>43901.041666666664</v>
          </cell>
          <cell r="W422">
            <v>43551.041666666664</v>
          </cell>
          <cell r="X422" t="str">
            <v>Mexico</v>
          </cell>
          <cell r="Z422">
            <v>2010</v>
          </cell>
        </row>
        <row r="423">
          <cell r="H423" t="str">
            <v>SRR8535379</v>
          </cell>
          <cell r="J423" t="str">
            <v>strain: FDA663770-2</v>
          </cell>
          <cell r="K423" t="str">
            <v>isolation_source: quesillo oaxaca string cheese</v>
          </cell>
          <cell r="L423">
            <v>3052730</v>
          </cell>
          <cell r="M423">
            <v>18</v>
          </cell>
          <cell r="N423">
            <v>2982</v>
          </cell>
          <cell r="O423" t="str">
            <v>Yes</v>
          </cell>
          <cell r="P423">
            <v>0</v>
          </cell>
          <cell r="Q423">
            <v>0</v>
          </cell>
          <cell r="R423">
            <v>0</v>
          </cell>
          <cell r="S423" t="str">
            <v>No</v>
          </cell>
          <cell r="T423" t="str">
            <v/>
          </cell>
          <cell r="U423" t="str">
            <v/>
          </cell>
          <cell r="V423">
            <v>43901.041666666664</v>
          </cell>
          <cell r="W423">
            <v>43551.041666666664</v>
          </cell>
          <cell r="X423" t="str">
            <v>Mexico</v>
          </cell>
          <cell r="Z423">
            <v>2010</v>
          </cell>
        </row>
        <row r="424">
          <cell r="H424" t="str">
            <v>SRR8535384</v>
          </cell>
          <cell r="J424" t="str">
            <v>strain: FDA665583-1</v>
          </cell>
          <cell r="K424" t="str">
            <v>isolation_source: quesillo oaxaca string cheese</v>
          </cell>
          <cell r="L424">
            <v>3059983</v>
          </cell>
          <cell r="M424">
            <v>18</v>
          </cell>
          <cell r="N424">
            <v>2991</v>
          </cell>
          <cell r="O424" t="str">
            <v>Yes</v>
          </cell>
          <cell r="P424">
            <v>0</v>
          </cell>
          <cell r="Q424">
            <v>0</v>
          </cell>
          <cell r="R424">
            <v>0</v>
          </cell>
          <cell r="S424" t="str">
            <v>No</v>
          </cell>
          <cell r="T424" t="str">
            <v/>
          </cell>
          <cell r="U424" t="str">
            <v/>
          </cell>
          <cell r="V424">
            <v>43901.041666666664</v>
          </cell>
          <cell r="W424">
            <v>43551.041666666664</v>
          </cell>
          <cell r="X424" t="str">
            <v>Mexico</v>
          </cell>
          <cell r="Z424">
            <v>2010</v>
          </cell>
        </row>
        <row r="425">
          <cell r="H425" t="str">
            <v>SRR8535474</v>
          </cell>
          <cell r="J425" t="str">
            <v>strain: FDA663770-1</v>
          </cell>
          <cell r="K425" t="str">
            <v>isolation_source: quesillo oaxaca string cheese</v>
          </cell>
          <cell r="L425">
            <v>3077353</v>
          </cell>
          <cell r="M425">
            <v>15</v>
          </cell>
          <cell r="N425">
            <v>3016</v>
          </cell>
          <cell r="O425" t="str">
            <v>Yes</v>
          </cell>
          <cell r="P425">
            <v>0</v>
          </cell>
          <cell r="Q425">
            <v>0</v>
          </cell>
          <cell r="R425">
            <v>0</v>
          </cell>
          <cell r="S425" t="str">
            <v>No</v>
          </cell>
          <cell r="T425" t="str">
            <v/>
          </cell>
          <cell r="U425" t="str">
            <v/>
          </cell>
          <cell r="V425">
            <v>43901.041666666664</v>
          </cell>
          <cell r="W425">
            <v>43551.041666666664</v>
          </cell>
          <cell r="X425" t="str">
            <v>Mexico</v>
          </cell>
          <cell r="Z425">
            <v>2010</v>
          </cell>
        </row>
        <row r="426">
          <cell r="H426" t="str">
            <v>SRR8660428</v>
          </cell>
          <cell r="J426" t="str">
            <v>strain: FDA657082-2</v>
          </cell>
          <cell r="K426" t="str">
            <v>isolation_source: cheese</v>
          </cell>
          <cell r="L426">
            <v>3049709</v>
          </cell>
          <cell r="M426">
            <v>13</v>
          </cell>
          <cell r="N426">
            <v>3003</v>
          </cell>
          <cell r="O426" t="str">
            <v>Yes</v>
          </cell>
          <cell r="P426">
            <v>0</v>
          </cell>
          <cell r="Q426">
            <v>0</v>
          </cell>
          <cell r="R426">
            <v>0</v>
          </cell>
          <cell r="S426" t="str">
            <v>No</v>
          </cell>
          <cell r="T426" t="str">
            <v/>
          </cell>
          <cell r="U426" t="str">
            <v/>
          </cell>
          <cell r="V426">
            <v>43901.041666666664</v>
          </cell>
          <cell r="W426">
            <v>43556.083333333336</v>
          </cell>
          <cell r="X426" t="str">
            <v>USA</v>
          </cell>
          <cell r="Y426" t="str">
            <v>Washington</v>
          </cell>
          <cell r="Z426">
            <v>2010</v>
          </cell>
        </row>
        <row r="427">
          <cell r="H427" t="str">
            <v>SRR8660430</v>
          </cell>
          <cell r="J427" t="str">
            <v>strain: FDA241984</v>
          </cell>
          <cell r="K427" t="str">
            <v>isolation_source: soft ripened cheese</v>
          </cell>
          <cell r="L427">
            <v>3248706</v>
          </cell>
          <cell r="M427">
            <v>18</v>
          </cell>
          <cell r="N427">
            <v>3230</v>
          </cell>
          <cell r="O427" t="str">
            <v>Yes</v>
          </cell>
          <cell r="P427">
            <v>0</v>
          </cell>
          <cell r="Q427">
            <v>0</v>
          </cell>
          <cell r="R427">
            <v>0</v>
          </cell>
          <cell r="S427" t="str">
            <v>No</v>
          </cell>
          <cell r="T427" t="str">
            <v/>
          </cell>
          <cell r="U427" t="str">
            <v/>
          </cell>
          <cell r="V427">
            <v>43901.041666666664</v>
          </cell>
          <cell r="W427">
            <v>43556.083333333336</v>
          </cell>
          <cell r="X427" t="str">
            <v>Portugal</v>
          </cell>
          <cell r="Z427">
            <v>2003</v>
          </cell>
        </row>
        <row r="428">
          <cell r="H428" t="str">
            <v>SRR8707363</v>
          </cell>
          <cell r="J428" t="str">
            <v>strain: FDA1085817-002-001</v>
          </cell>
          <cell r="K428" t="str">
            <v>isolation_source: Hard White Cheese RL4I</v>
          </cell>
          <cell r="L428">
            <v>3075298</v>
          </cell>
          <cell r="M428">
            <v>55</v>
          </cell>
          <cell r="N428">
            <v>3059</v>
          </cell>
          <cell r="O428" t="str">
            <v>Yes</v>
          </cell>
          <cell r="P428">
            <v>0</v>
          </cell>
          <cell r="Q428">
            <v>0</v>
          </cell>
          <cell r="R428">
            <v>0</v>
          </cell>
          <cell r="S428" t="str">
            <v>No</v>
          </cell>
          <cell r="T428" t="str">
            <v/>
          </cell>
          <cell r="U428" t="str">
            <v/>
          </cell>
          <cell r="V428">
            <v>43901.041666666664</v>
          </cell>
          <cell r="W428">
            <v>43556.083333333336</v>
          </cell>
          <cell r="X428" t="str">
            <v>Colombia</v>
          </cell>
          <cell r="Z428">
            <v>2018</v>
          </cell>
        </row>
        <row r="429">
          <cell r="H429" t="str">
            <v>SRR8767212</v>
          </cell>
          <cell r="J429" t="str">
            <v>strain: LS1388</v>
          </cell>
          <cell r="K429" t="str">
            <v>isolation_source: cheese</v>
          </cell>
          <cell r="L429">
            <v>3181770</v>
          </cell>
          <cell r="M429">
            <v>31</v>
          </cell>
          <cell r="N429">
            <v>3183</v>
          </cell>
          <cell r="O429" t="str">
            <v>Yes</v>
          </cell>
          <cell r="P429">
            <v>0</v>
          </cell>
          <cell r="Q429">
            <v>0</v>
          </cell>
          <cell r="R429">
            <v>0</v>
          </cell>
          <cell r="S429" t="str">
            <v>No</v>
          </cell>
          <cell r="T429" t="str">
            <v/>
          </cell>
          <cell r="U429" t="str">
            <v/>
          </cell>
          <cell r="V429">
            <v>43555.041666666664</v>
          </cell>
          <cell r="W429">
            <v>43555.041666666664</v>
          </cell>
          <cell r="X429" t="str">
            <v>Chile</v>
          </cell>
          <cell r="Z429">
            <v>2017</v>
          </cell>
        </row>
        <row r="430">
          <cell r="H430" t="str">
            <v>SRR8767215</v>
          </cell>
          <cell r="J430" t="str">
            <v>strain: LS1382</v>
          </cell>
          <cell r="K430" t="str">
            <v>isolation_source: cheese</v>
          </cell>
          <cell r="L430">
            <v>2926414</v>
          </cell>
          <cell r="M430">
            <v>25</v>
          </cell>
          <cell r="N430">
            <v>2878</v>
          </cell>
          <cell r="O430" t="str">
            <v>Yes</v>
          </cell>
          <cell r="P430">
            <v>0</v>
          </cell>
          <cell r="Q430">
            <v>0</v>
          </cell>
          <cell r="R430">
            <v>0</v>
          </cell>
          <cell r="S430" t="str">
            <v>No</v>
          </cell>
          <cell r="T430" t="str">
            <v/>
          </cell>
          <cell r="U430" t="str">
            <v/>
          </cell>
          <cell r="V430">
            <v>43555.041666666664</v>
          </cell>
          <cell r="W430">
            <v>43555.041666666664</v>
          </cell>
          <cell r="X430" t="str">
            <v>Chile</v>
          </cell>
          <cell r="Z430">
            <v>2016</v>
          </cell>
        </row>
        <row r="431">
          <cell r="H431" t="str">
            <v>SRR8767216</v>
          </cell>
          <cell r="J431" t="str">
            <v>strain: LS1384</v>
          </cell>
          <cell r="K431" t="str">
            <v>isolation_source: cheese</v>
          </cell>
          <cell r="L431">
            <v>2922057</v>
          </cell>
          <cell r="M431">
            <v>18</v>
          </cell>
          <cell r="N431">
            <v>2874</v>
          </cell>
          <cell r="O431" t="str">
            <v>Yes</v>
          </cell>
          <cell r="P431">
            <v>0</v>
          </cell>
          <cell r="Q431">
            <v>0</v>
          </cell>
          <cell r="R431">
            <v>0</v>
          </cell>
          <cell r="S431" t="str">
            <v>No</v>
          </cell>
          <cell r="T431" t="str">
            <v/>
          </cell>
          <cell r="U431" t="str">
            <v/>
          </cell>
          <cell r="V431">
            <v>43594.083333333336</v>
          </cell>
          <cell r="W431">
            <v>43594.083333333336</v>
          </cell>
          <cell r="X431" t="str">
            <v>Chile</v>
          </cell>
          <cell r="Z431">
            <v>2016</v>
          </cell>
        </row>
        <row r="432">
          <cell r="H432" t="str">
            <v>SRR8767230</v>
          </cell>
          <cell r="J432" t="str">
            <v>strain: LS1380</v>
          </cell>
          <cell r="K432" t="str">
            <v>isolation_source: cheese</v>
          </cell>
          <cell r="L432">
            <v>2967431</v>
          </cell>
          <cell r="M432">
            <v>16</v>
          </cell>
          <cell r="N432">
            <v>2919</v>
          </cell>
          <cell r="O432" t="str">
            <v>Yes</v>
          </cell>
          <cell r="P432">
            <v>0</v>
          </cell>
          <cell r="Q432">
            <v>0</v>
          </cell>
          <cell r="R432">
            <v>0</v>
          </cell>
          <cell r="S432" t="str">
            <v>No</v>
          </cell>
          <cell r="T432" t="str">
            <v/>
          </cell>
          <cell r="U432" t="str">
            <v/>
          </cell>
          <cell r="V432">
            <v>43556.083333333336</v>
          </cell>
          <cell r="W432">
            <v>43556.083333333336</v>
          </cell>
          <cell r="X432" t="str">
            <v>Chile</v>
          </cell>
          <cell r="Z432">
            <v>2016</v>
          </cell>
        </row>
        <row r="433">
          <cell r="H433" t="str">
            <v>SRR8767231</v>
          </cell>
          <cell r="J433" t="str">
            <v>strain: LS1383</v>
          </cell>
          <cell r="K433" t="str">
            <v>isolation_source: cheese</v>
          </cell>
          <cell r="L433">
            <v>2926500</v>
          </cell>
          <cell r="M433">
            <v>15</v>
          </cell>
          <cell r="N433">
            <v>2876</v>
          </cell>
          <cell r="O433" t="str">
            <v>Yes</v>
          </cell>
          <cell r="P433">
            <v>0</v>
          </cell>
          <cell r="Q433">
            <v>0</v>
          </cell>
          <cell r="R433">
            <v>0</v>
          </cell>
          <cell r="S433" t="str">
            <v>No</v>
          </cell>
          <cell r="T433" t="str">
            <v/>
          </cell>
          <cell r="U433" t="str">
            <v/>
          </cell>
          <cell r="V433">
            <v>43555.041666666664</v>
          </cell>
          <cell r="W433">
            <v>43555.041666666664</v>
          </cell>
          <cell r="X433" t="str">
            <v>Chile</v>
          </cell>
          <cell r="Z433">
            <v>2016</v>
          </cell>
        </row>
        <row r="434">
          <cell r="H434" t="str">
            <v>SRR8767292</v>
          </cell>
          <cell r="J434" t="str">
            <v>strain: LS1392</v>
          </cell>
          <cell r="K434" t="str">
            <v>isolation_source: cheese</v>
          </cell>
          <cell r="L434">
            <v>3139773</v>
          </cell>
          <cell r="M434">
            <v>27</v>
          </cell>
          <cell r="N434">
            <v>3133</v>
          </cell>
          <cell r="O434" t="str">
            <v>Yes</v>
          </cell>
          <cell r="P434">
            <v>0</v>
          </cell>
          <cell r="Q434">
            <v>0</v>
          </cell>
          <cell r="R434">
            <v>0</v>
          </cell>
          <cell r="S434" t="str">
            <v>No</v>
          </cell>
          <cell r="T434" t="str">
            <v/>
          </cell>
          <cell r="U434" t="str">
            <v/>
          </cell>
          <cell r="V434">
            <v>43556.083333333336</v>
          </cell>
          <cell r="W434">
            <v>43556.083333333336</v>
          </cell>
          <cell r="X434" t="str">
            <v>Chile</v>
          </cell>
          <cell r="Z434">
            <v>2017</v>
          </cell>
        </row>
        <row r="435">
          <cell r="H435" t="str">
            <v>SRR8767293</v>
          </cell>
          <cell r="J435" t="str">
            <v>strain: LS1393</v>
          </cell>
          <cell r="K435" t="str">
            <v>isolation_source: cheese</v>
          </cell>
          <cell r="L435">
            <v>3136255</v>
          </cell>
          <cell r="M435">
            <v>32</v>
          </cell>
          <cell r="N435">
            <v>3131</v>
          </cell>
          <cell r="O435" t="str">
            <v>Yes</v>
          </cell>
          <cell r="P435">
            <v>0</v>
          </cell>
          <cell r="Q435">
            <v>0</v>
          </cell>
          <cell r="R435">
            <v>0</v>
          </cell>
          <cell r="S435" t="str">
            <v>No</v>
          </cell>
          <cell r="T435" t="str">
            <v/>
          </cell>
          <cell r="U435" t="str">
            <v/>
          </cell>
          <cell r="V435">
            <v>43555.041666666664</v>
          </cell>
          <cell r="W435">
            <v>43555.041666666664</v>
          </cell>
          <cell r="X435" t="str">
            <v>Chile</v>
          </cell>
          <cell r="Z435">
            <v>2017</v>
          </cell>
        </row>
        <row r="436">
          <cell r="H436" t="str">
            <v>SRR8767294</v>
          </cell>
          <cell r="I436"/>
          <cell r="J436" t="str">
            <v>strain: LS1395</v>
          </cell>
          <cell r="K436" t="str">
            <v>isolation_source: cheese</v>
          </cell>
          <cell r="L436">
            <v>3121818</v>
          </cell>
          <cell r="M436">
            <v>29</v>
          </cell>
          <cell r="N436">
            <v>3116</v>
          </cell>
          <cell r="O436" t="str">
            <v>Yes</v>
          </cell>
          <cell r="P436">
            <v>0</v>
          </cell>
          <cell r="Q436">
            <v>0</v>
          </cell>
          <cell r="R436">
            <v>0</v>
          </cell>
          <cell r="S436" t="str">
            <v>No</v>
          </cell>
          <cell r="T436" t="str">
            <v/>
          </cell>
          <cell r="U436" t="str">
            <v/>
          </cell>
          <cell r="V436">
            <v>43556.083333333336</v>
          </cell>
          <cell r="W436">
            <v>43556.083333333336</v>
          </cell>
          <cell r="X436" t="str">
            <v>Chile</v>
          </cell>
          <cell r="Y436"/>
          <cell r="Z436">
            <v>2017</v>
          </cell>
        </row>
        <row r="437">
          <cell r="H437" t="str">
            <v>SRR8767295</v>
          </cell>
          <cell r="I437"/>
          <cell r="J437" t="str">
            <v>strain: LS1394</v>
          </cell>
          <cell r="K437" t="str">
            <v>isolation_source: cheese</v>
          </cell>
          <cell r="L437">
            <v>3123200</v>
          </cell>
          <cell r="M437">
            <v>32</v>
          </cell>
          <cell r="N437">
            <v>3114</v>
          </cell>
          <cell r="O437" t="str">
            <v>Yes</v>
          </cell>
          <cell r="P437">
            <v>0</v>
          </cell>
          <cell r="Q437">
            <v>0</v>
          </cell>
          <cell r="R437">
            <v>0</v>
          </cell>
          <cell r="S437" t="str">
            <v>No</v>
          </cell>
          <cell r="T437" t="str">
            <v/>
          </cell>
          <cell r="U437" t="str">
            <v/>
          </cell>
          <cell r="V437">
            <v>43555.041666666664</v>
          </cell>
          <cell r="W437">
            <v>43555.041666666664</v>
          </cell>
          <cell r="X437" t="str">
            <v>Chile</v>
          </cell>
          <cell r="Y437"/>
          <cell r="Z437">
            <v>2017</v>
          </cell>
        </row>
        <row r="438">
          <cell r="H438" t="str">
            <v>SRR8767298</v>
          </cell>
          <cell r="J438" t="str">
            <v>strain: LS1389</v>
          </cell>
          <cell r="K438" t="str">
            <v>isolation_source: cheese</v>
          </cell>
          <cell r="L438">
            <v>3165262</v>
          </cell>
          <cell r="M438">
            <v>33</v>
          </cell>
          <cell r="N438">
            <v>3167</v>
          </cell>
          <cell r="O438" t="str">
            <v>Yes</v>
          </cell>
          <cell r="P438">
            <v>0</v>
          </cell>
          <cell r="Q438">
            <v>0</v>
          </cell>
          <cell r="R438">
            <v>0</v>
          </cell>
          <cell r="S438" t="str">
            <v>No</v>
          </cell>
          <cell r="T438" t="str">
            <v/>
          </cell>
          <cell r="U438" t="str">
            <v/>
          </cell>
          <cell r="V438">
            <v>43556.083333333336</v>
          </cell>
          <cell r="W438">
            <v>43556.083333333336</v>
          </cell>
          <cell r="X438" t="str">
            <v>Chile</v>
          </cell>
          <cell r="Z438">
            <v>2017</v>
          </cell>
        </row>
        <row r="439">
          <cell r="H439" t="str">
            <v>SRR8767299</v>
          </cell>
          <cell r="J439" t="str">
            <v>strain: LS1397</v>
          </cell>
          <cell r="K439" t="str">
            <v>isolation_source: cheese</v>
          </cell>
          <cell r="L439">
            <v>3152880</v>
          </cell>
          <cell r="M439">
            <v>29</v>
          </cell>
          <cell r="N439">
            <v>3148</v>
          </cell>
          <cell r="O439" t="str">
            <v>Yes</v>
          </cell>
          <cell r="P439">
            <v>0</v>
          </cell>
          <cell r="Q439">
            <v>0</v>
          </cell>
          <cell r="R439">
            <v>0</v>
          </cell>
          <cell r="S439" t="str">
            <v>No</v>
          </cell>
          <cell r="T439" t="str">
            <v/>
          </cell>
          <cell r="U439" t="str">
            <v/>
          </cell>
          <cell r="V439">
            <v>43556.083333333336</v>
          </cell>
          <cell r="W439">
            <v>43556.083333333336</v>
          </cell>
          <cell r="X439" t="str">
            <v>Chile</v>
          </cell>
          <cell r="Z439">
            <v>2017</v>
          </cell>
        </row>
        <row r="440">
          <cell r="H440" t="str">
            <v>SRR8767305</v>
          </cell>
          <cell r="J440" t="str">
            <v>strain: LS1390</v>
          </cell>
          <cell r="K440" t="str">
            <v>isolation_source: cheese</v>
          </cell>
          <cell r="L440">
            <v>3116513</v>
          </cell>
          <cell r="M440">
            <v>33</v>
          </cell>
          <cell r="N440">
            <v>3111</v>
          </cell>
          <cell r="O440" t="str">
            <v>Yes</v>
          </cell>
          <cell r="P440">
            <v>0</v>
          </cell>
          <cell r="Q440">
            <v>0</v>
          </cell>
          <cell r="R440">
            <v>0</v>
          </cell>
          <cell r="S440" t="str">
            <v>No</v>
          </cell>
          <cell r="T440" t="str">
            <v/>
          </cell>
          <cell r="U440" t="str">
            <v/>
          </cell>
          <cell r="V440">
            <v>43555.041666666664</v>
          </cell>
          <cell r="W440">
            <v>43555.041666666664</v>
          </cell>
          <cell r="X440" t="str">
            <v>Chile</v>
          </cell>
          <cell r="Z440">
            <v>2017</v>
          </cell>
        </row>
        <row r="441">
          <cell r="H441" t="str">
            <v>SRR8767306</v>
          </cell>
          <cell r="J441" t="str">
            <v>strain: LS1399</v>
          </cell>
          <cell r="K441" t="str">
            <v>isolation_source: cheese</v>
          </cell>
          <cell r="L441">
            <v>3153186</v>
          </cell>
          <cell r="M441">
            <v>24</v>
          </cell>
          <cell r="N441">
            <v>3144</v>
          </cell>
          <cell r="O441" t="str">
            <v>Yes</v>
          </cell>
          <cell r="P441">
            <v>0</v>
          </cell>
          <cell r="Q441">
            <v>0</v>
          </cell>
          <cell r="R441">
            <v>0</v>
          </cell>
          <cell r="S441" t="str">
            <v>No</v>
          </cell>
          <cell r="T441" t="str">
            <v/>
          </cell>
          <cell r="U441" t="str">
            <v/>
          </cell>
          <cell r="V441">
            <v>43556.083333333336</v>
          </cell>
          <cell r="W441">
            <v>43556.083333333336</v>
          </cell>
          <cell r="X441" t="str">
            <v>Chile</v>
          </cell>
          <cell r="Z441">
            <v>2017</v>
          </cell>
        </row>
        <row r="442">
          <cell r="H442" t="str">
            <v>SRR8767307</v>
          </cell>
          <cell r="J442" t="str">
            <v>strain: LS1396</v>
          </cell>
          <cell r="K442" t="str">
            <v>isolation_source: cheese</v>
          </cell>
          <cell r="L442">
            <v>3122425</v>
          </cell>
          <cell r="M442">
            <v>38</v>
          </cell>
          <cell r="N442">
            <v>3115</v>
          </cell>
          <cell r="O442" t="str">
            <v>Yes</v>
          </cell>
          <cell r="P442">
            <v>0</v>
          </cell>
          <cell r="Q442">
            <v>0</v>
          </cell>
          <cell r="R442">
            <v>0</v>
          </cell>
          <cell r="S442" t="str">
            <v>No</v>
          </cell>
          <cell r="T442" t="str">
            <v/>
          </cell>
          <cell r="U442" t="str">
            <v/>
          </cell>
          <cell r="V442">
            <v>43555.041666666664</v>
          </cell>
          <cell r="W442">
            <v>43555.041666666664</v>
          </cell>
          <cell r="X442" t="str">
            <v>Chile</v>
          </cell>
          <cell r="Z442">
            <v>2017</v>
          </cell>
        </row>
        <row r="443">
          <cell r="H443" t="str">
            <v>SRR8767308</v>
          </cell>
          <cell r="J443" t="str">
            <v>strain: LS1367</v>
          </cell>
          <cell r="K443" t="str">
            <v>isolation_source: cheese</v>
          </cell>
          <cell r="L443">
            <v>3035842</v>
          </cell>
          <cell r="M443">
            <v>25</v>
          </cell>
          <cell r="N443">
            <v>3026</v>
          </cell>
          <cell r="O443" t="str">
            <v>Yes</v>
          </cell>
          <cell r="P443">
            <v>0</v>
          </cell>
          <cell r="Q443">
            <v>0</v>
          </cell>
          <cell r="R443">
            <v>0</v>
          </cell>
          <cell r="S443" t="str">
            <v>No</v>
          </cell>
          <cell r="T443" t="str">
            <v/>
          </cell>
          <cell r="U443" t="str">
            <v/>
          </cell>
          <cell r="V443">
            <v>43556.083333333336</v>
          </cell>
          <cell r="W443">
            <v>43556.083333333336</v>
          </cell>
          <cell r="X443" t="str">
            <v>Chile</v>
          </cell>
          <cell r="Z443">
            <v>2016</v>
          </cell>
        </row>
        <row r="444">
          <cell r="H444" t="str">
            <v>SRR8767309</v>
          </cell>
          <cell r="J444" t="str">
            <v>strain: LS1398</v>
          </cell>
          <cell r="K444" t="str">
            <v>isolation_source: cheese</v>
          </cell>
          <cell r="L444">
            <v>3132084</v>
          </cell>
          <cell r="M444">
            <v>31</v>
          </cell>
          <cell r="N444">
            <v>3129</v>
          </cell>
          <cell r="O444" t="str">
            <v>Yes</v>
          </cell>
          <cell r="P444">
            <v>0</v>
          </cell>
          <cell r="Q444">
            <v>0</v>
          </cell>
          <cell r="R444">
            <v>0</v>
          </cell>
          <cell r="S444" t="str">
            <v>No</v>
          </cell>
          <cell r="T444" t="str">
            <v/>
          </cell>
          <cell r="U444" t="str">
            <v/>
          </cell>
          <cell r="V444">
            <v>43555.041666666664</v>
          </cell>
          <cell r="W444">
            <v>43555.041666666664</v>
          </cell>
          <cell r="X444" t="str">
            <v>Chile</v>
          </cell>
          <cell r="Z444">
            <v>2017</v>
          </cell>
        </row>
        <row r="445">
          <cell r="H445" t="str">
            <v>SRR8767310</v>
          </cell>
          <cell r="J445" t="str">
            <v>strain: LS1366</v>
          </cell>
          <cell r="K445" t="str">
            <v>isolation_source: cheese</v>
          </cell>
          <cell r="L445">
            <v>3037201</v>
          </cell>
          <cell r="M445">
            <v>31</v>
          </cell>
          <cell r="N445">
            <v>3026</v>
          </cell>
          <cell r="O445" t="str">
            <v>Yes</v>
          </cell>
          <cell r="P445">
            <v>0</v>
          </cell>
          <cell r="Q445">
            <v>0</v>
          </cell>
          <cell r="R445">
            <v>0</v>
          </cell>
          <cell r="S445" t="str">
            <v>No</v>
          </cell>
          <cell r="T445" t="str">
            <v/>
          </cell>
          <cell r="U445" t="str">
            <v/>
          </cell>
          <cell r="V445">
            <v>43555.041666666664</v>
          </cell>
          <cell r="W445">
            <v>43555.041666666664</v>
          </cell>
          <cell r="X445" t="str">
            <v>Chile</v>
          </cell>
          <cell r="Z445">
            <v>2016</v>
          </cell>
        </row>
        <row r="446">
          <cell r="H446" t="str">
            <v>SRR8767312</v>
          </cell>
          <cell r="J446" t="str">
            <v>strain: LS1391</v>
          </cell>
          <cell r="K446" t="str">
            <v>isolation_source: cheese</v>
          </cell>
          <cell r="L446">
            <v>3094040</v>
          </cell>
          <cell r="M446">
            <v>28</v>
          </cell>
          <cell r="N446">
            <v>3080</v>
          </cell>
          <cell r="O446" t="str">
            <v>Yes</v>
          </cell>
          <cell r="P446">
            <v>0</v>
          </cell>
          <cell r="Q446">
            <v>0</v>
          </cell>
          <cell r="R446">
            <v>0</v>
          </cell>
          <cell r="S446" t="str">
            <v>No</v>
          </cell>
          <cell r="T446" t="str">
            <v/>
          </cell>
          <cell r="U446" t="str">
            <v/>
          </cell>
          <cell r="V446">
            <v>43556.083333333336</v>
          </cell>
          <cell r="W446">
            <v>43556.083333333336</v>
          </cell>
          <cell r="X446" t="str">
            <v>Chile</v>
          </cell>
          <cell r="Z446">
            <v>2017</v>
          </cell>
        </row>
        <row r="447">
          <cell r="H447" t="str">
            <v>SRR8767314</v>
          </cell>
          <cell r="I447"/>
          <cell r="J447" t="str">
            <v>strain: LS1361</v>
          </cell>
          <cell r="K447" t="str">
            <v>isolation_source: cheese</v>
          </cell>
          <cell r="L447">
            <v>3113579</v>
          </cell>
          <cell r="M447">
            <v>30</v>
          </cell>
          <cell r="N447">
            <v>3104</v>
          </cell>
          <cell r="O447" t="str">
            <v>Yes</v>
          </cell>
          <cell r="P447">
            <v>0</v>
          </cell>
          <cell r="Q447">
            <v>0</v>
          </cell>
          <cell r="R447">
            <v>0</v>
          </cell>
          <cell r="S447" t="str">
            <v>No</v>
          </cell>
          <cell r="T447" t="str">
            <v/>
          </cell>
          <cell r="U447" t="str">
            <v/>
          </cell>
          <cell r="V447">
            <v>43556.083333333336</v>
          </cell>
          <cell r="W447">
            <v>43556.083333333336</v>
          </cell>
          <cell r="X447" t="str">
            <v>Chile</v>
          </cell>
          <cell r="Y447"/>
          <cell r="Z447">
            <v>2016</v>
          </cell>
        </row>
        <row r="448">
          <cell r="H448" t="str">
            <v>SRR8767316</v>
          </cell>
          <cell r="I448"/>
          <cell r="J448" t="str">
            <v>strain: LS1358</v>
          </cell>
          <cell r="K448" t="str">
            <v>isolation_source: cheese</v>
          </cell>
          <cell r="L448">
            <v>3163082</v>
          </cell>
          <cell r="M448">
            <v>74</v>
          </cell>
          <cell r="N448">
            <v>3182</v>
          </cell>
          <cell r="O448" t="str">
            <v>Yes</v>
          </cell>
          <cell r="P448">
            <v>0</v>
          </cell>
          <cell r="Q448">
            <v>0</v>
          </cell>
          <cell r="R448">
            <v>0</v>
          </cell>
          <cell r="S448" t="str">
            <v>No</v>
          </cell>
          <cell r="T448" t="str">
            <v/>
          </cell>
          <cell r="U448" t="str">
            <v/>
          </cell>
          <cell r="V448">
            <v>43555.041666666664</v>
          </cell>
          <cell r="W448">
            <v>43555.041666666664</v>
          </cell>
          <cell r="X448" t="str">
            <v>Chile</v>
          </cell>
          <cell r="Y448"/>
          <cell r="Z448">
            <v>2016</v>
          </cell>
        </row>
        <row r="449">
          <cell r="H449" t="str">
            <v>SRR8767327</v>
          </cell>
          <cell r="J449" t="str">
            <v>strain: LS1360</v>
          </cell>
          <cell r="K449" t="str">
            <v>isolation_source: cheese</v>
          </cell>
          <cell r="L449">
            <v>3109420</v>
          </cell>
          <cell r="M449">
            <v>31</v>
          </cell>
          <cell r="N449">
            <v>3100</v>
          </cell>
          <cell r="O449" t="str">
            <v>Yes</v>
          </cell>
          <cell r="P449">
            <v>0</v>
          </cell>
          <cell r="Q449">
            <v>0</v>
          </cell>
          <cell r="R449">
            <v>0</v>
          </cell>
          <cell r="S449" t="str">
            <v>No</v>
          </cell>
          <cell r="T449" t="str">
            <v/>
          </cell>
          <cell r="U449" t="str">
            <v/>
          </cell>
          <cell r="V449">
            <v>43556.083333333336</v>
          </cell>
          <cell r="W449">
            <v>43556.083333333336</v>
          </cell>
          <cell r="X449" t="str">
            <v>Chile</v>
          </cell>
          <cell r="Z449">
            <v>2016</v>
          </cell>
        </row>
        <row r="450">
          <cell r="H450" t="str">
            <v>SRR8767330</v>
          </cell>
          <cell r="J450" t="str">
            <v>strain: LS1309</v>
          </cell>
          <cell r="K450" t="str">
            <v>isolation_source: cheese</v>
          </cell>
          <cell r="L450">
            <v>3121772</v>
          </cell>
          <cell r="M450">
            <v>49</v>
          </cell>
          <cell r="N450">
            <v>3121</v>
          </cell>
          <cell r="O450" t="str">
            <v>Yes</v>
          </cell>
          <cell r="P450">
            <v>0</v>
          </cell>
          <cell r="Q450">
            <v>0</v>
          </cell>
          <cell r="R450">
            <v>0</v>
          </cell>
          <cell r="S450" t="str">
            <v>No</v>
          </cell>
          <cell r="T450" t="str">
            <v/>
          </cell>
          <cell r="U450" t="str">
            <v/>
          </cell>
          <cell r="V450">
            <v>43556.083333333336</v>
          </cell>
          <cell r="W450">
            <v>43556.083333333336</v>
          </cell>
          <cell r="X450" t="str">
            <v>Chile</v>
          </cell>
          <cell r="Z450">
            <v>2016</v>
          </cell>
        </row>
        <row r="451">
          <cell r="H451" t="str">
            <v>SRR8767333</v>
          </cell>
          <cell r="J451" t="str">
            <v>strain: LS1314</v>
          </cell>
          <cell r="K451" t="str">
            <v>isolation_source: cheese</v>
          </cell>
          <cell r="L451">
            <v>3115344</v>
          </cell>
          <cell r="M451">
            <v>33</v>
          </cell>
          <cell r="N451">
            <v>3107</v>
          </cell>
          <cell r="O451" t="str">
            <v>Yes</v>
          </cell>
          <cell r="P451">
            <v>0</v>
          </cell>
          <cell r="Q451">
            <v>0</v>
          </cell>
          <cell r="R451">
            <v>0</v>
          </cell>
          <cell r="S451" t="str">
            <v>No</v>
          </cell>
          <cell r="T451" t="str">
            <v/>
          </cell>
          <cell r="U451" t="str">
            <v/>
          </cell>
          <cell r="V451">
            <v>43556.083333333336</v>
          </cell>
          <cell r="W451">
            <v>43556.083333333336</v>
          </cell>
          <cell r="X451" t="str">
            <v>Chile</v>
          </cell>
          <cell r="Z451">
            <v>2016</v>
          </cell>
        </row>
        <row r="452">
          <cell r="H452" t="str">
            <v>SRR8767337</v>
          </cell>
          <cell r="J452" t="str">
            <v>strain: LS1310</v>
          </cell>
          <cell r="K452" t="str">
            <v>isolation_source: cheese</v>
          </cell>
          <cell r="L452">
            <v>3108384</v>
          </cell>
          <cell r="M452">
            <v>72</v>
          </cell>
          <cell r="N452">
            <v>3114</v>
          </cell>
          <cell r="O452" t="str">
            <v>Yes</v>
          </cell>
          <cell r="P452">
            <v>0</v>
          </cell>
          <cell r="Q452">
            <v>0</v>
          </cell>
          <cell r="R452">
            <v>0</v>
          </cell>
          <cell r="S452" t="str">
            <v>No</v>
          </cell>
          <cell r="T452" t="str">
            <v/>
          </cell>
          <cell r="U452" t="str">
            <v/>
          </cell>
          <cell r="V452">
            <v>43555.041666666664</v>
          </cell>
          <cell r="W452">
            <v>43555.041666666664</v>
          </cell>
          <cell r="X452" t="str">
            <v>Chile</v>
          </cell>
          <cell r="Z452">
            <v>2016</v>
          </cell>
        </row>
        <row r="453">
          <cell r="H453" t="str">
            <v>SRR8767338</v>
          </cell>
          <cell r="J453" t="str">
            <v>strain: LS1402</v>
          </cell>
          <cell r="K453" t="str">
            <v>isolation_source: cheese</v>
          </cell>
          <cell r="L453">
            <v>3066355</v>
          </cell>
          <cell r="M453">
            <v>32</v>
          </cell>
          <cell r="N453">
            <v>3052</v>
          </cell>
          <cell r="O453" t="str">
            <v>Yes</v>
          </cell>
          <cell r="P453">
            <v>0</v>
          </cell>
          <cell r="Q453">
            <v>0</v>
          </cell>
          <cell r="R453">
            <v>0</v>
          </cell>
          <cell r="S453" t="str">
            <v>No</v>
          </cell>
          <cell r="T453" t="str">
            <v/>
          </cell>
          <cell r="U453" t="str">
            <v/>
          </cell>
          <cell r="V453">
            <v>43555.041666666664</v>
          </cell>
          <cell r="W453">
            <v>43555.041666666664</v>
          </cell>
          <cell r="X453" t="str">
            <v>Chile</v>
          </cell>
          <cell r="Z453">
            <v>2017</v>
          </cell>
        </row>
        <row r="454">
          <cell r="H454" t="str">
            <v>SRR8767341</v>
          </cell>
          <cell r="J454" t="str">
            <v>strain: LS1401</v>
          </cell>
          <cell r="K454" t="str">
            <v>isolation_source: cheese</v>
          </cell>
          <cell r="L454">
            <v>3070972</v>
          </cell>
          <cell r="M454">
            <v>29</v>
          </cell>
          <cell r="N454">
            <v>3059</v>
          </cell>
          <cell r="O454" t="str">
            <v>Yes</v>
          </cell>
          <cell r="P454">
            <v>0</v>
          </cell>
          <cell r="Q454">
            <v>0</v>
          </cell>
          <cell r="R454">
            <v>0</v>
          </cell>
          <cell r="S454" t="str">
            <v>No</v>
          </cell>
          <cell r="T454" t="str">
            <v/>
          </cell>
          <cell r="U454" t="str">
            <v/>
          </cell>
          <cell r="V454">
            <v>43556.083333333336</v>
          </cell>
          <cell r="W454">
            <v>43556.083333333336</v>
          </cell>
          <cell r="X454" t="str">
            <v>Chile</v>
          </cell>
          <cell r="Z454">
            <v>2017</v>
          </cell>
        </row>
        <row r="455">
          <cell r="H455" t="str">
            <v>SRR8767342</v>
          </cell>
          <cell r="J455" t="str">
            <v>strain: LS1359</v>
          </cell>
          <cell r="K455" t="str">
            <v>isolation_source: cheese</v>
          </cell>
          <cell r="L455">
            <v>3255678</v>
          </cell>
          <cell r="M455">
            <v>36</v>
          </cell>
          <cell r="N455">
            <v>3251</v>
          </cell>
          <cell r="O455" t="str">
            <v>Yes</v>
          </cell>
          <cell r="P455">
            <v>0</v>
          </cell>
          <cell r="Q455">
            <v>0</v>
          </cell>
          <cell r="R455">
            <v>0</v>
          </cell>
          <cell r="S455" t="str">
            <v>No</v>
          </cell>
          <cell r="T455" t="str">
            <v/>
          </cell>
          <cell r="U455" t="str">
            <v/>
          </cell>
          <cell r="V455">
            <v>43556.083333333336</v>
          </cell>
          <cell r="W455">
            <v>43556.083333333336</v>
          </cell>
          <cell r="X455" t="str">
            <v>Chile</v>
          </cell>
          <cell r="Z455">
            <v>2016</v>
          </cell>
        </row>
        <row r="456">
          <cell r="H456" t="str">
            <v>SRR8767347</v>
          </cell>
          <cell r="J456" t="str">
            <v>strain: LS1316</v>
          </cell>
          <cell r="K456" t="str">
            <v>isolation_source: cheese</v>
          </cell>
          <cell r="L456">
            <v>3134392</v>
          </cell>
          <cell r="M456">
            <v>29</v>
          </cell>
          <cell r="N456">
            <v>3120</v>
          </cell>
          <cell r="O456" t="str">
            <v>Yes</v>
          </cell>
          <cell r="P456">
            <v>0</v>
          </cell>
          <cell r="Q456">
            <v>0</v>
          </cell>
          <cell r="R456">
            <v>0</v>
          </cell>
          <cell r="S456" t="str">
            <v>No</v>
          </cell>
          <cell r="T456" t="str">
            <v/>
          </cell>
          <cell r="U456" t="str">
            <v/>
          </cell>
          <cell r="V456">
            <v>43555.041666666664</v>
          </cell>
          <cell r="W456">
            <v>43555.041666666664</v>
          </cell>
          <cell r="X456" t="str">
            <v>Chile</v>
          </cell>
          <cell r="Z456">
            <v>2016</v>
          </cell>
        </row>
        <row r="457">
          <cell r="H457" t="str">
            <v>SRR8767352</v>
          </cell>
          <cell r="J457" t="str">
            <v>strain: LS1319</v>
          </cell>
          <cell r="K457" t="str">
            <v>isolation_source: cheese</v>
          </cell>
          <cell r="L457">
            <v>3248811</v>
          </cell>
          <cell r="M457">
            <v>30</v>
          </cell>
          <cell r="N457">
            <v>3246</v>
          </cell>
          <cell r="O457" t="str">
            <v>Yes</v>
          </cell>
          <cell r="P457">
            <v>0</v>
          </cell>
          <cell r="Q457">
            <v>0</v>
          </cell>
          <cell r="R457">
            <v>0</v>
          </cell>
          <cell r="S457" t="str">
            <v>No</v>
          </cell>
          <cell r="T457" t="str">
            <v/>
          </cell>
          <cell r="U457" t="str">
            <v/>
          </cell>
          <cell r="V457">
            <v>43555.041666666664</v>
          </cell>
          <cell r="W457">
            <v>43555.041666666664</v>
          </cell>
          <cell r="X457" t="str">
            <v>Chile</v>
          </cell>
          <cell r="Z457">
            <v>2016</v>
          </cell>
        </row>
        <row r="458">
          <cell r="H458" t="str">
            <v>SRR8767353</v>
          </cell>
          <cell r="J458" t="str">
            <v>strain: LS1312</v>
          </cell>
          <cell r="K458" t="str">
            <v>isolation_source: cheese</v>
          </cell>
          <cell r="L458">
            <v>3217887</v>
          </cell>
          <cell r="M458">
            <v>38</v>
          </cell>
          <cell r="N458">
            <v>3227</v>
          </cell>
          <cell r="O458" t="str">
            <v>Yes</v>
          </cell>
          <cell r="P458">
            <v>0</v>
          </cell>
          <cell r="Q458">
            <v>0</v>
          </cell>
          <cell r="R458">
            <v>0</v>
          </cell>
          <cell r="S458" t="str">
            <v>No</v>
          </cell>
          <cell r="T458" t="str">
            <v/>
          </cell>
          <cell r="U458" t="str">
            <v/>
          </cell>
          <cell r="V458">
            <v>43555.041666666664</v>
          </cell>
          <cell r="W458">
            <v>43555.041666666664</v>
          </cell>
          <cell r="X458" t="str">
            <v>Chile</v>
          </cell>
          <cell r="Z458">
            <v>2016</v>
          </cell>
        </row>
        <row r="459">
          <cell r="H459" t="str">
            <v>SRR8767354</v>
          </cell>
          <cell r="J459" t="str">
            <v>strain: LS1317</v>
          </cell>
          <cell r="K459" t="str">
            <v>isolation_source: cheese</v>
          </cell>
          <cell r="L459">
            <v>3155128</v>
          </cell>
          <cell r="M459">
            <v>42</v>
          </cell>
          <cell r="N459">
            <v>3154</v>
          </cell>
          <cell r="O459" t="str">
            <v>Yes</v>
          </cell>
          <cell r="P459">
            <v>0</v>
          </cell>
          <cell r="Q459">
            <v>0</v>
          </cell>
          <cell r="R459">
            <v>0</v>
          </cell>
          <cell r="S459" t="str">
            <v>No</v>
          </cell>
          <cell r="T459" t="str">
            <v/>
          </cell>
          <cell r="U459" t="str">
            <v/>
          </cell>
          <cell r="V459">
            <v>43555.041666666664</v>
          </cell>
          <cell r="W459">
            <v>43555.041666666664</v>
          </cell>
          <cell r="X459" t="str">
            <v>Chile</v>
          </cell>
          <cell r="Z459">
            <v>2016</v>
          </cell>
        </row>
        <row r="460">
          <cell r="H460" t="str">
            <v>SRR8767360</v>
          </cell>
          <cell r="J460" t="str">
            <v>strain: LS1315</v>
          </cell>
          <cell r="K460" t="str">
            <v>isolation_source: cheese</v>
          </cell>
          <cell r="L460">
            <v>3185968</v>
          </cell>
          <cell r="M460">
            <v>35</v>
          </cell>
          <cell r="N460">
            <v>3185</v>
          </cell>
          <cell r="O460" t="str">
            <v>Yes</v>
          </cell>
          <cell r="P460">
            <v>0</v>
          </cell>
          <cell r="Q460">
            <v>0</v>
          </cell>
          <cell r="R460">
            <v>0</v>
          </cell>
          <cell r="S460" t="str">
            <v>No</v>
          </cell>
          <cell r="T460" t="str">
            <v/>
          </cell>
          <cell r="U460" t="str">
            <v/>
          </cell>
          <cell r="V460">
            <v>43556.083333333336</v>
          </cell>
          <cell r="W460">
            <v>43556.083333333336</v>
          </cell>
          <cell r="X460" t="str">
            <v>Chile</v>
          </cell>
          <cell r="Z460">
            <v>2016</v>
          </cell>
        </row>
        <row r="461">
          <cell r="H461" t="str">
            <v>SRR8767361</v>
          </cell>
          <cell r="J461" t="str">
            <v>strain: LS1311</v>
          </cell>
          <cell r="K461" t="str">
            <v>isolation_source: cheese</v>
          </cell>
          <cell r="L461">
            <v>3199286</v>
          </cell>
          <cell r="M461">
            <v>28</v>
          </cell>
          <cell r="N461">
            <v>3204</v>
          </cell>
          <cell r="O461" t="str">
            <v>Yes</v>
          </cell>
          <cell r="P461">
            <v>0</v>
          </cell>
          <cell r="Q461">
            <v>0</v>
          </cell>
          <cell r="R461">
            <v>0</v>
          </cell>
          <cell r="S461" t="str">
            <v>No</v>
          </cell>
          <cell r="T461" t="str">
            <v/>
          </cell>
          <cell r="U461" t="str">
            <v/>
          </cell>
          <cell r="V461">
            <v>43555.041666666664</v>
          </cell>
          <cell r="W461">
            <v>43555.041666666664</v>
          </cell>
          <cell r="X461" t="str">
            <v>Chile</v>
          </cell>
          <cell r="Z461">
            <v>2016</v>
          </cell>
        </row>
        <row r="462">
          <cell r="H462" t="str">
            <v>SRR8767362</v>
          </cell>
          <cell r="J462" t="str">
            <v>strain: LS1400</v>
          </cell>
          <cell r="K462" t="str">
            <v>isolation_source: cheese</v>
          </cell>
          <cell r="L462">
            <v>3242783</v>
          </cell>
          <cell r="M462">
            <v>29</v>
          </cell>
          <cell r="N462">
            <v>3238</v>
          </cell>
          <cell r="O462" t="str">
            <v>Yes</v>
          </cell>
          <cell r="P462">
            <v>0</v>
          </cell>
          <cell r="Q462">
            <v>0</v>
          </cell>
          <cell r="R462">
            <v>0</v>
          </cell>
          <cell r="S462" t="str">
            <v>No</v>
          </cell>
          <cell r="T462" t="str">
            <v/>
          </cell>
          <cell r="U462" t="str">
            <v/>
          </cell>
          <cell r="V462">
            <v>43556.083333333336</v>
          </cell>
          <cell r="W462">
            <v>43556.083333333336</v>
          </cell>
          <cell r="X462" t="str">
            <v>Chile</v>
          </cell>
          <cell r="Z462">
            <v>2017</v>
          </cell>
        </row>
        <row r="463">
          <cell r="H463" t="str">
            <v>SRR8767385</v>
          </cell>
          <cell r="J463" t="str">
            <v>strain: LS1357</v>
          </cell>
          <cell r="K463" t="str">
            <v>isolation_source: cheese</v>
          </cell>
          <cell r="L463">
            <v>3074011</v>
          </cell>
          <cell r="M463">
            <v>24</v>
          </cell>
          <cell r="N463">
            <v>3055</v>
          </cell>
          <cell r="O463" t="str">
            <v>Yes</v>
          </cell>
          <cell r="P463">
            <v>0</v>
          </cell>
          <cell r="Q463">
            <v>0</v>
          </cell>
          <cell r="R463">
            <v>0</v>
          </cell>
          <cell r="S463" t="str">
            <v>No</v>
          </cell>
          <cell r="T463" t="str">
            <v/>
          </cell>
          <cell r="U463" t="str">
            <v/>
          </cell>
          <cell r="V463">
            <v>43556.083333333336</v>
          </cell>
          <cell r="W463">
            <v>43556.083333333336</v>
          </cell>
          <cell r="X463" t="str">
            <v>Chile</v>
          </cell>
          <cell r="Z463">
            <v>2016</v>
          </cell>
        </row>
        <row r="464">
          <cell r="H464" t="str">
            <v>SRR8767386</v>
          </cell>
          <cell r="J464" t="str">
            <v>strain: LS1365</v>
          </cell>
          <cell r="K464" t="str">
            <v>isolation_source: cheese</v>
          </cell>
          <cell r="L464">
            <v>3034647</v>
          </cell>
          <cell r="M464">
            <v>17</v>
          </cell>
          <cell r="N464">
            <v>3025</v>
          </cell>
          <cell r="O464" t="str">
            <v>Yes</v>
          </cell>
          <cell r="P464">
            <v>0</v>
          </cell>
          <cell r="Q464">
            <v>0</v>
          </cell>
          <cell r="R464">
            <v>0</v>
          </cell>
          <cell r="S464" t="str">
            <v>No</v>
          </cell>
          <cell r="T464" t="str">
            <v/>
          </cell>
          <cell r="U464" t="str">
            <v/>
          </cell>
          <cell r="V464">
            <v>43556.083333333336</v>
          </cell>
          <cell r="W464">
            <v>43556.083333333336</v>
          </cell>
          <cell r="X464" t="str">
            <v>Chile</v>
          </cell>
          <cell r="Z464">
            <v>2016</v>
          </cell>
        </row>
        <row r="465">
          <cell r="H465" t="str">
            <v>SRR8767395</v>
          </cell>
          <cell r="J465" t="str">
            <v>strain: LS1320</v>
          </cell>
          <cell r="K465" t="str">
            <v>isolation_source: cheese</v>
          </cell>
          <cell r="L465">
            <v>3151230</v>
          </cell>
          <cell r="M465">
            <v>42</v>
          </cell>
          <cell r="N465">
            <v>3151</v>
          </cell>
          <cell r="O465" t="str">
            <v>Yes</v>
          </cell>
          <cell r="P465">
            <v>0</v>
          </cell>
          <cell r="Q465">
            <v>0</v>
          </cell>
          <cell r="R465">
            <v>0</v>
          </cell>
          <cell r="S465" t="str">
            <v>No</v>
          </cell>
          <cell r="T465" t="str">
            <v/>
          </cell>
          <cell r="U465" t="str">
            <v/>
          </cell>
          <cell r="V465">
            <v>43555.041666666664</v>
          </cell>
          <cell r="W465">
            <v>43555.041666666664</v>
          </cell>
          <cell r="X465" t="str">
            <v>Chile</v>
          </cell>
          <cell r="Z465">
            <v>2016</v>
          </cell>
        </row>
        <row r="466">
          <cell r="H466" t="str">
            <v>SRR8767396</v>
          </cell>
          <cell r="J466" t="str">
            <v>strain: LS1322</v>
          </cell>
          <cell r="K466" t="str">
            <v>isolation_source: cheese</v>
          </cell>
          <cell r="L466">
            <v>3095403</v>
          </cell>
          <cell r="M466">
            <v>124</v>
          </cell>
          <cell r="N466">
            <v>3118</v>
          </cell>
          <cell r="O466" t="str">
            <v>Yes</v>
          </cell>
          <cell r="P466">
            <v>0</v>
          </cell>
          <cell r="Q466">
            <v>0</v>
          </cell>
          <cell r="R466">
            <v>0</v>
          </cell>
          <cell r="S466" t="str">
            <v>No</v>
          </cell>
          <cell r="T466" t="str">
            <v/>
          </cell>
          <cell r="U466" t="str">
            <v/>
          </cell>
          <cell r="V466">
            <v>43555.041666666664</v>
          </cell>
          <cell r="W466">
            <v>43555.041666666664</v>
          </cell>
          <cell r="X466" t="str">
            <v>Chile</v>
          </cell>
          <cell r="Z466">
            <v>2016</v>
          </cell>
        </row>
        <row r="467">
          <cell r="H467" t="str">
            <v>SRR8767397</v>
          </cell>
          <cell r="J467" t="str">
            <v>strain: LS1318</v>
          </cell>
          <cell r="K467" t="str">
            <v>isolation_source: cheese</v>
          </cell>
          <cell r="L467">
            <v>3153240</v>
          </cell>
          <cell r="M467">
            <v>30</v>
          </cell>
          <cell r="N467">
            <v>3147</v>
          </cell>
          <cell r="O467" t="str">
            <v>Yes</v>
          </cell>
          <cell r="P467">
            <v>0</v>
          </cell>
          <cell r="Q467">
            <v>0</v>
          </cell>
          <cell r="R467">
            <v>0</v>
          </cell>
          <cell r="S467" t="str">
            <v>No</v>
          </cell>
          <cell r="T467" t="str">
            <v/>
          </cell>
          <cell r="U467" t="str">
            <v/>
          </cell>
          <cell r="V467">
            <v>43556.083333333336</v>
          </cell>
          <cell r="W467">
            <v>43556.083333333336</v>
          </cell>
          <cell r="X467" t="str">
            <v>Chile</v>
          </cell>
          <cell r="Z467">
            <v>2016</v>
          </cell>
        </row>
        <row r="468">
          <cell r="H468" t="str">
            <v>SRR8767573</v>
          </cell>
          <cell r="J468" t="str">
            <v>strain: LS1333</v>
          </cell>
          <cell r="K468" t="str">
            <v>isolation_source: cheese</v>
          </cell>
          <cell r="L468">
            <v>2937024</v>
          </cell>
          <cell r="M468">
            <v>13</v>
          </cell>
          <cell r="N468">
            <v>2886</v>
          </cell>
          <cell r="O468" t="str">
            <v>Yes</v>
          </cell>
          <cell r="P468">
            <v>0</v>
          </cell>
          <cell r="Q468">
            <v>0</v>
          </cell>
          <cell r="R468">
            <v>0</v>
          </cell>
          <cell r="S468" t="str">
            <v>No</v>
          </cell>
          <cell r="T468" t="str">
            <v/>
          </cell>
          <cell r="U468" t="str">
            <v/>
          </cell>
          <cell r="V468">
            <v>43556.083333333336</v>
          </cell>
          <cell r="W468">
            <v>43556.083333333336</v>
          </cell>
          <cell r="X468" t="str">
            <v>Chile</v>
          </cell>
          <cell r="Z468">
            <v>2016</v>
          </cell>
        </row>
        <row r="469">
          <cell r="H469" t="str">
            <v>SRR8767575</v>
          </cell>
          <cell r="J469" t="str">
            <v>strain: LS1329</v>
          </cell>
          <cell r="K469" t="str">
            <v>isolation_source: cheese</v>
          </cell>
          <cell r="L469">
            <v>3017715</v>
          </cell>
          <cell r="M469">
            <v>16</v>
          </cell>
          <cell r="N469">
            <v>3014</v>
          </cell>
          <cell r="O469" t="str">
            <v>Yes</v>
          </cell>
          <cell r="P469">
            <v>0</v>
          </cell>
          <cell r="Q469">
            <v>0</v>
          </cell>
          <cell r="R469">
            <v>0</v>
          </cell>
          <cell r="S469" t="str">
            <v>No</v>
          </cell>
          <cell r="T469" t="str">
            <v/>
          </cell>
          <cell r="U469" t="str">
            <v/>
          </cell>
          <cell r="V469">
            <v>43555.041666666664</v>
          </cell>
          <cell r="W469">
            <v>43555.041666666664</v>
          </cell>
          <cell r="X469" t="str">
            <v>Chile</v>
          </cell>
          <cell r="Z469">
            <v>2016</v>
          </cell>
        </row>
        <row r="470">
          <cell r="H470" t="str">
            <v>SRR8767576</v>
          </cell>
          <cell r="J470" t="str">
            <v>strain: LS1323</v>
          </cell>
          <cell r="K470" t="str">
            <v>isolation_source: cheese</v>
          </cell>
          <cell r="L470">
            <v>2920845</v>
          </cell>
          <cell r="M470">
            <v>63</v>
          </cell>
          <cell r="N470">
            <v>2871</v>
          </cell>
          <cell r="O470" t="str">
            <v>Yes</v>
          </cell>
          <cell r="P470">
            <v>0</v>
          </cell>
          <cell r="Q470">
            <v>0</v>
          </cell>
          <cell r="R470">
            <v>0</v>
          </cell>
          <cell r="S470" t="str">
            <v>No</v>
          </cell>
          <cell r="T470" t="str">
            <v/>
          </cell>
          <cell r="U470" t="str">
            <v/>
          </cell>
          <cell r="V470">
            <v>43555.041666666664</v>
          </cell>
          <cell r="W470">
            <v>43555.041666666664</v>
          </cell>
          <cell r="X470" t="str">
            <v>Chile</v>
          </cell>
          <cell r="Z470">
            <v>2016</v>
          </cell>
        </row>
        <row r="471">
          <cell r="H471" t="str">
            <v>SRR8767578</v>
          </cell>
          <cell r="J471" t="str">
            <v>strain: LS1377</v>
          </cell>
          <cell r="K471" t="str">
            <v>isolation_source: cheese</v>
          </cell>
          <cell r="L471">
            <v>2940665</v>
          </cell>
          <cell r="M471">
            <v>14</v>
          </cell>
          <cell r="N471">
            <v>2886</v>
          </cell>
          <cell r="O471" t="str">
            <v>Yes</v>
          </cell>
          <cell r="P471">
            <v>0</v>
          </cell>
          <cell r="Q471">
            <v>0</v>
          </cell>
          <cell r="R471">
            <v>0</v>
          </cell>
          <cell r="S471" t="str">
            <v>No</v>
          </cell>
          <cell r="T471" t="str">
            <v/>
          </cell>
          <cell r="U471" t="str">
            <v/>
          </cell>
          <cell r="V471">
            <v>43555.041666666664</v>
          </cell>
          <cell r="W471">
            <v>43555.041666666664</v>
          </cell>
          <cell r="X471" t="str">
            <v>Chile</v>
          </cell>
          <cell r="Z471">
            <v>2016</v>
          </cell>
        </row>
        <row r="472">
          <cell r="H472" t="str">
            <v>SRR8767730</v>
          </cell>
          <cell r="J472" t="str">
            <v>strain: LS1336</v>
          </cell>
          <cell r="K472" t="str">
            <v>isolation_source: cheese</v>
          </cell>
          <cell r="L472">
            <v>2945639</v>
          </cell>
          <cell r="M472">
            <v>14</v>
          </cell>
          <cell r="N472">
            <v>2892</v>
          </cell>
          <cell r="O472" t="str">
            <v>Yes</v>
          </cell>
          <cell r="P472">
            <v>0</v>
          </cell>
          <cell r="Q472">
            <v>0</v>
          </cell>
          <cell r="R472">
            <v>0</v>
          </cell>
          <cell r="S472" t="str">
            <v>No</v>
          </cell>
          <cell r="T472" t="str">
            <v/>
          </cell>
          <cell r="U472" t="str">
            <v/>
          </cell>
          <cell r="V472">
            <v>43555.041666666664</v>
          </cell>
          <cell r="W472">
            <v>43555.041666666664</v>
          </cell>
          <cell r="X472" t="str">
            <v>Chile</v>
          </cell>
          <cell r="Z472">
            <v>2016</v>
          </cell>
        </row>
        <row r="473">
          <cell r="H473" t="str">
            <v>SRR8767731</v>
          </cell>
          <cell r="J473" t="str">
            <v>strain: LS1371</v>
          </cell>
          <cell r="K473" t="str">
            <v>isolation_source: cheese</v>
          </cell>
          <cell r="L473">
            <v>3026284</v>
          </cell>
          <cell r="M473">
            <v>19</v>
          </cell>
          <cell r="N473">
            <v>3018</v>
          </cell>
          <cell r="O473" t="str">
            <v>Yes</v>
          </cell>
          <cell r="P473">
            <v>0</v>
          </cell>
          <cell r="Q473">
            <v>0</v>
          </cell>
          <cell r="R473">
            <v>0</v>
          </cell>
          <cell r="S473" t="str">
            <v>No</v>
          </cell>
          <cell r="T473" t="str">
            <v/>
          </cell>
          <cell r="U473" t="str">
            <v/>
          </cell>
          <cell r="V473">
            <v>43555.041666666664</v>
          </cell>
          <cell r="W473">
            <v>43555.041666666664</v>
          </cell>
          <cell r="X473" t="str">
            <v>Chile</v>
          </cell>
          <cell r="Z473">
            <v>2016</v>
          </cell>
        </row>
        <row r="474">
          <cell r="H474" t="str">
            <v>SRR8767761</v>
          </cell>
          <cell r="J474" t="str">
            <v>strain: LS1331</v>
          </cell>
          <cell r="K474" t="str">
            <v>isolation_source: cheese</v>
          </cell>
          <cell r="L474">
            <v>2955933</v>
          </cell>
          <cell r="M474">
            <v>15</v>
          </cell>
          <cell r="N474">
            <v>2898</v>
          </cell>
          <cell r="O474" t="str">
            <v>Yes</v>
          </cell>
          <cell r="P474">
            <v>0</v>
          </cell>
          <cell r="Q474">
            <v>0</v>
          </cell>
          <cell r="R474">
            <v>0</v>
          </cell>
          <cell r="S474" t="str">
            <v>No</v>
          </cell>
          <cell r="T474" t="str">
            <v/>
          </cell>
          <cell r="U474" t="str">
            <v/>
          </cell>
          <cell r="V474">
            <v>43556.083333333336</v>
          </cell>
          <cell r="W474">
            <v>43556.083333333336</v>
          </cell>
          <cell r="X474" t="str">
            <v>Chile</v>
          </cell>
          <cell r="Z474">
            <v>2016</v>
          </cell>
        </row>
        <row r="475">
          <cell r="H475" t="str">
            <v>SRR8767767</v>
          </cell>
          <cell r="J475" t="str">
            <v>strain: LS1321</v>
          </cell>
          <cell r="K475" t="str">
            <v>isolation_source: cheese</v>
          </cell>
          <cell r="L475">
            <v>3131668</v>
          </cell>
          <cell r="M475">
            <v>38</v>
          </cell>
          <cell r="N475">
            <v>3128</v>
          </cell>
          <cell r="O475" t="str">
            <v>Yes</v>
          </cell>
          <cell r="P475">
            <v>0</v>
          </cell>
          <cell r="Q475">
            <v>0</v>
          </cell>
          <cell r="R475">
            <v>0</v>
          </cell>
          <cell r="S475" t="str">
            <v>No</v>
          </cell>
          <cell r="T475" t="str">
            <v/>
          </cell>
          <cell r="U475" t="str">
            <v/>
          </cell>
          <cell r="V475">
            <v>43556.083333333336</v>
          </cell>
          <cell r="W475">
            <v>43556.083333333336</v>
          </cell>
          <cell r="X475" t="str">
            <v>Chile</v>
          </cell>
          <cell r="Z475">
            <v>2016</v>
          </cell>
        </row>
        <row r="476">
          <cell r="H476" t="str">
            <v>SRR8767770</v>
          </cell>
          <cell r="J476" t="str">
            <v>strain: LS1372</v>
          </cell>
          <cell r="K476" t="str">
            <v>isolation_source: cheese</v>
          </cell>
          <cell r="L476">
            <v>2928919</v>
          </cell>
          <cell r="M476">
            <v>27</v>
          </cell>
          <cell r="N476">
            <v>2928</v>
          </cell>
          <cell r="O476" t="str">
            <v>Yes</v>
          </cell>
          <cell r="P476">
            <v>0</v>
          </cell>
          <cell r="Q476">
            <v>0</v>
          </cell>
          <cell r="R476">
            <v>0</v>
          </cell>
          <cell r="S476" t="str">
            <v>No</v>
          </cell>
          <cell r="T476" t="str">
            <v/>
          </cell>
          <cell r="U476" t="str">
            <v/>
          </cell>
          <cell r="V476">
            <v>43555.041666666664</v>
          </cell>
          <cell r="W476">
            <v>43555.041666666664</v>
          </cell>
          <cell r="X476" t="str">
            <v>Chile</v>
          </cell>
          <cell r="Z476">
            <v>2016</v>
          </cell>
        </row>
        <row r="477">
          <cell r="H477" t="str">
            <v>SRR8767780</v>
          </cell>
          <cell r="J477" t="str">
            <v>strain: LS1381</v>
          </cell>
          <cell r="K477" t="str">
            <v>isolation_source: cheese</v>
          </cell>
          <cell r="L477">
            <v>2913777</v>
          </cell>
          <cell r="M477">
            <v>61</v>
          </cell>
          <cell r="N477">
            <v>2874</v>
          </cell>
          <cell r="O477" t="str">
            <v>Yes</v>
          </cell>
          <cell r="P477">
            <v>0</v>
          </cell>
          <cell r="Q477">
            <v>0</v>
          </cell>
          <cell r="R477">
            <v>0</v>
          </cell>
          <cell r="S477" t="str">
            <v>No</v>
          </cell>
          <cell r="T477" t="str">
            <v/>
          </cell>
          <cell r="U477" t="str">
            <v/>
          </cell>
          <cell r="V477">
            <v>43556.083333333336</v>
          </cell>
          <cell r="W477">
            <v>43556.083333333336</v>
          </cell>
          <cell r="X477" t="str">
            <v>Chile</v>
          </cell>
          <cell r="Z477">
            <v>2016</v>
          </cell>
        </row>
        <row r="478">
          <cell r="H478" t="str">
            <v>SRR8767781</v>
          </cell>
          <cell r="J478" t="str">
            <v>strain: LS1369</v>
          </cell>
          <cell r="K478" t="str">
            <v>isolation_source: cheese</v>
          </cell>
          <cell r="L478">
            <v>3018604</v>
          </cell>
          <cell r="M478">
            <v>35</v>
          </cell>
          <cell r="N478">
            <v>3018</v>
          </cell>
          <cell r="O478" t="str">
            <v>Yes</v>
          </cell>
          <cell r="P478">
            <v>0</v>
          </cell>
          <cell r="Q478">
            <v>0</v>
          </cell>
          <cell r="R478">
            <v>0</v>
          </cell>
          <cell r="S478" t="str">
            <v>No</v>
          </cell>
          <cell r="T478" t="str">
            <v/>
          </cell>
          <cell r="U478" t="str">
            <v/>
          </cell>
          <cell r="V478">
            <v>43556.083333333336</v>
          </cell>
          <cell r="W478">
            <v>43556.083333333336</v>
          </cell>
          <cell r="X478" t="str">
            <v>Chile</v>
          </cell>
          <cell r="Z478">
            <v>2016</v>
          </cell>
        </row>
        <row r="479">
          <cell r="H479" t="str">
            <v>SRR8767782</v>
          </cell>
          <cell r="J479" t="str">
            <v>strain: LS1368</v>
          </cell>
          <cell r="K479" t="str">
            <v>isolation_source: cheese</v>
          </cell>
          <cell r="L479">
            <v>3031482</v>
          </cell>
          <cell r="M479">
            <v>28</v>
          </cell>
          <cell r="N479">
            <v>3027</v>
          </cell>
          <cell r="O479" t="str">
            <v>Yes</v>
          </cell>
          <cell r="P479">
            <v>0</v>
          </cell>
          <cell r="Q479">
            <v>0</v>
          </cell>
          <cell r="R479">
            <v>0</v>
          </cell>
          <cell r="S479" t="str">
            <v>No</v>
          </cell>
          <cell r="T479" t="str">
            <v/>
          </cell>
          <cell r="U479" t="str">
            <v/>
          </cell>
          <cell r="V479">
            <v>43555.041666666664</v>
          </cell>
          <cell r="W479">
            <v>43555.041666666664</v>
          </cell>
          <cell r="X479" t="str">
            <v>Chile</v>
          </cell>
          <cell r="Z479">
            <v>2016</v>
          </cell>
        </row>
        <row r="480">
          <cell r="H480" t="str">
            <v>SRR8767785</v>
          </cell>
          <cell r="J480" t="str">
            <v>strain: LS1370</v>
          </cell>
          <cell r="K480" t="str">
            <v>isolation_source: cheese</v>
          </cell>
          <cell r="L480">
            <v>2953490</v>
          </cell>
          <cell r="M480">
            <v>54</v>
          </cell>
          <cell r="N480">
            <v>2952</v>
          </cell>
          <cell r="O480" t="str">
            <v>Yes</v>
          </cell>
          <cell r="P480">
            <v>0</v>
          </cell>
          <cell r="Q480">
            <v>0</v>
          </cell>
          <cell r="R480">
            <v>0</v>
          </cell>
          <cell r="S480" t="str">
            <v>No</v>
          </cell>
          <cell r="T480" t="str">
            <v/>
          </cell>
          <cell r="U480" t="str">
            <v/>
          </cell>
          <cell r="V480">
            <v>43556.083333333336</v>
          </cell>
          <cell r="W480">
            <v>43556.083333333336</v>
          </cell>
          <cell r="X480" t="str">
            <v>Chile</v>
          </cell>
          <cell r="Z480">
            <v>2016</v>
          </cell>
        </row>
        <row r="481">
          <cell r="H481" t="str">
            <v>SRR8767791</v>
          </cell>
          <cell r="J481" t="str">
            <v>strain: LS1375</v>
          </cell>
          <cell r="K481" t="str">
            <v>isolation_source: cheese</v>
          </cell>
          <cell r="L481">
            <v>3019581</v>
          </cell>
          <cell r="M481">
            <v>15</v>
          </cell>
          <cell r="N481">
            <v>2961</v>
          </cell>
          <cell r="O481" t="str">
            <v>Yes</v>
          </cell>
          <cell r="P481">
            <v>0</v>
          </cell>
          <cell r="Q481">
            <v>0</v>
          </cell>
          <cell r="R481">
            <v>0</v>
          </cell>
          <cell r="S481" t="str">
            <v>No</v>
          </cell>
          <cell r="T481" t="str">
            <v/>
          </cell>
          <cell r="U481" t="str">
            <v/>
          </cell>
          <cell r="V481">
            <v>43556.083333333336</v>
          </cell>
          <cell r="W481">
            <v>43556.083333333336</v>
          </cell>
          <cell r="X481" t="str">
            <v>Chile</v>
          </cell>
          <cell r="Z481">
            <v>2016</v>
          </cell>
        </row>
        <row r="482">
          <cell r="H482" t="str">
            <v>SRR8767792</v>
          </cell>
          <cell r="J482" t="str">
            <v>strain: LS1379</v>
          </cell>
          <cell r="K482" t="str">
            <v>isolation_source: cheese</v>
          </cell>
          <cell r="L482">
            <v>3032424</v>
          </cell>
          <cell r="M482">
            <v>16</v>
          </cell>
          <cell r="N482">
            <v>2972</v>
          </cell>
          <cell r="O482" t="str">
            <v>Yes</v>
          </cell>
          <cell r="P482">
            <v>0</v>
          </cell>
          <cell r="Q482">
            <v>0</v>
          </cell>
          <cell r="R482">
            <v>0</v>
          </cell>
          <cell r="S482" t="str">
            <v>No</v>
          </cell>
          <cell r="T482" t="str">
            <v/>
          </cell>
          <cell r="U482" t="str">
            <v/>
          </cell>
          <cell r="V482">
            <v>43556.083333333336</v>
          </cell>
          <cell r="W482">
            <v>43556.083333333336</v>
          </cell>
          <cell r="X482" t="str">
            <v>Chile</v>
          </cell>
          <cell r="Z482">
            <v>2016</v>
          </cell>
        </row>
        <row r="483">
          <cell r="H483" t="str">
            <v>SRR8767794</v>
          </cell>
          <cell r="J483" t="str">
            <v>strain: LS1374</v>
          </cell>
          <cell r="K483" t="str">
            <v>isolation_source: cheese</v>
          </cell>
          <cell r="L483">
            <v>2953209</v>
          </cell>
          <cell r="M483">
            <v>17</v>
          </cell>
          <cell r="N483">
            <v>2906</v>
          </cell>
          <cell r="O483" t="str">
            <v>Yes</v>
          </cell>
          <cell r="P483">
            <v>0</v>
          </cell>
          <cell r="Q483">
            <v>0</v>
          </cell>
          <cell r="R483">
            <v>0</v>
          </cell>
          <cell r="S483" t="str">
            <v>No</v>
          </cell>
          <cell r="T483" t="str">
            <v/>
          </cell>
          <cell r="U483" t="str">
            <v/>
          </cell>
          <cell r="V483">
            <v>43555.041666666664</v>
          </cell>
          <cell r="W483">
            <v>43555.041666666664</v>
          </cell>
          <cell r="X483" t="str">
            <v>Chile</v>
          </cell>
          <cell r="Z483">
            <v>2016</v>
          </cell>
        </row>
        <row r="484">
          <cell r="H484" t="str">
            <v>SRR8767795</v>
          </cell>
          <cell r="J484" t="str">
            <v>strain: LS1378</v>
          </cell>
          <cell r="K484" t="str">
            <v>isolation_source: cheese</v>
          </cell>
          <cell r="L484">
            <v>2961574</v>
          </cell>
          <cell r="M484">
            <v>14</v>
          </cell>
          <cell r="N484">
            <v>2914</v>
          </cell>
          <cell r="O484" t="str">
            <v>Yes</v>
          </cell>
          <cell r="P484">
            <v>0</v>
          </cell>
          <cell r="Q484">
            <v>0</v>
          </cell>
          <cell r="R484">
            <v>0</v>
          </cell>
          <cell r="S484" t="str">
            <v>No</v>
          </cell>
          <cell r="T484" t="str">
            <v/>
          </cell>
          <cell r="U484" t="str">
            <v/>
          </cell>
          <cell r="V484">
            <v>43556.083333333336</v>
          </cell>
          <cell r="W484">
            <v>43556.083333333336</v>
          </cell>
          <cell r="X484" t="str">
            <v>Chile</v>
          </cell>
          <cell r="Z484">
            <v>2016</v>
          </cell>
        </row>
        <row r="485">
          <cell r="H485" t="str">
            <v>SRR8767797</v>
          </cell>
          <cell r="J485" t="str">
            <v>strain: LS1373</v>
          </cell>
          <cell r="K485" t="str">
            <v>isolation_source: cheese</v>
          </cell>
          <cell r="L485">
            <v>3016361</v>
          </cell>
          <cell r="M485">
            <v>19</v>
          </cell>
          <cell r="N485">
            <v>3010</v>
          </cell>
          <cell r="O485" t="str">
            <v>Yes</v>
          </cell>
          <cell r="P485">
            <v>0</v>
          </cell>
          <cell r="Q485">
            <v>0</v>
          </cell>
          <cell r="R485">
            <v>0</v>
          </cell>
          <cell r="S485" t="str">
            <v>No</v>
          </cell>
          <cell r="T485" t="str">
            <v/>
          </cell>
          <cell r="U485" t="str">
            <v/>
          </cell>
          <cell r="V485">
            <v>43556.083333333336</v>
          </cell>
          <cell r="W485">
            <v>43556.083333333336</v>
          </cell>
          <cell r="X485" t="str">
            <v>Chile</v>
          </cell>
          <cell r="Z485">
            <v>2016</v>
          </cell>
        </row>
        <row r="486">
          <cell r="H486" t="str">
            <v>SRR8767799</v>
          </cell>
          <cell r="J486" t="str">
            <v>strain: LS1376</v>
          </cell>
          <cell r="K486" t="str">
            <v>isolation_source: cheese</v>
          </cell>
          <cell r="L486">
            <v>2953193</v>
          </cell>
          <cell r="M486">
            <v>14</v>
          </cell>
          <cell r="N486">
            <v>2902</v>
          </cell>
          <cell r="O486" t="str">
            <v>Yes</v>
          </cell>
          <cell r="P486">
            <v>0</v>
          </cell>
          <cell r="Q486">
            <v>0</v>
          </cell>
          <cell r="R486">
            <v>0</v>
          </cell>
          <cell r="S486" t="str">
            <v>No</v>
          </cell>
          <cell r="T486" t="str">
            <v/>
          </cell>
          <cell r="U486" t="str">
            <v/>
          </cell>
          <cell r="V486">
            <v>43556.083333333336</v>
          </cell>
          <cell r="W486">
            <v>43556.083333333336</v>
          </cell>
          <cell r="X486" t="str">
            <v>Chile</v>
          </cell>
          <cell r="Z486">
            <v>2016</v>
          </cell>
        </row>
        <row r="487">
          <cell r="H487" t="str">
            <v>SRR8767802</v>
          </cell>
          <cell r="J487" t="str">
            <v>strain: LS1345</v>
          </cell>
          <cell r="K487" t="str">
            <v>isolation_source: cheese</v>
          </cell>
          <cell r="L487">
            <v>2936538</v>
          </cell>
          <cell r="M487">
            <v>55</v>
          </cell>
          <cell r="N487">
            <v>2902</v>
          </cell>
          <cell r="O487" t="str">
            <v>Yes</v>
          </cell>
          <cell r="P487">
            <v>0</v>
          </cell>
          <cell r="Q487">
            <v>0</v>
          </cell>
          <cell r="R487">
            <v>0</v>
          </cell>
          <cell r="S487" t="str">
            <v>No</v>
          </cell>
          <cell r="T487" t="str">
            <v/>
          </cell>
          <cell r="U487" t="str">
            <v/>
          </cell>
          <cell r="V487">
            <v>43555.041666666664</v>
          </cell>
          <cell r="W487">
            <v>43555.041666666664</v>
          </cell>
          <cell r="X487" t="str">
            <v>Chile</v>
          </cell>
          <cell r="Z487">
            <v>2016</v>
          </cell>
        </row>
        <row r="488">
          <cell r="H488" t="str">
            <v>SRR8835970</v>
          </cell>
          <cell r="J488" t="str">
            <v>strain: 2017L-6032</v>
          </cell>
          <cell r="K488" t="str">
            <v>isolation_source: cheese</v>
          </cell>
          <cell r="L488">
            <v>3087354</v>
          </cell>
          <cell r="M488">
            <v>24</v>
          </cell>
          <cell r="N488">
            <v>3044</v>
          </cell>
          <cell r="O488" t="str">
            <v>Yes</v>
          </cell>
          <cell r="P488">
            <v>0</v>
          </cell>
          <cell r="Q488">
            <v>0</v>
          </cell>
          <cell r="R488">
            <v>0</v>
          </cell>
          <cell r="S488" t="str">
            <v>No</v>
          </cell>
          <cell r="T488" t="str">
            <v/>
          </cell>
          <cell r="U488" t="str">
            <v/>
          </cell>
          <cell r="V488">
            <v>43564.083333333336</v>
          </cell>
          <cell r="W488">
            <v>43564.083333333336</v>
          </cell>
          <cell r="X488" t="str">
            <v>USA</v>
          </cell>
          <cell r="Z488">
            <v>2017</v>
          </cell>
        </row>
        <row r="489">
          <cell r="H489" t="str">
            <v>SRR8837400</v>
          </cell>
          <cell r="J489" t="str">
            <v>strain: LS1342</v>
          </cell>
          <cell r="K489" t="str">
            <v>isolation_source: cheese</v>
          </cell>
          <cell r="L489">
            <v>3044027</v>
          </cell>
          <cell r="M489">
            <v>14</v>
          </cell>
          <cell r="N489">
            <v>2983</v>
          </cell>
          <cell r="O489" t="str">
            <v>Yes</v>
          </cell>
          <cell r="P489">
            <v>0</v>
          </cell>
          <cell r="Q489">
            <v>0</v>
          </cell>
          <cell r="R489">
            <v>0</v>
          </cell>
          <cell r="S489" t="str">
            <v>No</v>
          </cell>
          <cell r="T489" t="str">
            <v/>
          </cell>
          <cell r="U489" t="str">
            <v/>
          </cell>
          <cell r="V489">
            <v>43564.083333333336</v>
          </cell>
          <cell r="W489">
            <v>43564.083333333336</v>
          </cell>
          <cell r="X489" t="str">
            <v>Chile</v>
          </cell>
          <cell r="Z489">
            <v>2016</v>
          </cell>
        </row>
        <row r="490">
          <cell r="H490" t="str">
            <v>SRR8837414</v>
          </cell>
          <cell r="J490" t="str">
            <v>strain: LS1343</v>
          </cell>
          <cell r="K490" t="str">
            <v>isolation_source: cheese</v>
          </cell>
          <cell r="L490">
            <v>3025975</v>
          </cell>
          <cell r="M490">
            <v>15</v>
          </cell>
          <cell r="N490">
            <v>2965</v>
          </cell>
          <cell r="O490" t="str">
            <v>Yes</v>
          </cell>
          <cell r="P490">
            <v>0</v>
          </cell>
          <cell r="Q490">
            <v>0</v>
          </cell>
          <cell r="R490">
            <v>0</v>
          </cell>
          <cell r="S490" t="str">
            <v>No</v>
          </cell>
          <cell r="T490" t="str">
            <v/>
          </cell>
          <cell r="U490" t="str">
            <v/>
          </cell>
          <cell r="V490">
            <v>43564.083333333336</v>
          </cell>
          <cell r="W490">
            <v>43564.083333333336</v>
          </cell>
          <cell r="X490" t="str">
            <v>Chile</v>
          </cell>
          <cell r="Z490">
            <v>2016</v>
          </cell>
        </row>
        <row r="491">
          <cell r="H491" t="str">
            <v>SRR8837447</v>
          </cell>
          <cell r="J491" t="str">
            <v>strain: LS1330</v>
          </cell>
          <cell r="K491" t="str">
            <v>isolation_source: cheese</v>
          </cell>
          <cell r="L491">
            <v>3000444</v>
          </cell>
          <cell r="M491">
            <v>15</v>
          </cell>
          <cell r="N491">
            <v>2946</v>
          </cell>
          <cell r="O491" t="str">
            <v>Yes</v>
          </cell>
          <cell r="P491">
            <v>0</v>
          </cell>
          <cell r="Q491">
            <v>0</v>
          </cell>
          <cell r="R491">
            <v>0</v>
          </cell>
          <cell r="S491" t="str">
            <v>No</v>
          </cell>
          <cell r="T491" t="str">
            <v/>
          </cell>
          <cell r="U491" t="str">
            <v/>
          </cell>
          <cell r="V491">
            <v>43564.083333333336</v>
          </cell>
          <cell r="W491">
            <v>43564.083333333336</v>
          </cell>
          <cell r="X491" t="str">
            <v>Chile</v>
          </cell>
          <cell r="Z491">
            <v>2016</v>
          </cell>
        </row>
        <row r="492">
          <cell r="H492" t="str">
            <v>SRR8837515</v>
          </cell>
          <cell r="J492" t="str">
            <v>strain: LS1344</v>
          </cell>
          <cell r="K492" t="str">
            <v>isolation_source: cheese</v>
          </cell>
          <cell r="L492">
            <v>3017082</v>
          </cell>
          <cell r="M492">
            <v>14</v>
          </cell>
          <cell r="N492">
            <v>3015</v>
          </cell>
          <cell r="O492" t="str">
            <v>Yes</v>
          </cell>
          <cell r="P492">
            <v>0</v>
          </cell>
          <cell r="Q492">
            <v>0</v>
          </cell>
          <cell r="R492">
            <v>0</v>
          </cell>
          <cell r="S492" t="str">
            <v>No</v>
          </cell>
          <cell r="T492" t="str">
            <v/>
          </cell>
          <cell r="U492" t="str">
            <v/>
          </cell>
          <cell r="V492">
            <v>43564.083333333336</v>
          </cell>
          <cell r="W492">
            <v>43564.083333333336</v>
          </cell>
          <cell r="X492" t="str">
            <v>Chile</v>
          </cell>
          <cell r="Z492">
            <v>2016</v>
          </cell>
        </row>
        <row r="493">
          <cell r="H493" t="str">
            <v>SRR8837524</v>
          </cell>
          <cell r="J493" t="str">
            <v>strain: LS1328</v>
          </cell>
          <cell r="K493" t="str">
            <v>isolation_source: cheese</v>
          </cell>
          <cell r="L493">
            <v>3087827</v>
          </cell>
          <cell r="M493">
            <v>15</v>
          </cell>
          <cell r="N493">
            <v>3073</v>
          </cell>
          <cell r="O493" t="str">
            <v>Yes</v>
          </cell>
          <cell r="P493">
            <v>0</v>
          </cell>
          <cell r="Q493">
            <v>0</v>
          </cell>
          <cell r="R493">
            <v>0</v>
          </cell>
          <cell r="S493" t="str">
            <v>No</v>
          </cell>
          <cell r="T493" t="str">
            <v/>
          </cell>
          <cell r="U493" t="str">
            <v/>
          </cell>
          <cell r="V493">
            <v>43564.083333333336</v>
          </cell>
          <cell r="W493">
            <v>43564.083333333336</v>
          </cell>
          <cell r="X493" t="str">
            <v>Chile</v>
          </cell>
          <cell r="Z493">
            <v>2016</v>
          </cell>
        </row>
        <row r="494">
          <cell r="H494" t="str">
            <v>SRR8837525</v>
          </cell>
          <cell r="J494" t="str">
            <v>strain: LS1327</v>
          </cell>
          <cell r="K494" t="str">
            <v>isolation_source: cheese</v>
          </cell>
          <cell r="L494">
            <v>3014709</v>
          </cell>
          <cell r="M494">
            <v>13</v>
          </cell>
          <cell r="N494">
            <v>2961</v>
          </cell>
          <cell r="O494" t="str">
            <v>Yes</v>
          </cell>
          <cell r="P494">
            <v>0</v>
          </cell>
          <cell r="Q494">
            <v>0</v>
          </cell>
          <cell r="R494">
            <v>0</v>
          </cell>
          <cell r="S494" t="str">
            <v>No</v>
          </cell>
          <cell r="T494" t="str">
            <v/>
          </cell>
          <cell r="U494" t="str">
            <v/>
          </cell>
          <cell r="V494">
            <v>43564.083333333336</v>
          </cell>
          <cell r="W494">
            <v>43564.083333333336</v>
          </cell>
          <cell r="X494" t="str">
            <v>Chile</v>
          </cell>
          <cell r="Z494">
            <v>2016</v>
          </cell>
        </row>
        <row r="495">
          <cell r="H495" t="str">
            <v>SRR8837786</v>
          </cell>
          <cell r="J495" t="str">
            <v>strain: LS1326</v>
          </cell>
          <cell r="K495" t="str">
            <v>isolation_source: cheese</v>
          </cell>
          <cell r="L495">
            <v>3074588</v>
          </cell>
          <cell r="M495">
            <v>13</v>
          </cell>
          <cell r="N495">
            <v>3011</v>
          </cell>
          <cell r="O495" t="str">
            <v>Yes</v>
          </cell>
          <cell r="P495">
            <v>0</v>
          </cell>
          <cell r="Q495">
            <v>0</v>
          </cell>
          <cell r="R495">
            <v>0</v>
          </cell>
          <cell r="S495" t="str">
            <v>No</v>
          </cell>
          <cell r="T495" t="str">
            <v/>
          </cell>
          <cell r="U495" t="str">
            <v/>
          </cell>
          <cell r="V495">
            <v>43564.083333333336</v>
          </cell>
          <cell r="W495">
            <v>43564.083333333336</v>
          </cell>
          <cell r="X495" t="str">
            <v>Chile</v>
          </cell>
          <cell r="Z495">
            <v>2016</v>
          </cell>
        </row>
        <row r="496">
          <cell r="H496" t="str">
            <v>SRR8837947</v>
          </cell>
          <cell r="J496" t="str">
            <v>strain: LS1341</v>
          </cell>
          <cell r="K496" t="str">
            <v>isolation_source: cheese</v>
          </cell>
          <cell r="L496">
            <v>3031030</v>
          </cell>
          <cell r="M496">
            <v>15</v>
          </cell>
          <cell r="N496">
            <v>2973</v>
          </cell>
          <cell r="O496" t="str">
            <v>Yes</v>
          </cell>
          <cell r="P496">
            <v>0</v>
          </cell>
          <cell r="Q496">
            <v>0</v>
          </cell>
          <cell r="R496">
            <v>0</v>
          </cell>
          <cell r="S496" t="str">
            <v>No</v>
          </cell>
          <cell r="T496" t="str">
            <v/>
          </cell>
          <cell r="U496" t="str">
            <v/>
          </cell>
          <cell r="V496">
            <v>43564.083333333336</v>
          </cell>
          <cell r="W496">
            <v>43564.083333333336</v>
          </cell>
          <cell r="X496" t="str">
            <v>Chile</v>
          </cell>
          <cell r="Z496">
            <v>2016</v>
          </cell>
        </row>
        <row r="497">
          <cell r="H497" t="str">
            <v>SRR8838297</v>
          </cell>
          <cell r="I497"/>
          <cell r="J497" t="str">
            <v>strain: LS1332</v>
          </cell>
          <cell r="K497" t="str">
            <v>isolation_source: cheese</v>
          </cell>
          <cell r="L497">
            <v>3012584</v>
          </cell>
          <cell r="M497">
            <v>16</v>
          </cell>
          <cell r="N497">
            <v>2955</v>
          </cell>
          <cell r="O497" t="str">
            <v>Yes</v>
          </cell>
          <cell r="P497">
            <v>0</v>
          </cell>
          <cell r="Q497">
            <v>0</v>
          </cell>
          <cell r="R497">
            <v>0</v>
          </cell>
          <cell r="S497" t="str">
            <v>No</v>
          </cell>
          <cell r="T497" t="str">
            <v/>
          </cell>
          <cell r="U497" t="str">
            <v/>
          </cell>
          <cell r="V497">
            <v>43564.083333333336</v>
          </cell>
          <cell r="W497">
            <v>43564.083333333336</v>
          </cell>
          <cell r="X497" t="str">
            <v>Chile</v>
          </cell>
          <cell r="Y497"/>
          <cell r="Z497">
            <v>2016</v>
          </cell>
        </row>
        <row r="498">
          <cell r="H498" t="str">
            <v>SRR8838481</v>
          </cell>
          <cell r="I498"/>
          <cell r="J498" t="str">
            <v>strain: LS1325</v>
          </cell>
          <cell r="K498" t="str">
            <v>isolation_source: cheese</v>
          </cell>
          <cell r="L498">
            <v>2964605</v>
          </cell>
          <cell r="M498">
            <v>34</v>
          </cell>
          <cell r="N498">
            <v>2922</v>
          </cell>
          <cell r="O498" t="str">
            <v>Yes</v>
          </cell>
          <cell r="P498">
            <v>0</v>
          </cell>
          <cell r="Q498">
            <v>0</v>
          </cell>
          <cell r="R498">
            <v>0</v>
          </cell>
          <cell r="S498" t="str">
            <v>No</v>
          </cell>
          <cell r="T498" t="str">
            <v/>
          </cell>
          <cell r="U498" t="str">
            <v/>
          </cell>
          <cell r="V498">
            <v>43564.083333333336</v>
          </cell>
          <cell r="W498">
            <v>43564.083333333336</v>
          </cell>
          <cell r="X498" t="str">
            <v>Chile</v>
          </cell>
          <cell r="Y498"/>
          <cell r="Z498">
            <v>2016</v>
          </cell>
        </row>
        <row r="499">
          <cell r="H499" t="str">
            <v>SRR8838736</v>
          </cell>
          <cell r="J499" t="str">
            <v>strain: LS1324</v>
          </cell>
          <cell r="K499" t="str">
            <v>isolation_source: cheese</v>
          </cell>
          <cell r="L499">
            <v>2984309</v>
          </cell>
          <cell r="M499">
            <v>16</v>
          </cell>
          <cell r="N499">
            <v>2935</v>
          </cell>
          <cell r="O499" t="str">
            <v>Yes</v>
          </cell>
          <cell r="P499">
            <v>0</v>
          </cell>
          <cell r="Q499">
            <v>0</v>
          </cell>
          <cell r="R499">
            <v>0</v>
          </cell>
          <cell r="S499" t="str">
            <v>No</v>
          </cell>
          <cell r="T499" t="str">
            <v/>
          </cell>
          <cell r="U499" t="str">
            <v/>
          </cell>
          <cell r="V499">
            <v>43564.083333333336</v>
          </cell>
          <cell r="W499">
            <v>43564.083333333336</v>
          </cell>
          <cell r="X499" t="str">
            <v>Chile</v>
          </cell>
          <cell r="Z499">
            <v>2016</v>
          </cell>
        </row>
        <row r="500">
          <cell r="H500" t="str">
            <v>SRR8838742</v>
          </cell>
          <cell r="J500" t="str">
            <v>strain: LS1339</v>
          </cell>
          <cell r="K500" t="str">
            <v>isolation_source: cheese</v>
          </cell>
          <cell r="L500">
            <v>2974112</v>
          </cell>
          <cell r="M500">
            <v>21</v>
          </cell>
          <cell r="N500">
            <v>2925</v>
          </cell>
          <cell r="O500" t="str">
            <v>Yes</v>
          </cell>
          <cell r="P500">
            <v>0</v>
          </cell>
          <cell r="Q500">
            <v>0</v>
          </cell>
          <cell r="R500">
            <v>0</v>
          </cell>
          <cell r="S500" t="str">
            <v>No</v>
          </cell>
          <cell r="T500" t="str">
            <v/>
          </cell>
          <cell r="U500" t="str">
            <v/>
          </cell>
          <cell r="V500">
            <v>43564.083333333336</v>
          </cell>
          <cell r="W500">
            <v>43564.083333333336</v>
          </cell>
          <cell r="X500" t="str">
            <v>Chile</v>
          </cell>
          <cell r="Z500">
            <v>2016</v>
          </cell>
        </row>
        <row r="501">
          <cell r="H501" t="str">
            <v>SRR8838745</v>
          </cell>
          <cell r="J501" t="str">
            <v>strain: LS1338</v>
          </cell>
          <cell r="K501" t="str">
            <v>isolation_source: cheese</v>
          </cell>
          <cell r="L501">
            <v>3004914</v>
          </cell>
          <cell r="M501">
            <v>17</v>
          </cell>
          <cell r="N501">
            <v>2949</v>
          </cell>
          <cell r="O501" t="str">
            <v>Yes</v>
          </cell>
          <cell r="P501">
            <v>0</v>
          </cell>
          <cell r="Q501">
            <v>0</v>
          </cell>
          <cell r="R501">
            <v>0</v>
          </cell>
          <cell r="S501" t="str">
            <v>No</v>
          </cell>
          <cell r="T501" t="str">
            <v/>
          </cell>
          <cell r="U501" t="str">
            <v/>
          </cell>
          <cell r="V501">
            <v>43564.083333333336</v>
          </cell>
          <cell r="W501">
            <v>43564.083333333336</v>
          </cell>
          <cell r="X501" t="str">
            <v>Chile</v>
          </cell>
          <cell r="Z501">
            <v>2016</v>
          </cell>
        </row>
        <row r="502">
          <cell r="H502" t="str">
            <v>SRR8838748</v>
          </cell>
          <cell r="J502" t="str">
            <v>strain: LS1340</v>
          </cell>
          <cell r="K502" t="str">
            <v>isolation_source: cheese</v>
          </cell>
          <cell r="L502">
            <v>2944681</v>
          </cell>
          <cell r="M502">
            <v>32</v>
          </cell>
          <cell r="N502">
            <v>2900</v>
          </cell>
          <cell r="O502" t="str">
            <v>Yes</v>
          </cell>
          <cell r="P502">
            <v>0</v>
          </cell>
          <cell r="Q502">
            <v>0</v>
          </cell>
          <cell r="R502">
            <v>0</v>
          </cell>
          <cell r="S502" t="str">
            <v>No</v>
          </cell>
          <cell r="T502" t="str">
            <v/>
          </cell>
          <cell r="U502" t="str">
            <v/>
          </cell>
          <cell r="V502">
            <v>43564.083333333336</v>
          </cell>
          <cell r="W502">
            <v>43564.083333333336</v>
          </cell>
          <cell r="X502" t="str">
            <v>Chile</v>
          </cell>
          <cell r="Z502">
            <v>2016</v>
          </cell>
        </row>
        <row r="503">
          <cell r="H503" t="str">
            <v>SRR8838749</v>
          </cell>
          <cell r="J503" t="str">
            <v>strain: LS1335</v>
          </cell>
          <cell r="K503" t="str">
            <v>isolation_source: cheese</v>
          </cell>
          <cell r="L503">
            <v>2968689</v>
          </cell>
          <cell r="M503">
            <v>26</v>
          </cell>
          <cell r="N503">
            <v>2921</v>
          </cell>
          <cell r="O503" t="str">
            <v>Yes</v>
          </cell>
          <cell r="P503">
            <v>0</v>
          </cell>
          <cell r="Q503">
            <v>0</v>
          </cell>
          <cell r="R503">
            <v>0</v>
          </cell>
          <cell r="S503" t="str">
            <v>No</v>
          </cell>
          <cell r="T503" t="str">
            <v/>
          </cell>
          <cell r="U503" t="str">
            <v/>
          </cell>
          <cell r="V503">
            <v>43564.083333333336</v>
          </cell>
          <cell r="W503">
            <v>43564.083333333336</v>
          </cell>
          <cell r="X503" t="str">
            <v>Chile</v>
          </cell>
          <cell r="Z503">
            <v>2016</v>
          </cell>
        </row>
        <row r="504">
          <cell r="H504" t="str">
            <v>SRR8838750</v>
          </cell>
          <cell r="J504" t="str">
            <v>strain: LS1334</v>
          </cell>
          <cell r="K504" t="str">
            <v>isolation_source: cheese</v>
          </cell>
          <cell r="L504">
            <v>2984130</v>
          </cell>
          <cell r="M504">
            <v>18</v>
          </cell>
          <cell r="N504">
            <v>2931</v>
          </cell>
          <cell r="O504" t="str">
            <v>Yes</v>
          </cell>
          <cell r="P504">
            <v>0</v>
          </cell>
          <cell r="Q504">
            <v>0</v>
          </cell>
          <cell r="R504">
            <v>0</v>
          </cell>
          <cell r="S504" t="str">
            <v>No</v>
          </cell>
          <cell r="T504" t="str">
            <v/>
          </cell>
          <cell r="U504" t="str">
            <v/>
          </cell>
          <cell r="V504">
            <v>43564.083333333336</v>
          </cell>
          <cell r="W504">
            <v>43564.083333333336</v>
          </cell>
          <cell r="X504" t="str">
            <v>Chile</v>
          </cell>
          <cell r="Z504">
            <v>2016</v>
          </cell>
        </row>
        <row r="505">
          <cell r="H505" t="str">
            <v>SRR8838775</v>
          </cell>
          <cell r="J505" t="str">
            <v>strain: LS1337</v>
          </cell>
          <cell r="K505" t="str">
            <v>isolation_source: cheese</v>
          </cell>
          <cell r="L505">
            <v>3043564</v>
          </cell>
          <cell r="M505">
            <v>16</v>
          </cell>
          <cell r="N505">
            <v>2983</v>
          </cell>
          <cell r="O505" t="str">
            <v>Yes</v>
          </cell>
          <cell r="P505">
            <v>0</v>
          </cell>
          <cell r="Q505">
            <v>0</v>
          </cell>
          <cell r="R505">
            <v>0</v>
          </cell>
          <cell r="S505" t="str">
            <v>No</v>
          </cell>
          <cell r="T505" t="str">
            <v/>
          </cell>
          <cell r="U505" t="str">
            <v/>
          </cell>
          <cell r="V505">
            <v>43564.083333333336</v>
          </cell>
          <cell r="W505">
            <v>43564.083333333336</v>
          </cell>
          <cell r="X505" t="str">
            <v>Chile</v>
          </cell>
          <cell r="Z505">
            <v>2016</v>
          </cell>
        </row>
        <row r="506">
          <cell r="H506" t="str">
            <v>SRR8838777</v>
          </cell>
          <cell r="I506"/>
          <cell r="J506" t="str">
            <v>strain: LS1313</v>
          </cell>
          <cell r="K506" t="str">
            <v>isolation_source: cheese</v>
          </cell>
          <cell r="L506">
            <v>3231348</v>
          </cell>
          <cell r="M506">
            <v>27</v>
          </cell>
          <cell r="N506">
            <v>3215</v>
          </cell>
          <cell r="O506" t="str">
            <v>Yes</v>
          </cell>
          <cell r="P506">
            <v>0</v>
          </cell>
          <cell r="Q506">
            <v>0</v>
          </cell>
          <cell r="R506">
            <v>0</v>
          </cell>
          <cell r="S506" t="str">
            <v>No</v>
          </cell>
          <cell r="T506" t="str">
            <v/>
          </cell>
          <cell r="U506" t="str">
            <v/>
          </cell>
          <cell r="V506">
            <v>43564.083333333336</v>
          </cell>
          <cell r="W506">
            <v>43564.083333333336</v>
          </cell>
          <cell r="X506" t="str">
            <v>Chile</v>
          </cell>
          <cell r="Y506"/>
          <cell r="Z506">
            <v>2016</v>
          </cell>
        </row>
        <row r="507">
          <cell r="H507" t="str">
            <v>SRR9335562</v>
          </cell>
          <cell r="I507"/>
          <cell r="J507" t="str">
            <v>strain: 19B04832-9</v>
          </cell>
          <cell r="K507" t="str">
            <v>isolation_source: raw milk cheese</v>
          </cell>
          <cell r="L507">
            <v>2886860</v>
          </cell>
          <cell r="M507">
            <v>47</v>
          </cell>
          <cell r="N507">
            <v>2846</v>
          </cell>
          <cell r="O507" t="str">
            <v>Yes</v>
          </cell>
          <cell r="P507">
            <v>0</v>
          </cell>
          <cell r="Q507">
            <v>0</v>
          </cell>
          <cell r="R507">
            <v>0</v>
          </cell>
          <cell r="S507" t="str">
            <v>No</v>
          </cell>
          <cell r="T507" t="str">
            <v/>
          </cell>
          <cell r="U507" t="str">
            <v/>
          </cell>
          <cell r="V507">
            <v>43671.083333333336</v>
          </cell>
          <cell r="W507">
            <v>43671.083333333336</v>
          </cell>
          <cell r="X507" t="str">
            <v>USA</v>
          </cell>
          <cell r="Y507" t="str">
            <v>New York</v>
          </cell>
          <cell r="Z507">
            <v>2019</v>
          </cell>
        </row>
        <row r="508">
          <cell r="H508" t="str">
            <v>SRR9335572</v>
          </cell>
          <cell r="J508" t="str">
            <v>strain: 19B05997-10</v>
          </cell>
          <cell r="K508" t="str">
            <v>isolation_source: raw milk cheese aged 60 days</v>
          </cell>
          <cell r="L508">
            <v>2985982</v>
          </cell>
          <cell r="M508">
            <v>102</v>
          </cell>
          <cell r="N508">
            <v>3001</v>
          </cell>
          <cell r="O508" t="str">
            <v>Yes</v>
          </cell>
          <cell r="P508">
            <v>0</v>
          </cell>
          <cell r="Q508">
            <v>0</v>
          </cell>
          <cell r="R508">
            <v>0</v>
          </cell>
          <cell r="S508" t="str">
            <v>No</v>
          </cell>
          <cell r="T508" t="str">
            <v/>
          </cell>
          <cell r="U508" t="str">
            <v/>
          </cell>
          <cell r="V508">
            <v>43671.083333333336</v>
          </cell>
          <cell r="W508">
            <v>43671.083333333336</v>
          </cell>
          <cell r="X508" t="str">
            <v>USA</v>
          </cell>
          <cell r="Y508" t="str">
            <v>New York</v>
          </cell>
          <cell r="Z508">
            <v>2019</v>
          </cell>
        </row>
        <row r="509">
          <cell r="H509" t="str">
            <v>SRR9335586</v>
          </cell>
          <cell r="I509"/>
          <cell r="J509" t="str">
            <v>strain: 19B04345-7</v>
          </cell>
          <cell r="K509" t="str">
            <v>isolation_source: queso fresco cotija</v>
          </cell>
          <cell r="L509">
            <v>3168308</v>
          </cell>
          <cell r="M509">
            <v>113</v>
          </cell>
          <cell r="N509">
            <v>3164</v>
          </cell>
          <cell r="O509" t="str">
            <v>Yes</v>
          </cell>
          <cell r="P509">
            <v>0</v>
          </cell>
          <cell r="Q509">
            <v>0</v>
          </cell>
          <cell r="R509">
            <v>0</v>
          </cell>
          <cell r="S509" t="str">
            <v>No</v>
          </cell>
          <cell r="T509" t="str">
            <v/>
          </cell>
          <cell r="U509" t="str">
            <v/>
          </cell>
          <cell r="V509">
            <v>43671.083333333336</v>
          </cell>
          <cell r="W509">
            <v>43671.083333333336</v>
          </cell>
          <cell r="X509" t="str">
            <v>USA</v>
          </cell>
          <cell r="Y509" t="str">
            <v>New York</v>
          </cell>
          <cell r="Z509">
            <v>2019</v>
          </cell>
        </row>
        <row r="510">
          <cell r="H510" t="str">
            <v>SRR9335595</v>
          </cell>
          <cell r="I510"/>
          <cell r="J510" t="str">
            <v>strain: 19B04832-1</v>
          </cell>
          <cell r="K510" t="str">
            <v>isolation_source: raw milk cheese</v>
          </cell>
          <cell r="L510">
            <v>2877166</v>
          </cell>
          <cell r="M510">
            <v>43</v>
          </cell>
          <cell r="N510">
            <v>2840</v>
          </cell>
          <cell r="O510" t="str">
            <v>Yes</v>
          </cell>
          <cell r="P510">
            <v>0</v>
          </cell>
          <cell r="Q510">
            <v>0</v>
          </cell>
          <cell r="R510">
            <v>0</v>
          </cell>
          <cell r="S510" t="str">
            <v>No</v>
          </cell>
          <cell r="T510" t="str">
            <v/>
          </cell>
          <cell r="U510" t="str">
            <v/>
          </cell>
          <cell r="V510">
            <v>43671.083333333336</v>
          </cell>
          <cell r="W510">
            <v>43671.083333333336</v>
          </cell>
          <cell r="X510" t="str">
            <v>USA</v>
          </cell>
          <cell r="Y510" t="str">
            <v>New York</v>
          </cell>
          <cell r="Z510">
            <v>2019</v>
          </cell>
        </row>
        <row r="511">
          <cell r="H511" t="str">
            <v>SRR9335616</v>
          </cell>
          <cell r="I511"/>
          <cell r="J511" t="str">
            <v>strain: 19B04399-1</v>
          </cell>
          <cell r="K511" t="str">
            <v>isolation_source: raw milk cheese</v>
          </cell>
          <cell r="L511">
            <v>2934036</v>
          </cell>
          <cell r="M511">
            <v>44</v>
          </cell>
          <cell r="N511">
            <v>2892</v>
          </cell>
          <cell r="O511" t="str">
            <v>Yes</v>
          </cell>
          <cell r="P511">
            <v>0</v>
          </cell>
          <cell r="Q511">
            <v>0</v>
          </cell>
          <cell r="R511">
            <v>0</v>
          </cell>
          <cell r="S511" t="str">
            <v>No</v>
          </cell>
          <cell r="T511" t="str">
            <v/>
          </cell>
          <cell r="U511" t="str">
            <v/>
          </cell>
          <cell r="V511">
            <v>43671.083333333336</v>
          </cell>
          <cell r="W511">
            <v>43671.083333333336</v>
          </cell>
          <cell r="X511" t="str">
            <v>USA</v>
          </cell>
          <cell r="Y511" t="str">
            <v>New York</v>
          </cell>
          <cell r="Z511">
            <v>2019</v>
          </cell>
        </row>
        <row r="512">
          <cell r="H512" t="str">
            <v>SRR9335703</v>
          </cell>
          <cell r="I512"/>
          <cell r="J512" t="str">
            <v>strain: 19B04345-1</v>
          </cell>
          <cell r="K512" t="str">
            <v>isolation_source: queso fresco cotija</v>
          </cell>
          <cell r="L512">
            <v>3170612</v>
          </cell>
          <cell r="M512">
            <v>124</v>
          </cell>
          <cell r="N512">
            <v>3171</v>
          </cell>
          <cell r="O512" t="str">
            <v>Yes</v>
          </cell>
          <cell r="P512">
            <v>0</v>
          </cell>
          <cell r="Q512">
            <v>0</v>
          </cell>
          <cell r="R512">
            <v>0</v>
          </cell>
          <cell r="S512" t="str">
            <v>No</v>
          </cell>
          <cell r="T512" t="str">
            <v/>
          </cell>
          <cell r="U512" t="str">
            <v/>
          </cell>
          <cell r="V512">
            <v>43671.083333333336</v>
          </cell>
          <cell r="W512">
            <v>43671.083333333336</v>
          </cell>
          <cell r="X512" t="str">
            <v>USA</v>
          </cell>
          <cell r="Y512" t="str">
            <v>New York</v>
          </cell>
          <cell r="Z512">
            <v>2019</v>
          </cell>
        </row>
        <row r="513">
          <cell r="H513" t="str">
            <v>SRR955385</v>
          </cell>
          <cell r="I513"/>
          <cell r="J513" t="str">
            <v>strain: CFSAN006121</v>
          </cell>
          <cell r="K513" t="str">
            <v>isolation_source: cheese</v>
          </cell>
          <cell r="L513">
            <v>2978847</v>
          </cell>
          <cell r="M513">
            <v>16</v>
          </cell>
          <cell r="N513">
            <v>2924</v>
          </cell>
          <cell r="O513" t="str">
            <v>Yes</v>
          </cell>
          <cell r="P513">
            <v>0</v>
          </cell>
          <cell r="Q513">
            <v>0</v>
          </cell>
          <cell r="R513">
            <v>0</v>
          </cell>
          <cell r="S513" t="str">
            <v>No</v>
          </cell>
          <cell r="T513" t="str">
            <v/>
          </cell>
          <cell r="U513" t="str">
            <v/>
          </cell>
          <cell r="V513">
            <v>43544.041666666664</v>
          </cell>
          <cell r="W513">
            <v>43544.041666666664</v>
          </cell>
          <cell r="X513" t="str">
            <v>USA</v>
          </cell>
          <cell r="Y513" t="str">
            <v>Minnesota</v>
          </cell>
          <cell r="Z513">
            <v>2013</v>
          </cell>
        </row>
        <row r="514">
          <cell r="H514" t="str">
            <v>SRR955387</v>
          </cell>
          <cell r="I514"/>
          <cell r="J514" t="str">
            <v>strain: CFSAN006123</v>
          </cell>
          <cell r="K514" t="str">
            <v>isolation_source: cheese</v>
          </cell>
          <cell r="L514">
            <v>2994976</v>
          </cell>
          <cell r="M514">
            <v>20</v>
          </cell>
          <cell r="N514">
            <v>2937</v>
          </cell>
          <cell r="O514" t="str">
            <v>Yes</v>
          </cell>
          <cell r="P514">
            <v>0</v>
          </cell>
          <cell r="Q514">
            <v>0</v>
          </cell>
          <cell r="R514">
            <v>0</v>
          </cell>
          <cell r="S514" t="str">
            <v>No</v>
          </cell>
          <cell r="T514" t="str">
            <v/>
          </cell>
          <cell r="U514" t="str">
            <v/>
          </cell>
          <cell r="V514">
            <v>43550.041666666664</v>
          </cell>
          <cell r="W514">
            <v>43550.041666666664</v>
          </cell>
          <cell r="X514" t="str">
            <v>USA</v>
          </cell>
          <cell r="Y514" t="str">
            <v>Minnesota</v>
          </cell>
          <cell r="Z514">
            <v>2013</v>
          </cell>
        </row>
        <row r="515">
          <cell r="H515" t="str">
            <v>SRR9729863</v>
          </cell>
          <cell r="I515"/>
          <cell r="J515" t="str">
            <v>strain: Ulm_72</v>
          </cell>
          <cell r="K515" t="str">
            <v>isolation_source: cheese</v>
          </cell>
          <cell r="L515">
            <v>3079948</v>
          </cell>
          <cell r="M515">
            <v>44</v>
          </cell>
          <cell r="N515">
            <v>3055</v>
          </cell>
          <cell r="O515" t="str">
            <v>Yes</v>
          </cell>
          <cell r="P515">
            <v>0</v>
          </cell>
          <cell r="Q515">
            <v>0</v>
          </cell>
          <cell r="R515">
            <v>0</v>
          </cell>
          <cell r="S515" t="str">
            <v>No</v>
          </cell>
          <cell r="T515" t="str">
            <v/>
          </cell>
          <cell r="U515" t="str">
            <v/>
          </cell>
          <cell r="V515">
            <v>43861.041666666664</v>
          </cell>
          <cell r="W515">
            <v>43861.041666666664</v>
          </cell>
          <cell r="X515" t="str">
            <v>Uruguay</v>
          </cell>
          <cell r="Y515"/>
          <cell r="Z515">
            <v>2016</v>
          </cell>
        </row>
        <row r="516">
          <cell r="H516" t="str">
            <v>SRR9732314</v>
          </cell>
          <cell r="I516"/>
          <cell r="J516" t="str">
            <v>strain: Ulm_8</v>
          </cell>
          <cell r="K516" t="str">
            <v>isolation_source: cheese</v>
          </cell>
          <cell r="L516">
            <v>3083198</v>
          </cell>
          <cell r="M516">
            <v>70</v>
          </cell>
          <cell r="N516">
            <v>3030</v>
          </cell>
          <cell r="O516" t="str">
            <v>Yes</v>
          </cell>
          <cell r="P516">
            <v>0</v>
          </cell>
          <cell r="Q516">
            <v>0</v>
          </cell>
          <cell r="R516">
            <v>0</v>
          </cell>
          <cell r="S516" t="str">
            <v>No</v>
          </cell>
          <cell r="T516" t="str">
            <v/>
          </cell>
          <cell r="U516" t="str">
            <v/>
          </cell>
          <cell r="V516">
            <v>43860.041666666664</v>
          </cell>
          <cell r="W516">
            <v>43860.041666666664</v>
          </cell>
          <cell r="X516" t="str">
            <v>Uruguay</v>
          </cell>
          <cell r="Y516"/>
          <cell r="Z516">
            <v>2011</v>
          </cell>
        </row>
        <row r="517">
          <cell r="H517" t="str">
            <v>SRR9732315</v>
          </cell>
          <cell r="I517"/>
          <cell r="J517" t="str">
            <v>strain: Ulm_9</v>
          </cell>
          <cell r="K517" t="str">
            <v>isolation_source: cheese</v>
          </cell>
          <cell r="L517">
            <v>3070410</v>
          </cell>
          <cell r="M517">
            <v>56</v>
          </cell>
          <cell r="N517">
            <v>3036</v>
          </cell>
          <cell r="O517" t="str">
            <v>Yes</v>
          </cell>
          <cell r="P517">
            <v>0</v>
          </cell>
          <cell r="Q517">
            <v>0</v>
          </cell>
          <cell r="R517">
            <v>0</v>
          </cell>
          <cell r="S517" t="str">
            <v>No</v>
          </cell>
          <cell r="T517" t="str">
            <v/>
          </cell>
          <cell r="U517" t="str">
            <v/>
          </cell>
          <cell r="V517">
            <v>43860.041666666664</v>
          </cell>
          <cell r="W517">
            <v>43860.041666666664</v>
          </cell>
          <cell r="X517" t="str">
            <v>Uruguay</v>
          </cell>
          <cell r="Y517"/>
          <cell r="Z517">
            <v>2011</v>
          </cell>
        </row>
        <row r="518">
          <cell r="H518" t="str">
            <v>SRR975370</v>
          </cell>
          <cell r="I518"/>
          <cell r="J518" t="str">
            <v>strain: CFSAN003811</v>
          </cell>
          <cell r="K518" t="str">
            <v>isolation_source: goat cheese</v>
          </cell>
          <cell r="L518">
            <v>3126172</v>
          </cell>
          <cell r="M518">
            <v>24</v>
          </cell>
          <cell r="N518">
            <v>3139</v>
          </cell>
          <cell r="O518" t="str">
            <v>Yes</v>
          </cell>
          <cell r="P518">
            <v>0</v>
          </cell>
          <cell r="Q518">
            <v>0</v>
          </cell>
          <cell r="R518">
            <v>0</v>
          </cell>
          <cell r="S518" t="str">
            <v>No</v>
          </cell>
          <cell r="T518" t="str">
            <v/>
          </cell>
          <cell r="U518" t="str">
            <v/>
          </cell>
          <cell r="V518">
            <v>43563.083333333336</v>
          </cell>
          <cell r="W518">
            <v>43563.083333333336</v>
          </cell>
          <cell r="X518" t="str">
            <v>Spain</v>
          </cell>
          <cell r="Y518" t="str">
            <v xml:space="preserve"> </v>
          </cell>
          <cell r="Z518">
            <v>2009</v>
          </cell>
        </row>
      </sheetData>
      <sheetData sheetId="1">
        <row r="2">
          <cell r="A2" t="str">
            <v>SRR8767216</v>
          </cell>
          <cell r="B2" t="str">
            <v xml:space="preserve"> cheese</v>
          </cell>
          <cell r="F2" t="str">
            <v>Chile</v>
          </cell>
          <cell r="H2">
            <v>2016</v>
          </cell>
        </row>
        <row r="3">
          <cell r="A3" t="str">
            <v>SRR8535384</v>
          </cell>
          <cell r="B3" t="str">
            <v xml:space="preserve"> quesillo oaxaca string cheese</v>
          </cell>
          <cell r="C3" t="str">
            <v>cow</v>
          </cell>
          <cell r="D3" t="str">
            <v>pasteurized</v>
          </cell>
          <cell r="E3" t="str">
            <v>semi-hard</v>
          </cell>
          <cell r="F3" t="str">
            <v>Mexico</v>
          </cell>
          <cell r="H3">
            <v>2010</v>
          </cell>
        </row>
        <row r="4">
          <cell r="A4" t="str">
            <v>SRR8535474</v>
          </cell>
          <cell r="B4" t="str">
            <v xml:space="preserve"> quesillo oaxaca string cheese</v>
          </cell>
          <cell r="C4" t="str">
            <v>cow</v>
          </cell>
          <cell r="D4" t="str">
            <v>pasteurized</v>
          </cell>
          <cell r="E4" t="str">
            <v>semi-hard</v>
          </cell>
          <cell r="F4" t="str">
            <v>Mexico</v>
          </cell>
          <cell r="H4">
            <v>2010</v>
          </cell>
        </row>
        <row r="5">
          <cell r="A5" t="str">
            <v>SRR3345928</v>
          </cell>
          <cell r="B5" t="str">
            <v xml:space="preserve"> cheese</v>
          </cell>
          <cell r="F5" t="str">
            <v>Italy</v>
          </cell>
          <cell r="H5">
            <v>2011</v>
          </cell>
        </row>
        <row r="6">
          <cell r="A6" t="str">
            <v>SRR955385</v>
          </cell>
          <cell r="B6" t="str">
            <v xml:space="preserve"> cheese</v>
          </cell>
          <cell r="F6" t="str">
            <v>USA</v>
          </cell>
          <cell r="G6" t="str">
            <v>Minnesota</v>
          </cell>
          <cell r="H6">
            <v>2013</v>
          </cell>
        </row>
        <row r="7">
          <cell r="A7" t="str">
            <v>SRR5066070</v>
          </cell>
          <cell r="B7" t="str">
            <v xml:space="preserve"> hard cheese</v>
          </cell>
          <cell r="E7" t="str">
            <v>hard</v>
          </cell>
          <cell r="F7" t="str">
            <v>USA</v>
          </cell>
          <cell r="G7" t="str">
            <v>Minnesota</v>
          </cell>
          <cell r="H7">
            <v>2013</v>
          </cell>
        </row>
        <row r="8">
          <cell r="A8" t="str">
            <v>SRR12125023</v>
          </cell>
          <cell r="B8" t="str">
            <v xml:space="preserve"> raw milk cheese</v>
          </cell>
          <cell r="D8" t="str">
            <v>raw</v>
          </cell>
          <cell r="F8" t="str">
            <v>USA</v>
          </cell>
          <cell r="G8" t="str">
            <v>New York</v>
          </cell>
          <cell r="H8">
            <v>2020</v>
          </cell>
        </row>
        <row r="9">
          <cell r="A9" t="str">
            <v>SRR12125094</v>
          </cell>
          <cell r="B9" t="str">
            <v xml:space="preserve"> raw milk cheese</v>
          </cell>
          <cell r="D9" t="str">
            <v>raw</v>
          </cell>
          <cell r="F9" t="str">
            <v>USA</v>
          </cell>
          <cell r="G9" t="str">
            <v>New York</v>
          </cell>
          <cell r="H9">
            <v>2020</v>
          </cell>
        </row>
        <row r="10">
          <cell r="A10" t="str">
            <v>SRR7819951</v>
          </cell>
          <cell r="B10" t="str">
            <v xml:space="preserve"> semi-soft cheese (quesco fresco)</v>
          </cell>
          <cell r="E10" t="str">
            <v>semi-soft</v>
          </cell>
          <cell r="F10" t="str">
            <v>Mexico</v>
          </cell>
          <cell r="H10">
            <v>2007</v>
          </cell>
        </row>
        <row r="11">
          <cell r="A11" t="str">
            <v>SRR7819949</v>
          </cell>
          <cell r="B11" t="str">
            <v xml:space="preserve"> chihuahua type cheese</v>
          </cell>
          <cell r="C11" t="str">
            <v>cow</v>
          </cell>
          <cell r="D11" t="str">
            <v>pasteurized</v>
          </cell>
          <cell r="E11" t="str">
            <v>semi-soft</v>
          </cell>
          <cell r="F11" t="str">
            <v>Mexico</v>
          </cell>
          <cell r="H11">
            <v>2007</v>
          </cell>
        </row>
        <row r="12">
          <cell r="A12" t="str">
            <v>SRR6325477</v>
          </cell>
          <cell r="B12" t="str">
            <v xml:space="preserve"> raw milk cheese</v>
          </cell>
          <cell r="D12" t="str">
            <v>raw</v>
          </cell>
          <cell r="F12" t="str">
            <v>USA</v>
          </cell>
          <cell r="G12" t="str">
            <v>New York</v>
          </cell>
          <cell r="H12">
            <v>2017</v>
          </cell>
        </row>
        <row r="13">
          <cell r="A13" t="str">
            <v>SRR1763800</v>
          </cell>
          <cell r="B13" t="str">
            <v xml:space="preserve"> soft cheese</v>
          </cell>
          <cell r="E13" t="str">
            <v>soft</v>
          </cell>
          <cell r="F13" t="str">
            <v>France</v>
          </cell>
          <cell r="H13">
            <v>2014</v>
          </cell>
        </row>
        <row r="14">
          <cell r="A14" t="str">
            <v>SRR7819950</v>
          </cell>
          <cell r="B14" t="str">
            <v xml:space="preserve"> semi-soft cheese (quesco fresco)</v>
          </cell>
          <cell r="E14" t="str">
            <v>semi-soft</v>
          </cell>
          <cell r="F14" t="str">
            <v>Mexico</v>
          </cell>
          <cell r="H14">
            <v>2007</v>
          </cell>
        </row>
        <row r="15">
          <cell r="A15" t="str">
            <v>SRR8767575</v>
          </cell>
          <cell r="B15" t="str">
            <v xml:space="preserve"> cheese</v>
          </cell>
          <cell r="F15" t="str">
            <v>Chile</v>
          </cell>
          <cell r="H15">
            <v>2016</v>
          </cell>
        </row>
        <row r="16">
          <cell r="A16" t="str">
            <v>SRR8837524</v>
          </cell>
          <cell r="B16" t="str">
            <v xml:space="preserve"> cheese</v>
          </cell>
          <cell r="F16" t="str">
            <v>Chile</v>
          </cell>
          <cell r="H16">
            <v>2016</v>
          </cell>
        </row>
        <row r="17">
          <cell r="A17" t="str">
            <v>SRR8767791</v>
          </cell>
          <cell r="B17" t="str">
            <v xml:space="preserve"> cheese</v>
          </cell>
          <cell r="F17" t="str">
            <v>Chile</v>
          </cell>
          <cell r="H17">
            <v>2016</v>
          </cell>
        </row>
        <row r="18">
          <cell r="A18" t="str">
            <v>SRR8837400</v>
          </cell>
          <cell r="B18" t="str">
            <v xml:space="preserve"> cheese</v>
          </cell>
          <cell r="F18" t="str">
            <v>Chile</v>
          </cell>
          <cell r="H18">
            <v>2016</v>
          </cell>
        </row>
        <row r="19">
          <cell r="A19" t="str">
            <v>SRR8837414</v>
          </cell>
          <cell r="B19" t="str">
            <v xml:space="preserve"> cheese</v>
          </cell>
          <cell r="F19" t="str">
            <v>Chile</v>
          </cell>
          <cell r="H19">
            <v>2016</v>
          </cell>
        </row>
        <row r="20">
          <cell r="A20" t="str">
            <v>SRR8767792</v>
          </cell>
          <cell r="B20" t="str">
            <v xml:space="preserve"> cheese</v>
          </cell>
          <cell r="F20" t="str">
            <v>Chile</v>
          </cell>
          <cell r="H20">
            <v>2016</v>
          </cell>
        </row>
        <row r="21">
          <cell r="A21" t="str">
            <v>SRR13744900</v>
          </cell>
          <cell r="B21" t="str">
            <v xml:space="preserve"> cheese</v>
          </cell>
          <cell r="F21" t="str">
            <v>USA</v>
          </cell>
          <cell r="G21" t="str">
            <v>Connecticut</v>
          </cell>
          <cell r="H21">
            <v>2021</v>
          </cell>
        </row>
        <row r="22">
          <cell r="A22" t="str">
            <v>SRR3930184</v>
          </cell>
          <cell r="B22" t="str">
            <v xml:space="preserve"> mexican cheese</v>
          </cell>
          <cell r="F22" t="str">
            <v>Mexico</v>
          </cell>
          <cell r="H22">
            <v>2003</v>
          </cell>
        </row>
        <row r="23">
          <cell r="A23" t="str">
            <v>SRR6366187</v>
          </cell>
          <cell r="B23" t="str">
            <v xml:space="preserve"> goat cheese</v>
          </cell>
          <cell r="C23" t="str">
            <v>goat</v>
          </cell>
          <cell r="F23" t="str">
            <v>USA</v>
          </cell>
          <cell r="G23" t="str">
            <v>California</v>
          </cell>
          <cell r="H23">
            <v>2003</v>
          </cell>
        </row>
        <row r="24">
          <cell r="A24" t="str">
            <v>SRR8838745</v>
          </cell>
          <cell r="B24" t="str">
            <v xml:space="preserve"> cheese</v>
          </cell>
          <cell r="F24" t="str">
            <v>Chile</v>
          </cell>
          <cell r="H24">
            <v>2016</v>
          </cell>
        </row>
        <row r="25">
          <cell r="A25" t="str">
            <v>SRR8767231</v>
          </cell>
          <cell r="B25" t="str">
            <v xml:space="preserve"> cheese</v>
          </cell>
          <cell r="F25" t="str">
            <v>Chile</v>
          </cell>
          <cell r="H25">
            <v>2016</v>
          </cell>
        </row>
        <row r="26">
          <cell r="A26" t="str">
            <v>SRR8767799</v>
          </cell>
          <cell r="B26" t="str">
            <v xml:space="preserve"> cheese</v>
          </cell>
          <cell r="F26" t="str">
            <v>Chile</v>
          </cell>
          <cell r="H26">
            <v>2016</v>
          </cell>
        </row>
        <row r="27">
          <cell r="A27" t="str">
            <v>SRR4031386</v>
          </cell>
          <cell r="B27" t="str">
            <v xml:space="preserve"> cheese curd</v>
          </cell>
          <cell r="F27" t="str">
            <v>USA</v>
          </cell>
          <cell r="G27" t="str">
            <v>Florida</v>
          </cell>
          <cell r="H27">
            <v>2004</v>
          </cell>
        </row>
        <row r="28">
          <cell r="A28" t="str">
            <v>SRR5000319</v>
          </cell>
          <cell r="B28" t="str">
            <v xml:space="preserve"> soft cheese</v>
          </cell>
          <cell r="E28" t="str">
            <v>soft</v>
          </cell>
          <cell r="F28" t="str">
            <v>USA</v>
          </cell>
          <cell r="G28" t="str">
            <v>Minnesota</v>
          </cell>
          <cell r="H28">
            <v>2013</v>
          </cell>
        </row>
        <row r="29">
          <cell r="A29" t="str">
            <v>SRR1745606</v>
          </cell>
          <cell r="B29" t="str">
            <v xml:space="preserve"> soft cheese</v>
          </cell>
          <cell r="E29" t="str">
            <v>soft</v>
          </cell>
          <cell r="F29" t="str">
            <v>France</v>
          </cell>
          <cell r="H29">
            <v>2014</v>
          </cell>
        </row>
        <row r="30">
          <cell r="A30" t="str">
            <v>SRR5676318</v>
          </cell>
          <cell r="B30" t="str">
            <v xml:space="preserve"> cheese</v>
          </cell>
          <cell r="F30" t="str">
            <v>USA</v>
          </cell>
          <cell r="G30" t="str">
            <v>California</v>
          </cell>
          <cell r="H30">
            <v>2012</v>
          </cell>
        </row>
        <row r="31">
          <cell r="A31" t="str">
            <v>SRR1449928</v>
          </cell>
          <cell r="B31" t="str">
            <v xml:space="preserve"> fontina cheese</v>
          </cell>
          <cell r="C31" t="str">
            <v>cow</v>
          </cell>
          <cell r="D31" t="str">
            <v>raw</v>
          </cell>
          <cell r="E31" t="str">
            <v>semi-soft</v>
          </cell>
          <cell r="F31" t="str">
            <v>Italy</v>
          </cell>
          <cell r="H31">
            <v>2014</v>
          </cell>
        </row>
        <row r="32">
          <cell r="A32" t="str">
            <v>SRR8660430</v>
          </cell>
          <cell r="B32" t="str">
            <v xml:space="preserve"> soft ripened cheese</v>
          </cell>
          <cell r="E32" t="str">
            <v>soft</v>
          </cell>
          <cell r="F32" t="str">
            <v>Portugal</v>
          </cell>
          <cell r="H32">
            <v>2003</v>
          </cell>
        </row>
        <row r="33">
          <cell r="A33" t="str">
            <v>SRR7819674</v>
          </cell>
          <cell r="B33" t="str">
            <v xml:space="preserve"> burrata soft cheese</v>
          </cell>
          <cell r="C33" t="str">
            <v>cow</v>
          </cell>
          <cell r="E33" t="str">
            <v>soft</v>
          </cell>
          <cell r="F33" t="str">
            <v>Italy</v>
          </cell>
          <cell r="G33"/>
          <cell r="H33">
            <v>2008</v>
          </cell>
        </row>
        <row r="34">
          <cell r="A34" t="str">
            <v>SRR6475359</v>
          </cell>
          <cell r="B34" t="str">
            <v xml:space="preserve"> asadero cheese</v>
          </cell>
          <cell r="C34" t="str">
            <v>cow</v>
          </cell>
          <cell r="E34" t="str">
            <v>semi-soft</v>
          </cell>
          <cell r="F34" t="str">
            <v>Mexico</v>
          </cell>
          <cell r="H34">
            <v>2001</v>
          </cell>
        </row>
        <row r="35">
          <cell r="A35" t="str">
            <v>SRR1509605</v>
          </cell>
          <cell r="B35" t="str">
            <v xml:space="preserve"> ricotta cheese</v>
          </cell>
          <cell r="E35" t="str">
            <v>semi-soft or soft</v>
          </cell>
          <cell r="F35" t="str">
            <v>USA</v>
          </cell>
          <cell r="H35">
            <v>1987</v>
          </cell>
        </row>
        <row r="36">
          <cell r="A36" t="str">
            <v>SRR10489681</v>
          </cell>
          <cell r="B36" t="str">
            <v xml:space="preserve"> cheese</v>
          </cell>
          <cell r="F36" t="str">
            <v>USA</v>
          </cell>
          <cell r="G36" t="str">
            <v>Iowa</v>
          </cell>
          <cell r="H36">
            <v>2019</v>
          </cell>
        </row>
        <row r="37">
          <cell r="A37" t="str">
            <v>SRR10484646</v>
          </cell>
          <cell r="B37" t="str">
            <v xml:space="preserve"> cheese</v>
          </cell>
          <cell r="F37" t="str">
            <v>USA</v>
          </cell>
          <cell r="G37" t="str">
            <v>Iowa</v>
          </cell>
          <cell r="H37">
            <v>2019</v>
          </cell>
        </row>
        <row r="38">
          <cell r="A38" t="str">
            <v>SRR1509665</v>
          </cell>
          <cell r="B38" t="str">
            <v xml:space="preserve"> mexican soft cheese</v>
          </cell>
          <cell r="E38" t="str">
            <v>soft</v>
          </cell>
          <cell r="F38" t="str">
            <v>USA</v>
          </cell>
          <cell r="H38" t="str">
            <v>No data</v>
          </cell>
        </row>
        <row r="39">
          <cell r="A39" t="str">
            <v>SRR3181837</v>
          </cell>
          <cell r="B39" t="str">
            <v xml:space="preserve"> blue cheese</v>
          </cell>
          <cell r="F39" t="str">
            <v>USA</v>
          </cell>
          <cell r="H39">
            <v>2011</v>
          </cell>
        </row>
        <row r="40">
          <cell r="A40" t="str">
            <v>SRR13744893</v>
          </cell>
          <cell r="B40" t="str">
            <v xml:space="preserve"> cheese</v>
          </cell>
          <cell r="F40" t="str">
            <v>USA</v>
          </cell>
          <cell r="G40" t="str">
            <v>Connecticut</v>
          </cell>
          <cell r="H40">
            <v>2021</v>
          </cell>
        </row>
        <row r="41">
          <cell r="A41" t="str">
            <v>SRR5947665</v>
          </cell>
          <cell r="B41" t="str">
            <v xml:space="preserve"> cheese</v>
          </cell>
          <cell r="F41" t="str">
            <v>USA</v>
          </cell>
          <cell r="G41" t="str">
            <v>Washington</v>
          </cell>
          <cell r="H41">
            <v>2010</v>
          </cell>
        </row>
        <row r="42">
          <cell r="A42" t="str">
            <v>SRR5985678</v>
          </cell>
          <cell r="B42" t="str">
            <v xml:space="preserve"> cheese</v>
          </cell>
          <cell r="F42" t="str">
            <v>USA</v>
          </cell>
          <cell r="G42" t="str">
            <v>Washington</v>
          </cell>
          <cell r="H42">
            <v>2010</v>
          </cell>
        </row>
        <row r="43">
          <cell r="A43" t="str">
            <v>SRR6224689</v>
          </cell>
          <cell r="B43" t="str">
            <v xml:space="preserve"> pasteurized milk queso fresco cheese wheels (16 oz) in vac-packed plastic</v>
          </cell>
          <cell r="D43" t="str">
            <v>pasteurized</v>
          </cell>
          <cell r="E43" t="str">
            <v>soft</v>
          </cell>
          <cell r="F43" t="str">
            <v>USA</v>
          </cell>
          <cell r="G43" t="str">
            <v>Washington</v>
          </cell>
          <cell r="H43">
            <v>2010</v>
          </cell>
        </row>
        <row r="44">
          <cell r="A44" t="str">
            <v>SRR6443386</v>
          </cell>
          <cell r="B44" t="str">
            <v xml:space="preserve"> mexican soft cheese</v>
          </cell>
          <cell r="E44" t="str">
            <v>soft</v>
          </cell>
          <cell r="F44" t="str">
            <v>USA</v>
          </cell>
          <cell r="H44">
            <v>2003</v>
          </cell>
        </row>
        <row r="45">
          <cell r="A45" t="str">
            <v>SRR6436646</v>
          </cell>
          <cell r="B45" t="str">
            <v xml:space="preserve"> le vigneron marc cheese</v>
          </cell>
          <cell r="F45" t="str">
            <v>France</v>
          </cell>
          <cell r="H45">
            <v>2010</v>
          </cell>
        </row>
        <row r="46">
          <cell r="A46" t="str">
            <v>SRR8838748</v>
          </cell>
          <cell r="B46" t="str">
            <v xml:space="preserve"> cheese</v>
          </cell>
          <cell r="F46" t="str">
            <v>Chile</v>
          </cell>
          <cell r="H46">
            <v>2016</v>
          </cell>
        </row>
        <row r="47">
          <cell r="A47" t="str">
            <v>SRR8838750</v>
          </cell>
          <cell r="B47" t="str">
            <v xml:space="preserve"> cheese</v>
          </cell>
          <cell r="F47" t="str">
            <v>Chile</v>
          </cell>
          <cell r="H47">
            <v>2016</v>
          </cell>
        </row>
        <row r="48">
          <cell r="A48" t="str">
            <v>SRR2924557</v>
          </cell>
          <cell r="B48" t="str">
            <v xml:space="preserve"> semi soft cheese</v>
          </cell>
          <cell r="E48" t="str">
            <v>semi-soft</v>
          </cell>
          <cell r="F48" t="str">
            <v>USA</v>
          </cell>
          <cell r="G48" t="str">
            <v>Maryland</v>
          </cell>
          <cell r="H48">
            <v>2013</v>
          </cell>
        </row>
        <row r="49">
          <cell r="A49" t="str">
            <v>SRR10484529</v>
          </cell>
          <cell r="B49" t="str">
            <v xml:space="preserve"> cheese</v>
          </cell>
          <cell r="F49" t="str">
            <v>USA</v>
          </cell>
          <cell r="G49" t="str">
            <v>Iowa</v>
          </cell>
          <cell r="H49">
            <v>2019</v>
          </cell>
        </row>
        <row r="50">
          <cell r="A50" t="str">
            <v>SRR6344350</v>
          </cell>
          <cell r="B50" t="str">
            <v xml:space="preserve"> swiss cheese</v>
          </cell>
          <cell r="F50" t="str">
            <v>USA</v>
          </cell>
          <cell r="G50" t="str">
            <v>Florida</v>
          </cell>
          <cell r="H50">
            <v>2000</v>
          </cell>
        </row>
        <row r="51">
          <cell r="A51" t="str">
            <v>SRR8767310</v>
          </cell>
          <cell r="B51" t="str">
            <v xml:space="preserve"> cheese</v>
          </cell>
          <cell r="F51" t="str">
            <v>Chile</v>
          </cell>
          <cell r="H51">
            <v>2016</v>
          </cell>
        </row>
        <row r="52">
          <cell r="A52" t="str">
            <v>SRR3930183</v>
          </cell>
          <cell r="B52" t="str">
            <v xml:space="preserve"> mexican cheese</v>
          </cell>
          <cell r="F52" t="str">
            <v>Mexico</v>
          </cell>
          <cell r="H52">
            <v>2003</v>
          </cell>
        </row>
        <row r="53">
          <cell r="A53" t="str">
            <v>SRR3391886</v>
          </cell>
          <cell r="B53" t="str">
            <v xml:space="preserve"> bovine cheese</v>
          </cell>
          <cell r="F53" t="str">
            <v>Italy</v>
          </cell>
          <cell r="H53">
            <v>2003</v>
          </cell>
        </row>
        <row r="54">
          <cell r="A54" t="str">
            <v>SRR1378352</v>
          </cell>
          <cell r="B54" t="str">
            <v xml:space="preserve"> fontina cheese</v>
          </cell>
          <cell r="C54" t="str">
            <v>cow</v>
          </cell>
          <cell r="D54" t="str">
            <v>raw</v>
          </cell>
          <cell r="E54" t="str">
            <v>semi-soft</v>
          </cell>
          <cell r="F54" t="str">
            <v>Italy</v>
          </cell>
          <cell r="H54">
            <v>2014</v>
          </cell>
        </row>
        <row r="55">
          <cell r="A55" t="str">
            <v>SRR3395016</v>
          </cell>
          <cell r="B55" t="str">
            <v xml:space="preserve"> cheese</v>
          </cell>
          <cell r="F55" t="str">
            <v>Chile</v>
          </cell>
          <cell r="H55">
            <v>2009</v>
          </cell>
        </row>
        <row r="56">
          <cell r="A56" t="str">
            <v>SRR3391877</v>
          </cell>
          <cell r="B56" t="str">
            <v xml:space="preserve"> cheese</v>
          </cell>
          <cell r="F56" t="str">
            <v>Italy</v>
          </cell>
          <cell r="H56">
            <v>2003</v>
          </cell>
        </row>
        <row r="57">
          <cell r="A57" t="str">
            <v>SRR5105955</v>
          </cell>
          <cell r="B57" t="str">
            <v xml:space="preserve"> goat cheese</v>
          </cell>
          <cell r="C57" t="str">
            <v>goat</v>
          </cell>
          <cell r="F57" t="str">
            <v>USA</v>
          </cell>
          <cell r="G57" t="str">
            <v>Pennsylvania</v>
          </cell>
          <cell r="H57">
            <v>2016</v>
          </cell>
        </row>
        <row r="58">
          <cell r="A58" t="str">
            <v>SRR8838749</v>
          </cell>
          <cell r="B58" t="str">
            <v xml:space="preserve"> cheese</v>
          </cell>
          <cell r="F58" t="str">
            <v>Chile</v>
          </cell>
          <cell r="H58">
            <v>2016</v>
          </cell>
        </row>
        <row r="59">
          <cell r="A59" t="str">
            <v>SRR1575054</v>
          </cell>
          <cell r="B59" t="str">
            <v xml:space="preserve"> cheese</v>
          </cell>
          <cell r="F59" t="str">
            <v>USA</v>
          </cell>
          <cell r="G59" t="str">
            <v>Oregon</v>
          </cell>
          <cell r="H59">
            <v>2014</v>
          </cell>
        </row>
        <row r="60">
          <cell r="A60" t="str">
            <v>SRR1378351</v>
          </cell>
          <cell r="B60" t="str">
            <v xml:space="preserve"> fontina cheese</v>
          </cell>
          <cell r="C60" t="str">
            <v>cow</v>
          </cell>
          <cell r="D60" t="str">
            <v>raw</v>
          </cell>
          <cell r="E60" t="str">
            <v>semi-soft</v>
          </cell>
          <cell r="F60" t="str">
            <v>Italy</v>
          </cell>
          <cell r="H60">
            <v>2014</v>
          </cell>
        </row>
        <row r="61">
          <cell r="A61" t="str">
            <v>SRR1181561</v>
          </cell>
          <cell r="B61" t="str">
            <v xml:space="preserve"> cheese</v>
          </cell>
          <cell r="F61" t="str">
            <v>USA</v>
          </cell>
          <cell r="G61" t="str">
            <v>Maryland</v>
          </cell>
          <cell r="H61">
            <v>2014</v>
          </cell>
        </row>
        <row r="62">
          <cell r="A62" t="str">
            <v>SRR7820049</v>
          </cell>
          <cell r="B62" t="str">
            <v xml:space="preserve"> burrata soft cheese</v>
          </cell>
          <cell r="C62" t="str">
            <v>cow</v>
          </cell>
          <cell r="E62" t="str">
            <v>soft</v>
          </cell>
          <cell r="F62" t="str">
            <v>Italy</v>
          </cell>
          <cell r="G62"/>
          <cell r="H62">
            <v>2008</v>
          </cell>
        </row>
        <row r="63">
          <cell r="A63" t="str">
            <v>SRR8767782</v>
          </cell>
          <cell r="B63" t="str">
            <v xml:space="preserve"> cheese</v>
          </cell>
          <cell r="F63" t="str">
            <v>Chile</v>
          </cell>
          <cell r="H63">
            <v>2016</v>
          </cell>
        </row>
        <row r="64">
          <cell r="A64" t="str">
            <v>SRR2584346</v>
          </cell>
          <cell r="B64" t="str">
            <v xml:space="preserve"> cheese</v>
          </cell>
          <cell r="F64" t="str">
            <v>USA</v>
          </cell>
          <cell r="G64" t="str">
            <v>Florida</v>
          </cell>
          <cell r="H64">
            <v>2011</v>
          </cell>
        </row>
        <row r="65">
          <cell r="A65" t="str">
            <v>SRR8235317</v>
          </cell>
          <cell r="B65" t="str">
            <v xml:space="preserve"> fermier goat cheese</v>
          </cell>
          <cell r="C65" t="str">
            <v>goat</v>
          </cell>
          <cell r="F65" t="str">
            <v>Israel</v>
          </cell>
          <cell r="H65">
            <v>2002</v>
          </cell>
        </row>
        <row r="66">
          <cell r="A66" t="str">
            <v>SRR1767827</v>
          </cell>
          <cell r="B66" t="str">
            <v xml:space="preserve"> cheese</v>
          </cell>
          <cell r="F66" t="str">
            <v>USA</v>
          </cell>
          <cell r="G66" t="str">
            <v>California</v>
          </cell>
          <cell r="H66">
            <v>2014</v>
          </cell>
        </row>
        <row r="67">
          <cell r="A67" t="str">
            <v>SRR10484641</v>
          </cell>
          <cell r="B67" t="str">
            <v xml:space="preserve"> cheese</v>
          </cell>
          <cell r="F67" t="str">
            <v>USA</v>
          </cell>
          <cell r="G67" t="str">
            <v>Iowa</v>
          </cell>
          <cell r="H67">
            <v>2019</v>
          </cell>
        </row>
        <row r="68">
          <cell r="A68" t="str">
            <v>SRR10484526</v>
          </cell>
          <cell r="B68" t="str">
            <v xml:space="preserve"> cheese</v>
          </cell>
          <cell r="F68" t="str">
            <v>USA</v>
          </cell>
          <cell r="G68" t="str">
            <v>Iowa</v>
          </cell>
          <cell r="H68">
            <v>2019</v>
          </cell>
        </row>
        <row r="69">
          <cell r="A69" t="str">
            <v>SRR6236574</v>
          </cell>
          <cell r="B69" t="str">
            <v xml:space="preserve"> raw milk cheese-monterey jack</v>
          </cell>
          <cell r="C69" t="str">
            <v>cow</v>
          </cell>
          <cell r="D69" t="str">
            <v>raw</v>
          </cell>
          <cell r="E69" t="str">
            <v>semi-hard</v>
          </cell>
          <cell r="F69" t="str">
            <v>USA</v>
          </cell>
          <cell r="G69" t="str">
            <v>New York</v>
          </cell>
          <cell r="H69">
            <v>2017</v>
          </cell>
        </row>
        <row r="70">
          <cell r="A70" t="str">
            <v>SRR5985519</v>
          </cell>
          <cell r="B70" t="str">
            <v xml:space="preserve"> cheese</v>
          </cell>
          <cell r="F70" t="str">
            <v>USA</v>
          </cell>
          <cell r="G70" t="str">
            <v>Washington</v>
          </cell>
          <cell r="H70">
            <v>2010</v>
          </cell>
        </row>
        <row r="71">
          <cell r="A71" t="str">
            <v>SRR1187587</v>
          </cell>
          <cell r="B71" t="str">
            <v xml:space="preserve"> fresh cheese curd</v>
          </cell>
          <cell r="F71" t="str">
            <v>USA</v>
          </cell>
          <cell r="G71" t="str">
            <v>Virginia</v>
          </cell>
          <cell r="H71">
            <v>2014</v>
          </cell>
        </row>
        <row r="72">
          <cell r="A72" t="str">
            <v>SRR1378358</v>
          </cell>
          <cell r="B72" t="str">
            <v xml:space="preserve"> fontina cheese</v>
          </cell>
          <cell r="C72" t="str">
            <v>cow</v>
          </cell>
          <cell r="D72" t="str">
            <v>raw</v>
          </cell>
          <cell r="E72" t="str">
            <v>semi-soft</v>
          </cell>
          <cell r="F72" t="str">
            <v>Italy</v>
          </cell>
          <cell r="H72">
            <v>2014</v>
          </cell>
        </row>
        <row r="73">
          <cell r="A73" t="str">
            <v>SRR1177313</v>
          </cell>
          <cell r="B73" t="str">
            <v xml:space="preserve"> sheeps milk cheese</v>
          </cell>
          <cell r="C73" t="str">
            <v>sheep</v>
          </cell>
          <cell r="F73" t="str">
            <v>Bulgaria</v>
          </cell>
          <cell r="H73">
            <v>2008</v>
          </cell>
        </row>
        <row r="74">
          <cell r="A74" t="str">
            <v>SRR6288283</v>
          </cell>
          <cell r="B74" t="str">
            <v xml:space="preserve"> home-made cheese</v>
          </cell>
          <cell r="F74" t="str">
            <v>Mexico</v>
          </cell>
          <cell r="H74">
            <v>2003</v>
          </cell>
        </row>
        <row r="75">
          <cell r="A75" t="str">
            <v>SRR8767770</v>
          </cell>
          <cell r="B75" t="str">
            <v xml:space="preserve"> cheese</v>
          </cell>
          <cell r="F75" t="str">
            <v>Chile</v>
          </cell>
          <cell r="H75">
            <v>2016</v>
          </cell>
        </row>
        <row r="76">
          <cell r="A76" t="str">
            <v>SRR5182487</v>
          </cell>
          <cell r="B76" t="str">
            <v xml:space="preserve"> cotija cheese</v>
          </cell>
          <cell r="C76" t="str">
            <v>cow</v>
          </cell>
          <cell r="F76" t="str">
            <v xml:space="preserve">Mexico </v>
          </cell>
          <cell r="H76">
            <v>2010</v>
          </cell>
        </row>
        <row r="77">
          <cell r="A77" t="str">
            <v>SRR3372408</v>
          </cell>
          <cell r="B77" t="str">
            <v xml:space="preserve"> shredded cheddar cheese</v>
          </cell>
          <cell r="C77" t="str">
            <v>cow</v>
          </cell>
          <cell r="E77" t="str">
            <v>hard</v>
          </cell>
          <cell r="F77" t="str">
            <v>USA</v>
          </cell>
          <cell r="G77" t="str">
            <v>California</v>
          </cell>
          <cell r="H77">
            <v>2011</v>
          </cell>
        </row>
        <row r="78">
          <cell r="A78" t="str">
            <v>SRR1378347</v>
          </cell>
          <cell r="B78" t="str">
            <v xml:space="preserve"> cheese</v>
          </cell>
          <cell r="F78" t="str">
            <v>USA</v>
          </cell>
          <cell r="G78" t="str">
            <v>Connecticut</v>
          </cell>
          <cell r="H78">
            <v>2021</v>
          </cell>
        </row>
        <row r="79">
          <cell r="A79" t="str">
            <v>SRR1182220</v>
          </cell>
          <cell r="B79" t="str">
            <v xml:space="preserve"> fresh cheese curd</v>
          </cell>
          <cell r="F79" t="str">
            <v>USA</v>
          </cell>
          <cell r="G79" t="str">
            <v>Virginia</v>
          </cell>
          <cell r="H79">
            <v>2014</v>
          </cell>
        </row>
        <row r="80">
          <cell r="A80" t="str">
            <v>SRR5817980</v>
          </cell>
          <cell r="B80" t="str">
            <v xml:space="preserve"> white cheese</v>
          </cell>
          <cell r="F80" t="str">
            <v>USA</v>
          </cell>
          <cell r="G80" t="str">
            <v>Florida</v>
          </cell>
          <cell r="H80">
            <v>2002</v>
          </cell>
        </row>
        <row r="81">
          <cell r="A81" t="str">
            <v>SRR6475362</v>
          </cell>
          <cell r="B81" t="str">
            <v xml:space="preserve"> asadero cheese</v>
          </cell>
          <cell r="C81" t="str">
            <v>cow</v>
          </cell>
          <cell r="E81" t="str">
            <v>semi-soft</v>
          </cell>
          <cell r="F81" t="str">
            <v>Mexico</v>
          </cell>
          <cell r="H81">
            <v>2001</v>
          </cell>
        </row>
        <row r="82">
          <cell r="A82" t="str">
            <v>SRR12125021</v>
          </cell>
          <cell r="B82" t="str">
            <v xml:space="preserve"> raw milk cheese</v>
          </cell>
          <cell r="D82" t="str">
            <v>raw</v>
          </cell>
          <cell r="F82" t="str">
            <v>USA</v>
          </cell>
          <cell r="G82" t="str">
            <v>New York</v>
          </cell>
          <cell r="H82">
            <v>2020</v>
          </cell>
        </row>
        <row r="83">
          <cell r="A83" t="str">
            <v>SRR12419966</v>
          </cell>
          <cell r="B83" t="str">
            <v xml:space="preserve"> five cheese stuffed shells</v>
          </cell>
          <cell r="F83" t="str">
            <v>USA</v>
          </cell>
          <cell r="G83" t="str">
            <v>New Jersey</v>
          </cell>
          <cell r="H83">
            <v>2020</v>
          </cell>
        </row>
        <row r="84">
          <cell r="A84" t="str">
            <v>SRR1182716</v>
          </cell>
          <cell r="B84" t="str">
            <v xml:space="preserve"> fresh cheese curd</v>
          </cell>
          <cell r="F84" t="str">
            <v>USA</v>
          </cell>
          <cell r="G84" t="str">
            <v>Virginia</v>
          </cell>
          <cell r="H84">
            <v>2014</v>
          </cell>
        </row>
        <row r="85">
          <cell r="A85" t="str">
            <v>SRR8235343</v>
          </cell>
          <cell r="B85" t="str">
            <v xml:space="preserve"> camembert goat cheese</v>
          </cell>
          <cell r="C85" t="str">
            <v>goat</v>
          </cell>
          <cell r="E85" t="str">
            <v>soft</v>
          </cell>
          <cell r="F85" t="str">
            <v>Israel</v>
          </cell>
          <cell r="H85">
            <v>2002</v>
          </cell>
        </row>
        <row r="86">
          <cell r="A86" t="str">
            <v>SRR8215997</v>
          </cell>
          <cell r="B86" t="str">
            <v xml:space="preserve"> semi-soft cheese</v>
          </cell>
          <cell r="E86" t="str">
            <v>semi-soft</v>
          </cell>
          <cell r="F86" t="str">
            <v>Spain</v>
          </cell>
          <cell r="H86">
            <v>2002</v>
          </cell>
        </row>
        <row r="87">
          <cell r="A87" t="str">
            <v>SRR4098791</v>
          </cell>
          <cell r="B87" t="str">
            <v xml:space="preserve"> shredded mozzarella cheese</v>
          </cell>
          <cell r="E87" t="str">
            <v>semi-soft</v>
          </cell>
          <cell r="F87" t="str">
            <v>USA</v>
          </cell>
          <cell r="G87" t="str">
            <v>Illinois</v>
          </cell>
          <cell r="H87">
            <v>2003</v>
          </cell>
        </row>
        <row r="88">
          <cell r="A88" t="str">
            <v>SRR3945590</v>
          </cell>
          <cell r="B88" t="str">
            <v xml:space="preserve"> ricotta cheese</v>
          </cell>
          <cell r="E88" t="str">
            <v>semi-soft or soft</v>
          </cell>
          <cell r="F88" t="str">
            <v>USA</v>
          </cell>
          <cell r="G88" t="str">
            <v>New Jersey</v>
          </cell>
          <cell r="H88">
            <v>2012</v>
          </cell>
        </row>
        <row r="89">
          <cell r="A89" t="str">
            <v>SRR3606573</v>
          </cell>
          <cell r="B89" t="str">
            <v xml:space="preserve"> fresh mexican style cheese</v>
          </cell>
          <cell r="E89" t="str">
            <v>soft</v>
          </cell>
          <cell r="F89" t="str">
            <v>Italy</v>
          </cell>
          <cell r="H89">
            <v>2014</v>
          </cell>
        </row>
        <row r="90">
          <cell r="A90" t="str">
            <v>SRR1610013</v>
          </cell>
          <cell r="B90" t="str">
            <v xml:space="preserve"> r. salinas cheese</v>
          </cell>
          <cell r="F90" t="str">
            <v>USA</v>
          </cell>
          <cell r="H90">
            <v>1994</v>
          </cell>
        </row>
        <row r="91">
          <cell r="A91" t="str">
            <v>SRR1378353</v>
          </cell>
          <cell r="B91" t="str">
            <v xml:space="preserve"> fontina cheese</v>
          </cell>
          <cell r="C91" t="str">
            <v>cow</v>
          </cell>
          <cell r="D91" t="str">
            <v>raw</v>
          </cell>
          <cell r="E91" t="str">
            <v>semi-soft</v>
          </cell>
          <cell r="F91" t="str">
            <v>Italy</v>
          </cell>
          <cell r="H91">
            <v>2014</v>
          </cell>
        </row>
        <row r="92">
          <cell r="A92" t="str">
            <v>SRR6321747</v>
          </cell>
          <cell r="B92" t="str">
            <v xml:space="preserve"> ricotta piatta cheese</v>
          </cell>
          <cell r="E92" t="str">
            <v>semi-soft or soft</v>
          </cell>
          <cell r="F92" t="str">
            <v>Italy</v>
          </cell>
          <cell r="H92">
            <v>2003</v>
          </cell>
        </row>
        <row r="93">
          <cell r="A93" t="str">
            <v>SRR3112633</v>
          </cell>
          <cell r="B93" t="str">
            <v>pasteurized milk ripened semi-soft mozzarella (bocconcini)</v>
          </cell>
          <cell r="D93" t="str">
            <v>pasteurized</v>
          </cell>
          <cell r="E93" t="str">
            <v>semi-soft</v>
          </cell>
          <cell r="F93" t="str">
            <v>Canada</v>
          </cell>
          <cell r="H93">
            <v>2004</v>
          </cell>
        </row>
        <row r="94">
          <cell r="A94" t="str">
            <v>SRR12125095</v>
          </cell>
          <cell r="B94" t="str">
            <v xml:space="preserve"> raw milk cheese</v>
          </cell>
          <cell r="D94" t="str">
            <v>raw</v>
          </cell>
          <cell r="F94" t="str">
            <v>USA</v>
          </cell>
          <cell r="G94" t="str">
            <v>New York</v>
          </cell>
          <cell r="H94">
            <v>2020</v>
          </cell>
        </row>
        <row r="95">
          <cell r="A95" t="str">
            <v>SRR8767312</v>
          </cell>
          <cell r="B95" t="str">
            <v xml:space="preserve"> cheese</v>
          </cell>
          <cell r="F95" t="str">
            <v>Chile</v>
          </cell>
          <cell r="H95">
            <v>2017</v>
          </cell>
        </row>
        <row r="96">
          <cell r="A96" t="str">
            <v>SRR3606570</v>
          </cell>
          <cell r="B96" t="str">
            <v xml:space="preserve"> fresh mexican style cheese</v>
          </cell>
          <cell r="E96" t="str">
            <v>soft</v>
          </cell>
          <cell r="F96" t="str">
            <v>Mexico</v>
          </cell>
          <cell r="H96">
            <v>2007</v>
          </cell>
        </row>
        <row r="97">
          <cell r="A97" t="str">
            <v>SRR8767781</v>
          </cell>
          <cell r="B97" t="str">
            <v xml:space="preserve"> cheese</v>
          </cell>
          <cell r="F97" t="str">
            <v>Chile</v>
          </cell>
          <cell r="H97">
            <v>2016</v>
          </cell>
        </row>
        <row r="98">
          <cell r="A98" t="str">
            <v>SRR1818017</v>
          </cell>
          <cell r="B98" t="str">
            <v>mold-ripened blue-veined cheese</v>
          </cell>
          <cell r="F98" t="str">
            <v>USA</v>
          </cell>
          <cell r="G98" t="str">
            <v>California</v>
          </cell>
          <cell r="H98">
            <v>2001</v>
          </cell>
        </row>
        <row r="99">
          <cell r="A99" t="str">
            <v>SRR6288265</v>
          </cell>
          <cell r="B99" t="str">
            <v xml:space="preserve"> soft white mexican cheese</v>
          </cell>
          <cell r="E99" t="str">
            <v>soft</v>
          </cell>
          <cell r="F99" t="str">
            <v>USA</v>
          </cell>
          <cell r="G99" t="str">
            <v>Texas</v>
          </cell>
          <cell r="H99">
            <v>2003</v>
          </cell>
        </row>
        <row r="100">
          <cell r="A100" t="str">
            <v>SRR12125022</v>
          </cell>
          <cell r="B100" t="str">
            <v xml:space="preserve"> raw milk cheese</v>
          </cell>
          <cell r="D100" t="str">
            <v>raw</v>
          </cell>
          <cell r="F100" t="str">
            <v>USA</v>
          </cell>
          <cell r="G100" t="str">
            <v>New York</v>
          </cell>
          <cell r="H100">
            <v>2020</v>
          </cell>
        </row>
        <row r="101">
          <cell r="A101" t="str">
            <v>SRR13486047</v>
          </cell>
          <cell r="B101" t="str">
            <v xml:space="preserve"> cheese</v>
          </cell>
          <cell r="F101" t="str">
            <v>USA</v>
          </cell>
          <cell r="G101" t="str">
            <v>New York</v>
          </cell>
          <cell r="H101">
            <v>2020</v>
          </cell>
        </row>
        <row r="102">
          <cell r="A102" t="str">
            <v>SRR2924593</v>
          </cell>
          <cell r="B102" t="str">
            <v xml:space="preserve"> soft ripened cheese</v>
          </cell>
          <cell r="E102" t="str">
            <v>soft</v>
          </cell>
          <cell r="F102" t="str">
            <v>USA</v>
          </cell>
          <cell r="G102" t="str">
            <v>Maryland</v>
          </cell>
          <cell r="H102">
            <v>2013</v>
          </cell>
        </row>
        <row r="103">
          <cell r="A103" t="str">
            <v>SRR12125804</v>
          </cell>
          <cell r="B103" t="str">
            <v xml:space="preserve"> raw milk cheese</v>
          </cell>
          <cell r="D103" t="str">
            <v>raw</v>
          </cell>
          <cell r="F103" t="str">
            <v>USA</v>
          </cell>
          <cell r="G103" t="str">
            <v>New York</v>
          </cell>
          <cell r="H103">
            <v>2020</v>
          </cell>
        </row>
        <row r="104">
          <cell r="A104" t="str">
            <v>SRR1182225</v>
          </cell>
          <cell r="B104" t="str">
            <v xml:space="preserve"> fresh cheese curd</v>
          </cell>
          <cell r="F104" t="str">
            <v>USA</v>
          </cell>
          <cell r="G104" t="str">
            <v>Virginia</v>
          </cell>
          <cell r="H104">
            <v>2014</v>
          </cell>
        </row>
        <row r="105">
          <cell r="A105" t="str">
            <v>SRR8767385</v>
          </cell>
          <cell r="B105" t="str">
            <v xml:space="preserve"> cheese</v>
          </cell>
          <cell r="F105" t="str">
            <v>Chile</v>
          </cell>
          <cell r="H105">
            <v>2016</v>
          </cell>
        </row>
        <row r="106">
          <cell r="A106" t="str">
            <v>SRR8767292</v>
          </cell>
          <cell r="B106" t="str">
            <v xml:space="preserve"> cheese</v>
          </cell>
          <cell r="F106" t="str">
            <v>Chile</v>
          </cell>
          <cell r="H106">
            <v>2017</v>
          </cell>
        </row>
        <row r="107">
          <cell r="A107" t="str">
            <v>SRR8767354</v>
          </cell>
          <cell r="B107" t="str">
            <v xml:space="preserve"> cheese</v>
          </cell>
          <cell r="F107" t="str">
            <v>Chile</v>
          </cell>
          <cell r="H107">
            <v>2016</v>
          </cell>
        </row>
        <row r="108">
          <cell r="A108" t="str">
            <v>SRR7525562</v>
          </cell>
          <cell r="B108" t="str">
            <v xml:space="preserve"> sheep's milk cheese</v>
          </cell>
          <cell r="C108" t="str">
            <v>sheep</v>
          </cell>
          <cell r="F108" t="str">
            <v>Italy</v>
          </cell>
          <cell r="H108">
            <v>2004</v>
          </cell>
        </row>
        <row r="109">
          <cell r="A109" t="str">
            <v>SRR5342838</v>
          </cell>
          <cell r="B109" t="str">
            <v xml:space="preserve"> blue cheese crumbles</v>
          </cell>
          <cell r="F109" t="str">
            <v>USA</v>
          </cell>
          <cell r="G109" t="str">
            <v>Idaho</v>
          </cell>
          <cell r="H109">
            <v>2001</v>
          </cell>
        </row>
        <row r="110">
          <cell r="A110" t="str">
            <v>SRR3215346</v>
          </cell>
          <cell r="B110" t="str">
            <v xml:space="preserve"> cheese</v>
          </cell>
          <cell r="F110" t="str">
            <v>Italy</v>
          </cell>
          <cell r="H110">
            <v>2003</v>
          </cell>
        </row>
        <row r="111">
          <cell r="A111" t="str">
            <v>SRR10484557</v>
          </cell>
          <cell r="B111" t="str">
            <v xml:space="preserve"> cheese</v>
          </cell>
          <cell r="F111" t="str">
            <v>USA</v>
          </cell>
          <cell r="G111" t="str">
            <v>Iowa</v>
          </cell>
          <cell r="H111">
            <v>2019</v>
          </cell>
        </row>
        <row r="112">
          <cell r="A112" t="str">
            <v>SRR8767347</v>
          </cell>
          <cell r="B112" t="str">
            <v xml:space="preserve"> cheese</v>
          </cell>
          <cell r="F112" t="str">
            <v>Chile</v>
          </cell>
          <cell r="H112">
            <v>2016</v>
          </cell>
        </row>
        <row r="113">
          <cell r="A113" t="str">
            <v>SRR1610014</v>
          </cell>
          <cell r="B113" t="str">
            <v xml:space="preserve"> white cheese</v>
          </cell>
          <cell r="F113" t="str">
            <v>USA</v>
          </cell>
          <cell r="H113">
            <v>1994</v>
          </cell>
        </row>
        <row r="114">
          <cell r="A114" t="str">
            <v>SRR6745671</v>
          </cell>
          <cell r="B114" t="str">
            <v>spanish cheese</v>
          </cell>
          <cell r="F114" t="str">
            <v>USA</v>
          </cell>
          <cell r="G114" t="str">
            <v>New York</v>
          </cell>
          <cell r="H114">
            <v>2012</v>
          </cell>
        </row>
        <row r="115">
          <cell r="A115" t="str">
            <v>SRR8767295</v>
          </cell>
          <cell r="B115" t="str">
            <v xml:space="preserve"> cheese</v>
          </cell>
          <cell r="F115" t="str">
            <v>Chile</v>
          </cell>
          <cell r="H115">
            <v>2017</v>
          </cell>
        </row>
        <row r="116">
          <cell r="A116" t="str">
            <v>SRR8837515</v>
          </cell>
          <cell r="B116" t="str">
            <v xml:space="preserve"> cheese</v>
          </cell>
          <cell r="F116" t="str">
            <v>Chile</v>
          </cell>
          <cell r="H116">
            <v>2016</v>
          </cell>
        </row>
        <row r="117">
          <cell r="A117" t="str">
            <v>SRR5000317</v>
          </cell>
          <cell r="B117" t="str">
            <v xml:space="preserve"> soft cheese</v>
          </cell>
          <cell r="E117" t="str">
            <v>soft</v>
          </cell>
          <cell r="F117" t="str">
            <v>USA</v>
          </cell>
          <cell r="G117" t="str">
            <v>Minnesota</v>
          </cell>
          <cell r="H117">
            <v>2013</v>
          </cell>
        </row>
        <row r="118">
          <cell r="A118" t="str">
            <v>SRR8767785</v>
          </cell>
          <cell r="B118" t="str">
            <v xml:space="preserve"> cheese</v>
          </cell>
          <cell r="F118" t="str">
            <v>Chile</v>
          </cell>
          <cell r="H118">
            <v>2016</v>
          </cell>
        </row>
        <row r="119">
          <cell r="A119" t="str">
            <v>SRR5341885</v>
          </cell>
          <cell r="B119" t="str">
            <v xml:space="preserve"> cheese</v>
          </cell>
          <cell r="F119" t="str">
            <v>USA</v>
          </cell>
          <cell r="G119" t="str">
            <v>New York</v>
          </cell>
          <cell r="H119">
            <v>2017</v>
          </cell>
        </row>
        <row r="120">
          <cell r="A120" t="str">
            <v>SRR3215349</v>
          </cell>
          <cell r="B120" t="str">
            <v xml:space="preserve"> cheese</v>
          </cell>
          <cell r="F120" t="str">
            <v>Italy</v>
          </cell>
          <cell r="H120">
            <v>2011</v>
          </cell>
        </row>
        <row r="121">
          <cell r="A121" t="str">
            <v>SRR12418437</v>
          </cell>
          <cell r="B121" t="str">
            <v xml:space="preserve"> five cheese stuffed shells</v>
          </cell>
          <cell r="F121" t="str">
            <v>USA</v>
          </cell>
          <cell r="G121" t="str">
            <v>New Jersey</v>
          </cell>
          <cell r="H121">
            <v>2020</v>
          </cell>
        </row>
        <row r="122">
          <cell r="A122" t="str">
            <v>SRR8767298</v>
          </cell>
          <cell r="B122" t="str">
            <v xml:space="preserve"> cheese</v>
          </cell>
          <cell r="F122" t="str">
            <v>Chile</v>
          </cell>
          <cell r="H122">
            <v>2017</v>
          </cell>
        </row>
        <row r="123">
          <cell r="A123" t="str">
            <v>SRR8767360</v>
          </cell>
          <cell r="B123" t="str">
            <v xml:space="preserve"> cheese</v>
          </cell>
          <cell r="F123" t="str">
            <v>Chile</v>
          </cell>
          <cell r="H123">
            <v>2016</v>
          </cell>
        </row>
        <row r="124">
          <cell r="A124" t="str">
            <v>SRR8767314</v>
          </cell>
          <cell r="B124" t="str">
            <v xml:space="preserve"> cheese</v>
          </cell>
          <cell r="F124" t="str">
            <v>Chile</v>
          </cell>
          <cell r="H124">
            <v>2016</v>
          </cell>
        </row>
        <row r="125">
          <cell r="A125" t="str">
            <v>SRR8216405</v>
          </cell>
          <cell r="B125" t="str">
            <v xml:space="preserve"> bucheron goat cheese</v>
          </cell>
          <cell r="C125" t="str">
            <v>goat</v>
          </cell>
          <cell r="E125" t="str">
            <v>soft</v>
          </cell>
          <cell r="F125" t="str">
            <v>Israel</v>
          </cell>
          <cell r="H125">
            <v>2002</v>
          </cell>
        </row>
        <row r="126">
          <cell r="A126" t="str">
            <v>SRR1610011</v>
          </cell>
          <cell r="B126" t="str">
            <v xml:space="preserve"> white cheese</v>
          </cell>
          <cell r="F126" t="str">
            <v>USA</v>
          </cell>
          <cell r="G126" t="str">
            <v>Washington</v>
          </cell>
          <cell r="H126">
            <v>1994</v>
          </cell>
        </row>
        <row r="127">
          <cell r="A127" t="str">
            <v>SRR5663603</v>
          </cell>
          <cell r="B127" t="str">
            <v xml:space="preserve"> cheese</v>
          </cell>
          <cell r="F127" t="str">
            <v>USA</v>
          </cell>
          <cell r="G127" t="str">
            <v>Michigan</v>
          </cell>
          <cell r="H127">
            <v>2012</v>
          </cell>
        </row>
        <row r="128">
          <cell r="A128" t="str">
            <v>SRR8216056</v>
          </cell>
          <cell r="B128" t="str">
            <v xml:space="preserve"> cow/sheep milk cheese</v>
          </cell>
          <cell r="C128" t="str">
            <v>cow and sheep</v>
          </cell>
          <cell r="F128" t="str">
            <v>Portugal</v>
          </cell>
          <cell r="H128">
            <v>2004</v>
          </cell>
        </row>
        <row r="129">
          <cell r="A129" t="str">
            <v>SRR8767309</v>
          </cell>
          <cell r="B129" t="str">
            <v xml:space="preserve"> cheese</v>
          </cell>
          <cell r="F129" t="str">
            <v>Chile</v>
          </cell>
          <cell r="H129">
            <v>2017</v>
          </cell>
        </row>
        <row r="130">
          <cell r="A130" t="str">
            <v>SRR8767294</v>
          </cell>
          <cell r="B130" t="str">
            <v xml:space="preserve"> cheese</v>
          </cell>
          <cell r="F130" t="str">
            <v>Chile</v>
          </cell>
          <cell r="H130">
            <v>2017</v>
          </cell>
        </row>
        <row r="131">
          <cell r="A131" t="str">
            <v>SRR1283973</v>
          </cell>
          <cell r="B131" t="str">
            <v xml:space="preserve"> cheese</v>
          </cell>
          <cell r="F131" t="str">
            <v>No data</v>
          </cell>
          <cell r="H131">
            <v>2012</v>
          </cell>
        </row>
        <row r="132">
          <cell r="A132" t="str">
            <v>SRR5494844</v>
          </cell>
          <cell r="B132" t="str">
            <v xml:space="preserve"> cheese</v>
          </cell>
          <cell r="F132" t="str">
            <v>USA</v>
          </cell>
          <cell r="G132" t="str">
            <v>Michigan</v>
          </cell>
          <cell r="H132">
            <v>2011</v>
          </cell>
        </row>
        <row r="133">
          <cell r="A133" t="str">
            <v>SRR5667286</v>
          </cell>
          <cell r="B133" t="str">
            <v xml:space="preserve"> cotija cheese</v>
          </cell>
          <cell r="C133" t="str">
            <v>cow</v>
          </cell>
          <cell r="F133" t="str">
            <v>Mexico</v>
          </cell>
          <cell r="H133">
            <v>2010</v>
          </cell>
        </row>
        <row r="134">
          <cell r="A134" t="str">
            <v>SRR5085096</v>
          </cell>
          <cell r="B134" t="str">
            <v xml:space="preserve"> bovine cheese blue</v>
          </cell>
          <cell r="C134" t="str">
            <v>cow</v>
          </cell>
          <cell r="F134" t="str">
            <v>Italy</v>
          </cell>
          <cell r="H134">
            <v>2006</v>
          </cell>
        </row>
        <row r="135">
          <cell r="A135" t="str">
            <v>SRR5645600</v>
          </cell>
          <cell r="B135" t="str">
            <v xml:space="preserve"> cheese</v>
          </cell>
          <cell r="F135" t="str">
            <v>USA</v>
          </cell>
          <cell r="G135" t="str">
            <v>Michigan</v>
          </cell>
          <cell r="H135">
            <v>2012</v>
          </cell>
        </row>
        <row r="136">
          <cell r="A136" t="str">
            <v>SRR2584343</v>
          </cell>
          <cell r="B136" t="str">
            <v xml:space="preserve"> cheese</v>
          </cell>
          <cell r="F136" t="str">
            <v>USA</v>
          </cell>
          <cell r="G136" t="str">
            <v>Florida</v>
          </cell>
          <cell r="H136">
            <v>2011</v>
          </cell>
        </row>
        <row r="137">
          <cell r="A137" t="str">
            <v>SRR1181535</v>
          </cell>
          <cell r="B137" t="str">
            <v xml:space="preserve"> cheese</v>
          </cell>
          <cell r="F137" t="str">
            <v>USA</v>
          </cell>
          <cell r="G137" t="str">
            <v>Maryland</v>
          </cell>
          <cell r="H137">
            <v>2014</v>
          </cell>
        </row>
        <row r="138">
          <cell r="A138" t="str">
            <v>SRR3606562</v>
          </cell>
          <cell r="B138" t="str">
            <v xml:space="preserve"> queso fresco</v>
          </cell>
          <cell r="E138" t="str">
            <v>soft</v>
          </cell>
          <cell r="F138" t="str">
            <v>USA</v>
          </cell>
          <cell r="G138" t="str">
            <v>Michigan</v>
          </cell>
          <cell r="H138">
            <v>2009</v>
          </cell>
        </row>
        <row r="139">
          <cell r="A139" t="str">
            <v>SRR8767353</v>
          </cell>
          <cell r="B139" t="str">
            <v xml:space="preserve"> cheese</v>
          </cell>
          <cell r="F139" t="str">
            <v>Chile</v>
          </cell>
          <cell r="H139">
            <v>2016</v>
          </cell>
        </row>
        <row r="140">
          <cell r="A140" t="str">
            <v>SRR8172414</v>
          </cell>
          <cell r="B140" t="str">
            <v xml:space="preserve"> cheese</v>
          </cell>
          <cell r="F140" t="str">
            <v>USA</v>
          </cell>
          <cell r="G140" t="str">
            <v>Michigan</v>
          </cell>
          <cell r="H140">
            <v>2018</v>
          </cell>
        </row>
        <row r="141">
          <cell r="A141" t="str">
            <v>SRR1982199</v>
          </cell>
          <cell r="B141" t="str">
            <v xml:space="preserve"> semi soft cheese</v>
          </cell>
          <cell r="E141" t="str">
            <v>semi-soft</v>
          </cell>
          <cell r="F141" t="str">
            <v>France</v>
          </cell>
          <cell r="H141">
            <v>2013</v>
          </cell>
        </row>
        <row r="142">
          <cell r="A142" t="str">
            <v>SRR8767797</v>
          </cell>
          <cell r="B142" t="str">
            <v xml:space="preserve"> cheese</v>
          </cell>
          <cell r="F142" t="str">
            <v>Chile</v>
          </cell>
          <cell r="H142">
            <v>2016</v>
          </cell>
        </row>
        <row r="143">
          <cell r="A143" t="str">
            <v>SRR3345876</v>
          </cell>
          <cell r="B143" t="str">
            <v xml:space="preserve"> cheese</v>
          </cell>
          <cell r="F143" t="str">
            <v>Italy</v>
          </cell>
          <cell r="H143">
            <v>2012</v>
          </cell>
        </row>
        <row r="144">
          <cell r="A144" t="str">
            <v>SRR1182224</v>
          </cell>
          <cell r="B144" t="str">
            <v xml:space="preserve"> fresh cheese curd</v>
          </cell>
          <cell r="F144" t="str">
            <v>USA</v>
          </cell>
          <cell r="G144" t="str">
            <v>Virginia</v>
          </cell>
          <cell r="H144">
            <v>2014</v>
          </cell>
        </row>
        <row r="145">
          <cell r="A145" t="str">
            <v>SRR8767795</v>
          </cell>
          <cell r="B145" t="str">
            <v xml:space="preserve"> cheese</v>
          </cell>
          <cell r="F145" t="str">
            <v>Chile</v>
          </cell>
          <cell r="H145">
            <v>2016</v>
          </cell>
        </row>
        <row r="146">
          <cell r="A146" t="str">
            <v>SRR3215351</v>
          </cell>
          <cell r="B146" t="str">
            <v xml:space="preserve"> cheese</v>
          </cell>
          <cell r="F146" t="str">
            <v>Italy</v>
          </cell>
          <cell r="H146">
            <v>2011</v>
          </cell>
        </row>
        <row r="147">
          <cell r="A147" t="str">
            <v>SRR8210492</v>
          </cell>
          <cell r="B147" t="str">
            <v xml:space="preserve"> talleggio cheese</v>
          </cell>
          <cell r="C147" t="str">
            <v>cow</v>
          </cell>
          <cell r="E147" t="str">
            <v>semi-soft</v>
          </cell>
          <cell r="F147" t="str">
            <v>Italy</v>
          </cell>
          <cell r="H147">
            <v>2005</v>
          </cell>
        </row>
        <row r="148">
          <cell r="A148" t="str">
            <v>SRR1283975</v>
          </cell>
          <cell r="B148" t="str">
            <v xml:space="preserve"> cheese</v>
          </cell>
          <cell r="F148" t="str">
            <v>No data</v>
          </cell>
          <cell r="H148">
            <v>2012</v>
          </cell>
        </row>
        <row r="149">
          <cell r="A149" t="str">
            <v>SRR3660092</v>
          </cell>
          <cell r="B149" t="str">
            <v xml:space="preserve"> queso fresco cheese</v>
          </cell>
          <cell r="E149" t="str">
            <v>soft</v>
          </cell>
          <cell r="F149" t="str">
            <v>USA</v>
          </cell>
          <cell r="G149" t="str">
            <v>Florida</v>
          </cell>
          <cell r="H149">
            <v>2005</v>
          </cell>
        </row>
        <row r="150">
          <cell r="A150" t="str">
            <v>SRR1187427</v>
          </cell>
          <cell r="B150" t="str">
            <v xml:space="preserve"> fresh cheese curd</v>
          </cell>
          <cell r="F150" t="str">
            <v>USA</v>
          </cell>
          <cell r="G150" t="str">
            <v>Virginia</v>
          </cell>
          <cell r="H150">
            <v>2014</v>
          </cell>
        </row>
        <row r="151">
          <cell r="A151" t="str">
            <v>SRR1610015</v>
          </cell>
          <cell r="B151" t="str">
            <v xml:space="preserve"> white cheese</v>
          </cell>
          <cell r="F151" t="str">
            <v>USA</v>
          </cell>
          <cell r="H151">
            <v>1994</v>
          </cell>
        </row>
        <row r="152">
          <cell r="A152" t="str">
            <v>SRR8235320</v>
          </cell>
          <cell r="B152" t="str">
            <v xml:space="preserve"> pasteurized cows' milk cheese</v>
          </cell>
          <cell r="C152" t="str">
            <v>cow</v>
          </cell>
          <cell r="D152" t="str">
            <v>pasteurized</v>
          </cell>
          <cell r="F152" t="str">
            <v>USA</v>
          </cell>
          <cell r="G152" t="str">
            <v>New York</v>
          </cell>
          <cell r="H152">
            <v>2018</v>
          </cell>
        </row>
        <row r="153">
          <cell r="A153" t="str">
            <v>SRR3945591</v>
          </cell>
          <cell r="B153" t="str">
            <v xml:space="preserve"> ricotta cheese</v>
          </cell>
          <cell r="E153" t="str">
            <v>semi-soft or soft</v>
          </cell>
          <cell r="F153" t="str">
            <v>USA</v>
          </cell>
          <cell r="G153" t="str">
            <v>New Jersey</v>
          </cell>
          <cell r="H153">
            <v>2012</v>
          </cell>
        </row>
        <row r="154">
          <cell r="A154" t="str">
            <v>SRR1610006</v>
          </cell>
          <cell r="B154" t="str">
            <v xml:space="preserve"> mexican-style soft cheese</v>
          </cell>
          <cell r="E154" t="str">
            <v>soft</v>
          </cell>
          <cell r="F154" t="str">
            <v>USA</v>
          </cell>
          <cell r="H154">
            <v>1994</v>
          </cell>
        </row>
        <row r="155">
          <cell r="A155" t="str">
            <v>SRR1016596</v>
          </cell>
          <cell r="B155" t="str">
            <v xml:space="preserve"> cheese</v>
          </cell>
          <cell r="F155" t="str">
            <v>USA</v>
          </cell>
          <cell r="G155" t="str">
            <v>California</v>
          </cell>
          <cell r="H155">
            <v>2013</v>
          </cell>
        </row>
        <row r="156">
          <cell r="A156" t="str">
            <v>SRR3181839</v>
          </cell>
          <cell r="B156" t="str">
            <v xml:space="preserve"> blue cheese</v>
          </cell>
          <cell r="F156" t="str">
            <v>USA</v>
          </cell>
          <cell r="H156">
            <v>2011</v>
          </cell>
        </row>
        <row r="157">
          <cell r="A157" t="str">
            <v>SRR5494839</v>
          </cell>
          <cell r="B157" t="str">
            <v xml:space="preserve"> cheese</v>
          </cell>
          <cell r="F157" t="str">
            <v>USA</v>
          </cell>
          <cell r="G157" t="str">
            <v>Michigan</v>
          </cell>
          <cell r="H157">
            <v>2011</v>
          </cell>
        </row>
        <row r="158">
          <cell r="A158" t="str">
            <v>SRR1812797</v>
          </cell>
          <cell r="B158" t="str">
            <v xml:space="preserve"> aged raw milk cheese</v>
          </cell>
          <cell r="D158" t="str">
            <v>raw</v>
          </cell>
          <cell r="F158" t="str">
            <v>USA</v>
          </cell>
          <cell r="G158" t="str">
            <v>New Hampshire</v>
          </cell>
          <cell r="H158">
            <v>2015</v>
          </cell>
        </row>
        <row r="159">
          <cell r="A159" t="str">
            <v>SRR3345539</v>
          </cell>
          <cell r="B159" t="str">
            <v xml:space="preserve"> cheese</v>
          </cell>
          <cell r="F159" t="str">
            <v>Italy</v>
          </cell>
          <cell r="H159">
            <v>2012</v>
          </cell>
        </row>
        <row r="160">
          <cell r="A160" t="str">
            <v>SRR12419633</v>
          </cell>
          <cell r="B160" t="str">
            <v xml:space="preserve"> five cheese stuffed shells</v>
          </cell>
          <cell r="F160" t="str">
            <v>USA</v>
          </cell>
          <cell r="G160" t="str">
            <v>New Jersey</v>
          </cell>
          <cell r="H160">
            <v>2020</v>
          </cell>
        </row>
        <row r="161">
          <cell r="A161" t="str">
            <v>SRR8767316</v>
          </cell>
          <cell r="B161" t="str">
            <v xml:space="preserve"> cheese</v>
          </cell>
          <cell r="F161" t="str">
            <v>Chile</v>
          </cell>
          <cell r="H161">
            <v>2016</v>
          </cell>
        </row>
        <row r="162">
          <cell r="A162" t="str">
            <v>SRR2102432</v>
          </cell>
          <cell r="B162" t="str">
            <v xml:space="preserve"> cheese</v>
          </cell>
          <cell r="F162" t="str">
            <v>Greece</v>
          </cell>
          <cell r="H162">
            <v>2015</v>
          </cell>
        </row>
        <row r="163">
          <cell r="A163" t="str">
            <v>SRR975370</v>
          </cell>
          <cell r="B163" t="str">
            <v xml:space="preserve"> goat cheese</v>
          </cell>
          <cell r="C163" t="str">
            <v>goat</v>
          </cell>
          <cell r="F163" t="str">
            <v>Spain</v>
          </cell>
          <cell r="G163" t="str">
            <v xml:space="preserve"> </v>
          </cell>
          <cell r="H163">
            <v>2009</v>
          </cell>
        </row>
        <row r="164">
          <cell r="A164" t="str">
            <v>SRR1187445</v>
          </cell>
          <cell r="B164" t="str">
            <v xml:space="preserve"> fresh cheese curd</v>
          </cell>
          <cell r="F164" t="str">
            <v>USA</v>
          </cell>
          <cell r="G164" t="str">
            <v>Virginia</v>
          </cell>
          <cell r="H164">
            <v>2014</v>
          </cell>
        </row>
        <row r="165">
          <cell r="A165" t="str">
            <v>SRR3173373</v>
          </cell>
          <cell r="B165" t="str">
            <v xml:space="preserve"> fresh cheese</v>
          </cell>
          <cell r="E165" t="str">
            <v>soft</v>
          </cell>
          <cell r="F165" t="str">
            <v>USA</v>
          </cell>
          <cell r="G165" t="str">
            <v>New York</v>
          </cell>
          <cell r="H165">
            <v>2009</v>
          </cell>
        </row>
        <row r="166">
          <cell r="A166" t="str">
            <v>SRR5378819</v>
          </cell>
          <cell r="B166" t="str">
            <v xml:space="preserve"> raw milk cheese</v>
          </cell>
          <cell r="D166" t="str">
            <v>raw</v>
          </cell>
          <cell r="F166" t="str">
            <v>USA</v>
          </cell>
          <cell r="G166" t="str">
            <v>New York</v>
          </cell>
          <cell r="H166">
            <v>2017</v>
          </cell>
        </row>
        <row r="167">
          <cell r="A167" t="str">
            <v>SRR1609994</v>
          </cell>
          <cell r="B167" t="str">
            <v xml:space="preserve"> white cheese</v>
          </cell>
          <cell r="F167" t="str">
            <v>USA</v>
          </cell>
          <cell r="H167">
            <v>1994</v>
          </cell>
        </row>
        <row r="168">
          <cell r="A168" t="str">
            <v>SRR8838736</v>
          </cell>
          <cell r="B168" t="str">
            <v xml:space="preserve"> cheese</v>
          </cell>
          <cell r="F168" t="str">
            <v>Chile</v>
          </cell>
          <cell r="H168">
            <v>2016</v>
          </cell>
        </row>
        <row r="169">
          <cell r="A169" t="str">
            <v>SRR3995860</v>
          </cell>
          <cell r="B169" t="str">
            <v xml:space="preserve"> queso cotija</v>
          </cell>
          <cell r="C169" t="str">
            <v>cow</v>
          </cell>
          <cell r="F169" t="str">
            <v>USA</v>
          </cell>
          <cell r="G169" t="str">
            <v>Wisconsin</v>
          </cell>
          <cell r="H169">
            <v>2011</v>
          </cell>
        </row>
        <row r="170">
          <cell r="A170" t="str">
            <v>SRR1068558</v>
          </cell>
          <cell r="B170" t="str">
            <v xml:space="preserve"> cheese</v>
          </cell>
          <cell r="F170" t="str">
            <v>USA</v>
          </cell>
          <cell r="G170" t="str">
            <v>Pennsylvania</v>
          </cell>
          <cell r="H170">
            <v>2012</v>
          </cell>
        </row>
        <row r="171">
          <cell r="A171" t="str">
            <v>SRR1187616</v>
          </cell>
          <cell r="B171" t="str">
            <v xml:space="preserve"> fresh cheese curd</v>
          </cell>
          <cell r="F171" t="str">
            <v>USA</v>
          </cell>
          <cell r="G171" t="str">
            <v>Virginia</v>
          </cell>
          <cell r="H171">
            <v>2014</v>
          </cell>
        </row>
        <row r="172">
          <cell r="A172" t="str">
            <v>SRR1220730</v>
          </cell>
          <cell r="B172" t="str">
            <v xml:space="preserve"> cheddar cheese ball</v>
          </cell>
          <cell r="C172" t="str">
            <v>cow</v>
          </cell>
          <cell r="E172" t="str">
            <v>hard</v>
          </cell>
          <cell r="F172" t="str">
            <v>USA</v>
          </cell>
          <cell r="G172" t="str">
            <v>Minnesota</v>
          </cell>
          <cell r="H172">
            <v>2014</v>
          </cell>
        </row>
        <row r="173">
          <cell r="A173" t="str">
            <v>SRR8767338</v>
          </cell>
          <cell r="B173" t="str">
            <v xml:space="preserve"> cheese</v>
          </cell>
          <cell r="F173" t="str">
            <v>Chile</v>
          </cell>
          <cell r="H173">
            <v>2017</v>
          </cell>
        </row>
        <row r="174">
          <cell r="A174" t="str">
            <v>SRR8767730</v>
          </cell>
          <cell r="B174" t="str">
            <v xml:space="preserve"> cheese</v>
          </cell>
          <cell r="F174" t="str">
            <v>Chile</v>
          </cell>
          <cell r="H174">
            <v>2016</v>
          </cell>
        </row>
        <row r="175">
          <cell r="A175" t="str">
            <v>SRR6207491</v>
          </cell>
          <cell r="B175" t="str">
            <v xml:space="preserve"> cheese</v>
          </cell>
          <cell r="F175" t="str">
            <v>USA</v>
          </cell>
          <cell r="G175" t="str">
            <v>Washington</v>
          </cell>
          <cell r="H175">
            <v>2010</v>
          </cell>
        </row>
        <row r="176">
          <cell r="A176" t="str">
            <v>SRR8767794</v>
          </cell>
          <cell r="B176" t="str">
            <v xml:space="preserve"> cheese</v>
          </cell>
          <cell r="F176" t="str">
            <v>Chile</v>
          </cell>
          <cell r="H176">
            <v>2016</v>
          </cell>
        </row>
        <row r="177">
          <cell r="A177" t="str">
            <v>SRR1182223</v>
          </cell>
          <cell r="B177" t="str">
            <v xml:space="preserve"> fresh cheese curd</v>
          </cell>
          <cell r="F177" t="str">
            <v>USA</v>
          </cell>
          <cell r="G177" t="str">
            <v>Virginia</v>
          </cell>
          <cell r="H177">
            <v>2014</v>
          </cell>
        </row>
        <row r="178">
          <cell r="A178" t="str">
            <v>SRR5486795</v>
          </cell>
          <cell r="B178" t="str">
            <v xml:space="preserve"> cubed cheddar cheese</v>
          </cell>
          <cell r="C178" t="str">
            <v>cow</v>
          </cell>
          <cell r="E178" t="str">
            <v>hard</v>
          </cell>
          <cell r="F178" t="str">
            <v>USA</v>
          </cell>
          <cell r="G178" t="str">
            <v>California</v>
          </cell>
          <cell r="H178">
            <v>2011</v>
          </cell>
        </row>
        <row r="179">
          <cell r="A179" t="str">
            <v>SRR9335703</v>
          </cell>
          <cell r="B179" t="str">
            <v xml:space="preserve"> queso fresco cotija</v>
          </cell>
          <cell r="C179" t="str">
            <v>cow</v>
          </cell>
          <cell r="F179" t="str">
            <v>USA</v>
          </cell>
          <cell r="G179" t="str">
            <v>New York</v>
          </cell>
          <cell r="H179">
            <v>2019</v>
          </cell>
        </row>
        <row r="180">
          <cell r="A180" t="str">
            <v>SRR8767396</v>
          </cell>
          <cell r="B180" t="str">
            <v xml:space="preserve"> cheese</v>
          </cell>
          <cell r="F180" t="str">
            <v>Chile</v>
          </cell>
          <cell r="H180">
            <v>2016</v>
          </cell>
        </row>
        <row r="181">
          <cell r="A181" t="str">
            <v>SRR3345929</v>
          </cell>
          <cell r="B181" t="str">
            <v xml:space="preserve"> cheese</v>
          </cell>
          <cell r="F181" t="str">
            <v>Italy</v>
          </cell>
          <cell r="H181">
            <v>2011</v>
          </cell>
        </row>
        <row r="182">
          <cell r="A182" t="str">
            <v>SRR1181568</v>
          </cell>
          <cell r="B182" t="str">
            <v xml:space="preserve"> cheese</v>
          </cell>
          <cell r="F182" t="str">
            <v>USA</v>
          </cell>
          <cell r="G182" t="str">
            <v>Maryland</v>
          </cell>
          <cell r="H182">
            <v>2014</v>
          </cell>
        </row>
        <row r="183">
          <cell r="A183" t="str">
            <v>SRR3345538</v>
          </cell>
          <cell r="B183" t="str">
            <v xml:space="preserve"> cheese</v>
          </cell>
          <cell r="F183" t="str">
            <v>Italy</v>
          </cell>
          <cell r="H183">
            <v>2012</v>
          </cell>
        </row>
        <row r="184">
          <cell r="A184" t="str">
            <v>SRR11362440</v>
          </cell>
          <cell r="B184" t="str">
            <v xml:space="preserve"> sheeps milk cheese</v>
          </cell>
          <cell r="C184" t="str">
            <v>sheep</v>
          </cell>
          <cell r="F184" t="str">
            <v>Bulgaria</v>
          </cell>
          <cell r="H184">
            <v>2008</v>
          </cell>
        </row>
        <row r="185">
          <cell r="A185" t="str">
            <v>SRR2533762</v>
          </cell>
          <cell r="B185" t="str">
            <v xml:space="preserve"> cheese</v>
          </cell>
          <cell r="F185" t="str">
            <v>USA</v>
          </cell>
          <cell r="G185" t="str">
            <v>Florida</v>
          </cell>
          <cell r="H185">
            <v>2013</v>
          </cell>
        </row>
        <row r="186">
          <cell r="A186" t="str">
            <v>SRR5494845</v>
          </cell>
          <cell r="B186" t="str">
            <v xml:space="preserve"> cheese</v>
          </cell>
          <cell r="F186" t="str">
            <v>USA</v>
          </cell>
          <cell r="G186" t="str">
            <v>Michigan</v>
          </cell>
          <cell r="H186">
            <v>2011</v>
          </cell>
        </row>
        <row r="187">
          <cell r="A187" t="str">
            <v>SRR8767352</v>
          </cell>
          <cell r="B187" t="str">
            <v xml:space="preserve"> cheese</v>
          </cell>
          <cell r="F187" t="str">
            <v>Chile</v>
          </cell>
          <cell r="H187">
            <v>2016</v>
          </cell>
        </row>
        <row r="188">
          <cell r="A188" t="str">
            <v>SRR1198952</v>
          </cell>
          <cell r="B188" t="str">
            <v xml:space="preserve"> aged hard cheese</v>
          </cell>
          <cell r="E188" t="str">
            <v>hard</v>
          </cell>
          <cell r="F188" t="str">
            <v>USA</v>
          </cell>
          <cell r="G188" t="str">
            <v>Washington</v>
          </cell>
          <cell r="H188">
            <v>2014</v>
          </cell>
        </row>
        <row r="189">
          <cell r="A189" t="str">
            <v>SRR2924604</v>
          </cell>
          <cell r="B189" t="str">
            <v xml:space="preserve"> soft ripened cheese</v>
          </cell>
          <cell r="E189" t="str">
            <v>soft</v>
          </cell>
          <cell r="F189" t="str">
            <v>USA</v>
          </cell>
          <cell r="G189" t="str">
            <v>Maryland</v>
          </cell>
          <cell r="H189">
            <v>2013</v>
          </cell>
        </row>
        <row r="190">
          <cell r="A190" t="str">
            <v>SRR3659465</v>
          </cell>
          <cell r="B190" t="str">
            <v xml:space="preserve"> fresh white cheese</v>
          </cell>
          <cell r="E190" t="str">
            <v>soft</v>
          </cell>
          <cell r="F190" t="str">
            <v>Mexico</v>
          </cell>
          <cell r="H190">
            <v>2003</v>
          </cell>
        </row>
        <row r="191">
          <cell r="A191" t="str">
            <v>SRR1187425</v>
          </cell>
          <cell r="B191" t="str">
            <v xml:space="preserve"> fresh cheese curd</v>
          </cell>
          <cell r="F191" t="str">
            <v>USA</v>
          </cell>
          <cell r="G191" t="str">
            <v>Virginia</v>
          </cell>
          <cell r="H191">
            <v>2014</v>
          </cell>
        </row>
        <row r="192">
          <cell r="A192" t="str">
            <v>SRR4237880</v>
          </cell>
          <cell r="B192" t="str">
            <v xml:space="preserve"> cheese spread</v>
          </cell>
          <cell r="E192" t="str">
            <v>soft</v>
          </cell>
          <cell r="F192" t="str">
            <v>USA</v>
          </cell>
          <cell r="G192" t="str">
            <v>Minnesota</v>
          </cell>
          <cell r="H192">
            <v>2009</v>
          </cell>
        </row>
        <row r="193">
          <cell r="A193" t="str">
            <v>SRR3345818</v>
          </cell>
          <cell r="B193" t="str">
            <v xml:space="preserve"> cheese</v>
          </cell>
          <cell r="F193" t="str">
            <v>Italy</v>
          </cell>
          <cell r="H193">
            <v>2013</v>
          </cell>
        </row>
        <row r="194">
          <cell r="A194" t="str">
            <v>SRR1947009</v>
          </cell>
          <cell r="B194" t="str">
            <v xml:space="preserve"> soft white mexican cheese</v>
          </cell>
          <cell r="E194" t="str">
            <v>soft</v>
          </cell>
          <cell r="F194" t="str">
            <v>USA</v>
          </cell>
          <cell r="G194" t="str">
            <v>Texas</v>
          </cell>
          <cell r="H194">
            <v>2003</v>
          </cell>
        </row>
        <row r="195">
          <cell r="A195" t="str">
            <v>SRR6446755</v>
          </cell>
          <cell r="B195" t="str">
            <v xml:space="preserve"> mexican soft cheese</v>
          </cell>
          <cell r="E195" t="str">
            <v>soft</v>
          </cell>
          <cell r="F195" t="str">
            <v>USA</v>
          </cell>
          <cell r="H195">
            <v>2003</v>
          </cell>
        </row>
        <row r="196">
          <cell r="A196" t="str">
            <v>SRR10804323</v>
          </cell>
          <cell r="B196" t="str">
            <v xml:space="preserve"> raw milk cheese</v>
          </cell>
          <cell r="D196" t="str">
            <v>raw</v>
          </cell>
          <cell r="F196" t="str">
            <v>USA</v>
          </cell>
          <cell r="G196" t="str">
            <v>New York</v>
          </cell>
          <cell r="H196">
            <v>2019</v>
          </cell>
        </row>
        <row r="197">
          <cell r="A197" t="str">
            <v>SRR2924602</v>
          </cell>
          <cell r="B197" t="str">
            <v xml:space="preserve"> fresh cheese</v>
          </cell>
          <cell r="E197" t="str">
            <v>soft</v>
          </cell>
          <cell r="F197" t="str">
            <v>USA</v>
          </cell>
          <cell r="G197" t="str">
            <v>Maryland</v>
          </cell>
          <cell r="H197">
            <v>2013</v>
          </cell>
        </row>
        <row r="198">
          <cell r="A198" t="str">
            <v>SRR10484642</v>
          </cell>
          <cell r="B198" t="str">
            <v xml:space="preserve"> cheese</v>
          </cell>
          <cell r="F198" t="str">
            <v>USA</v>
          </cell>
          <cell r="G198" t="str">
            <v>Iowa</v>
          </cell>
          <cell r="H198">
            <v>2019</v>
          </cell>
        </row>
        <row r="199">
          <cell r="A199" t="str">
            <v>SRR1182222</v>
          </cell>
          <cell r="B199" t="str">
            <v xml:space="preserve"> fresh cheese curd</v>
          </cell>
          <cell r="F199" t="str">
            <v>USA</v>
          </cell>
          <cell r="G199" t="str">
            <v>Virginia</v>
          </cell>
          <cell r="H199">
            <v>2014</v>
          </cell>
        </row>
        <row r="200">
          <cell r="A200" t="str">
            <v>SRR3345918</v>
          </cell>
          <cell r="B200" t="str">
            <v xml:space="preserve"> cheese</v>
          </cell>
          <cell r="F200" t="str">
            <v>Italy</v>
          </cell>
          <cell r="H200">
            <v>2011</v>
          </cell>
        </row>
        <row r="201">
          <cell r="A201" t="str">
            <v>SRR3930180</v>
          </cell>
          <cell r="B201" t="str">
            <v xml:space="preserve"> sheep's milk ricotta cheese</v>
          </cell>
          <cell r="C201" t="str">
            <v>sheep</v>
          </cell>
          <cell r="E201" t="str">
            <v>semi-soft or soft</v>
          </cell>
          <cell r="F201" t="str">
            <v>Italy</v>
          </cell>
          <cell r="H201">
            <v>2004</v>
          </cell>
        </row>
        <row r="202">
          <cell r="A202" t="str">
            <v>SRR1812798</v>
          </cell>
          <cell r="B202" t="str">
            <v xml:space="preserve"> aged raw milk cheese</v>
          </cell>
          <cell r="D202" t="str">
            <v>raw</v>
          </cell>
          <cell r="F202" t="str">
            <v>USA</v>
          </cell>
          <cell r="G202" t="str">
            <v>New Hampshire</v>
          </cell>
          <cell r="H202">
            <v>2015</v>
          </cell>
        </row>
        <row r="203">
          <cell r="A203" t="str">
            <v>SRR1182221</v>
          </cell>
          <cell r="B203" t="str">
            <v xml:space="preserve"> fresh cheese curd</v>
          </cell>
          <cell r="F203" t="str">
            <v>USA</v>
          </cell>
          <cell r="G203" t="str">
            <v>Virginia</v>
          </cell>
          <cell r="H203">
            <v>2014</v>
          </cell>
        </row>
        <row r="204">
          <cell r="A204" t="str">
            <v>SRR8767761</v>
          </cell>
          <cell r="B204" t="str">
            <v xml:space="preserve"> cheese</v>
          </cell>
          <cell r="F204" t="str">
            <v>Chile</v>
          </cell>
          <cell r="H204">
            <v>2016</v>
          </cell>
        </row>
        <row r="205">
          <cell r="A205" t="str">
            <v>SRR3109060</v>
          </cell>
          <cell r="B205" t="str">
            <v>raw milk cheese</v>
          </cell>
          <cell r="D205" t="str">
            <v>raw</v>
          </cell>
          <cell r="F205" t="str">
            <v>Canada</v>
          </cell>
          <cell r="H205">
            <v>2011</v>
          </cell>
        </row>
        <row r="206">
          <cell r="A206" t="str">
            <v>SRR5251050</v>
          </cell>
          <cell r="B206" t="str">
            <v>cheese</v>
          </cell>
          <cell r="F206" t="str">
            <v>USA</v>
          </cell>
          <cell r="H206">
            <v>2017</v>
          </cell>
        </row>
        <row r="207">
          <cell r="A207" t="str">
            <v>SRR5341553</v>
          </cell>
          <cell r="B207" t="str">
            <v xml:space="preserve"> blue cheese</v>
          </cell>
          <cell r="F207" t="str">
            <v>USA</v>
          </cell>
          <cell r="G207" t="str">
            <v>Idaho</v>
          </cell>
          <cell r="H207">
            <v>2001</v>
          </cell>
        </row>
        <row r="208">
          <cell r="A208" t="str">
            <v>SRR3345906</v>
          </cell>
          <cell r="B208" t="str">
            <v xml:space="preserve"> cheese</v>
          </cell>
          <cell r="F208" t="str">
            <v>Italy</v>
          </cell>
          <cell r="H208">
            <v>2011</v>
          </cell>
        </row>
        <row r="209">
          <cell r="A209" t="str">
            <v>SRR1220820</v>
          </cell>
          <cell r="B209" t="str">
            <v xml:space="preserve"> cheddar cheese ball</v>
          </cell>
          <cell r="C209" t="str">
            <v>cow</v>
          </cell>
          <cell r="E209" t="str">
            <v>hard</v>
          </cell>
          <cell r="F209" t="str">
            <v>USA</v>
          </cell>
          <cell r="G209" t="str">
            <v>Minnesota</v>
          </cell>
          <cell r="H209">
            <v>2014</v>
          </cell>
        </row>
        <row r="210">
          <cell r="A210" t="str">
            <v>SRR2422721</v>
          </cell>
          <cell r="B210" t="str">
            <v xml:space="preserve"> queso fresco</v>
          </cell>
          <cell r="E210" t="str">
            <v>soft</v>
          </cell>
          <cell r="F210" t="str">
            <v>USA</v>
          </cell>
          <cell r="G210" t="str">
            <v>New York</v>
          </cell>
          <cell r="H210" t="str">
            <v>No data</v>
          </cell>
        </row>
        <row r="211">
          <cell r="A211" t="str">
            <v>SRR1181556</v>
          </cell>
          <cell r="B211" t="str">
            <v xml:space="preserve"> cheese</v>
          </cell>
          <cell r="F211" t="str">
            <v>USA</v>
          </cell>
          <cell r="G211" t="str">
            <v>Maryland</v>
          </cell>
          <cell r="H211">
            <v>2014</v>
          </cell>
        </row>
        <row r="212">
          <cell r="A212" t="str">
            <v>SRR5084556</v>
          </cell>
          <cell r="B212" t="str">
            <v xml:space="preserve"> bovine cheese blue</v>
          </cell>
          <cell r="C212" t="str">
            <v>cow</v>
          </cell>
          <cell r="F212" t="str">
            <v>Italy</v>
          </cell>
          <cell r="H212">
            <v>2005</v>
          </cell>
        </row>
        <row r="213">
          <cell r="A213" t="str">
            <v>SRR8767330</v>
          </cell>
          <cell r="B213" t="str">
            <v xml:space="preserve"> cheese</v>
          </cell>
          <cell r="F213" t="str">
            <v>Chile</v>
          </cell>
          <cell r="H213">
            <v>2016</v>
          </cell>
        </row>
        <row r="214">
          <cell r="A214" t="str">
            <v>SRR1805602</v>
          </cell>
          <cell r="B214" t="str">
            <v xml:space="preserve"> cheese</v>
          </cell>
          <cell r="F214" t="str">
            <v>USA</v>
          </cell>
          <cell r="G214" t="str">
            <v>Washington</v>
          </cell>
          <cell r="H214">
            <v>2010</v>
          </cell>
        </row>
        <row r="215">
          <cell r="A215" t="str">
            <v>SRR1812875</v>
          </cell>
          <cell r="B215" t="str">
            <v xml:space="preserve"> aged raw milk cheese</v>
          </cell>
          <cell r="D215" t="str">
            <v>raw</v>
          </cell>
          <cell r="F215" t="str">
            <v>USA</v>
          </cell>
          <cell r="G215" t="str">
            <v>New Hampshire</v>
          </cell>
          <cell r="H215">
            <v>2015</v>
          </cell>
        </row>
        <row r="216">
          <cell r="A216" t="str">
            <v>SRR3928667</v>
          </cell>
          <cell r="B216" t="str">
            <v xml:space="preserve"> queso seco cheese</v>
          </cell>
          <cell r="F216" t="str">
            <v>USA</v>
          </cell>
          <cell r="G216" t="str">
            <v>Florida</v>
          </cell>
          <cell r="H216">
            <v>2007</v>
          </cell>
        </row>
        <row r="217">
          <cell r="A217" t="str">
            <v>SRR5663634</v>
          </cell>
          <cell r="B217" t="str">
            <v xml:space="preserve"> cheese</v>
          </cell>
          <cell r="F217" t="str">
            <v>USA</v>
          </cell>
          <cell r="G217" t="str">
            <v>Michigan</v>
          </cell>
          <cell r="H217">
            <v>2012</v>
          </cell>
        </row>
        <row r="218">
          <cell r="A218" t="str">
            <v>SRR3215348</v>
          </cell>
          <cell r="B218" t="str">
            <v xml:space="preserve"> cheese</v>
          </cell>
          <cell r="F218" t="str">
            <v>Italy</v>
          </cell>
          <cell r="H218">
            <v>2011</v>
          </cell>
        </row>
        <row r="219">
          <cell r="A219" t="str">
            <v>SRR1610017</v>
          </cell>
          <cell r="B219" t="str">
            <v xml:space="preserve"> white cheese</v>
          </cell>
          <cell r="F219" t="str">
            <v>USA</v>
          </cell>
          <cell r="H219">
            <v>1994</v>
          </cell>
        </row>
        <row r="220">
          <cell r="A220" t="str">
            <v>SRR3634424</v>
          </cell>
          <cell r="B220" t="str">
            <v xml:space="preserve"> cheese</v>
          </cell>
          <cell r="F220" t="str">
            <v>USA</v>
          </cell>
          <cell r="G220" t="str">
            <v>Florida</v>
          </cell>
          <cell r="H220">
            <v>2009</v>
          </cell>
        </row>
        <row r="221">
          <cell r="A221" t="str">
            <v>SRR1187420</v>
          </cell>
          <cell r="B221" t="str">
            <v xml:space="preserve"> fresh cheese curd</v>
          </cell>
          <cell r="F221" t="str">
            <v>USA</v>
          </cell>
          <cell r="G221" t="str">
            <v>Virginia</v>
          </cell>
          <cell r="H221">
            <v>2014</v>
          </cell>
        </row>
        <row r="222">
          <cell r="A222" t="str">
            <v>SRR8767299</v>
          </cell>
          <cell r="B222" t="str">
            <v xml:space="preserve"> cheese</v>
          </cell>
          <cell r="F222" t="str">
            <v>Chile</v>
          </cell>
          <cell r="H222">
            <v>2017</v>
          </cell>
        </row>
        <row r="223">
          <cell r="A223" t="str">
            <v>SRR2585425</v>
          </cell>
          <cell r="B223" t="str">
            <v xml:space="preserve"> cheese</v>
          </cell>
          <cell r="F223" t="str">
            <v>USA</v>
          </cell>
          <cell r="G223" t="str">
            <v>California</v>
          </cell>
          <cell r="H223">
            <v>2012</v>
          </cell>
        </row>
        <row r="224">
          <cell r="A224" t="str">
            <v>SRR9335586</v>
          </cell>
          <cell r="B224" t="str">
            <v xml:space="preserve"> queso fresco cotija</v>
          </cell>
          <cell r="C224" t="str">
            <v>cow</v>
          </cell>
          <cell r="F224" t="str">
            <v>USA</v>
          </cell>
          <cell r="G224" t="str">
            <v>New York</v>
          </cell>
          <cell r="H224">
            <v>2019</v>
          </cell>
        </row>
        <row r="225">
          <cell r="A225" t="str">
            <v>SRR3391843</v>
          </cell>
          <cell r="B225" t="str">
            <v xml:space="preserve"> cheese</v>
          </cell>
          <cell r="F225" t="str">
            <v>Italy</v>
          </cell>
          <cell r="H225">
            <v>2004</v>
          </cell>
        </row>
        <row r="226">
          <cell r="A226" t="str">
            <v>SRR1182219</v>
          </cell>
          <cell r="B226" t="str">
            <v xml:space="preserve"> fresh cheese curd</v>
          </cell>
          <cell r="F226" t="str">
            <v>USA</v>
          </cell>
          <cell r="G226" t="str">
            <v>Virginia</v>
          </cell>
          <cell r="H226">
            <v>2014</v>
          </cell>
        </row>
        <row r="227">
          <cell r="A227" t="str">
            <v>SRR2102385</v>
          </cell>
          <cell r="B227" t="str">
            <v xml:space="preserve"> cheese</v>
          </cell>
          <cell r="F227" t="str">
            <v>USA</v>
          </cell>
          <cell r="G227" t="str">
            <v>Maryland</v>
          </cell>
          <cell r="H227">
            <v>2014</v>
          </cell>
        </row>
        <row r="228">
          <cell r="A228" t="str">
            <v>SRR1597473</v>
          </cell>
          <cell r="B228" t="str">
            <v xml:space="preserve"> cheese</v>
          </cell>
          <cell r="F228" t="str">
            <v>USA</v>
          </cell>
          <cell r="G228" t="str">
            <v>Oregon</v>
          </cell>
          <cell r="H228">
            <v>2014</v>
          </cell>
        </row>
        <row r="229">
          <cell r="A229" t="str">
            <v>SRR1509634</v>
          </cell>
          <cell r="B229" t="str">
            <v xml:space="preserve"> ricotta cheese</v>
          </cell>
          <cell r="E229" t="str">
            <v>semi-soft or soft</v>
          </cell>
          <cell r="F229" t="str">
            <v>USA</v>
          </cell>
          <cell r="G229" t="str">
            <v>New York</v>
          </cell>
          <cell r="H229">
            <v>1987</v>
          </cell>
        </row>
        <row r="230">
          <cell r="A230" t="str">
            <v>SRR3945599</v>
          </cell>
          <cell r="B230" t="str">
            <v xml:space="preserve"> cheese from sheep milk</v>
          </cell>
          <cell r="C230" t="str">
            <v>sheep</v>
          </cell>
          <cell r="F230" t="str">
            <v>Italy</v>
          </cell>
          <cell r="H230">
            <v>2012</v>
          </cell>
        </row>
        <row r="231">
          <cell r="A231" t="str">
            <v>SRR6321790</v>
          </cell>
          <cell r="B231" t="str">
            <v xml:space="preserve"> raw milk cheese</v>
          </cell>
          <cell r="D231" t="str">
            <v>raw</v>
          </cell>
          <cell r="F231" t="str">
            <v>USA</v>
          </cell>
          <cell r="G231" t="str">
            <v>New York</v>
          </cell>
          <cell r="H231">
            <v>2017</v>
          </cell>
        </row>
        <row r="232">
          <cell r="A232" t="str">
            <v>SRR5066072</v>
          </cell>
          <cell r="B232" t="str">
            <v xml:space="preserve"> blue cheese</v>
          </cell>
          <cell r="F232" t="str">
            <v>USA</v>
          </cell>
          <cell r="G232" t="str">
            <v xml:space="preserve">Minnesota </v>
          </cell>
          <cell r="H232">
            <v>2013</v>
          </cell>
        </row>
        <row r="233">
          <cell r="A233" t="str">
            <v>SRR10843674</v>
          </cell>
          <cell r="B233" t="str">
            <v xml:space="preserve"> cheese</v>
          </cell>
          <cell r="F233" t="str">
            <v>USA</v>
          </cell>
          <cell r="G233" t="str">
            <v>Pennsylvania</v>
          </cell>
          <cell r="H233">
            <v>2019</v>
          </cell>
        </row>
        <row r="234">
          <cell r="A234" t="str">
            <v>SRR1181539</v>
          </cell>
          <cell r="B234" t="str">
            <v xml:space="preserve"> fresh cheese curd</v>
          </cell>
          <cell r="F234" t="str">
            <v>USA</v>
          </cell>
          <cell r="G234" t="str">
            <v>Virginia</v>
          </cell>
          <cell r="H234">
            <v>2014</v>
          </cell>
        </row>
        <row r="235">
          <cell r="A235" t="str">
            <v>SRR1187589</v>
          </cell>
          <cell r="B235" t="str">
            <v xml:space="preserve"> fresh cheese curd</v>
          </cell>
          <cell r="F235" t="str">
            <v>USA</v>
          </cell>
          <cell r="G235" t="str">
            <v>Virginia</v>
          </cell>
          <cell r="H235">
            <v>2014</v>
          </cell>
        </row>
        <row r="236">
          <cell r="A236" t="str">
            <v>SRR10484705</v>
          </cell>
          <cell r="B236" t="str">
            <v xml:space="preserve"> cheese</v>
          </cell>
          <cell r="F236" t="str">
            <v>USA</v>
          </cell>
          <cell r="G236" t="str">
            <v>Iowa</v>
          </cell>
          <cell r="H236">
            <v>2019</v>
          </cell>
        </row>
        <row r="237">
          <cell r="A237" t="str">
            <v>SRR1187613</v>
          </cell>
          <cell r="B237" t="str">
            <v xml:space="preserve"> fresh cheese curd</v>
          </cell>
          <cell r="F237" t="str">
            <v>USA</v>
          </cell>
          <cell r="G237" t="str">
            <v>Virginia</v>
          </cell>
          <cell r="H237">
            <v>2014</v>
          </cell>
        </row>
        <row r="238">
          <cell r="A238" t="str">
            <v>SRR1980616</v>
          </cell>
          <cell r="B238" t="str">
            <v xml:space="preserve"> cheese</v>
          </cell>
          <cell r="F238" t="str">
            <v>USA</v>
          </cell>
          <cell r="G238" t="str">
            <v>Florida</v>
          </cell>
          <cell r="H238">
            <v>2014</v>
          </cell>
        </row>
        <row r="239">
          <cell r="A239" t="str">
            <v>SRR8838742</v>
          </cell>
          <cell r="B239" t="str">
            <v xml:space="preserve"> cheese</v>
          </cell>
          <cell r="F239" t="str">
            <v>Chile</v>
          </cell>
          <cell r="H239">
            <v>2016</v>
          </cell>
        </row>
        <row r="240">
          <cell r="A240" t="str">
            <v>SRR1068561</v>
          </cell>
          <cell r="B240" t="str">
            <v xml:space="preserve"> ricotta cheese</v>
          </cell>
          <cell r="E240" t="str">
            <v>semi-soft or soft</v>
          </cell>
          <cell r="F240" t="str">
            <v>USA</v>
          </cell>
          <cell r="G240" t="str">
            <v>Connecticut</v>
          </cell>
          <cell r="H240" t="str">
            <v>No data</v>
          </cell>
        </row>
        <row r="241">
          <cell r="A241" t="str">
            <v>SRR13486050</v>
          </cell>
          <cell r="B241" t="str">
            <v xml:space="preserve"> cheese</v>
          </cell>
          <cell r="F241" t="str">
            <v>USA</v>
          </cell>
          <cell r="G241" t="str">
            <v>New York</v>
          </cell>
          <cell r="H241">
            <v>2020</v>
          </cell>
        </row>
        <row r="242">
          <cell r="A242" t="str">
            <v>SRR1181538</v>
          </cell>
          <cell r="B242" t="str">
            <v xml:space="preserve"> cheese</v>
          </cell>
          <cell r="F242" t="str">
            <v>USA</v>
          </cell>
          <cell r="G242" t="str">
            <v>Maryland</v>
          </cell>
          <cell r="H242">
            <v>2014</v>
          </cell>
        </row>
        <row r="243">
          <cell r="A243" t="str">
            <v>SRR8211561</v>
          </cell>
          <cell r="B243" t="str">
            <v xml:space="preserve"> brie cheese</v>
          </cell>
          <cell r="C243" t="str">
            <v>cow</v>
          </cell>
          <cell r="E243" t="str">
            <v>soft</v>
          </cell>
          <cell r="F243" t="str">
            <v>France</v>
          </cell>
          <cell r="H243">
            <v>2004</v>
          </cell>
        </row>
        <row r="244">
          <cell r="A244" t="str">
            <v>SRR3173375</v>
          </cell>
          <cell r="B244" t="str">
            <v xml:space="preserve"> queso fresco</v>
          </cell>
          <cell r="F244" t="str">
            <v>USA</v>
          </cell>
          <cell r="G244" t="str">
            <v>New Jersey</v>
          </cell>
          <cell r="H244">
            <v>2009</v>
          </cell>
        </row>
        <row r="245">
          <cell r="A245" t="str">
            <v>SRR10810367</v>
          </cell>
          <cell r="B245" t="str">
            <v xml:space="preserve"> salvadorian string cheese</v>
          </cell>
          <cell r="F245" t="str">
            <v>USA</v>
          </cell>
          <cell r="G245" t="str">
            <v>Florida</v>
          </cell>
          <cell r="H245">
            <v>2009</v>
          </cell>
        </row>
        <row r="246">
          <cell r="A246" t="str">
            <v>SRR5990406</v>
          </cell>
          <cell r="B246" t="str">
            <v xml:space="preserve"> cheese</v>
          </cell>
          <cell r="F246" t="str">
            <v>USA</v>
          </cell>
          <cell r="G246" t="str">
            <v>Washington</v>
          </cell>
          <cell r="H246">
            <v>2010</v>
          </cell>
        </row>
        <row r="247">
          <cell r="A247" t="str">
            <v>SRR2924558</v>
          </cell>
          <cell r="B247" t="str">
            <v xml:space="preserve"> semi soft cheese</v>
          </cell>
          <cell r="E247" t="str">
            <v>semi-soft</v>
          </cell>
          <cell r="F247" t="str">
            <v>USA</v>
          </cell>
          <cell r="G247" t="str">
            <v>Maryland</v>
          </cell>
          <cell r="H247">
            <v>2013</v>
          </cell>
        </row>
        <row r="248">
          <cell r="A248" t="str">
            <v>SRR8216059</v>
          </cell>
          <cell r="B248" t="str">
            <v xml:space="preserve"> gorgonzola cheese</v>
          </cell>
          <cell r="C248" t="str">
            <v>cow</v>
          </cell>
          <cell r="E248" t="str">
            <v>soft</v>
          </cell>
          <cell r="F248" t="str">
            <v>Italy</v>
          </cell>
          <cell r="H248">
            <v>2005</v>
          </cell>
        </row>
        <row r="249">
          <cell r="A249" t="str">
            <v>SRR1509629</v>
          </cell>
          <cell r="B249" t="str">
            <v xml:space="preserve"> ricotta cheese</v>
          </cell>
          <cell r="E249" t="str">
            <v>semi-soft or soft</v>
          </cell>
          <cell r="F249" t="str">
            <v>USA</v>
          </cell>
          <cell r="H249">
            <v>1987</v>
          </cell>
        </row>
        <row r="250">
          <cell r="A250" t="str">
            <v>SRR3659466</v>
          </cell>
          <cell r="B250" t="str">
            <v xml:space="preserve"> mexican white cheese</v>
          </cell>
          <cell r="F250" t="str">
            <v>Mexico</v>
          </cell>
          <cell r="H250">
            <v>2004</v>
          </cell>
        </row>
        <row r="251">
          <cell r="A251" t="str">
            <v>SRR3945600</v>
          </cell>
          <cell r="B251" t="str">
            <v xml:space="preserve"> gorgonzola dolce cheese</v>
          </cell>
          <cell r="C251" t="str">
            <v>cow</v>
          </cell>
          <cell r="E251" t="str">
            <v>soft</v>
          </cell>
          <cell r="F251" t="str">
            <v>Italy</v>
          </cell>
          <cell r="H251">
            <v>2013</v>
          </cell>
        </row>
        <row r="252">
          <cell r="A252" t="str">
            <v>SRR3173379</v>
          </cell>
          <cell r="B252" t="str">
            <v xml:space="preserve"> queso fresco</v>
          </cell>
          <cell r="E252" t="str">
            <v>soft</v>
          </cell>
          <cell r="F252" t="str">
            <v>USA</v>
          </cell>
          <cell r="G252" t="str">
            <v>New Jersey</v>
          </cell>
          <cell r="H252">
            <v>2009</v>
          </cell>
        </row>
        <row r="253">
          <cell r="A253" t="str">
            <v>SRR3345855</v>
          </cell>
          <cell r="B253" t="str">
            <v xml:space="preserve"> cheese</v>
          </cell>
          <cell r="F253" t="str">
            <v>Italy</v>
          </cell>
          <cell r="H253">
            <v>2014</v>
          </cell>
        </row>
        <row r="254">
          <cell r="A254" t="str">
            <v>SRR8767333</v>
          </cell>
          <cell r="B254" t="str">
            <v xml:space="preserve"> cheese</v>
          </cell>
          <cell r="F254" t="str">
            <v>Chile</v>
          </cell>
          <cell r="H254">
            <v>2016</v>
          </cell>
        </row>
        <row r="255">
          <cell r="A255" t="str">
            <v>SRR10484657</v>
          </cell>
          <cell r="B255" t="str">
            <v xml:space="preserve"> cheese</v>
          </cell>
          <cell r="F255" t="str">
            <v>USA</v>
          </cell>
          <cell r="G255" t="str">
            <v>Iowa</v>
          </cell>
          <cell r="H255">
            <v>2019</v>
          </cell>
        </row>
        <row r="256">
          <cell r="A256" t="str">
            <v>SRR1974169</v>
          </cell>
          <cell r="B256" t="str">
            <v xml:space="preserve"> cheese</v>
          </cell>
          <cell r="F256" t="str">
            <v>Australia</v>
          </cell>
          <cell r="G256" t="str">
            <v>Sydney</v>
          </cell>
          <cell r="H256">
            <v>2013</v>
          </cell>
        </row>
        <row r="257">
          <cell r="A257" t="str">
            <v>SRR8212882</v>
          </cell>
          <cell r="B257" t="str">
            <v xml:space="preserve"> cheese</v>
          </cell>
          <cell r="F257" t="str">
            <v>Italy</v>
          </cell>
          <cell r="H257">
            <v>2003</v>
          </cell>
        </row>
        <row r="258">
          <cell r="A258" t="str">
            <v>SRR3108926</v>
          </cell>
          <cell r="B258" t="str">
            <v xml:space="preserve"> ripened pasteurized milk semi-soft ricotta cheese</v>
          </cell>
          <cell r="D258" t="str">
            <v>pasteurized</v>
          </cell>
          <cell r="E258" t="str">
            <v>semi-soft</v>
          </cell>
          <cell r="F258" t="str">
            <v>Canada</v>
          </cell>
          <cell r="H258">
            <v>2011</v>
          </cell>
        </row>
        <row r="259">
          <cell r="A259" t="str">
            <v>SRR1509635</v>
          </cell>
          <cell r="B259" t="str">
            <v xml:space="preserve"> mexican soft cheese</v>
          </cell>
          <cell r="E259" t="str">
            <v>soft</v>
          </cell>
          <cell r="F259" t="str">
            <v>USA</v>
          </cell>
          <cell r="H259" t="str">
            <v>No data</v>
          </cell>
        </row>
        <row r="260">
          <cell r="A260" t="str">
            <v>SRR3945595</v>
          </cell>
          <cell r="B260" t="str">
            <v xml:space="preserve"> bianco\, brie-style cheese</v>
          </cell>
          <cell r="C260" t="str">
            <v>cow</v>
          </cell>
          <cell r="E260" t="str">
            <v>semi-hard</v>
          </cell>
          <cell r="F260" t="str">
            <v>USA</v>
          </cell>
          <cell r="G260" t="str">
            <v>New York</v>
          </cell>
          <cell r="H260">
            <v>2012</v>
          </cell>
        </row>
        <row r="261">
          <cell r="A261" t="str">
            <v>SRR5378787</v>
          </cell>
          <cell r="B261" t="str">
            <v xml:space="preserve"> spreadable cheese</v>
          </cell>
          <cell r="E261" t="str">
            <v>soft</v>
          </cell>
          <cell r="F261" t="str">
            <v>USA</v>
          </cell>
          <cell r="G261" t="str">
            <v>Illinois</v>
          </cell>
          <cell r="H261">
            <v>2001</v>
          </cell>
        </row>
        <row r="262">
          <cell r="A262" t="str">
            <v>SRR3173364</v>
          </cell>
          <cell r="B262" t="str">
            <v xml:space="preserve"> robiola pineta cheese</v>
          </cell>
          <cell r="E262" t="str">
            <v>soft</v>
          </cell>
          <cell r="F262" t="str">
            <v>Italy</v>
          </cell>
          <cell r="H262">
            <v>2008</v>
          </cell>
        </row>
        <row r="263">
          <cell r="A263" t="str">
            <v>SRR4301102</v>
          </cell>
          <cell r="B263" t="str">
            <v xml:space="preserve"> white cheese</v>
          </cell>
          <cell r="F263" t="str">
            <v>USA</v>
          </cell>
          <cell r="G263" t="str">
            <v>Florida</v>
          </cell>
          <cell r="H263">
            <v>2004</v>
          </cell>
        </row>
        <row r="264">
          <cell r="A264" t="str">
            <v>SRR3173363</v>
          </cell>
          <cell r="B264" t="str">
            <v xml:space="preserve"> robiola pineta cheese</v>
          </cell>
          <cell r="E264" t="str">
            <v>soft</v>
          </cell>
          <cell r="F264" t="str">
            <v>Italy</v>
          </cell>
          <cell r="H264">
            <v>2008</v>
          </cell>
        </row>
        <row r="265">
          <cell r="A265" t="str">
            <v>SRR1783164</v>
          </cell>
          <cell r="B265" t="str">
            <v xml:space="preserve"> cheese</v>
          </cell>
          <cell r="F265" t="str">
            <v>USA</v>
          </cell>
          <cell r="G265" t="str">
            <v>California</v>
          </cell>
          <cell r="H265">
            <v>2014</v>
          </cell>
        </row>
        <row r="266">
          <cell r="A266" t="str">
            <v>SRR8216051</v>
          </cell>
          <cell r="B266" t="str">
            <v xml:space="preserve"> cow/sheep milk cheese</v>
          </cell>
          <cell r="C266" t="str">
            <v>cow and sheep</v>
          </cell>
          <cell r="F266" t="str">
            <v>Portugal</v>
          </cell>
          <cell r="H266">
            <v>2004</v>
          </cell>
        </row>
        <row r="267">
          <cell r="A267" t="str">
            <v>SRR5344980</v>
          </cell>
          <cell r="B267" t="str">
            <v xml:space="preserve"> hard cheese</v>
          </cell>
          <cell r="E267" t="str">
            <v>hard</v>
          </cell>
          <cell r="F267" t="str">
            <v>USA</v>
          </cell>
          <cell r="H267">
            <v>2017</v>
          </cell>
        </row>
        <row r="268">
          <cell r="A268" t="str">
            <v>SRR5469627</v>
          </cell>
          <cell r="B268" t="str">
            <v xml:space="preserve"> cheese</v>
          </cell>
          <cell r="F268" t="str">
            <v>USA</v>
          </cell>
          <cell r="G268" t="str">
            <v>Michigan</v>
          </cell>
          <cell r="H268">
            <v>2011</v>
          </cell>
        </row>
        <row r="269">
          <cell r="A269" t="str">
            <v>SRR9732314</v>
          </cell>
          <cell r="B269" t="str">
            <v xml:space="preserve"> cheese</v>
          </cell>
          <cell r="F269" t="str">
            <v>Uruguay</v>
          </cell>
          <cell r="H269">
            <v>2011</v>
          </cell>
        </row>
        <row r="270">
          <cell r="A270" t="str">
            <v>SRR8767327</v>
          </cell>
          <cell r="B270" t="str">
            <v xml:space="preserve"> cheese</v>
          </cell>
          <cell r="F270" t="str">
            <v>Chile</v>
          </cell>
          <cell r="H270">
            <v>2016</v>
          </cell>
        </row>
        <row r="271">
          <cell r="A271" t="str">
            <v>SRR1783158</v>
          </cell>
          <cell r="B271" t="str">
            <v xml:space="preserve"> cheese</v>
          </cell>
          <cell r="F271" t="str">
            <v>USA</v>
          </cell>
          <cell r="G271" t="str">
            <v>California</v>
          </cell>
          <cell r="H271">
            <v>2014</v>
          </cell>
        </row>
        <row r="272">
          <cell r="A272" t="str">
            <v>SRR8838775</v>
          </cell>
          <cell r="B272" t="str">
            <v xml:space="preserve"> cheese</v>
          </cell>
          <cell r="F272" t="str">
            <v>Chile</v>
          </cell>
          <cell r="H272">
            <v>2016</v>
          </cell>
        </row>
        <row r="273">
          <cell r="A273" t="str">
            <v>SRR3945594</v>
          </cell>
          <cell r="B273" t="str">
            <v xml:space="preserve"> moliterno al tartufo cheese</v>
          </cell>
          <cell r="C273" t="str">
            <v>sheep</v>
          </cell>
          <cell r="E273" t="str">
            <v>semi-hard or hard</v>
          </cell>
          <cell r="F273" t="str">
            <v>Italy</v>
          </cell>
          <cell r="H273">
            <v>2012</v>
          </cell>
        </row>
        <row r="274">
          <cell r="A274" t="str">
            <v>SRR5184994</v>
          </cell>
          <cell r="B274" t="str">
            <v xml:space="preserve"> cotija cheese</v>
          </cell>
          <cell r="C274" t="str">
            <v>cow</v>
          </cell>
          <cell r="F274" t="str">
            <v xml:space="preserve">Mexico </v>
          </cell>
          <cell r="H274">
            <v>2010</v>
          </cell>
        </row>
        <row r="275">
          <cell r="A275" t="str">
            <v>SRR2924594</v>
          </cell>
          <cell r="B275" t="str">
            <v xml:space="preserve"> soft ripened cheese</v>
          </cell>
          <cell r="E275" t="str">
            <v>soft</v>
          </cell>
          <cell r="F275" t="str">
            <v>USA</v>
          </cell>
          <cell r="G275" t="str">
            <v>Maryland</v>
          </cell>
          <cell r="H275">
            <v>2013</v>
          </cell>
        </row>
        <row r="276">
          <cell r="A276" t="str">
            <v>SRR3945602</v>
          </cell>
          <cell r="B276" t="str">
            <v xml:space="preserve"> gouda cheese wheel</v>
          </cell>
          <cell r="C276" t="str">
            <v>cow</v>
          </cell>
          <cell r="E276" t="str">
            <v>semi-hard or hard</v>
          </cell>
          <cell r="F276" t="str">
            <v>USA</v>
          </cell>
          <cell r="G276" t="str">
            <v>New York</v>
          </cell>
          <cell r="H276">
            <v>2013</v>
          </cell>
        </row>
        <row r="277">
          <cell r="A277" t="str">
            <v>SRR3113975</v>
          </cell>
          <cell r="B277" t="str">
            <v xml:space="preserve"> ripened pasteurized milk soft brie (camembert) cheese</v>
          </cell>
          <cell r="C277" t="str">
            <v>cow</v>
          </cell>
          <cell r="D277" t="str">
            <v>pasteurized</v>
          </cell>
          <cell r="E277" t="str">
            <v>soft</v>
          </cell>
          <cell r="F277" t="str">
            <v>Canada</v>
          </cell>
          <cell r="H277">
            <v>2002</v>
          </cell>
        </row>
        <row r="278">
          <cell r="A278" t="str">
            <v>SRR5409430</v>
          </cell>
          <cell r="B278" t="str">
            <v xml:space="preserve"> cheese</v>
          </cell>
          <cell r="F278" t="str">
            <v>USA</v>
          </cell>
          <cell r="G278" t="str">
            <v>Michigan</v>
          </cell>
          <cell r="H278">
            <v>2009</v>
          </cell>
        </row>
        <row r="279">
          <cell r="A279" t="str">
            <v>SRR8235627</v>
          </cell>
          <cell r="B279" t="str">
            <v xml:space="preserve"> bucheron goat cheese</v>
          </cell>
          <cell r="C279" t="str">
            <v>goat</v>
          </cell>
          <cell r="E279" t="str">
            <v>soft</v>
          </cell>
          <cell r="F279" t="str">
            <v>Israel</v>
          </cell>
          <cell r="H279">
            <v>2002</v>
          </cell>
        </row>
        <row r="280">
          <cell r="A280" t="str">
            <v>SRR13080043</v>
          </cell>
          <cell r="B280" t="str">
            <v xml:space="preserve"> cream cheese</v>
          </cell>
          <cell r="E280" t="str">
            <v>soft</v>
          </cell>
          <cell r="F280" t="str">
            <v>No data</v>
          </cell>
          <cell r="H280">
            <v>2020</v>
          </cell>
        </row>
        <row r="281">
          <cell r="A281" t="str">
            <v>SRR1917075</v>
          </cell>
          <cell r="B281" t="str">
            <v xml:space="preserve"> cotija cheese</v>
          </cell>
          <cell r="C281" t="str">
            <v>cow</v>
          </cell>
          <cell r="F281" t="str">
            <v>Mexico</v>
          </cell>
          <cell r="H281">
            <v>2003</v>
          </cell>
        </row>
        <row r="282">
          <cell r="A282" t="str">
            <v>SRR5409440</v>
          </cell>
          <cell r="B282" t="str">
            <v xml:space="preserve"> cheese</v>
          </cell>
          <cell r="F282" t="str">
            <v>USA</v>
          </cell>
          <cell r="G282" t="str">
            <v>Michigan</v>
          </cell>
          <cell r="H282">
            <v>2009</v>
          </cell>
        </row>
        <row r="283">
          <cell r="A283" t="str">
            <v>SRR1198878</v>
          </cell>
          <cell r="B283" t="str">
            <v xml:space="preserve"> fresh round cheese</v>
          </cell>
          <cell r="E283" t="str">
            <v>soft</v>
          </cell>
          <cell r="F283" t="str">
            <v>USA</v>
          </cell>
          <cell r="G283" t="str">
            <v>Washington</v>
          </cell>
          <cell r="H283">
            <v>2014</v>
          </cell>
        </row>
        <row r="284">
          <cell r="A284" t="str">
            <v>SRR8216395</v>
          </cell>
          <cell r="B284" t="str">
            <v xml:space="preserve"> fermier goat cheese</v>
          </cell>
          <cell r="C284" t="str">
            <v>goat</v>
          </cell>
          <cell r="F284" t="str">
            <v>Israel</v>
          </cell>
          <cell r="H284">
            <v>2002</v>
          </cell>
        </row>
        <row r="285">
          <cell r="A285" t="str">
            <v>SRR2584342</v>
          </cell>
          <cell r="B285" t="str">
            <v xml:space="preserve"> fresh cheese curd</v>
          </cell>
          <cell r="F285" t="str">
            <v>USA</v>
          </cell>
          <cell r="G285" t="str">
            <v>Florida</v>
          </cell>
          <cell r="H285">
            <v>2011</v>
          </cell>
        </row>
        <row r="286">
          <cell r="A286" t="str">
            <v>SRR3113964</v>
          </cell>
          <cell r="B286" t="str">
            <v xml:space="preserve"> ripened pasteurized milk soft cream cheese</v>
          </cell>
          <cell r="D286" t="str">
            <v>pasteurized</v>
          </cell>
          <cell r="E286" t="str">
            <v>soft</v>
          </cell>
          <cell r="F286" t="str">
            <v>Canada</v>
          </cell>
          <cell r="H286">
            <v>2002</v>
          </cell>
        </row>
        <row r="287">
          <cell r="A287" t="str">
            <v>SRR9729863</v>
          </cell>
          <cell r="B287" t="str">
            <v xml:space="preserve"> cheese</v>
          </cell>
          <cell r="F287" t="str">
            <v>Uruguay</v>
          </cell>
          <cell r="H287">
            <v>2016</v>
          </cell>
        </row>
        <row r="288">
          <cell r="A288" t="str">
            <v>SRR1812795</v>
          </cell>
          <cell r="B288" t="str">
            <v xml:space="preserve"> aged raw milk cheese</v>
          </cell>
          <cell r="D288" t="str">
            <v>raw</v>
          </cell>
          <cell r="F288" t="str">
            <v>USA</v>
          </cell>
          <cell r="G288" t="str">
            <v>New Hampshire</v>
          </cell>
          <cell r="H288">
            <v>2015</v>
          </cell>
        </row>
        <row r="289">
          <cell r="A289" t="str">
            <v>SRR8838481</v>
          </cell>
          <cell r="B289" t="str">
            <v xml:space="preserve"> cheese</v>
          </cell>
          <cell r="F289" t="str">
            <v>Chile</v>
          </cell>
          <cell r="H289">
            <v>2016</v>
          </cell>
        </row>
        <row r="290">
          <cell r="A290" t="str">
            <v>SRR3345865</v>
          </cell>
          <cell r="B290" t="str">
            <v xml:space="preserve"> cheese</v>
          </cell>
          <cell r="F290" t="str">
            <v>Italy</v>
          </cell>
          <cell r="H290">
            <v>2014</v>
          </cell>
        </row>
        <row r="291">
          <cell r="A291" t="str">
            <v>SRR5282220</v>
          </cell>
          <cell r="B291" t="str">
            <v xml:space="preserve"> soft cheese</v>
          </cell>
          <cell r="E291" t="str">
            <v>soft</v>
          </cell>
          <cell r="F291" t="str">
            <v>USA</v>
          </cell>
          <cell r="H291">
            <v>2017</v>
          </cell>
        </row>
        <row r="292">
          <cell r="A292" t="str">
            <v>SRR12572868</v>
          </cell>
          <cell r="B292" t="str">
            <v xml:space="preserve"> cheese</v>
          </cell>
          <cell r="F292" t="str">
            <v>USA</v>
          </cell>
          <cell r="H292">
            <v>2020</v>
          </cell>
        </row>
        <row r="293">
          <cell r="A293" t="str">
            <v>SRR8235369</v>
          </cell>
          <cell r="B293" t="str">
            <v xml:space="preserve"> mozarella cheese</v>
          </cell>
          <cell r="E293" t="str">
            <v>semi-soft</v>
          </cell>
          <cell r="F293" t="str">
            <v>USA</v>
          </cell>
          <cell r="G293" t="str">
            <v>Louisiana</v>
          </cell>
          <cell r="H293">
            <v>2002</v>
          </cell>
        </row>
        <row r="294">
          <cell r="A294" t="str">
            <v>SRR3173365</v>
          </cell>
          <cell r="B294" t="str">
            <v xml:space="preserve"> robiola pineta cheese</v>
          </cell>
          <cell r="E294" t="str">
            <v>soft</v>
          </cell>
          <cell r="F294" t="str">
            <v>Italy</v>
          </cell>
          <cell r="H294">
            <v>2008</v>
          </cell>
        </row>
        <row r="295">
          <cell r="A295" t="str">
            <v>SRR3215364</v>
          </cell>
          <cell r="B295" t="str">
            <v xml:space="preserve"> raw milk cheese</v>
          </cell>
          <cell r="D295" t="str">
            <v>raw</v>
          </cell>
          <cell r="F295" t="str">
            <v>Italy</v>
          </cell>
          <cell r="H295">
            <v>2011</v>
          </cell>
        </row>
        <row r="296">
          <cell r="A296" t="str">
            <v>SRR3173374</v>
          </cell>
          <cell r="B296" t="str">
            <v xml:space="preserve"> cheese</v>
          </cell>
          <cell r="F296" t="str">
            <v>Poland</v>
          </cell>
          <cell r="H296">
            <v>2009</v>
          </cell>
        </row>
        <row r="297">
          <cell r="A297" t="str">
            <v>SRR6293371</v>
          </cell>
          <cell r="B297" t="str">
            <v xml:space="preserve"> cheese</v>
          </cell>
          <cell r="F297" t="str">
            <v>USA</v>
          </cell>
          <cell r="G297" t="str">
            <v>New York</v>
          </cell>
          <cell r="H297">
            <v>2017</v>
          </cell>
        </row>
        <row r="298">
          <cell r="A298" t="str">
            <v>SRR6881693</v>
          </cell>
          <cell r="B298" t="str">
            <v xml:space="preserve"> soft cheese</v>
          </cell>
          <cell r="E298" t="str">
            <v>soft</v>
          </cell>
          <cell r="F298" t="str">
            <v>Italy</v>
          </cell>
          <cell r="H298">
            <v>2007</v>
          </cell>
        </row>
        <row r="299">
          <cell r="A299" t="str">
            <v>SRR1068583</v>
          </cell>
          <cell r="B299" t="str">
            <v xml:space="preserve"> ricotta cheese</v>
          </cell>
          <cell r="E299" t="str">
            <v>semi-soft or soft</v>
          </cell>
          <cell r="F299" t="str">
            <v>USA</v>
          </cell>
          <cell r="G299" t="str">
            <v>Connecticut</v>
          </cell>
          <cell r="H299" t="str">
            <v>No data</v>
          </cell>
        </row>
        <row r="300">
          <cell r="A300" t="str">
            <v>SRR7820050</v>
          </cell>
          <cell r="B300" t="str">
            <v xml:space="preserve"> burrata soft cheese</v>
          </cell>
          <cell r="E300" t="str">
            <v>soft</v>
          </cell>
          <cell r="F300" t="str">
            <v>Italy</v>
          </cell>
          <cell r="H300">
            <v>2008</v>
          </cell>
        </row>
        <row r="301">
          <cell r="A301" t="str">
            <v>SRR955387</v>
          </cell>
          <cell r="B301" t="str">
            <v xml:space="preserve"> cheese</v>
          </cell>
          <cell r="F301" t="str">
            <v>USA</v>
          </cell>
          <cell r="G301" t="str">
            <v>Minnesota</v>
          </cell>
          <cell r="H301">
            <v>2013</v>
          </cell>
        </row>
        <row r="302">
          <cell r="A302" t="str">
            <v>SRR8187276</v>
          </cell>
          <cell r="B302" t="str">
            <v xml:space="preserve"> cheese</v>
          </cell>
          <cell r="F302" t="str">
            <v>USA</v>
          </cell>
          <cell r="G302" t="str">
            <v>Michigan</v>
          </cell>
          <cell r="H302">
            <v>2018</v>
          </cell>
        </row>
        <row r="303">
          <cell r="A303" t="str">
            <v>SRR3114222</v>
          </cell>
          <cell r="B303" t="str">
            <v xml:space="preserve"> ripened pasteurized milk soft cheese curds</v>
          </cell>
          <cell r="D303" t="str">
            <v>pasteurized</v>
          </cell>
          <cell r="E303" t="str">
            <v>soft</v>
          </cell>
          <cell r="F303" t="str">
            <v>Canada</v>
          </cell>
          <cell r="G303"/>
          <cell r="H303">
            <v>2006</v>
          </cell>
        </row>
        <row r="304">
          <cell r="A304" t="str">
            <v>SRR8216314</v>
          </cell>
          <cell r="B304" t="str">
            <v xml:space="preserve"> queso fresco</v>
          </cell>
          <cell r="E304" t="str">
            <v>soft</v>
          </cell>
          <cell r="F304" t="str">
            <v>USA</v>
          </cell>
          <cell r="G304" t="str">
            <v>New York</v>
          </cell>
          <cell r="H304">
            <v>2004</v>
          </cell>
        </row>
        <row r="305">
          <cell r="A305" t="str">
            <v>SRR5380992</v>
          </cell>
          <cell r="B305" t="str">
            <v xml:space="preserve"> cheese</v>
          </cell>
          <cell r="F305" t="str">
            <v>USA</v>
          </cell>
          <cell r="G305" t="str">
            <v>New York</v>
          </cell>
          <cell r="H305">
            <v>2009</v>
          </cell>
        </row>
        <row r="306">
          <cell r="A306" t="str">
            <v>SRR5646644</v>
          </cell>
          <cell r="B306" t="str">
            <v xml:space="preserve"> cheese</v>
          </cell>
          <cell r="F306" t="str">
            <v>USA</v>
          </cell>
          <cell r="G306" t="str">
            <v>New York</v>
          </cell>
          <cell r="H306">
            <v>2008</v>
          </cell>
        </row>
        <row r="307">
          <cell r="A307" t="str">
            <v>SRR3945582</v>
          </cell>
          <cell r="B307" t="str">
            <v xml:space="preserve"> oaxaca string cheese</v>
          </cell>
          <cell r="C307" t="str">
            <v>cow</v>
          </cell>
          <cell r="D307" t="str">
            <v>pasteurized</v>
          </cell>
          <cell r="E307" t="str">
            <v>semi-hard</v>
          </cell>
          <cell r="F307" t="str">
            <v>USA</v>
          </cell>
          <cell r="G307" t="str">
            <v>New Jersey</v>
          </cell>
          <cell r="H307">
            <v>2010</v>
          </cell>
        </row>
        <row r="308">
          <cell r="A308" t="str">
            <v>SRR1767782</v>
          </cell>
          <cell r="B308" t="str">
            <v xml:space="preserve"> cheese</v>
          </cell>
          <cell r="F308" t="str">
            <v>USA</v>
          </cell>
          <cell r="G308" t="str">
            <v>California</v>
          </cell>
          <cell r="H308">
            <v>2014</v>
          </cell>
        </row>
        <row r="309">
          <cell r="A309" t="str">
            <v>SRR5629166</v>
          </cell>
          <cell r="B309" t="str">
            <v xml:space="preserve"> cheese\, mexican soft</v>
          </cell>
          <cell r="E309" t="str">
            <v>soft</v>
          </cell>
          <cell r="F309" t="str">
            <v>USA</v>
          </cell>
          <cell r="G309" t="str">
            <v>New Jersey</v>
          </cell>
          <cell r="H309">
            <v>2009</v>
          </cell>
        </row>
        <row r="310">
          <cell r="A310" t="str">
            <v>SRR8187275</v>
          </cell>
          <cell r="B310" t="str">
            <v xml:space="preserve"> cheese</v>
          </cell>
          <cell r="F310" t="str">
            <v>USA</v>
          </cell>
          <cell r="G310" t="str">
            <v>Michigan</v>
          </cell>
          <cell r="H310">
            <v>2018</v>
          </cell>
        </row>
        <row r="311">
          <cell r="A311" t="str">
            <v>SRR8216391</v>
          </cell>
          <cell r="B311" t="str">
            <v xml:space="preserve"> talleggio cheese</v>
          </cell>
          <cell r="C311" t="str">
            <v>cow</v>
          </cell>
          <cell r="E311" t="str">
            <v>semi-soft</v>
          </cell>
          <cell r="F311" t="str">
            <v>Italy</v>
          </cell>
          <cell r="H311">
            <v>2005</v>
          </cell>
        </row>
        <row r="312">
          <cell r="A312" t="str">
            <v>SRR5486794</v>
          </cell>
          <cell r="B312" t="str">
            <v xml:space="preserve"> cubed cheddar cheese</v>
          </cell>
          <cell r="C312" t="str">
            <v>cow</v>
          </cell>
          <cell r="E312" t="str">
            <v>hard</v>
          </cell>
          <cell r="F312" t="str">
            <v>USA</v>
          </cell>
          <cell r="G312" t="str">
            <v>California</v>
          </cell>
          <cell r="H312">
            <v>2011</v>
          </cell>
        </row>
        <row r="313">
          <cell r="A313" t="str">
            <v>SRR5342839</v>
          </cell>
          <cell r="B313" t="str">
            <v xml:space="preserve"> blue cheese</v>
          </cell>
          <cell r="F313" t="str">
            <v>USA</v>
          </cell>
          <cell r="G313" t="str">
            <v>Idaho</v>
          </cell>
          <cell r="H313">
            <v>2001</v>
          </cell>
        </row>
        <row r="314">
          <cell r="A314" t="str">
            <v>SRR1200763</v>
          </cell>
          <cell r="B314" t="str">
            <v xml:space="preserve"> spanish style cheese</v>
          </cell>
          <cell r="F314" t="str">
            <v>USA</v>
          </cell>
          <cell r="G314" t="str">
            <v>New York</v>
          </cell>
          <cell r="H314">
            <v>2012</v>
          </cell>
        </row>
        <row r="315">
          <cell r="A315" t="str">
            <v>SRR6860656</v>
          </cell>
          <cell r="B315" t="str">
            <v xml:space="preserve"> raw milk cheese aged 60 days</v>
          </cell>
          <cell r="D315" t="str">
            <v>raw</v>
          </cell>
          <cell r="F315" t="str">
            <v>USA</v>
          </cell>
          <cell r="G315" t="str">
            <v>New York</v>
          </cell>
          <cell r="H315">
            <v>2018</v>
          </cell>
        </row>
        <row r="316">
          <cell r="A316" t="str">
            <v>SRR2962368</v>
          </cell>
          <cell r="B316" t="str">
            <v xml:space="preserve"> american curd cheese</v>
          </cell>
          <cell r="F316" t="str">
            <v>USA</v>
          </cell>
          <cell r="G316" t="str">
            <v>Florida</v>
          </cell>
          <cell r="H316">
            <v>2015</v>
          </cell>
        </row>
        <row r="317">
          <cell r="A317" t="str">
            <v>SRR1980624</v>
          </cell>
          <cell r="B317" t="str">
            <v xml:space="preserve"> cheese</v>
          </cell>
          <cell r="F317" t="str">
            <v>USA</v>
          </cell>
          <cell r="G317" t="str">
            <v>Florida</v>
          </cell>
          <cell r="H317">
            <v>2014</v>
          </cell>
        </row>
        <row r="318">
          <cell r="A318" t="str">
            <v>SRR5645596</v>
          </cell>
          <cell r="B318" t="str">
            <v xml:space="preserve"> cheese</v>
          </cell>
          <cell r="F318" t="str">
            <v>USA</v>
          </cell>
          <cell r="G318" t="str">
            <v>Michigan</v>
          </cell>
          <cell r="H318">
            <v>2012</v>
          </cell>
        </row>
        <row r="319">
          <cell r="A319" t="str">
            <v>SRR2924601</v>
          </cell>
          <cell r="B319" t="str">
            <v xml:space="preserve"> fresh cheese</v>
          </cell>
          <cell r="E319" t="str">
            <v>soft</v>
          </cell>
          <cell r="F319" t="str">
            <v>USA</v>
          </cell>
          <cell r="G319" t="str">
            <v>Maryland</v>
          </cell>
          <cell r="H319">
            <v>2013</v>
          </cell>
        </row>
        <row r="320">
          <cell r="A320" t="str">
            <v>SRR3945510</v>
          </cell>
          <cell r="B320" t="str">
            <v xml:space="preserve"> queso fresco cheese</v>
          </cell>
          <cell r="E320" t="str">
            <v>soft</v>
          </cell>
          <cell r="F320" t="str">
            <v>USA</v>
          </cell>
          <cell r="G320" t="str">
            <v>New York</v>
          </cell>
          <cell r="H320">
            <v>1905</v>
          </cell>
        </row>
        <row r="321">
          <cell r="A321" t="str">
            <v>SRR4301094</v>
          </cell>
          <cell r="B321" t="str">
            <v xml:space="preserve"> cheese</v>
          </cell>
          <cell r="F321" t="str">
            <v>USA</v>
          </cell>
          <cell r="G321" t="str">
            <v>Florida</v>
          </cell>
          <cell r="H321">
            <v>2004</v>
          </cell>
        </row>
        <row r="322">
          <cell r="A322" t="str">
            <v>SRR1767818</v>
          </cell>
          <cell r="B322" t="str">
            <v xml:space="preserve"> cheese</v>
          </cell>
          <cell r="F322" t="str">
            <v>USA</v>
          </cell>
          <cell r="G322" t="str">
            <v>California</v>
          </cell>
          <cell r="H322">
            <v>2014</v>
          </cell>
        </row>
        <row r="323">
          <cell r="A323" t="str">
            <v>SRR3945509</v>
          </cell>
          <cell r="B323" t="str">
            <v xml:space="preserve"> morbier cheese (aged over 60 days)</v>
          </cell>
          <cell r="C323" t="str">
            <v>cow</v>
          </cell>
          <cell r="E323" t="str">
            <v>semi-soft</v>
          </cell>
          <cell r="F323" t="str">
            <v>France</v>
          </cell>
          <cell r="H323">
            <v>2010</v>
          </cell>
        </row>
        <row r="324">
          <cell r="A324" t="str">
            <v>SRR10695634</v>
          </cell>
          <cell r="B324" t="str">
            <v xml:space="preserve"> cheese</v>
          </cell>
          <cell r="F324" t="str">
            <v>USA</v>
          </cell>
          <cell r="G324" t="str">
            <v>Pennsylvania</v>
          </cell>
          <cell r="H324">
            <v>2019</v>
          </cell>
        </row>
        <row r="325">
          <cell r="A325" t="str">
            <v>SRR6425046</v>
          </cell>
          <cell r="B325" t="str">
            <v>fresh paneer cheese</v>
          </cell>
          <cell r="F325" t="str">
            <v>USA</v>
          </cell>
          <cell r="G325" t="str">
            <v>Florida</v>
          </cell>
          <cell r="H325">
            <v>2017</v>
          </cell>
        </row>
        <row r="326">
          <cell r="A326" t="str">
            <v>SRR5804999</v>
          </cell>
          <cell r="B326" t="str">
            <v xml:space="preserve"> cheese</v>
          </cell>
          <cell r="F326" t="str">
            <v>USA</v>
          </cell>
          <cell r="H326">
            <v>2017</v>
          </cell>
        </row>
        <row r="327">
          <cell r="A327" t="str">
            <v>SRR13415152</v>
          </cell>
          <cell r="B327" t="str">
            <v xml:space="preserve"> scrap swiss and cheddar cheese</v>
          </cell>
          <cell r="F327" t="str">
            <v>USA</v>
          </cell>
          <cell r="G327" t="str">
            <v>California</v>
          </cell>
          <cell r="H327">
            <v>2004</v>
          </cell>
        </row>
        <row r="328">
          <cell r="A328" t="str">
            <v>SRR6207755</v>
          </cell>
          <cell r="B328" t="str">
            <v xml:space="preserve"> pasteurized milk queso fresco wheels in vac-packed plastic</v>
          </cell>
          <cell r="F328" t="str">
            <v>USA</v>
          </cell>
          <cell r="G328" t="str">
            <v>Washington</v>
          </cell>
          <cell r="H328">
            <v>2010</v>
          </cell>
        </row>
        <row r="329">
          <cell r="A329" t="str">
            <v>SRR1566205</v>
          </cell>
          <cell r="B329" t="str">
            <v xml:space="preserve"> mexican-style soft cheese</v>
          </cell>
          <cell r="F329" t="str">
            <v>USA</v>
          </cell>
          <cell r="H329">
            <v>1994</v>
          </cell>
        </row>
        <row r="330">
          <cell r="A330" t="str">
            <v>SRR2751894</v>
          </cell>
          <cell r="B330" t="str">
            <v xml:space="preserve"> cheese</v>
          </cell>
          <cell r="F330" t="str">
            <v>France</v>
          </cell>
          <cell r="H330">
            <v>2015</v>
          </cell>
        </row>
        <row r="331">
          <cell r="A331" t="str">
            <v>SRR8216403</v>
          </cell>
          <cell r="B331" t="str">
            <v xml:space="preserve"> taleggio cheese</v>
          </cell>
          <cell r="F331" t="str">
            <v>Italy</v>
          </cell>
          <cell r="H331">
            <v>2006</v>
          </cell>
        </row>
        <row r="332">
          <cell r="A332" t="str">
            <v>SRR5409429</v>
          </cell>
          <cell r="B332" t="str">
            <v xml:space="preserve"> cheese</v>
          </cell>
          <cell r="F332" t="str">
            <v>USA</v>
          </cell>
          <cell r="G332" t="str">
            <v>Michigan</v>
          </cell>
          <cell r="H332">
            <v>2010</v>
          </cell>
        </row>
        <row r="333">
          <cell r="A333" t="str">
            <v>SRR3169084</v>
          </cell>
          <cell r="B333" t="str">
            <v>pasteurized ripened soft cheese curds</v>
          </cell>
          <cell r="F333" t="str">
            <v>Canada</v>
          </cell>
          <cell r="G333"/>
          <cell r="H333">
            <v>2006</v>
          </cell>
        </row>
        <row r="334">
          <cell r="A334" t="str">
            <v>SRR5282219</v>
          </cell>
          <cell r="B334" t="str">
            <v xml:space="preserve"> soft cheese</v>
          </cell>
          <cell r="F334" t="str">
            <v>USA</v>
          </cell>
          <cell r="H334">
            <v>2017</v>
          </cell>
        </row>
        <row r="335">
          <cell r="A335" t="str">
            <v>SRR3345686</v>
          </cell>
          <cell r="B335" t="str">
            <v xml:space="preserve"> cheese</v>
          </cell>
          <cell r="F335" t="str">
            <v>Italy</v>
          </cell>
          <cell r="H335">
            <v>2013</v>
          </cell>
        </row>
        <row r="336">
          <cell r="A336" t="str">
            <v>SRR1783170</v>
          </cell>
          <cell r="B336" t="str">
            <v xml:space="preserve"> cheese</v>
          </cell>
          <cell r="F336" t="str">
            <v>USA</v>
          </cell>
          <cell r="G336" t="str">
            <v>California</v>
          </cell>
          <cell r="H336">
            <v>2014</v>
          </cell>
        </row>
        <row r="337">
          <cell r="A337" t="str">
            <v>SRR5378782</v>
          </cell>
          <cell r="B337" t="str">
            <v xml:space="preserve"> spreadable cheese</v>
          </cell>
          <cell r="F337" t="str">
            <v>USA</v>
          </cell>
          <cell r="G337" t="str">
            <v>Illinois</v>
          </cell>
          <cell r="H337">
            <v>2001</v>
          </cell>
        </row>
        <row r="338">
          <cell r="A338" t="str">
            <v>SRR1783208</v>
          </cell>
          <cell r="B338" t="str">
            <v xml:space="preserve"> cheese</v>
          </cell>
          <cell r="F338" t="str">
            <v>USA</v>
          </cell>
          <cell r="G338" t="str">
            <v>California</v>
          </cell>
          <cell r="H338">
            <v>2014</v>
          </cell>
        </row>
        <row r="339">
          <cell r="A339" t="str">
            <v>SRR1917072</v>
          </cell>
          <cell r="B339" t="str">
            <v xml:space="preserve"> blue cheese</v>
          </cell>
          <cell r="F339" t="str">
            <v>USA</v>
          </cell>
          <cell r="G339" t="str">
            <v>Colorado</v>
          </cell>
          <cell r="H339">
            <v>2003</v>
          </cell>
        </row>
        <row r="340">
          <cell r="A340" t="str">
            <v>SRR3173377</v>
          </cell>
          <cell r="B340" t="str">
            <v xml:space="preserve"> queso fresco</v>
          </cell>
          <cell r="F340" t="str">
            <v>USA</v>
          </cell>
          <cell r="G340" t="str">
            <v>New Jersey</v>
          </cell>
          <cell r="H340">
            <v>2009</v>
          </cell>
        </row>
        <row r="341">
          <cell r="A341" t="str">
            <v>SRR5380200</v>
          </cell>
          <cell r="B341" t="str">
            <v xml:space="preserve"> raw milk cheese</v>
          </cell>
          <cell r="F341" t="str">
            <v>USA</v>
          </cell>
          <cell r="G341" t="str">
            <v>New York</v>
          </cell>
          <cell r="H341">
            <v>2017</v>
          </cell>
        </row>
        <row r="342">
          <cell r="A342" t="str">
            <v>SRR1763844</v>
          </cell>
          <cell r="B342" t="str">
            <v xml:space="preserve"> soft cheese</v>
          </cell>
          <cell r="F342" t="str">
            <v>France</v>
          </cell>
          <cell r="H342">
            <v>2014</v>
          </cell>
        </row>
        <row r="343">
          <cell r="A343" t="str">
            <v>SRR11851883</v>
          </cell>
          <cell r="B343" t="str">
            <v xml:space="preserve"> pecorino toscano cheese</v>
          </cell>
          <cell r="F343" t="str">
            <v>Italy</v>
          </cell>
          <cell r="H343">
            <v>2020</v>
          </cell>
        </row>
        <row r="344">
          <cell r="A344" t="str">
            <v>SRR11892190</v>
          </cell>
          <cell r="B344" t="str">
            <v xml:space="preserve"> raw milk cheese</v>
          </cell>
          <cell r="F344" t="str">
            <v>USA</v>
          </cell>
          <cell r="G344" t="str">
            <v>New York</v>
          </cell>
          <cell r="H344">
            <v>2020</v>
          </cell>
        </row>
        <row r="345">
          <cell r="A345" t="str">
            <v>SRR3173361</v>
          </cell>
          <cell r="B345" t="str">
            <v xml:space="preserve"> latin american cheese</v>
          </cell>
          <cell r="F345" t="str">
            <v>Mexico</v>
          </cell>
          <cell r="H345">
            <v>2007</v>
          </cell>
        </row>
        <row r="346">
          <cell r="A346" t="str">
            <v>SRR10843691</v>
          </cell>
          <cell r="B346" t="str">
            <v xml:space="preserve"> cheese</v>
          </cell>
          <cell r="F346" t="str">
            <v>USA</v>
          </cell>
          <cell r="G346" t="str">
            <v>Pennsylvania</v>
          </cell>
          <cell r="H346">
            <v>2019</v>
          </cell>
        </row>
        <row r="347">
          <cell r="A347" t="str">
            <v>SRR7758255</v>
          </cell>
          <cell r="B347" t="str">
            <v xml:space="preserve"> raw milk cheese</v>
          </cell>
          <cell r="F347" t="str">
            <v>USA</v>
          </cell>
          <cell r="G347" t="str">
            <v>New York</v>
          </cell>
          <cell r="H347">
            <v>2018</v>
          </cell>
        </row>
        <row r="348">
          <cell r="A348" t="str">
            <v>SRR8837525</v>
          </cell>
          <cell r="B348" t="str">
            <v xml:space="preserve"> cheese</v>
          </cell>
          <cell r="F348" t="str">
            <v>Chile</v>
          </cell>
          <cell r="H348">
            <v>2016</v>
          </cell>
        </row>
        <row r="349">
          <cell r="A349" t="str">
            <v>SRR3945588</v>
          </cell>
          <cell r="B349" t="str">
            <v xml:space="preserve"> queso fresco</v>
          </cell>
          <cell r="F349" t="str">
            <v>USA</v>
          </cell>
          <cell r="G349" t="str">
            <v>New Jersey</v>
          </cell>
          <cell r="H349">
            <v>2012</v>
          </cell>
        </row>
        <row r="350">
          <cell r="A350" t="str">
            <v>SRR10018439</v>
          </cell>
          <cell r="B350" t="str">
            <v xml:space="preserve"> cheese</v>
          </cell>
          <cell r="F350" t="str">
            <v>Uruguay</v>
          </cell>
          <cell r="H350">
            <v>2017</v>
          </cell>
        </row>
        <row r="351">
          <cell r="A351" t="str">
            <v>SRR5341554</v>
          </cell>
          <cell r="B351" t="str">
            <v xml:space="preserve"> blue cheese</v>
          </cell>
          <cell r="F351" t="str">
            <v>USA</v>
          </cell>
          <cell r="G351" t="str">
            <v>Idaho</v>
          </cell>
          <cell r="H351">
            <v>2001</v>
          </cell>
        </row>
        <row r="352">
          <cell r="A352" t="str">
            <v>SRR8838297</v>
          </cell>
          <cell r="B352" t="str">
            <v xml:space="preserve"> cheese</v>
          </cell>
          <cell r="F352" t="str">
            <v>Chile</v>
          </cell>
          <cell r="H352">
            <v>2016</v>
          </cell>
        </row>
        <row r="353">
          <cell r="A353" t="str">
            <v>SRR3215365</v>
          </cell>
          <cell r="B353" t="str">
            <v xml:space="preserve"> raw milk cheese</v>
          </cell>
          <cell r="F353" t="str">
            <v>Italy</v>
          </cell>
          <cell r="H353">
            <v>2011</v>
          </cell>
        </row>
        <row r="354">
          <cell r="A354" t="str">
            <v>SRR5418743</v>
          </cell>
          <cell r="B354" t="str">
            <v xml:space="preserve"> raw milk cheese</v>
          </cell>
          <cell r="F354" t="str">
            <v>USA</v>
          </cell>
          <cell r="G354" t="str">
            <v>Michigan</v>
          </cell>
          <cell r="H354">
            <v>2011</v>
          </cell>
        </row>
        <row r="355">
          <cell r="A355" t="str">
            <v>SRR8767342</v>
          </cell>
          <cell r="B355" t="str">
            <v xml:space="preserve"> cheese</v>
          </cell>
          <cell r="F355" t="str">
            <v>Chile</v>
          </cell>
          <cell r="H355">
            <v>2016</v>
          </cell>
        </row>
        <row r="356">
          <cell r="A356" t="str">
            <v>SRR1656981</v>
          </cell>
          <cell r="B356" t="str">
            <v xml:space="preserve"> cheese</v>
          </cell>
          <cell r="F356" t="str">
            <v>Germany</v>
          </cell>
          <cell r="H356">
            <v>2014</v>
          </cell>
        </row>
        <row r="357">
          <cell r="A357" t="str">
            <v>SRR8216396</v>
          </cell>
          <cell r="B357" t="str">
            <v xml:space="preserve"> cow's milk cheese</v>
          </cell>
          <cell r="F357" t="str">
            <v>Canada</v>
          </cell>
          <cell r="H357">
            <v>2004</v>
          </cell>
        </row>
        <row r="358">
          <cell r="A358" t="str">
            <v>SRR10804324</v>
          </cell>
          <cell r="B358" t="str">
            <v xml:space="preserve"> raw milk cheese</v>
          </cell>
          <cell r="F358" t="str">
            <v>USA</v>
          </cell>
          <cell r="G358" t="str">
            <v>New York</v>
          </cell>
          <cell r="H358">
            <v>2019</v>
          </cell>
        </row>
        <row r="359">
          <cell r="A359" t="str">
            <v>SRR3108919</v>
          </cell>
          <cell r="B359" t="str">
            <v>raw milk cheese</v>
          </cell>
          <cell r="F359" t="str">
            <v>Canada</v>
          </cell>
          <cell r="H359">
            <v>2009</v>
          </cell>
        </row>
        <row r="360">
          <cell r="A360" t="str">
            <v>SRR1664370</v>
          </cell>
          <cell r="B360" t="str">
            <v xml:space="preserve"> soft cheese</v>
          </cell>
          <cell r="F360" t="str">
            <v>France</v>
          </cell>
          <cell r="H360">
            <v>2014</v>
          </cell>
        </row>
        <row r="361">
          <cell r="A361" t="str">
            <v>SRR8707363</v>
          </cell>
          <cell r="B361" t="str">
            <v xml:space="preserve"> hard white cheese</v>
          </cell>
          <cell r="F361" t="str">
            <v>Colombia</v>
          </cell>
          <cell r="H361">
            <v>2018</v>
          </cell>
        </row>
        <row r="362">
          <cell r="A362" t="str">
            <v>SRR6881701</v>
          </cell>
          <cell r="B362" t="str">
            <v xml:space="preserve"> jack cheese</v>
          </cell>
          <cell r="F362" t="str">
            <v>USA</v>
          </cell>
          <cell r="G362" t="str">
            <v>California</v>
          </cell>
          <cell r="H362">
            <v>2006</v>
          </cell>
        </row>
        <row r="363">
          <cell r="A363" t="str">
            <v>SRR3181838</v>
          </cell>
          <cell r="B363" t="str">
            <v xml:space="preserve"> mexican white cheese</v>
          </cell>
          <cell r="F363" t="str">
            <v>Mexico</v>
          </cell>
          <cell r="H363">
            <v>2004</v>
          </cell>
        </row>
        <row r="364">
          <cell r="A364" t="str">
            <v>SRR1767835</v>
          </cell>
          <cell r="B364" t="str">
            <v xml:space="preserve"> cheese</v>
          </cell>
          <cell r="F364" t="str">
            <v>USA</v>
          </cell>
          <cell r="G364" t="str">
            <v>California</v>
          </cell>
          <cell r="H364">
            <v>2014</v>
          </cell>
        </row>
        <row r="365">
          <cell r="A365" t="str">
            <v>SRR6236887</v>
          </cell>
          <cell r="B365" t="str">
            <v xml:space="preserve"> raw milk cheese</v>
          </cell>
          <cell r="F365" t="str">
            <v>USA</v>
          </cell>
          <cell r="G365" t="str">
            <v>New York</v>
          </cell>
          <cell r="H365">
            <v>2017</v>
          </cell>
        </row>
        <row r="366">
          <cell r="A366" t="str">
            <v>SRR8837947</v>
          </cell>
          <cell r="B366" t="str">
            <v xml:space="preserve"> cheese</v>
          </cell>
          <cell r="F366" t="str">
            <v>Chile</v>
          </cell>
          <cell r="H366">
            <v>2016</v>
          </cell>
        </row>
        <row r="367">
          <cell r="A367" t="str">
            <v>SRR1767752</v>
          </cell>
          <cell r="B367" t="str">
            <v xml:space="preserve"> cheese</v>
          </cell>
          <cell r="F367" t="str">
            <v>USA</v>
          </cell>
          <cell r="G367" t="str">
            <v>California</v>
          </cell>
          <cell r="H367">
            <v>2014</v>
          </cell>
        </row>
        <row r="368">
          <cell r="A368" t="str">
            <v>SRR5758428</v>
          </cell>
          <cell r="B368" t="str">
            <v xml:space="preserve"> racelette cheese</v>
          </cell>
          <cell r="F368" t="str">
            <v>France</v>
          </cell>
          <cell r="H368">
            <v>2014</v>
          </cell>
        </row>
        <row r="369">
          <cell r="A369" t="str">
            <v>SRR10018688</v>
          </cell>
          <cell r="B369" t="str">
            <v xml:space="preserve"> cheese</v>
          </cell>
          <cell r="F369" t="str">
            <v>Uruguay</v>
          </cell>
          <cell r="H369">
            <v>2016</v>
          </cell>
        </row>
        <row r="370">
          <cell r="A370" t="str">
            <v>SRR9335562</v>
          </cell>
          <cell r="B370" t="str">
            <v xml:space="preserve"> raw milk cheese</v>
          </cell>
          <cell r="F370" t="str">
            <v>USA</v>
          </cell>
          <cell r="G370" t="str">
            <v>New York</v>
          </cell>
          <cell r="H370">
            <v>2019</v>
          </cell>
        </row>
        <row r="371">
          <cell r="A371" t="str">
            <v>SRR3945601</v>
          </cell>
          <cell r="B371" t="str">
            <v xml:space="preserve"> gorgonzola dolce cheese</v>
          </cell>
          <cell r="F371" t="str">
            <v>Italy</v>
          </cell>
          <cell r="H371">
            <v>2013</v>
          </cell>
        </row>
        <row r="372">
          <cell r="A372" t="str">
            <v>SRR5409414</v>
          </cell>
          <cell r="B372" t="str">
            <v xml:space="preserve"> raw goat cheese</v>
          </cell>
          <cell r="F372" t="str">
            <v>USA</v>
          </cell>
          <cell r="G372" t="str">
            <v>Michigan</v>
          </cell>
          <cell r="H372">
            <v>2010</v>
          </cell>
        </row>
        <row r="373">
          <cell r="A373" t="str">
            <v>SRR3215369</v>
          </cell>
          <cell r="B373" t="str">
            <v xml:space="preserve"> cheese</v>
          </cell>
          <cell r="F373" t="str">
            <v>Italy</v>
          </cell>
          <cell r="H373">
            <v>2011</v>
          </cell>
        </row>
        <row r="374">
          <cell r="A374" t="str">
            <v>SRR3173369</v>
          </cell>
          <cell r="B374" t="str">
            <v xml:space="preserve"> fresh cheese</v>
          </cell>
          <cell r="F374" t="str">
            <v>USA</v>
          </cell>
          <cell r="G374" t="str">
            <v>New York</v>
          </cell>
          <cell r="H374">
            <v>2009</v>
          </cell>
        </row>
        <row r="375">
          <cell r="A375" t="str">
            <v>SRR3606574</v>
          </cell>
          <cell r="B375" t="str">
            <v xml:space="preserve"> fresh mexican style cheese</v>
          </cell>
          <cell r="F375" t="str">
            <v>Mexico</v>
          </cell>
          <cell r="H375">
            <v>2007</v>
          </cell>
        </row>
        <row r="376">
          <cell r="A376" t="str">
            <v>SRR1378348</v>
          </cell>
          <cell r="B376" t="str">
            <v xml:space="preserve"> fontina cheese</v>
          </cell>
          <cell r="F376" t="str">
            <v>Italy</v>
          </cell>
          <cell r="H376">
            <v>2014</v>
          </cell>
        </row>
        <row r="377">
          <cell r="A377" t="str">
            <v>SRR1181541</v>
          </cell>
          <cell r="B377" t="str">
            <v xml:space="preserve"> cheese</v>
          </cell>
          <cell r="F377" t="str">
            <v>USA</v>
          </cell>
          <cell r="G377" t="str">
            <v>Maryland</v>
          </cell>
          <cell r="H377">
            <v>2014</v>
          </cell>
        </row>
        <row r="378">
          <cell r="A378" t="str">
            <v>SRR1767759</v>
          </cell>
          <cell r="B378" t="str">
            <v xml:space="preserve"> cheese</v>
          </cell>
          <cell r="F378" t="str">
            <v>USA</v>
          </cell>
          <cell r="G378" t="str">
            <v>California</v>
          </cell>
          <cell r="H378">
            <v>2014</v>
          </cell>
        </row>
        <row r="379">
          <cell r="A379" t="str">
            <v>SRR3113962</v>
          </cell>
          <cell r="B379" t="str">
            <v>ripened pasteurized soft cream cheese</v>
          </cell>
          <cell r="F379" t="str">
            <v>Canada</v>
          </cell>
          <cell r="H379">
            <v>2009</v>
          </cell>
        </row>
        <row r="380">
          <cell r="A380" t="str">
            <v>SRR5817944</v>
          </cell>
          <cell r="B380" t="str">
            <v xml:space="preserve"> cow/goat raw milk cheese</v>
          </cell>
          <cell r="F380" t="str">
            <v>USA</v>
          </cell>
          <cell r="G380" t="str">
            <v>Washington</v>
          </cell>
          <cell r="H380">
            <v>2010</v>
          </cell>
        </row>
        <row r="381">
          <cell r="A381" t="str">
            <v>SRR9335616</v>
          </cell>
          <cell r="B381" t="str">
            <v xml:space="preserve"> raw milk cheese</v>
          </cell>
          <cell r="F381" t="str">
            <v>USA</v>
          </cell>
          <cell r="G381" t="str">
            <v>New York</v>
          </cell>
          <cell r="H381">
            <v>2019</v>
          </cell>
        </row>
        <row r="382">
          <cell r="A382" t="str">
            <v>SRR2585424</v>
          </cell>
          <cell r="B382" t="str">
            <v xml:space="preserve"> cheese</v>
          </cell>
          <cell r="F382" t="str">
            <v>USA</v>
          </cell>
          <cell r="G382" t="str">
            <v>California</v>
          </cell>
          <cell r="H382">
            <v>2012</v>
          </cell>
        </row>
        <row r="383">
          <cell r="A383" t="str">
            <v>SRR6304922</v>
          </cell>
          <cell r="B383" t="str">
            <v xml:space="preserve"> mexican semisoft cheese</v>
          </cell>
          <cell r="F383" t="str">
            <v>Mexico</v>
          </cell>
          <cell r="H383">
            <v>2007</v>
          </cell>
        </row>
        <row r="384">
          <cell r="A384" t="str">
            <v>SRR6288338</v>
          </cell>
          <cell r="B384" t="str">
            <v xml:space="preserve"> brie cheese</v>
          </cell>
          <cell r="F384" t="str">
            <v>USA</v>
          </cell>
          <cell r="H384">
            <v>2004</v>
          </cell>
        </row>
        <row r="385">
          <cell r="A385" t="str">
            <v>SRR5409413</v>
          </cell>
          <cell r="B385" t="str">
            <v xml:space="preserve"> raw cheese</v>
          </cell>
          <cell r="F385" t="str">
            <v>USA</v>
          </cell>
          <cell r="G385" t="str">
            <v>Michigan</v>
          </cell>
          <cell r="H385">
            <v>2010</v>
          </cell>
        </row>
        <row r="386">
          <cell r="A386" t="str">
            <v>SRR8660428</v>
          </cell>
          <cell r="B386" t="str">
            <v xml:space="preserve"> cheese</v>
          </cell>
          <cell r="F386" t="str">
            <v>USA</v>
          </cell>
          <cell r="G386" t="str">
            <v>Washington</v>
          </cell>
          <cell r="H386">
            <v>2010</v>
          </cell>
        </row>
        <row r="387">
          <cell r="A387" t="str">
            <v>SRR6109294</v>
          </cell>
          <cell r="B387" t="str">
            <v xml:space="preserve"> cheese</v>
          </cell>
          <cell r="F387" t="str">
            <v>USA</v>
          </cell>
          <cell r="G387" t="str">
            <v>Michigan</v>
          </cell>
          <cell r="H387">
            <v>2012</v>
          </cell>
        </row>
        <row r="388">
          <cell r="A388" t="str">
            <v>SRR5947604</v>
          </cell>
          <cell r="B388" t="str">
            <v xml:space="preserve"> soft cheese</v>
          </cell>
          <cell r="F388" t="str">
            <v>USA</v>
          </cell>
          <cell r="G388" t="str">
            <v>Washington</v>
          </cell>
          <cell r="H388">
            <v>2010</v>
          </cell>
        </row>
        <row r="389">
          <cell r="A389" t="str">
            <v>SRR1068560</v>
          </cell>
          <cell r="B389" t="str">
            <v xml:space="preserve"> cheese</v>
          </cell>
          <cell r="F389" t="str">
            <v>USA</v>
          </cell>
          <cell r="G389" t="str">
            <v>Pennsylvania</v>
          </cell>
          <cell r="H389">
            <v>2012</v>
          </cell>
        </row>
        <row r="390">
          <cell r="A390" t="str">
            <v>SRR3945585</v>
          </cell>
          <cell r="B390" t="str">
            <v xml:space="preserve"> queso mahon cheese</v>
          </cell>
          <cell r="F390" t="str">
            <v>Spain</v>
          </cell>
          <cell r="H390">
            <v>2011</v>
          </cell>
        </row>
        <row r="391">
          <cell r="A391" t="str">
            <v>SRR8835970</v>
          </cell>
          <cell r="B391" t="str">
            <v xml:space="preserve"> cheese</v>
          </cell>
          <cell r="F391" t="str">
            <v>USA</v>
          </cell>
          <cell r="H391">
            <v>2017</v>
          </cell>
        </row>
        <row r="392">
          <cell r="A392" t="str">
            <v>SRR1566202</v>
          </cell>
          <cell r="B392" t="str">
            <v xml:space="preserve"> cheese pastry</v>
          </cell>
          <cell r="F392" t="str">
            <v>Italy</v>
          </cell>
          <cell r="H392">
            <v>1993</v>
          </cell>
        </row>
        <row r="393">
          <cell r="A393" t="str">
            <v>SRR1220774</v>
          </cell>
          <cell r="B393" t="str">
            <v xml:space="preserve"> cheese</v>
          </cell>
          <cell r="F393" t="str">
            <v>USA</v>
          </cell>
          <cell r="G393" t="str">
            <v>Minnesota</v>
          </cell>
          <cell r="H393">
            <v>2009</v>
          </cell>
        </row>
        <row r="394">
          <cell r="A394" t="str">
            <v>SRR1509585</v>
          </cell>
          <cell r="B394" t="str">
            <v xml:space="preserve"> ricotta cheese</v>
          </cell>
          <cell r="F394" t="str">
            <v>USA</v>
          </cell>
          <cell r="H394">
            <v>1987</v>
          </cell>
        </row>
        <row r="395">
          <cell r="A395" t="str">
            <v>SRR8172389</v>
          </cell>
          <cell r="B395" t="str">
            <v xml:space="preserve"> cheese</v>
          </cell>
          <cell r="F395" t="str">
            <v>USA</v>
          </cell>
          <cell r="G395" t="str">
            <v>Michigan</v>
          </cell>
          <cell r="H395">
            <v>2018</v>
          </cell>
        </row>
        <row r="396">
          <cell r="A396" t="str">
            <v>SRR4733511</v>
          </cell>
          <cell r="B396" t="str">
            <v xml:space="preserve"> cream cheese spread</v>
          </cell>
          <cell r="F396" t="str">
            <v>USA</v>
          </cell>
          <cell r="G396" t="str">
            <v>Minnesota</v>
          </cell>
          <cell r="H396">
            <v>2009</v>
          </cell>
        </row>
        <row r="397">
          <cell r="A397" t="str">
            <v>SRR1849330</v>
          </cell>
          <cell r="B397" t="str">
            <v xml:space="preserve"> vaucherin cheese</v>
          </cell>
          <cell r="F397" t="str">
            <v>Switzerland</v>
          </cell>
          <cell r="H397" t="str">
            <v>No data</v>
          </cell>
        </row>
        <row r="398">
          <cell r="A398" t="str">
            <v>SRR8767306</v>
          </cell>
          <cell r="B398" t="str">
            <v xml:space="preserve"> cheese</v>
          </cell>
          <cell r="F398" t="str">
            <v>Chile</v>
          </cell>
          <cell r="H398">
            <v>2017</v>
          </cell>
        </row>
        <row r="399">
          <cell r="A399" t="str">
            <v>SRR8767215</v>
          </cell>
          <cell r="B399" t="str">
            <v xml:space="preserve"> cheese</v>
          </cell>
          <cell r="F399" t="str">
            <v>Chile</v>
          </cell>
          <cell r="H399">
            <v>2016</v>
          </cell>
        </row>
        <row r="400">
          <cell r="A400" t="str">
            <v>SRR5486791</v>
          </cell>
          <cell r="B400" t="str">
            <v xml:space="preserve"> shredded cheddar cheese</v>
          </cell>
          <cell r="F400" t="str">
            <v>USA</v>
          </cell>
          <cell r="G400" t="str">
            <v>California</v>
          </cell>
          <cell r="H400">
            <v>2011</v>
          </cell>
        </row>
        <row r="401">
          <cell r="A401" t="str">
            <v>SRR8767780</v>
          </cell>
          <cell r="B401" t="str">
            <v xml:space="preserve"> cheese</v>
          </cell>
          <cell r="F401" t="str">
            <v>Chile</v>
          </cell>
          <cell r="H401">
            <v>2016</v>
          </cell>
        </row>
        <row r="402">
          <cell r="A402" t="str">
            <v>SRR8767230</v>
          </cell>
          <cell r="B402" t="str">
            <v xml:space="preserve"> cheese</v>
          </cell>
          <cell r="F402" t="str">
            <v>Chile</v>
          </cell>
          <cell r="H402">
            <v>2016</v>
          </cell>
        </row>
        <row r="403">
          <cell r="A403" t="str">
            <v>SRR1187584</v>
          </cell>
          <cell r="B403" t="str">
            <v xml:space="preserve"> fresh cheese curd</v>
          </cell>
          <cell r="F403" t="str">
            <v>USA</v>
          </cell>
          <cell r="G403" t="str">
            <v>Virginia</v>
          </cell>
          <cell r="H403">
            <v>2014</v>
          </cell>
        </row>
        <row r="404">
          <cell r="A404" t="str">
            <v>SRR3945617</v>
          </cell>
          <cell r="B404" t="str">
            <v xml:space="preserve"> moliterno al tartufo cheese</v>
          </cell>
          <cell r="F404" t="str">
            <v>Italy</v>
          </cell>
          <cell r="H404">
            <v>2012</v>
          </cell>
        </row>
        <row r="405">
          <cell r="A405" t="str">
            <v>SRR3173367</v>
          </cell>
          <cell r="B405" t="str">
            <v xml:space="preserve"> grated cheese</v>
          </cell>
          <cell r="F405" t="str">
            <v>USA</v>
          </cell>
          <cell r="G405" t="str">
            <v>New York</v>
          </cell>
          <cell r="H405">
            <v>2009</v>
          </cell>
        </row>
        <row r="406">
          <cell r="A406" t="str">
            <v>SRR5434214</v>
          </cell>
          <cell r="B406" t="str">
            <v xml:space="preserve"> cubed cheddar cheese</v>
          </cell>
          <cell r="F406" t="str">
            <v>USA</v>
          </cell>
          <cell r="G406" t="str">
            <v>California</v>
          </cell>
          <cell r="H406">
            <v>2011</v>
          </cell>
        </row>
        <row r="407">
          <cell r="A407" t="str">
            <v>SRR8502597</v>
          </cell>
          <cell r="B407" t="str">
            <v xml:space="preserve"> cheese</v>
          </cell>
          <cell r="F407" t="str">
            <v>USA</v>
          </cell>
          <cell r="G407" t="str">
            <v>Connecticut</v>
          </cell>
          <cell r="H407">
            <v>2018</v>
          </cell>
        </row>
        <row r="408">
          <cell r="A408" t="str">
            <v>SRR1610007</v>
          </cell>
          <cell r="B408" t="str">
            <v xml:space="preserve"> white cheese</v>
          </cell>
          <cell r="F408" t="str">
            <v>USA</v>
          </cell>
          <cell r="H408">
            <v>1994</v>
          </cell>
        </row>
        <row r="409">
          <cell r="A409" t="str">
            <v>SRR7889331</v>
          </cell>
          <cell r="B409" t="str">
            <v xml:space="preserve"> burrata soft cheese</v>
          </cell>
          <cell r="F409" t="str">
            <v>Italy</v>
          </cell>
          <cell r="H409">
            <v>2008</v>
          </cell>
        </row>
        <row r="410">
          <cell r="A410" t="str">
            <v>SRR3945603</v>
          </cell>
          <cell r="B410" t="str">
            <v xml:space="preserve"> gouda cheese wheel</v>
          </cell>
          <cell r="F410" t="str">
            <v>USA</v>
          </cell>
          <cell r="G410" t="str">
            <v>New York</v>
          </cell>
          <cell r="H410">
            <v>2013</v>
          </cell>
        </row>
        <row r="411">
          <cell r="A411" t="str">
            <v>SRR1181522</v>
          </cell>
          <cell r="B411" t="str">
            <v xml:space="preserve"> fresh cheese curd</v>
          </cell>
          <cell r="F411" t="str">
            <v>USA</v>
          </cell>
          <cell r="G411" t="str">
            <v>Virginia</v>
          </cell>
          <cell r="H411">
            <v>2014</v>
          </cell>
        </row>
        <row r="412">
          <cell r="A412" t="str">
            <v>SRR3173371</v>
          </cell>
          <cell r="B412" t="str">
            <v xml:space="preserve"> fresh cheese</v>
          </cell>
          <cell r="F412" t="str">
            <v>USA</v>
          </cell>
          <cell r="G412" t="str">
            <v>New York</v>
          </cell>
          <cell r="H412">
            <v>2009</v>
          </cell>
        </row>
        <row r="413">
          <cell r="A413" t="str">
            <v>SRR3945508</v>
          </cell>
          <cell r="B413" t="str">
            <v xml:space="preserve"> white hard cheese</v>
          </cell>
          <cell r="F413" t="str">
            <v>Colombia</v>
          </cell>
          <cell r="H413">
            <v>2009</v>
          </cell>
        </row>
        <row r="414">
          <cell r="A414" t="str">
            <v>SRR8215989</v>
          </cell>
          <cell r="B414" t="str">
            <v xml:space="preserve"> cheese</v>
          </cell>
          <cell r="F414" t="str">
            <v>Italy</v>
          </cell>
          <cell r="H414">
            <v>2003</v>
          </cell>
        </row>
        <row r="415">
          <cell r="A415" t="str">
            <v>SRR3173368</v>
          </cell>
          <cell r="B415" t="str">
            <v xml:space="preserve"> fresh cheese</v>
          </cell>
          <cell r="F415" t="str">
            <v>USA</v>
          </cell>
          <cell r="G415" t="str">
            <v>New York</v>
          </cell>
          <cell r="H415">
            <v>2009</v>
          </cell>
        </row>
        <row r="416">
          <cell r="A416" t="str">
            <v>SRR3173294</v>
          </cell>
          <cell r="B416" t="str">
            <v xml:space="preserve"> manouri cheese</v>
          </cell>
          <cell r="F416" t="str">
            <v>Greece</v>
          </cell>
          <cell r="H416">
            <v>2006</v>
          </cell>
        </row>
        <row r="417">
          <cell r="A417" t="str">
            <v>SRR8212866</v>
          </cell>
          <cell r="B417" t="str">
            <v xml:space="preserve"> cheese</v>
          </cell>
          <cell r="F417" t="str">
            <v>Italy</v>
          </cell>
          <cell r="H417">
            <v>2003</v>
          </cell>
        </row>
        <row r="418">
          <cell r="A418" t="str">
            <v>SRR8767308</v>
          </cell>
          <cell r="B418" t="str">
            <v xml:space="preserve"> cheese</v>
          </cell>
          <cell r="F418" t="str">
            <v>Chile</v>
          </cell>
          <cell r="H418">
            <v>2016</v>
          </cell>
        </row>
        <row r="419">
          <cell r="A419" t="str">
            <v>SRR6806222</v>
          </cell>
          <cell r="B419" t="str">
            <v>mexican soft cheese</v>
          </cell>
          <cell r="F419" t="str">
            <v>USA</v>
          </cell>
          <cell r="G419" t="str">
            <v>New Jersey</v>
          </cell>
          <cell r="H419">
            <v>2010</v>
          </cell>
        </row>
        <row r="420">
          <cell r="A420" t="str">
            <v>SRR5084482</v>
          </cell>
          <cell r="B420" t="str">
            <v xml:space="preserve"> bovine cheese blue</v>
          </cell>
          <cell r="F420" t="str">
            <v>Italy</v>
          </cell>
          <cell r="H420">
            <v>2004</v>
          </cell>
        </row>
        <row r="421">
          <cell r="A421" t="str">
            <v>SRR8187240</v>
          </cell>
          <cell r="B421" t="str">
            <v xml:space="preserve"> cheese</v>
          </cell>
          <cell r="F421" t="str">
            <v>USA</v>
          </cell>
          <cell r="G421" t="str">
            <v>Michigan</v>
          </cell>
          <cell r="H421">
            <v>2018</v>
          </cell>
        </row>
        <row r="422">
          <cell r="A422" t="str">
            <v>SRR8767395</v>
          </cell>
          <cell r="B422" t="str">
            <v xml:space="preserve"> cheese</v>
          </cell>
          <cell r="F422" t="str">
            <v>Chile</v>
          </cell>
          <cell r="H422">
            <v>2016</v>
          </cell>
        </row>
        <row r="423">
          <cell r="A423" t="str">
            <v>SRR1610009</v>
          </cell>
          <cell r="B423" t="str">
            <v xml:space="preserve"> white cheese</v>
          </cell>
          <cell r="F423" t="str">
            <v>USA</v>
          </cell>
          <cell r="H423">
            <v>1994</v>
          </cell>
        </row>
        <row r="424">
          <cell r="A424" t="str">
            <v>SRR3215375</v>
          </cell>
          <cell r="B424" t="str">
            <v xml:space="preserve"> thermized milk cheese</v>
          </cell>
          <cell r="F424" t="str">
            <v>Italy</v>
          </cell>
          <cell r="H424">
            <v>2011</v>
          </cell>
        </row>
        <row r="425">
          <cell r="A425" t="str">
            <v>SRR5817943</v>
          </cell>
          <cell r="B425" t="str">
            <v xml:space="preserve"> cow/goat raw milk cheese</v>
          </cell>
          <cell r="F425" t="str">
            <v>USA</v>
          </cell>
          <cell r="G425" t="str">
            <v>Washington</v>
          </cell>
          <cell r="H425">
            <v>2010</v>
          </cell>
        </row>
        <row r="426">
          <cell r="A426" t="str">
            <v>SRR8767802</v>
          </cell>
          <cell r="B426" t="str">
            <v xml:space="preserve"> cheese</v>
          </cell>
          <cell r="F426" t="str">
            <v>Chile</v>
          </cell>
          <cell r="H426">
            <v>2016</v>
          </cell>
        </row>
        <row r="427">
          <cell r="A427" t="str">
            <v>SRR5646645</v>
          </cell>
          <cell r="B427" t="str">
            <v xml:space="preserve"> cheese</v>
          </cell>
          <cell r="F427" t="str">
            <v>USA</v>
          </cell>
          <cell r="G427" t="str">
            <v>New York</v>
          </cell>
          <cell r="H427">
            <v>2008</v>
          </cell>
        </row>
        <row r="428">
          <cell r="A428" t="str">
            <v>SRR8767767</v>
          </cell>
          <cell r="B428" t="str">
            <v xml:space="preserve"> cheese</v>
          </cell>
          <cell r="F428" t="str">
            <v>Chile</v>
          </cell>
          <cell r="H428">
            <v>2016</v>
          </cell>
        </row>
        <row r="429">
          <cell r="A429" t="str">
            <v>SRR3173570</v>
          </cell>
          <cell r="B429" t="str">
            <v xml:space="preserve"> string cheese</v>
          </cell>
          <cell r="F429" t="str">
            <v>USA</v>
          </cell>
          <cell r="G429" t="str">
            <v>Florida</v>
          </cell>
          <cell r="H429">
            <v>2008</v>
          </cell>
        </row>
        <row r="430">
          <cell r="A430" t="str">
            <v>SRR6293329</v>
          </cell>
          <cell r="B430" t="str">
            <v xml:space="preserve"> cheese</v>
          </cell>
          <cell r="F430" t="str">
            <v>USA</v>
          </cell>
          <cell r="G430" t="str">
            <v>New York</v>
          </cell>
          <cell r="H430">
            <v>2017</v>
          </cell>
        </row>
        <row r="431">
          <cell r="A431" t="str">
            <v>SRR1181567</v>
          </cell>
          <cell r="B431" t="str">
            <v xml:space="preserve"> cheese</v>
          </cell>
          <cell r="F431" t="str">
            <v>USA</v>
          </cell>
          <cell r="G431" t="str">
            <v>Maryland</v>
          </cell>
          <cell r="H431">
            <v>2014</v>
          </cell>
        </row>
        <row r="432">
          <cell r="A432" t="str">
            <v>SRR7819672</v>
          </cell>
          <cell r="B432" t="str">
            <v xml:space="preserve"> burrata soft cheese</v>
          </cell>
          <cell r="F432" t="str">
            <v>Italy</v>
          </cell>
          <cell r="H432">
            <v>2008</v>
          </cell>
        </row>
        <row r="433">
          <cell r="A433" t="str">
            <v>SRR3181836</v>
          </cell>
          <cell r="B433" t="str">
            <v xml:space="preserve"> blue cheese</v>
          </cell>
          <cell r="F433" t="str">
            <v>USA</v>
          </cell>
          <cell r="H433">
            <v>2011</v>
          </cell>
        </row>
        <row r="434">
          <cell r="A434" t="str">
            <v>SRR5341888</v>
          </cell>
          <cell r="B434" t="str">
            <v xml:space="preserve"> cheese</v>
          </cell>
          <cell r="F434" t="str">
            <v>USA</v>
          </cell>
          <cell r="G434" t="str">
            <v>New York</v>
          </cell>
          <cell r="H434">
            <v>2017</v>
          </cell>
        </row>
        <row r="435">
          <cell r="A435" t="str">
            <v>SRR6860838</v>
          </cell>
          <cell r="B435" t="str">
            <v xml:space="preserve"> raw milk cheese aged 60 days</v>
          </cell>
          <cell r="F435" t="str">
            <v>USA</v>
          </cell>
          <cell r="G435" t="str">
            <v>New York</v>
          </cell>
          <cell r="H435">
            <v>2019</v>
          </cell>
        </row>
        <row r="436">
          <cell r="A436" t="str">
            <v>SRR8261009</v>
          </cell>
          <cell r="B436" t="str">
            <v xml:space="preserve"> taleggio cheese</v>
          </cell>
          <cell r="F436" t="str">
            <v>Italy</v>
          </cell>
          <cell r="H436">
            <v>2005</v>
          </cell>
        </row>
        <row r="437">
          <cell r="A437" t="str">
            <v>SRR3309226</v>
          </cell>
          <cell r="B437" t="str">
            <v xml:space="preserve"> gouda cheese</v>
          </cell>
          <cell r="F437" t="str">
            <v>USA</v>
          </cell>
          <cell r="G437" t="str">
            <v>Florida</v>
          </cell>
          <cell r="H437">
            <v>2007</v>
          </cell>
        </row>
        <row r="438">
          <cell r="A438" t="str">
            <v>SRR8767386</v>
          </cell>
          <cell r="B438" t="str">
            <v xml:space="preserve"> cheese</v>
          </cell>
          <cell r="F438" t="str">
            <v>Chile</v>
          </cell>
          <cell r="H438">
            <v>2016</v>
          </cell>
        </row>
        <row r="439">
          <cell r="A439" t="str">
            <v>SRR8837447</v>
          </cell>
          <cell r="B439" t="str">
            <v xml:space="preserve"> cheese</v>
          </cell>
          <cell r="F439" t="str">
            <v>Chile</v>
          </cell>
          <cell r="H439">
            <v>2016</v>
          </cell>
        </row>
        <row r="440">
          <cell r="A440" t="str">
            <v>SRR8767293</v>
          </cell>
          <cell r="B440" t="str">
            <v xml:space="preserve"> cheese</v>
          </cell>
          <cell r="F440" t="str">
            <v>Chile</v>
          </cell>
          <cell r="H440">
            <v>2017</v>
          </cell>
        </row>
        <row r="441">
          <cell r="A441" t="str">
            <v>SRR5409438</v>
          </cell>
          <cell r="B441" t="str">
            <v xml:space="preserve"> cheese</v>
          </cell>
          <cell r="F441" t="str">
            <v>USA</v>
          </cell>
          <cell r="G441" t="str">
            <v>Michigan</v>
          </cell>
          <cell r="H441">
            <v>2009</v>
          </cell>
        </row>
        <row r="442">
          <cell r="A442" t="str">
            <v>SRR3173362</v>
          </cell>
          <cell r="B442" t="str">
            <v xml:space="preserve"> latin american cheese</v>
          </cell>
          <cell r="F442" t="str">
            <v>Mexico</v>
          </cell>
          <cell r="H442">
            <v>2007</v>
          </cell>
        </row>
        <row r="443">
          <cell r="A443" t="str">
            <v>SRR8838777</v>
          </cell>
          <cell r="B443" t="str">
            <v xml:space="preserve"> cheese</v>
          </cell>
          <cell r="F443" t="str">
            <v>Chile</v>
          </cell>
          <cell r="H443">
            <v>2016</v>
          </cell>
        </row>
        <row r="444">
          <cell r="A444" t="str">
            <v>SRR1818069</v>
          </cell>
          <cell r="B444" t="str">
            <v xml:space="preserve"> vaucherin cheese</v>
          </cell>
          <cell r="F444" t="str">
            <v>Switzerland</v>
          </cell>
          <cell r="H444" t="str">
            <v>No data</v>
          </cell>
        </row>
        <row r="445">
          <cell r="A445" t="str">
            <v>SRR5811621</v>
          </cell>
          <cell r="B445" t="str">
            <v xml:space="preserve"> goat cheese</v>
          </cell>
          <cell r="F445" t="str">
            <v>Spain</v>
          </cell>
          <cell r="H445">
            <v>2009</v>
          </cell>
        </row>
        <row r="446">
          <cell r="A446" t="str">
            <v>SRR8767305</v>
          </cell>
          <cell r="B446" t="str">
            <v xml:space="preserve"> cheese</v>
          </cell>
          <cell r="F446" t="str">
            <v>Chile</v>
          </cell>
          <cell r="H446">
            <v>2017</v>
          </cell>
        </row>
        <row r="447">
          <cell r="A447" t="str">
            <v>SRR9732315</v>
          </cell>
          <cell r="B447" t="str">
            <v xml:space="preserve"> cheese</v>
          </cell>
          <cell r="F447" t="str">
            <v>Uruguay</v>
          </cell>
          <cell r="H447">
            <v>2011</v>
          </cell>
        </row>
        <row r="448">
          <cell r="A448" t="str">
            <v>SRR5680838</v>
          </cell>
          <cell r="B448" t="str">
            <v xml:space="preserve"> raw cheese</v>
          </cell>
          <cell r="F448" t="str">
            <v>USA</v>
          </cell>
          <cell r="G448" t="str">
            <v>Michigan</v>
          </cell>
          <cell r="H448">
            <v>2010</v>
          </cell>
        </row>
        <row r="449">
          <cell r="A449" t="str">
            <v>SRR8767731</v>
          </cell>
          <cell r="B449" t="str">
            <v xml:space="preserve"> cheese</v>
          </cell>
          <cell r="F449" t="str">
            <v>Chile</v>
          </cell>
          <cell r="H449">
            <v>2016</v>
          </cell>
        </row>
        <row r="450">
          <cell r="A450" t="str">
            <v>SRR12125096</v>
          </cell>
          <cell r="B450" t="str">
            <v xml:space="preserve"> raw milk cheese</v>
          </cell>
          <cell r="F450" t="str">
            <v>USA</v>
          </cell>
          <cell r="G450" t="str">
            <v>New York</v>
          </cell>
          <cell r="H450">
            <v>2020</v>
          </cell>
        </row>
        <row r="451">
          <cell r="A451" t="str">
            <v>SRR1481681</v>
          </cell>
          <cell r="B451" t="str">
            <v>cheese</v>
          </cell>
          <cell r="F451" t="str">
            <v>No data</v>
          </cell>
          <cell r="H451">
            <v>1986</v>
          </cell>
        </row>
        <row r="452">
          <cell r="A452" t="str">
            <v>SRR4098793</v>
          </cell>
          <cell r="B452" t="str">
            <v xml:space="preserve"> soft white mexican cheese</v>
          </cell>
          <cell r="F452" t="str">
            <v>Mexico</v>
          </cell>
          <cell r="H452">
            <v>2003</v>
          </cell>
        </row>
        <row r="453">
          <cell r="A453" t="str">
            <v>SRR5341886</v>
          </cell>
          <cell r="B453" t="str">
            <v xml:space="preserve"> cheese</v>
          </cell>
          <cell r="F453" t="str">
            <v>USA</v>
          </cell>
          <cell r="G453" t="str">
            <v>New York</v>
          </cell>
          <cell r="H453">
            <v>2017</v>
          </cell>
        </row>
        <row r="454">
          <cell r="A454" t="str">
            <v>SRR3945586</v>
          </cell>
          <cell r="B454" t="str">
            <v xml:space="preserve"> queso mahon cheese</v>
          </cell>
          <cell r="F454" t="str">
            <v>Spain</v>
          </cell>
          <cell r="H454">
            <v>2011</v>
          </cell>
        </row>
        <row r="455">
          <cell r="A455" t="str">
            <v>SRR11892356</v>
          </cell>
          <cell r="B455" t="str">
            <v xml:space="preserve"> raw milk cheese</v>
          </cell>
          <cell r="F455" t="str">
            <v>USA</v>
          </cell>
          <cell r="G455" t="str">
            <v>New York</v>
          </cell>
          <cell r="H455">
            <v>2020</v>
          </cell>
        </row>
        <row r="456">
          <cell r="A456" t="str">
            <v>SRR3945584</v>
          </cell>
          <cell r="B456" t="str">
            <v xml:space="preserve"> gorgonzola cheese</v>
          </cell>
          <cell r="F456" t="str">
            <v>Italy</v>
          </cell>
          <cell r="H456">
            <v>2011</v>
          </cell>
        </row>
        <row r="457">
          <cell r="A457" t="str">
            <v>SRR8767212</v>
          </cell>
          <cell r="B457" t="str">
            <v xml:space="preserve"> cheese</v>
          </cell>
          <cell r="F457" t="str">
            <v>Chile</v>
          </cell>
          <cell r="H457">
            <v>2017</v>
          </cell>
        </row>
        <row r="458">
          <cell r="A458" t="str">
            <v>SRR8767362</v>
          </cell>
          <cell r="B458" t="str">
            <v xml:space="preserve"> cheese</v>
          </cell>
          <cell r="F458" t="str">
            <v>Chile</v>
          </cell>
          <cell r="H458">
            <v>2017</v>
          </cell>
        </row>
        <row r="459">
          <cell r="A459" t="str">
            <v>SRR3173366</v>
          </cell>
          <cell r="B459" t="str">
            <v xml:space="preserve"> grated cheese</v>
          </cell>
          <cell r="F459" t="str">
            <v>USA</v>
          </cell>
          <cell r="G459" t="str">
            <v>New York</v>
          </cell>
          <cell r="H459">
            <v>2009</v>
          </cell>
        </row>
        <row r="460">
          <cell r="A460" t="str">
            <v>SRR3173378</v>
          </cell>
          <cell r="B460" t="str">
            <v xml:space="preserve"> queso fresco</v>
          </cell>
          <cell r="F460" t="str">
            <v>USA</v>
          </cell>
          <cell r="G460" t="str">
            <v>New Jersey</v>
          </cell>
          <cell r="H460">
            <v>2009</v>
          </cell>
        </row>
        <row r="461">
          <cell r="A461" t="str">
            <v>SRR3945583</v>
          </cell>
          <cell r="B461" t="str">
            <v xml:space="preserve"> gorgonzola cheese</v>
          </cell>
          <cell r="F461" t="str">
            <v>Italy</v>
          </cell>
          <cell r="H461">
            <v>2011</v>
          </cell>
        </row>
        <row r="462">
          <cell r="A462" t="str">
            <v>SRR8767573</v>
          </cell>
          <cell r="B462" t="str">
            <v xml:space="preserve"> cheese</v>
          </cell>
          <cell r="F462" t="str">
            <v>Chile</v>
          </cell>
          <cell r="H462">
            <v>2016</v>
          </cell>
        </row>
        <row r="463">
          <cell r="A463" t="str">
            <v>SRR5947606</v>
          </cell>
          <cell r="B463" t="str">
            <v xml:space="preserve"> soft cheese</v>
          </cell>
          <cell r="F463" t="str">
            <v>USA</v>
          </cell>
          <cell r="G463" t="str">
            <v>Washington</v>
          </cell>
          <cell r="H463">
            <v>2010</v>
          </cell>
        </row>
        <row r="464">
          <cell r="A464" t="str">
            <v>SRR8535379</v>
          </cell>
          <cell r="B464" t="str">
            <v xml:space="preserve"> quesillo oaxaca string cheese</v>
          </cell>
          <cell r="F464" t="str">
            <v>Mexico</v>
          </cell>
          <cell r="H464">
            <v>2010</v>
          </cell>
        </row>
        <row r="465">
          <cell r="A465" t="str">
            <v>SRR4098792</v>
          </cell>
          <cell r="B465" t="str">
            <v xml:space="preserve"> mexican cheese</v>
          </cell>
          <cell r="F465" t="str">
            <v>Mexico</v>
          </cell>
          <cell r="H465">
            <v>2003</v>
          </cell>
        </row>
        <row r="466">
          <cell r="A466" t="str">
            <v>SRR3606563</v>
          </cell>
          <cell r="B466" t="str">
            <v xml:space="preserve"> queso fresco</v>
          </cell>
          <cell r="F466" t="str">
            <v>USA</v>
          </cell>
          <cell r="G466" t="str">
            <v>Michigan</v>
          </cell>
          <cell r="H466">
            <v>2009</v>
          </cell>
        </row>
        <row r="467">
          <cell r="A467" t="str">
            <v>SRR3945587</v>
          </cell>
          <cell r="B467" t="str">
            <v xml:space="preserve"> sheep's milk cheese</v>
          </cell>
          <cell r="F467" t="str">
            <v>Portugal</v>
          </cell>
          <cell r="H467">
            <v>2011</v>
          </cell>
        </row>
        <row r="468">
          <cell r="A468" t="str">
            <v>SRR8767576</v>
          </cell>
          <cell r="B468" t="str">
            <v xml:space="preserve"> cheese</v>
          </cell>
          <cell r="F468" t="str">
            <v>Chile</v>
          </cell>
          <cell r="H468">
            <v>2016</v>
          </cell>
        </row>
        <row r="469">
          <cell r="A469" t="str">
            <v>SRR8235470</v>
          </cell>
          <cell r="B469" t="str">
            <v xml:space="preserve"> pasteurized cows' milk cheese</v>
          </cell>
          <cell r="F469" t="str">
            <v>USA</v>
          </cell>
          <cell r="G469" t="str">
            <v>New York</v>
          </cell>
          <cell r="H469">
            <v>2018</v>
          </cell>
        </row>
        <row r="470">
          <cell r="A470" t="str">
            <v>SRR3945589</v>
          </cell>
          <cell r="B470" t="str">
            <v xml:space="preserve"> queso fresco</v>
          </cell>
          <cell r="F470" t="str">
            <v>USA</v>
          </cell>
          <cell r="G470" t="str">
            <v>New Jersey</v>
          </cell>
          <cell r="H470">
            <v>2012</v>
          </cell>
        </row>
        <row r="471">
          <cell r="A471" t="str">
            <v>SRR10268947</v>
          </cell>
          <cell r="B471" t="str">
            <v xml:space="preserve"> Raw milk cheese</v>
          </cell>
          <cell r="F471" t="str">
            <v>USA</v>
          </cell>
          <cell r="G471" t="str">
            <v>New York</v>
          </cell>
          <cell r="H471">
            <v>2018</v>
          </cell>
        </row>
        <row r="472">
          <cell r="A472" t="str">
            <v>SRR3168987</v>
          </cell>
          <cell r="B472" t="str">
            <v>ripened pasteurized soft cheese curds</v>
          </cell>
          <cell r="F472" t="str">
            <v>Canada</v>
          </cell>
          <cell r="G472"/>
          <cell r="H472">
            <v>2006</v>
          </cell>
        </row>
        <row r="473">
          <cell r="A473" t="str">
            <v>SRR8767307</v>
          </cell>
          <cell r="B473" t="str">
            <v xml:space="preserve"> cheese</v>
          </cell>
          <cell r="F473" t="str">
            <v>Chile</v>
          </cell>
          <cell r="H473">
            <v>2017</v>
          </cell>
        </row>
        <row r="474">
          <cell r="A474" t="str">
            <v>SRR8767397</v>
          </cell>
          <cell r="B474" t="str">
            <v xml:space="preserve"> cheese</v>
          </cell>
          <cell r="F474" t="str">
            <v>Chile</v>
          </cell>
          <cell r="H474">
            <v>2016</v>
          </cell>
        </row>
        <row r="475">
          <cell r="A475" t="str">
            <v>SRR1187440</v>
          </cell>
          <cell r="B475" t="str">
            <v xml:space="preserve"> fresh cheese curd</v>
          </cell>
          <cell r="F475" t="str">
            <v>USA</v>
          </cell>
          <cell r="G475" t="str">
            <v>Virginia</v>
          </cell>
          <cell r="H475">
            <v>2014</v>
          </cell>
        </row>
        <row r="476">
          <cell r="A476" t="str">
            <v>SRR3112627</v>
          </cell>
          <cell r="B476" t="str">
            <v>ripened pasteurized soft cream cheese</v>
          </cell>
          <cell r="F476" t="str">
            <v>Canada</v>
          </cell>
          <cell r="H476">
            <v>2002</v>
          </cell>
        </row>
        <row r="477">
          <cell r="A477" t="str">
            <v>SRR1610016</v>
          </cell>
          <cell r="B477" t="str">
            <v xml:space="preserve"> r. salinas cheese</v>
          </cell>
          <cell r="F477" t="str">
            <v>USA</v>
          </cell>
          <cell r="H477">
            <v>1994</v>
          </cell>
        </row>
        <row r="478">
          <cell r="A478" t="str">
            <v>SRR3928631</v>
          </cell>
          <cell r="B478" t="str">
            <v xml:space="preserve"> soft white cheese</v>
          </cell>
          <cell r="F478" t="str">
            <v>USA</v>
          </cell>
          <cell r="G478" t="str">
            <v>Florida</v>
          </cell>
          <cell r="H478">
            <v>2006</v>
          </cell>
        </row>
        <row r="479">
          <cell r="A479" t="str">
            <v>SRR2811169</v>
          </cell>
          <cell r="B479" t="str">
            <v xml:space="preserve"> blue stilton cheese</v>
          </cell>
          <cell r="F479" t="str">
            <v>USA</v>
          </cell>
          <cell r="G479" t="str">
            <v>Florida</v>
          </cell>
          <cell r="H479">
            <v>2015</v>
          </cell>
        </row>
        <row r="480">
          <cell r="A480" t="str">
            <v>SRR3173360</v>
          </cell>
          <cell r="B480" t="str">
            <v xml:space="preserve"> manouri cheese</v>
          </cell>
          <cell r="F480" t="str">
            <v>Greece</v>
          </cell>
          <cell r="H480">
            <v>2006</v>
          </cell>
        </row>
        <row r="481">
          <cell r="A481" t="str">
            <v>SRR10843645</v>
          </cell>
          <cell r="B481" t="str">
            <v xml:space="preserve"> cheese</v>
          </cell>
          <cell r="F481" t="str">
            <v>USA</v>
          </cell>
          <cell r="G481" t="str">
            <v>Pennsylvania</v>
          </cell>
          <cell r="H481">
            <v>2019</v>
          </cell>
        </row>
        <row r="482">
          <cell r="A482" t="str">
            <v>SRR6000474</v>
          </cell>
          <cell r="B482" t="str">
            <v>queso fresco</v>
          </cell>
          <cell r="F482" t="str">
            <v>USA</v>
          </cell>
          <cell r="G482" t="str">
            <v>New York</v>
          </cell>
          <cell r="H482">
            <v>2009</v>
          </cell>
        </row>
        <row r="483">
          <cell r="A483" t="str">
            <v>SRR3345926</v>
          </cell>
          <cell r="B483" t="str">
            <v xml:space="preserve"> cheese</v>
          </cell>
          <cell r="F483" t="str">
            <v>Italy</v>
          </cell>
          <cell r="H483">
            <v>2011</v>
          </cell>
        </row>
        <row r="484">
          <cell r="A484" t="str">
            <v>SRR1556976</v>
          </cell>
          <cell r="B484" t="str">
            <v xml:space="preserve"> cheese</v>
          </cell>
          <cell r="F484" t="str">
            <v>USA</v>
          </cell>
          <cell r="G484" t="str">
            <v>Virginia</v>
          </cell>
          <cell r="H484">
            <v>2014</v>
          </cell>
        </row>
        <row r="485">
          <cell r="A485" t="str">
            <v>SRR5817942</v>
          </cell>
          <cell r="B485" t="str">
            <v xml:space="preserve"> cheese</v>
          </cell>
          <cell r="F485" t="str">
            <v>USA</v>
          </cell>
          <cell r="G485" t="str">
            <v>Washington</v>
          </cell>
          <cell r="H485">
            <v>2010</v>
          </cell>
        </row>
        <row r="486">
          <cell r="A486" t="str">
            <v>SRR5341555</v>
          </cell>
          <cell r="B486" t="str">
            <v xml:space="preserve"> blue cheese</v>
          </cell>
          <cell r="F486" t="str">
            <v>USA</v>
          </cell>
          <cell r="G486" t="str">
            <v>Idaho</v>
          </cell>
          <cell r="H486">
            <v>2001</v>
          </cell>
        </row>
        <row r="487">
          <cell r="A487" t="str">
            <v>SRR8767361</v>
          </cell>
          <cell r="B487" t="str">
            <v xml:space="preserve"> cheese</v>
          </cell>
          <cell r="F487" t="str">
            <v>Chile</v>
          </cell>
          <cell r="H487">
            <v>2016</v>
          </cell>
        </row>
        <row r="488">
          <cell r="A488" t="str">
            <v>SRR2924603</v>
          </cell>
          <cell r="B488" t="str">
            <v xml:space="preserve"> soft ripened cheese</v>
          </cell>
          <cell r="F488" t="str">
            <v>USA</v>
          </cell>
          <cell r="G488" t="str">
            <v>Maryland</v>
          </cell>
          <cell r="H488">
            <v>2013</v>
          </cell>
        </row>
      </sheetData>
      <sheetData sheetId="2">
        <row r="2">
          <cell r="A2" t="str">
            <v>SRR1016596</v>
          </cell>
        </row>
      </sheetData>
      <sheetData sheetId="3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54DA2BA8-78FD-420A-A62C-5A49F24E806D}" autoFormatId="16" applyNumberFormats="0" applyBorderFormats="0" applyFontFormats="0" applyPatternFormats="0" applyAlignmentFormats="0" applyWidthHeightFormats="0">
  <queryTableRefresh nextId="28" unboundColumnsRight="3">
    <queryTableFields count="26">
      <queryTableField id="1" name="prefix_s" tableColumnId="1"/>
      <queryTableField id="2" name="project_s" tableColumnId="2"/>
      <queryTableField id="3" name="targeted_locus_name_s" tableColumnId="3"/>
      <queryTableField id="4" name="div_s" tableColumnId="4"/>
      <queryTableField id="5" name="organism_an" tableColumnId="5"/>
      <queryTableField id="6" name="bioproject_s" tableColumnId="6"/>
      <queryTableField id="7" name="biosample_ss" tableColumnId="7"/>
      <queryTableField id="25" dataBound="0" tableColumnId="26"/>
      <queryTableField id="26" dataBound="0" tableColumnId="27"/>
      <queryTableField id="8" name="infra_name_ss" tableColumnId="8"/>
      <queryTableField id="9" name="other_src_ss" tableColumnId="9"/>
      <queryTableField id="10" name="contigs_total_length_l" tableColumnId="10"/>
      <queryTableField id="11" name="contigs_count_l" tableColumnId="11"/>
      <queryTableField id="12" name="contigs_proteins_count_l" tableColumnId="12"/>
      <queryTableField id="13" name="contigs_annotated_s" tableColumnId="13"/>
      <queryTableField id="14" name="scaffolds_count_l" tableColumnId="14"/>
      <queryTableField id="15" name="scaffolds_proteins_count_l" tableColumnId="15"/>
      <queryTableField id="16" name="scaffolds_total_length_l" tableColumnId="16"/>
      <queryTableField id="17" name="scaffolds_annotated_s" tableColumnId="17"/>
      <queryTableField id="18" name="scaffolds_range_ss" tableColumnId="18"/>
      <queryTableField id="19" name="chromosome_range_ss" tableColumnId="19"/>
      <queryTableField id="20" name="update_date_dt" tableColumnId="20"/>
      <queryTableField id="21" name="create_date_dt" tableColumnId="21"/>
      <queryTableField id="22" dataBound="0" tableColumnId="22"/>
      <queryTableField id="23" dataBound="0" tableColumnId="23"/>
      <queryTableField id="24" dataBound="0" tableColumnId="2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9FDDBD2-D0F5-45B7-8586-BBE88C8B25A5}" autoFormatId="16" applyNumberFormats="0" applyBorderFormats="0" applyFontFormats="0" applyPatternFormats="0" applyAlignmentFormats="0" applyWidthHeightFormats="0">
  <queryTableRefresh nextId="28" unboundColumnsRight="3">
    <queryTableFields count="26">
      <queryTableField id="1" name="prefix_s" tableColumnId="1"/>
      <queryTableField id="2" name="project_s" tableColumnId="2"/>
      <queryTableField id="3" name="targeted_locus_name_s" tableColumnId="3"/>
      <queryTableField id="4" name="div_s" tableColumnId="4"/>
      <queryTableField id="5" name="organism_an" tableColumnId="5"/>
      <queryTableField id="6" name="bioproject_s" tableColumnId="6"/>
      <queryTableField id="7" name="biosample_ss" tableColumnId="7"/>
      <queryTableField id="25" dataBound="0" tableColumnId="26"/>
      <queryTableField id="26" dataBound="0" tableColumnId="27"/>
      <queryTableField id="8" name="infra_name_ss" tableColumnId="8"/>
      <queryTableField id="9" name="other_src_ss" tableColumnId="9"/>
      <queryTableField id="10" name="contigs_total_length_l" tableColumnId="10"/>
      <queryTableField id="11" name="contigs_count_l" tableColumnId="11"/>
      <queryTableField id="12" name="contigs_proteins_count_l" tableColumnId="12"/>
      <queryTableField id="13" name="contigs_annotated_s" tableColumnId="13"/>
      <queryTableField id="14" name="scaffolds_count_l" tableColumnId="14"/>
      <queryTableField id="15" name="scaffolds_proteins_count_l" tableColumnId="15"/>
      <queryTableField id="16" name="scaffolds_total_length_l" tableColumnId="16"/>
      <queryTableField id="17" name="scaffolds_annotated_s" tableColumnId="17"/>
      <queryTableField id="18" name="scaffolds_range_ss" tableColumnId="18"/>
      <queryTableField id="19" name="chromosome_range_ss" tableColumnId="19"/>
      <queryTableField id="20" name="update_date_dt" tableColumnId="20"/>
      <queryTableField id="21" name="create_date_dt" tableColumnId="21"/>
      <queryTableField id="22" dataBound="0" tableColumnId="22"/>
      <queryTableField id="23" dataBound="0" tableColumnId="23"/>
      <queryTableField id="24" dataBound="0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5DD0FD-44A5-4DC1-B3D1-13E926EFE5C8}" name="wgs_pubmed_data3" displayName="wgs_pubmed_data3" ref="A1:Z756" tableType="queryTable" totalsRowShown="0">
  <autoFilter ref="A1:Z756" xr:uid="{D731EB50-158F-4BAD-8389-A44E7CCB88C7}"/>
  <tableColumns count="26">
    <tableColumn id="1" xr3:uid="{04A4FA06-2CC3-4FB8-AA98-7A9B46F5B1D8}" uniqueName="1" name="prefix_s" queryTableFieldId="1" dataDxfId="218"/>
    <tableColumn id="2" xr3:uid="{18467B03-59E7-4EFE-B76C-10CE6B54AE80}" uniqueName="2" name="project_s" queryTableFieldId="2" dataDxfId="217"/>
    <tableColumn id="3" xr3:uid="{30421E73-2BCB-4935-B9FC-48C6E769624F}" uniqueName="3" name="targeted_locus_name_s" queryTableFieldId="3" dataDxfId="216"/>
    <tableColumn id="4" xr3:uid="{C60B324E-09B9-481C-8FDB-73881D1C0E51}" uniqueName="4" name="div_s" queryTableFieldId="4" dataDxfId="215"/>
    <tableColumn id="5" xr3:uid="{258DFC08-AB2F-48FD-B847-4AFF65970B61}" uniqueName="5" name="organism_an" queryTableFieldId="5" dataDxfId="214"/>
    <tableColumn id="6" xr3:uid="{BCF7D455-953D-4945-B46A-4DFF66B352F0}" uniqueName="6" name="bioproject_s" queryTableFieldId="6" dataDxfId="213"/>
    <tableColumn id="7" xr3:uid="{B073EE93-711C-498C-929B-E6B3F303D8E5}" uniqueName="7" name="biosample_ss" queryTableFieldId="7" dataDxfId="212"/>
    <tableColumn id="26" xr3:uid="{3D23DAC5-57CE-4C22-944B-C5E3E8C32B0B}" uniqueName="26" name="run_number_1" queryTableFieldId="25" dataDxfId="211"/>
    <tableColumn id="27" xr3:uid="{31FC6B2C-EDFA-42EA-BC14-109AA5104678}" uniqueName="27" name="assembly_number" queryTableFieldId="26" dataDxfId="210"/>
    <tableColumn id="8" xr3:uid="{1BEB080D-FEF0-4992-A41C-CA1EDAE657D2}" uniqueName="8" name="infra_name_ss" queryTableFieldId="8" dataDxfId="209"/>
    <tableColumn id="9" xr3:uid="{41F816C3-DC46-47F9-A301-51A93DE0512A}" uniqueName="9" name="other_src_ss" queryTableFieldId="9" dataDxfId="208"/>
    <tableColumn id="10" xr3:uid="{2B7F5A91-A9DB-40CA-9876-8EC454FA9095}" uniqueName="10" name="contigs_total_length_l" queryTableFieldId="10"/>
    <tableColumn id="11" xr3:uid="{4ED9045F-70E6-4D1F-AA3B-C34137769E5A}" uniqueName="11" name="contigs_count_l" queryTableFieldId="11"/>
    <tableColumn id="12" xr3:uid="{921BDE14-1ABF-4D82-9B02-A52FE9411AAD}" uniqueName="12" name="contigs_proteins_count_l" queryTableFieldId="12"/>
    <tableColumn id="13" xr3:uid="{87D23366-D956-4A13-A923-1E0827EECF0D}" uniqueName="13" name="contigs_annotated_s" queryTableFieldId="13" dataDxfId="207"/>
    <tableColumn id="14" xr3:uid="{9B5248DB-C79D-428E-815E-F065D09194CC}" uniqueName="14" name="scaffolds_count_l" queryTableFieldId="14"/>
    <tableColumn id="15" xr3:uid="{C75068C4-17B0-46B6-98D6-4AFD7B1758CB}" uniqueName="15" name="scaffolds_proteins_count_l" queryTableFieldId="15"/>
    <tableColumn id="16" xr3:uid="{67D2F6E9-93A0-4AAF-BBCA-551AB0AF631B}" uniqueName="16" name="scaffolds_total_length_l" queryTableFieldId="16"/>
    <tableColumn id="17" xr3:uid="{87B731EF-A1CE-4AC8-A12F-285F82352BBB}" uniqueName="17" name="scaffolds_annotated_s" queryTableFieldId="17" dataDxfId="206"/>
    <tableColumn id="18" xr3:uid="{54C4A285-F515-4D29-B509-D983B453683E}" uniqueName="18" name="scaffolds_range_ss" queryTableFieldId="18" dataDxfId="205"/>
    <tableColumn id="19" xr3:uid="{C071A1A4-5854-463D-A558-373C49A19702}" uniqueName="19" name="chromosome_range_ss" queryTableFieldId="19" dataDxfId="204"/>
    <tableColumn id="20" xr3:uid="{C6814C0B-B30D-4EB8-964B-4976FF207312}" uniqueName="20" name="update_date_dt" queryTableFieldId="20" dataDxfId="203"/>
    <tableColumn id="21" xr3:uid="{FA768ED5-5229-4CDB-B8C7-CB27F7C7E77F}" uniqueName="21" name="create_date_dt" queryTableFieldId="21" dataDxfId="202"/>
    <tableColumn id="22" xr3:uid="{0DBCD5CB-4DF3-4745-84A9-4AAF2E243A9A}" uniqueName="22" name="country" queryTableFieldId="22" dataDxfId="201"/>
    <tableColumn id="23" xr3:uid="{03F9D863-8B6F-4AD7-B680-2E089A1DC717}" uniqueName="23" name="region" queryTableFieldId="23" dataDxfId="200"/>
    <tableColumn id="24" xr3:uid="{E4725260-4EB1-42F8-804F-A010C43DA60B}" uniqueName="24" name="sample_colection_year" queryTableFieldId="24" dataDxfId="19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7BEA17-B0B9-4DA0-B9F2-AE237B5BA65F}" name="wgs_pubmed_data" displayName="wgs_pubmed_data" ref="A1:Z609" tableType="queryTable" totalsRowShown="0">
  <autoFilter ref="A1:Z609" xr:uid="{90AEA16C-E5C6-4846-B9DE-43D897D9B71C}">
    <filterColumn colId="6">
      <filters>
        <filter val="SAMN06554919"/>
      </filters>
    </filterColumn>
  </autoFilter>
  <sortState xmlns:xlrd2="http://schemas.microsoft.com/office/spreadsheetml/2017/richdata2" ref="A2:Z609">
    <sortCondition ref="H1:H609"/>
  </sortState>
  <tableColumns count="26">
    <tableColumn id="1" xr3:uid="{08C1586A-2243-4A79-A1F6-60CCC0955EF5}" uniqueName="1" name="prefix_s" queryTableFieldId="1" dataDxfId="198"/>
    <tableColumn id="2" xr3:uid="{9CFBFAC9-F826-4096-BE73-D324AAC8623D}" uniqueName="2" name="project_s" queryTableFieldId="2" dataDxfId="197"/>
    <tableColumn id="3" xr3:uid="{D49557D6-7A32-4F07-8099-C6570EAD6858}" uniqueName="3" name="targeted_locus_name_s" queryTableFieldId="3" dataDxfId="196"/>
    <tableColumn id="4" xr3:uid="{86C5063C-A2E9-4B13-912A-6E864A1CB1F9}" uniqueName="4" name="div_s" queryTableFieldId="4" dataDxfId="195"/>
    <tableColumn id="5" xr3:uid="{4A53BB8B-A85D-4171-817B-7CD54EF10304}" uniqueName="5" name="organism_an" queryTableFieldId="5" dataDxfId="194"/>
    <tableColumn id="6" xr3:uid="{6430D0C7-13C8-4727-A921-9DC5811D306D}" uniqueName="6" name="bioproject_s" queryTableFieldId="6" dataDxfId="193"/>
    <tableColumn id="7" xr3:uid="{EA1627EB-397F-45C9-B708-3EA132D977AB}" uniqueName="7" name="biosample_ss" queryTableFieldId="7" dataDxfId="192"/>
    <tableColumn id="26" xr3:uid="{C2766B61-E827-4A9B-9CEA-6E7A311B969C}" uniqueName="26" name="run_number" queryTableFieldId="25" dataDxfId="191"/>
    <tableColumn id="27" xr3:uid="{B82585E5-9F6F-4240-AD31-8D66673BDFC8}" uniqueName="27" name="assembly_number" queryTableFieldId="26" dataDxfId="190"/>
    <tableColumn id="8" xr3:uid="{712AA3B9-C83A-4C8E-A110-748E7DEC7A57}" uniqueName="8" name="infra_name_ss" queryTableFieldId="8" dataDxfId="189"/>
    <tableColumn id="9" xr3:uid="{CD0B5C5D-5522-414F-A39D-10A5759E43E5}" uniqueName="9" name="other_src_ss" queryTableFieldId="9" dataDxfId="188"/>
    <tableColumn id="10" xr3:uid="{83079438-0616-4354-9B18-6A93CAE76767}" uniqueName="10" name="contigs_total_length_l" queryTableFieldId="10"/>
    <tableColumn id="11" xr3:uid="{62C42CB8-3DEF-4967-B3A4-A5B6F73AB4DF}" uniqueName="11" name="contigs_count_l" queryTableFieldId="11"/>
    <tableColumn id="12" xr3:uid="{9A321DCB-1B87-4C47-91FE-16DC52492EA1}" uniqueName="12" name="contigs_proteins_count_l" queryTableFieldId="12"/>
    <tableColumn id="13" xr3:uid="{A3BABAD8-5D0D-45AF-A95F-912EA46434B1}" uniqueName="13" name="contigs_annotated_s" queryTableFieldId="13" dataDxfId="187"/>
    <tableColumn id="14" xr3:uid="{8CAF914C-DA9E-4BA0-90CB-B84F6B7F2416}" uniqueName="14" name="scaffolds_count_l" queryTableFieldId="14"/>
    <tableColumn id="15" xr3:uid="{46FED547-B44B-4203-8416-84341AB81572}" uniqueName="15" name="scaffolds_proteins_count_l" queryTableFieldId="15"/>
    <tableColumn id="16" xr3:uid="{29119AB7-0A5E-4DC4-8E4D-897BDB44BB6D}" uniqueName="16" name="scaffolds_total_length_l" queryTableFieldId="16"/>
    <tableColumn id="17" xr3:uid="{E40DB824-56A7-4E69-9180-C86F10FD52FE}" uniqueName="17" name="scaffolds_annotated_s" queryTableFieldId="17" dataDxfId="186"/>
    <tableColumn id="18" xr3:uid="{A79688E0-E907-4D32-80F6-B01906E6E4EE}" uniqueName="18" name="scaffolds_range_ss" queryTableFieldId="18" dataDxfId="185"/>
    <tableColumn id="19" xr3:uid="{E12402F1-CAE1-4318-B07B-258A7DD85A30}" uniqueName="19" name="chromosome_range_ss" queryTableFieldId="19" dataDxfId="184"/>
    <tableColumn id="20" xr3:uid="{748F34FB-ECF1-4CC4-B2D4-7EE4C9E432A2}" uniqueName="20" name="update_date_dt" queryTableFieldId="20" dataDxfId="183"/>
    <tableColumn id="21" xr3:uid="{A78C90A9-3481-4689-8A44-49CBB42ECA90}" uniqueName="21" name="create_date_dt" queryTableFieldId="21" dataDxfId="182"/>
    <tableColumn id="22" xr3:uid="{EFFC8BF2-AD2C-4C2B-8658-0B60469BC1ED}" uniqueName="22" name="country" queryTableFieldId="22" dataDxfId="181"/>
    <tableColumn id="23" xr3:uid="{12059092-1D87-4B35-AEEA-330F3A078DBC}" uniqueName="23" name="region" queryTableFieldId="23" dataDxfId="180"/>
    <tableColumn id="24" xr3:uid="{C2599073-C207-468B-8C42-A2F4B3C9F5D1}" uniqueName="24" name="sample_colection_year" queryTableFieldId="24" dataDxfId="17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ebi.ac.uk/ena/browser/view/SRR6236887" TargetMode="External"/><Relationship Id="rId299" Type="http://schemas.openxmlformats.org/officeDocument/2006/relationships/hyperlink" Target="https://www.ebi.ac.uk/ena/browser/view/SRR8535227" TargetMode="External"/><Relationship Id="rId21" Type="http://schemas.openxmlformats.org/officeDocument/2006/relationships/hyperlink" Target="https://www.ebi.ac.uk/ena/browser/view/SRR3114222" TargetMode="External"/><Relationship Id="rId63" Type="http://schemas.openxmlformats.org/officeDocument/2006/relationships/hyperlink" Target="https://www.ebi.ac.uk/ena/browser/view/SRR8838777" TargetMode="External"/><Relationship Id="rId159" Type="http://schemas.openxmlformats.org/officeDocument/2006/relationships/hyperlink" Target="https://www.ebi.ac.uk/ena/browser/view/SRR8767360" TargetMode="External"/><Relationship Id="rId324" Type="http://schemas.openxmlformats.org/officeDocument/2006/relationships/hyperlink" Target="https://www.ebi.ac.uk/ena/browser/view/SRR1187584" TargetMode="External"/><Relationship Id="rId366" Type="http://schemas.openxmlformats.org/officeDocument/2006/relationships/hyperlink" Target="https://www.ebi.ac.uk/ena/browser/view/SRR3659465" TargetMode="External"/><Relationship Id="rId531" Type="http://schemas.openxmlformats.org/officeDocument/2006/relationships/hyperlink" Target="https://www.ebi.ac.uk/ena/browser/view/SRR1805602" TargetMode="External"/><Relationship Id="rId170" Type="http://schemas.openxmlformats.org/officeDocument/2006/relationships/hyperlink" Target="https://www.ebi.ac.uk/ena/browser/view/SRR8660428" TargetMode="External"/><Relationship Id="rId226" Type="http://schemas.openxmlformats.org/officeDocument/2006/relationships/hyperlink" Target="https://www.ebi.ac.uk/ena/browser/view/SRR5434214" TargetMode="External"/><Relationship Id="rId433" Type="http://schemas.openxmlformats.org/officeDocument/2006/relationships/hyperlink" Target="https://www.ebi.ac.uk/ena/browser/view/SRR6436646" TargetMode="External"/><Relationship Id="rId268" Type="http://schemas.openxmlformats.org/officeDocument/2006/relationships/hyperlink" Target="https://www.ebi.ac.uk/ena/browser/view/SRR8210492" TargetMode="External"/><Relationship Id="rId475" Type="http://schemas.openxmlformats.org/officeDocument/2006/relationships/hyperlink" Target="https://www.ebi.ac.uk/ena/browser/view/GCA_003587115.1" TargetMode="External"/><Relationship Id="rId32" Type="http://schemas.openxmlformats.org/officeDocument/2006/relationships/hyperlink" Target="https://www.ebi.ac.uk/ena/browser/view/SRR9732315" TargetMode="External"/><Relationship Id="rId74" Type="http://schemas.openxmlformats.org/officeDocument/2006/relationships/hyperlink" Target="https://www.ebi.ac.uk/ena/browser/view/SRR5409430" TargetMode="External"/><Relationship Id="rId128" Type="http://schemas.openxmlformats.org/officeDocument/2006/relationships/hyperlink" Target="https://www.ebi.ac.uk/ena/browser/view/SRR5646644" TargetMode="External"/><Relationship Id="rId335" Type="http://schemas.openxmlformats.org/officeDocument/2006/relationships/hyperlink" Target="https://www.ebi.ac.uk/ena/browser/view/SRR1177313" TargetMode="External"/><Relationship Id="rId377" Type="http://schemas.openxmlformats.org/officeDocument/2006/relationships/hyperlink" Target="https://www.ebi.ac.uk/ena/browser/view/SRR3945591" TargetMode="External"/><Relationship Id="rId500" Type="http://schemas.openxmlformats.org/officeDocument/2006/relationships/hyperlink" Target="https://www.ebi.ac.uk/ena/browser/view/SRR3345928" TargetMode="External"/><Relationship Id="rId542" Type="http://schemas.openxmlformats.org/officeDocument/2006/relationships/hyperlink" Target="https://www.ebi.ac.uk/ena/browser/view/GCA_001658155.1" TargetMode="External"/><Relationship Id="rId5" Type="http://schemas.openxmlformats.org/officeDocument/2006/relationships/hyperlink" Target="https://www.ebi.ac.uk/ena/browser/view/SRR10484526" TargetMode="External"/><Relationship Id="rId181" Type="http://schemas.openxmlformats.org/officeDocument/2006/relationships/hyperlink" Target="https://www.ebi.ac.uk/ena/browser/view/SRR8767305" TargetMode="External"/><Relationship Id="rId237" Type="http://schemas.openxmlformats.org/officeDocument/2006/relationships/hyperlink" Target="https://www.ebi.ac.uk/ena/browser/view/SRR5817942" TargetMode="External"/><Relationship Id="rId402" Type="http://schemas.openxmlformats.org/officeDocument/2006/relationships/hyperlink" Target="https://www.ebi.ac.uk/ena/browser/view/SRR1812795" TargetMode="External"/><Relationship Id="rId279" Type="http://schemas.openxmlformats.org/officeDocument/2006/relationships/hyperlink" Target="https://www.ebi.ac.uk/ena/browser/view/SRR8216056" TargetMode="External"/><Relationship Id="rId444" Type="http://schemas.openxmlformats.org/officeDocument/2006/relationships/hyperlink" Target="https://www.ebi.ac.uk/ena/browser/view/SRR955385" TargetMode="External"/><Relationship Id="rId486" Type="http://schemas.openxmlformats.org/officeDocument/2006/relationships/hyperlink" Target="https://www.ebi.ac.uk/ena/browser/view/GCA_003187805.1" TargetMode="External"/><Relationship Id="rId43" Type="http://schemas.openxmlformats.org/officeDocument/2006/relationships/hyperlink" Target="https://www.ebi.ac.uk/ena/browser/view/SRR8767216" TargetMode="External"/><Relationship Id="rId139" Type="http://schemas.openxmlformats.org/officeDocument/2006/relationships/hyperlink" Target="https://www.ebi.ac.uk/ena/browser/view/SRR8707363" TargetMode="External"/><Relationship Id="rId290" Type="http://schemas.openxmlformats.org/officeDocument/2006/relationships/hyperlink" Target="https://www.ebi.ac.uk/ena/browser/view/SRR1916084" TargetMode="External"/><Relationship Id="rId304" Type="http://schemas.openxmlformats.org/officeDocument/2006/relationships/hyperlink" Target="https://www.ebi.ac.uk/ena/browser/view/SRR2102385" TargetMode="External"/><Relationship Id="rId346" Type="http://schemas.openxmlformats.org/officeDocument/2006/relationships/hyperlink" Target="https://www.ebi.ac.uk/ena/browser/view/SRR3173360" TargetMode="External"/><Relationship Id="rId388" Type="http://schemas.openxmlformats.org/officeDocument/2006/relationships/hyperlink" Target="https://www.ebi.ac.uk/ena/browser/view/SRR3945589" TargetMode="External"/><Relationship Id="rId511" Type="http://schemas.openxmlformats.org/officeDocument/2006/relationships/hyperlink" Target="https://www.ebi.ac.uk/ena/browser/view/SRR5084473" TargetMode="External"/><Relationship Id="rId553" Type="http://schemas.openxmlformats.org/officeDocument/2006/relationships/hyperlink" Target="https://www.ebi.ac.uk/ena/browser/view/GCA_000585775.1" TargetMode="External"/><Relationship Id="rId85" Type="http://schemas.openxmlformats.org/officeDocument/2006/relationships/hyperlink" Target="https://www.ebi.ac.uk/ena/browser/view/SRR5408717" TargetMode="External"/><Relationship Id="rId150" Type="http://schemas.openxmlformats.org/officeDocument/2006/relationships/hyperlink" Target="https://www.ebi.ac.uk/ena/browser/view/SRR8767299" TargetMode="External"/><Relationship Id="rId192" Type="http://schemas.openxmlformats.org/officeDocument/2006/relationships/hyperlink" Target="https://www.ebi.ac.uk/ena/browser/view/SRR8767395" TargetMode="External"/><Relationship Id="rId206" Type="http://schemas.openxmlformats.org/officeDocument/2006/relationships/hyperlink" Target="https://www.ebi.ac.uk/ena/browser/view/SRR1187616" TargetMode="External"/><Relationship Id="rId413" Type="http://schemas.openxmlformats.org/officeDocument/2006/relationships/hyperlink" Target="https://www.ebi.ac.uk/ena/browser/view/SRR1610013" TargetMode="External"/><Relationship Id="rId248" Type="http://schemas.openxmlformats.org/officeDocument/2006/relationships/hyperlink" Target="https://www.ebi.ac.uk/ena/browser/view/SRR6475359" TargetMode="External"/><Relationship Id="rId455" Type="http://schemas.openxmlformats.org/officeDocument/2006/relationships/hyperlink" Target="https://www.ebi.ac.uk/ena/browser/view/SRR5184994" TargetMode="External"/><Relationship Id="rId497" Type="http://schemas.openxmlformats.org/officeDocument/2006/relationships/hyperlink" Target="https://www.ebi.ac.uk/ena/browser/view/SRR3215364" TargetMode="External"/><Relationship Id="rId12" Type="http://schemas.openxmlformats.org/officeDocument/2006/relationships/hyperlink" Target="https://www.ebi.ac.uk/ena/browser/view/SRR3108926" TargetMode="External"/><Relationship Id="rId108" Type="http://schemas.openxmlformats.org/officeDocument/2006/relationships/hyperlink" Target="https://www.ebi.ac.uk/ena/browser/view/SRR3309226" TargetMode="External"/><Relationship Id="rId315" Type="http://schemas.openxmlformats.org/officeDocument/2006/relationships/hyperlink" Target="https://www.ebi.ac.uk/ena/browser/view/SRR1182220" TargetMode="External"/><Relationship Id="rId357" Type="http://schemas.openxmlformats.org/officeDocument/2006/relationships/hyperlink" Target="https://www.ebi.ac.uk/ena/browser/view/SRR3173570" TargetMode="External"/><Relationship Id="rId522" Type="http://schemas.openxmlformats.org/officeDocument/2006/relationships/hyperlink" Target="https://www.ebi.ac.uk/ena/browser/view/SRR5084482" TargetMode="External"/><Relationship Id="rId54" Type="http://schemas.openxmlformats.org/officeDocument/2006/relationships/hyperlink" Target="https://www.ebi.ac.uk/ena/browser/view/SRR8837786" TargetMode="External"/><Relationship Id="rId96" Type="http://schemas.openxmlformats.org/officeDocument/2006/relationships/hyperlink" Target="https://www.ebi.ac.uk/ena/browser/view/SRR5341888" TargetMode="External"/><Relationship Id="rId161" Type="http://schemas.openxmlformats.org/officeDocument/2006/relationships/hyperlink" Target="https://www.ebi.ac.uk/ena/browser/view/SRR8767342" TargetMode="External"/><Relationship Id="rId217" Type="http://schemas.openxmlformats.org/officeDocument/2006/relationships/hyperlink" Target="https://www.ebi.ac.uk/ena/browser/view/SRR1509605" TargetMode="External"/><Relationship Id="rId399" Type="http://schemas.openxmlformats.org/officeDocument/2006/relationships/hyperlink" Target="https://www.ebi.ac.uk/ena/browser/view/SRR5817944" TargetMode="External"/><Relationship Id="rId259" Type="http://schemas.openxmlformats.org/officeDocument/2006/relationships/hyperlink" Target="https://www.ebi.ac.uk/ena/browser/view/SRR1923102" TargetMode="External"/><Relationship Id="rId424" Type="http://schemas.openxmlformats.org/officeDocument/2006/relationships/hyperlink" Target="https://www.ebi.ac.uk/ena/browser/view/SRR5341555" TargetMode="External"/><Relationship Id="rId466" Type="http://schemas.openxmlformats.org/officeDocument/2006/relationships/hyperlink" Target="https://www.ebi.ac.uk/ena/browser/view/SRR7702439" TargetMode="External"/><Relationship Id="rId23" Type="http://schemas.openxmlformats.org/officeDocument/2006/relationships/hyperlink" Target="https://www.ebi.ac.uk/ena/browser/view/SRR10804323" TargetMode="External"/><Relationship Id="rId119" Type="http://schemas.openxmlformats.org/officeDocument/2006/relationships/hyperlink" Target="https://www.ebi.ac.uk/ena/browser/view/SRR6293371" TargetMode="External"/><Relationship Id="rId270" Type="http://schemas.openxmlformats.org/officeDocument/2006/relationships/hyperlink" Target="https://www.ebi.ac.uk/ena/browser/view/SRR8212866" TargetMode="External"/><Relationship Id="rId326" Type="http://schemas.openxmlformats.org/officeDocument/2006/relationships/hyperlink" Target="https://www.ebi.ac.uk/ena/browser/view/SRR2584342" TargetMode="External"/><Relationship Id="rId533" Type="http://schemas.openxmlformats.org/officeDocument/2006/relationships/hyperlink" Target="https://www.ebi.ac.uk/ena/browser/view/SRR1783170" TargetMode="External"/><Relationship Id="rId65" Type="http://schemas.openxmlformats.org/officeDocument/2006/relationships/hyperlink" Target="https://www.ebi.ac.uk/ena/browser/view/SRR1656981" TargetMode="External"/><Relationship Id="rId130" Type="http://schemas.openxmlformats.org/officeDocument/2006/relationships/hyperlink" Target="https://www.ebi.ac.uk/ena/browser/view/SRR5804999" TargetMode="External"/><Relationship Id="rId368" Type="http://schemas.openxmlformats.org/officeDocument/2006/relationships/hyperlink" Target="https://www.ebi.ac.uk/ena/browser/view/SRR3945508" TargetMode="External"/><Relationship Id="rId172" Type="http://schemas.openxmlformats.org/officeDocument/2006/relationships/hyperlink" Target="https://www.ebi.ac.uk/ena/browser/view/SRR8767215" TargetMode="External"/><Relationship Id="rId228" Type="http://schemas.openxmlformats.org/officeDocument/2006/relationships/hyperlink" Target="https://www.ebi.ac.uk/ena/browser/view/SRR5486794" TargetMode="External"/><Relationship Id="rId435" Type="http://schemas.openxmlformats.org/officeDocument/2006/relationships/hyperlink" Target="https://www.ebi.ac.uk/ena/browser/view/SRR5378819" TargetMode="External"/><Relationship Id="rId477" Type="http://schemas.openxmlformats.org/officeDocument/2006/relationships/hyperlink" Target="https://www.ebi.ac.uk/ena/browser/view/GCA_003589105.1" TargetMode="External"/><Relationship Id="rId281" Type="http://schemas.openxmlformats.org/officeDocument/2006/relationships/hyperlink" Target="https://www.ebi.ac.uk/ena/browser/view/SRR8215989" TargetMode="External"/><Relationship Id="rId337" Type="http://schemas.openxmlformats.org/officeDocument/2006/relationships/hyperlink" Target="https://www.ebi.ac.uk/ena/browser/view/SRR1198952" TargetMode="External"/><Relationship Id="rId502" Type="http://schemas.openxmlformats.org/officeDocument/2006/relationships/hyperlink" Target="https://www.ebi.ac.uk/ena/browser/view/SRR3345906" TargetMode="External"/><Relationship Id="rId34" Type="http://schemas.openxmlformats.org/officeDocument/2006/relationships/hyperlink" Target="https://www.ebi.ac.uk/ena/browser/view/SRR10018439" TargetMode="External"/><Relationship Id="rId76" Type="http://schemas.openxmlformats.org/officeDocument/2006/relationships/hyperlink" Target="https://www.ebi.ac.uk/ena/browser/view/SRR5409438" TargetMode="External"/><Relationship Id="rId141" Type="http://schemas.openxmlformats.org/officeDocument/2006/relationships/hyperlink" Target="https://www.ebi.ac.uk/ena/browser/view/SRR8767573" TargetMode="External"/><Relationship Id="rId379" Type="http://schemas.openxmlformats.org/officeDocument/2006/relationships/hyperlink" Target="https://www.ebi.ac.uk/ena/browser/view/SRR3945590" TargetMode="External"/><Relationship Id="rId544" Type="http://schemas.openxmlformats.org/officeDocument/2006/relationships/hyperlink" Target="https://www.ebi.ac.uk/ena/browser/view/GCA_001658225.1" TargetMode="External"/><Relationship Id="rId7" Type="http://schemas.openxmlformats.org/officeDocument/2006/relationships/hyperlink" Target="https://www.ebi.ac.uk/ena/browser/view/SRR10484646" TargetMode="External"/><Relationship Id="rId183" Type="http://schemas.openxmlformats.org/officeDocument/2006/relationships/hyperlink" Target="https://www.ebi.ac.uk/ena/browser/view/SRR8767295" TargetMode="External"/><Relationship Id="rId239" Type="http://schemas.openxmlformats.org/officeDocument/2006/relationships/hyperlink" Target="https://www.ebi.ac.uk/ena/browser/view/SRR5947604" TargetMode="External"/><Relationship Id="rId390" Type="http://schemas.openxmlformats.org/officeDocument/2006/relationships/hyperlink" Target="https://www.ebi.ac.uk/ena/browser/view/SRR3173375" TargetMode="External"/><Relationship Id="rId404" Type="http://schemas.openxmlformats.org/officeDocument/2006/relationships/hyperlink" Target="https://www.ebi.ac.uk/ena/browser/view/SRR1187440" TargetMode="External"/><Relationship Id="rId446" Type="http://schemas.openxmlformats.org/officeDocument/2006/relationships/hyperlink" Target="https://www.ebi.ac.uk/ena/browser/view/SRR2848806" TargetMode="External"/><Relationship Id="rId250" Type="http://schemas.openxmlformats.org/officeDocument/2006/relationships/hyperlink" Target="https://www.ebi.ac.uk/ena/browser/view/SRR1378352" TargetMode="External"/><Relationship Id="rId292" Type="http://schemas.openxmlformats.org/officeDocument/2006/relationships/hyperlink" Target="https://www.ebi.ac.uk/ena/browser/view/SRR1917075" TargetMode="External"/><Relationship Id="rId306" Type="http://schemas.openxmlformats.org/officeDocument/2006/relationships/hyperlink" Target="https://www.ebi.ac.uk/ena/browser/view/SRR1181539" TargetMode="External"/><Relationship Id="rId488" Type="http://schemas.openxmlformats.org/officeDocument/2006/relationships/hyperlink" Target="https://www.ebi.ac.uk/ena/browser/view/GCA_001465135.1" TargetMode="External"/><Relationship Id="rId45" Type="http://schemas.openxmlformats.org/officeDocument/2006/relationships/hyperlink" Target="https://www.ebi.ac.uk/ena/browser/view/SRR8172389" TargetMode="External"/><Relationship Id="rId87" Type="http://schemas.openxmlformats.org/officeDocument/2006/relationships/hyperlink" Target="https://www.ebi.ac.uk/ena/browser/view/SRR5629166" TargetMode="External"/><Relationship Id="rId110" Type="http://schemas.openxmlformats.org/officeDocument/2006/relationships/hyperlink" Target="https://www.ebi.ac.uk/ena/browser/view/SRR6366187" TargetMode="External"/><Relationship Id="rId348" Type="http://schemas.openxmlformats.org/officeDocument/2006/relationships/hyperlink" Target="https://www.ebi.ac.uk/ena/browser/view/SRR3173367" TargetMode="External"/><Relationship Id="rId513" Type="http://schemas.openxmlformats.org/officeDocument/2006/relationships/hyperlink" Target="https://www.ebi.ac.uk/ena/browser/view/SRR3391843" TargetMode="External"/><Relationship Id="rId555" Type="http://schemas.openxmlformats.org/officeDocument/2006/relationships/hyperlink" Target="https://www.ebi.ac.uk/ena/browser/view/GCA_000585815.1" TargetMode="External"/><Relationship Id="rId152" Type="http://schemas.openxmlformats.org/officeDocument/2006/relationships/hyperlink" Target="https://www.ebi.ac.uk/ena/browser/view/SRR8767308" TargetMode="External"/><Relationship Id="rId194" Type="http://schemas.openxmlformats.org/officeDocument/2006/relationships/hyperlink" Target="https://www.ebi.ac.uk/ena/browser/view/SRR8767352" TargetMode="External"/><Relationship Id="rId208" Type="http://schemas.openxmlformats.org/officeDocument/2006/relationships/hyperlink" Target="https://www.ebi.ac.uk/ena/browser/view/SRR1198878" TargetMode="External"/><Relationship Id="rId415" Type="http://schemas.openxmlformats.org/officeDocument/2006/relationships/hyperlink" Target="https://www.ebi.ac.uk/ena/browser/view/SRR6304923" TargetMode="External"/><Relationship Id="rId457" Type="http://schemas.openxmlformats.org/officeDocument/2006/relationships/hyperlink" Target="https://www.ebi.ac.uk/ena/browser/view/SRR7702428" TargetMode="External"/><Relationship Id="rId261" Type="http://schemas.openxmlformats.org/officeDocument/2006/relationships/hyperlink" Target="https://www.ebi.ac.uk/ena/browser/view/SRR7820049" TargetMode="External"/><Relationship Id="rId499" Type="http://schemas.openxmlformats.org/officeDocument/2006/relationships/hyperlink" Target="https://www.ebi.ac.uk/ena/browser/view/SRR3215349" TargetMode="External"/><Relationship Id="rId14" Type="http://schemas.openxmlformats.org/officeDocument/2006/relationships/hyperlink" Target="https://www.ebi.ac.uk/ena/browser/view/SRR3109060" TargetMode="External"/><Relationship Id="rId56" Type="http://schemas.openxmlformats.org/officeDocument/2006/relationships/hyperlink" Target="https://www.ebi.ac.uk/ena/browser/view/SRR8838481" TargetMode="External"/><Relationship Id="rId317" Type="http://schemas.openxmlformats.org/officeDocument/2006/relationships/hyperlink" Target="https://www.ebi.ac.uk/ena/browser/view/SRR1182224" TargetMode="External"/><Relationship Id="rId359" Type="http://schemas.openxmlformats.org/officeDocument/2006/relationships/hyperlink" Target="https://www.ebi.ac.uk/ena/browser/view/SRR3181839" TargetMode="External"/><Relationship Id="rId524" Type="http://schemas.openxmlformats.org/officeDocument/2006/relationships/hyperlink" Target="https://www.ebi.ac.uk/ena/browser/view/SRR3215348" TargetMode="External"/><Relationship Id="rId98" Type="http://schemas.openxmlformats.org/officeDocument/2006/relationships/hyperlink" Target="https://www.ebi.ac.uk/ena/browser/view/SRR2751894" TargetMode="External"/><Relationship Id="rId121" Type="http://schemas.openxmlformats.org/officeDocument/2006/relationships/hyperlink" Target="https://www.ebi.ac.uk/ena/browser/view/SRR6325477" TargetMode="External"/><Relationship Id="rId163" Type="http://schemas.openxmlformats.org/officeDocument/2006/relationships/hyperlink" Target="https://www.ebi.ac.uk/ena/browser/view/SRR8767386" TargetMode="External"/><Relationship Id="rId219" Type="http://schemas.openxmlformats.org/officeDocument/2006/relationships/hyperlink" Target="https://www.ebi.ac.uk/ena/browser/view/SRR1556976" TargetMode="External"/><Relationship Id="rId370" Type="http://schemas.openxmlformats.org/officeDocument/2006/relationships/hyperlink" Target="https://www.ebi.ac.uk/ena/browser/view/SRR3945509" TargetMode="External"/><Relationship Id="rId426" Type="http://schemas.openxmlformats.org/officeDocument/2006/relationships/hyperlink" Target="https://www.ebi.ac.uk/ena/browser/view/SRR5486791" TargetMode="External"/><Relationship Id="rId230" Type="http://schemas.openxmlformats.org/officeDocument/2006/relationships/hyperlink" Target="https://www.ebi.ac.uk/ena/browser/view/SRR1609994" TargetMode="External"/><Relationship Id="rId468" Type="http://schemas.openxmlformats.org/officeDocument/2006/relationships/hyperlink" Target="https://www.ebi.ac.uk/ena/browser/view/SRR2924603" TargetMode="External"/><Relationship Id="rId25" Type="http://schemas.openxmlformats.org/officeDocument/2006/relationships/hyperlink" Target="https://www.ebi.ac.uk/ena/browser/view/SRR10810367" TargetMode="External"/><Relationship Id="rId67" Type="http://schemas.openxmlformats.org/officeDocument/2006/relationships/hyperlink" Target="https://www.ebi.ac.uk/ena/browser/view/SRR1818017" TargetMode="External"/><Relationship Id="rId272" Type="http://schemas.openxmlformats.org/officeDocument/2006/relationships/hyperlink" Target="https://www.ebi.ac.uk/ena/browser/view/SRR8212882" TargetMode="External"/><Relationship Id="rId328" Type="http://schemas.openxmlformats.org/officeDocument/2006/relationships/hyperlink" Target="https://www.ebi.ac.uk/ena/browser/view/SRR2584346" TargetMode="External"/><Relationship Id="rId535" Type="http://schemas.openxmlformats.org/officeDocument/2006/relationships/hyperlink" Target="https://www.ebi.ac.uk/ena/browser/view/SRR1767752" TargetMode="External"/><Relationship Id="rId132" Type="http://schemas.openxmlformats.org/officeDocument/2006/relationships/hyperlink" Target="https://www.ebi.ac.uk/ena/browser/view/SRR4237880" TargetMode="External"/><Relationship Id="rId174" Type="http://schemas.openxmlformats.org/officeDocument/2006/relationships/hyperlink" Target="https://www.ebi.ac.uk/ena/browser/view/SRR8767575" TargetMode="External"/><Relationship Id="rId381" Type="http://schemas.openxmlformats.org/officeDocument/2006/relationships/hyperlink" Target="https://www.ebi.ac.uk/ena/browser/view/SRR3945601" TargetMode="External"/><Relationship Id="rId241" Type="http://schemas.openxmlformats.org/officeDocument/2006/relationships/hyperlink" Target="https://www.ebi.ac.uk/ena/browser/view/SRR5985519" TargetMode="External"/><Relationship Id="rId437" Type="http://schemas.openxmlformats.org/officeDocument/2006/relationships/hyperlink" Target="https://www.ebi.ac.uk/ena/browser/view/SRR1068583" TargetMode="External"/><Relationship Id="rId479" Type="http://schemas.openxmlformats.org/officeDocument/2006/relationships/hyperlink" Target="https://www.ebi.ac.uk/ena/browser/view/GCA_003191505.1" TargetMode="External"/><Relationship Id="rId15" Type="http://schemas.openxmlformats.org/officeDocument/2006/relationships/hyperlink" Target="https://www.ebi.ac.uk/ena/browser/view/SRR3112627" TargetMode="External"/><Relationship Id="rId36" Type="http://schemas.openxmlformats.org/officeDocument/2006/relationships/hyperlink" Target="https://www.ebi.ac.uk/ena/browser/view/SRR9335572" TargetMode="External"/><Relationship Id="rId57" Type="http://schemas.openxmlformats.org/officeDocument/2006/relationships/hyperlink" Target="https://www.ebi.ac.uk/ena/browser/view/SRR8838736" TargetMode="External"/><Relationship Id="rId262" Type="http://schemas.openxmlformats.org/officeDocument/2006/relationships/hyperlink" Target="https://www.ebi.ac.uk/ena/browser/view/SRR7819672" TargetMode="External"/><Relationship Id="rId283" Type="http://schemas.openxmlformats.org/officeDocument/2006/relationships/hyperlink" Target="https://www.ebi.ac.uk/ena/browser/view/SRR8235320" TargetMode="External"/><Relationship Id="rId318" Type="http://schemas.openxmlformats.org/officeDocument/2006/relationships/hyperlink" Target="https://www.ebi.ac.uk/ena/browser/view/SRR1182716" TargetMode="External"/><Relationship Id="rId339" Type="http://schemas.openxmlformats.org/officeDocument/2006/relationships/hyperlink" Target="https://www.ebi.ac.uk/ena/browser/view/SRR1812798" TargetMode="External"/><Relationship Id="rId490" Type="http://schemas.openxmlformats.org/officeDocument/2006/relationships/hyperlink" Target="https://www.ebi.ac.uk/ena/browser/view/SRR5084468" TargetMode="External"/><Relationship Id="rId504" Type="http://schemas.openxmlformats.org/officeDocument/2006/relationships/hyperlink" Target="https://www.ebi.ac.uk/ena/browser/view/SRR3345865" TargetMode="External"/><Relationship Id="rId525" Type="http://schemas.openxmlformats.org/officeDocument/2006/relationships/hyperlink" Target="https://www.ebi.ac.uk/ena/browser/view/SRR3345929" TargetMode="External"/><Relationship Id="rId546" Type="http://schemas.openxmlformats.org/officeDocument/2006/relationships/hyperlink" Target="https://www.ebi.ac.uk/ena/browser/view/GCA_001658255.1" TargetMode="External"/><Relationship Id="rId78" Type="http://schemas.openxmlformats.org/officeDocument/2006/relationships/hyperlink" Target="https://www.ebi.ac.uk/ena/browser/view/SRR5469627" TargetMode="External"/><Relationship Id="rId99" Type="http://schemas.openxmlformats.org/officeDocument/2006/relationships/hyperlink" Target="https://www.ebi.ac.uk/ena/browser/view/SRR2811169" TargetMode="External"/><Relationship Id="rId101" Type="http://schemas.openxmlformats.org/officeDocument/2006/relationships/hyperlink" Target="https://www.ebi.ac.uk/ena/browser/view/SRR2962368" TargetMode="External"/><Relationship Id="rId122" Type="http://schemas.openxmlformats.org/officeDocument/2006/relationships/hyperlink" Target="https://www.ebi.ac.uk/ena/browser/view/SRR5817980" TargetMode="External"/><Relationship Id="rId143" Type="http://schemas.openxmlformats.org/officeDocument/2006/relationships/hyperlink" Target="https://www.ebi.ac.uk/ena/browser/view/SRR8767780" TargetMode="External"/><Relationship Id="rId164" Type="http://schemas.openxmlformats.org/officeDocument/2006/relationships/hyperlink" Target="https://www.ebi.ac.uk/ena/browser/view/SRR8767397" TargetMode="External"/><Relationship Id="rId185" Type="http://schemas.openxmlformats.org/officeDocument/2006/relationships/hyperlink" Target="https://www.ebi.ac.uk/ena/browser/view/SRR8767293" TargetMode="External"/><Relationship Id="rId350" Type="http://schemas.openxmlformats.org/officeDocument/2006/relationships/hyperlink" Target="https://www.ebi.ac.uk/ena/browser/view/SRR3173363" TargetMode="External"/><Relationship Id="rId371" Type="http://schemas.openxmlformats.org/officeDocument/2006/relationships/hyperlink" Target="https://www.ebi.ac.uk/ena/browser/view/SRR3945586" TargetMode="External"/><Relationship Id="rId406" Type="http://schemas.openxmlformats.org/officeDocument/2006/relationships/hyperlink" Target="https://www.ebi.ac.uk/ena/browser/view/SRR3173368" TargetMode="External"/><Relationship Id="rId9" Type="http://schemas.openxmlformats.org/officeDocument/2006/relationships/hyperlink" Target="https://www.ebi.ac.uk/ena/browser/view/SRR10484642" TargetMode="External"/><Relationship Id="rId210" Type="http://schemas.openxmlformats.org/officeDocument/2006/relationships/hyperlink" Target="https://www.ebi.ac.uk/ena/browser/view/SRR3945582" TargetMode="External"/><Relationship Id="rId392" Type="http://schemas.openxmlformats.org/officeDocument/2006/relationships/hyperlink" Target="https://www.ebi.ac.uk/ena/browser/view/SRR3173377" TargetMode="External"/><Relationship Id="rId427" Type="http://schemas.openxmlformats.org/officeDocument/2006/relationships/hyperlink" Target="https://www.ebi.ac.uk/ena/browser/view/SRR1610006" TargetMode="External"/><Relationship Id="rId448" Type="http://schemas.openxmlformats.org/officeDocument/2006/relationships/hyperlink" Target="https://www.ebi.ac.uk/ena/browser/view/SRR7819949" TargetMode="External"/><Relationship Id="rId469" Type="http://schemas.openxmlformats.org/officeDocument/2006/relationships/hyperlink" Target="https://www.ebi.ac.uk/ena/browser/view/SRR2924601" TargetMode="External"/><Relationship Id="rId26" Type="http://schemas.openxmlformats.org/officeDocument/2006/relationships/hyperlink" Target="https://www.ebi.ac.uk/ena/browser/view/SRR10843674" TargetMode="External"/><Relationship Id="rId231" Type="http://schemas.openxmlformats.org/officeDocument/2006/relationships/hyperlink" Target="https://www.ebi.ac.uk/ena/browser/view/SRR1610007" TargetMode="External"/><Relationship Id="rId252" Type="http://schemas.openxmlformats.org/officeDocument/2006/relationships/hyperlink" Target="https://www.ebi.ac.uk/ena/browser/view/SRR1923095" TargetMode="External"/><Relationship Id="rId273" Type="http://schemas.openxmlformats.org/officeDocument/2006/relationships/hyperlink" Target="https://www.ebi.ac.uk/ena/browser/view/SRR8215986" TargetMode="External"/><Relationship Id="rId294" Type="http://schemas.openxmlformats.org/officeDocument/2006/relationships/hyperlink" Target="https://www.ebi.ac.uk/ena/browser/view/SRR8502597" TargetMode="External"/><Relationship Id="rId308" Type="http://schemas.openxmlformats.org/officeDocument/2006/relationships/hyperlink" Target="https://www.ebi.ac.uk/ena/browser/view/SRR1181538" TargetMode="External"/><Relationship Id="rId329" Type="http://schemas.openxmlformats.org/officeDocument/2006/relationships/hyperlink" Target="https://www.ebi.ac.uk/ena/browser/view/SRR2585425" TargetMode="External"/><Relationship Id="rId480" Type="http://schemas.openxmlformats.org/officeDocument/2006/relationships/hyperlink" Target="https://www.ebi.ac.uk/ena/browser/view/GCA_003191465.1" TargetMode="External"/><Relationship Id="rId515" Type="http://schemas.openxmlformats.org/officeDocument/2006/relationships/hyperlink" Target="https://www.ebi.ac.uk/ena/browser/view/SRR3391886" TargetMode="External"/><Relationship Id="rId536" Type="http://schemas.openxmlformats.org/officeDocument/2006/relationships/hyperlink" Target="https://www.ebi.ac.uk/ena/browser/view/SRR1767759" TargetMode="External"/><Relationship Id="rId47" Type="http://schemas.openxmlformats.org/officeDocument/2006/relationships/hyperlink" Target="https://www.ebi.ac.uk/ena/browser/view/SRR8835970" TargetMode="External"/><Relationship Id="rId68" Type="http://schemas.openxmlformats.org/officeDocument/2006/relationships/hyperlink" Target="https://www.ebi.ac.uk/ena/browser/view/SRR5494839" TargetMode="External"/><Relationship Id="rId89" Type="http://schemas.openxmlformats.org/officeDocument/2006/relationships/hyperlink" Target="https://www.ebi.ac.uk/ena/browser/view/SRR6806222" TargetMode="External"/><Relationship Id="rId112" Type="http://schemas.openxmlformats.org/officeDocument/2006/relationships/hyperlink" Target="https://www.ebi.ac.uk/ena/browser/view/SRR6443386" TargetMode="External"/><Relationship Id="rId133" Type="http://schemas.openxmlformats.org/officeDocument/2006/relationships/hyperlink" Target="https://www.ebi.ac.uk/ena/browser/view/SRR4301094" TargetMode="External"/><Relationship Id="rId154" Type="http://schemas.openxmlformats.org/officeDocument/2006/relationships/hyperlink" Target="https://www.ebi.ac.uk/ena/browser/view/SRR8767312" TargetMode="External"/><Relationship Id="rId175" Type="http://schemas.openxmlformats.org/officeDocument/2006/relationships/hyperlink" Target="https://www.ebi.ac.uk/ena/browser/view/SRR8767576" TargetMode="External"/><Relationship Id="rId340" Type="http://schemas.openxmlformats.org/officeDocument/2006/relationships/hyperlink" Target="https://www.ebi.ac.uk/ena/browser/view/SRR1664370" TargetMode="External"/><Relationship Id="rId361" Type="http://schemas.openxmlformats.org/officeDocument/2006/relationships/hyperlink" Target="https://www.ebi.ac.uk/ena/browser/view/SRR1378348" TargetMode="External"/><Relationship Id="rId557" Type="http://schemas.openxmlformats.org/officeDocument/2006/relationships/table" Target="../tables/table1.xml"/><Relationship Id="rId196" Type="http://schemas.openxmlformats.org/officeDocument/2006/relationships/hyperlink" Target="https://www.ebi.ac.uk/ena/browser/view/SRR8767361" TargetMode="External"/><Relationship Id="rId200" Type="http://schemas.openxmlformats.org/officeDocument/2006/relationships/hyperlink" Target="https://www.ebi.ac.uk/ena/browser/view/SRR8535474" TargetMode="External"/><Relationship Id="rId382" Type="http://schemas.openxmlformats.org/officeDocument/2006/relationships/hyperlink" Target="https://www.ebi.ac.uk/ena/browser/view/SRR3945603" TargetMode="External"/><Relationship Id="rId417" Type="http://schemas.openxmlformats.org/officeDocument/2006/relationships/hyperlink" Target="https://www.ebi.ac.uk/ena/browser/view/SRR1181535" TargetMode="External"/><Relationship Id="rId438" Type="http://schemas.openxmlformats.org/officeDocument/2006/relationships/hyperlink" Target="https://www.ebi.ac.uk/ena/browser/view/SRR1068561" TargetMode="External"/><Relationship Id="rId459" Type="http://schemas.openxmlformats.org/officeDocument/2006/relationships/hyperlink" Target="https://www.ebi.ac.uk/ena/browser/view/SRR1378351" TargetMode="External"/><Relationship Id="rId16" Type="http://schemas.openxmlformats.org/officeDocument/2006/relationships/hyperlink" Target="https://www.ebi.ac.uk/ena/browser/view/SRR3112633" TargetMode="External"/><Relationship Id="rId221" Type="http://schemas.openxmlformats.org/officeDocument/2006/relationships/hyperlink" Target="https://www.ebi.ac.uk/ena/browser/view/SRR1566205" TargetMode="External"/><Relationship Id="rId242" Type="http://schemas.openxmlformats.org/officeDocument/2006/relationships/hyperlink" Target="https://www.ebi.ac.uk/ena/browser/view/SRR5990406" TargetMode="External"/><Relationship Id="rId263" Type="http://schemas.openxmlformats.org/officeDocument/2006/relationships/hyperlink" Target="https://www.ebi.ac.uk/ena/browser/view/SRR7820050" TargetMode="External"/><Relationship Id="rId284" Type="http://schemas.openxmlformats.org/officeDocument/2006/relationships/hyperlink" Target="https://www.ebi.ac.uk/ena/browser/view/SRR8235317" TargetMode="External"/><Relationship Id="rId319" Type="http://schemas.openxmlformats.org/officeDocument/2006/relationships/hyperlink" Target="https://www.ebi.ac.uk/ena/browser/view/SRR1187613" TargetMode="External"/><Relationship Id="rId470" Type="http://schemas.openxmlformats.org/officeDocument/2006/relationships/hyperlink" Target="https://www.ebi.ac.uk/ena/browser/view/SRR3395016" TargetMode="External"/><Relationship Id="rId491" Type="http://schemas.openxmlformats.org/officeDocument/2006/relationships/hyperlink" Target="https://www.ebi.ac.uk/ena/browser/view/GCA_002524915.1" TargetMode="External"/><Relationship Id="rId505" Type="http://schemas.openxmlformats.org/officeDocument/2006/relationships/hyperlink" Target="https://www.ebi.ac.uk/ena/browser/view/SRR3215346" TargetMode="External"/><Relationship Id="rId526" Type="http://schemas.openxmlformats.org/officeDocument/2006/relationships/hyperlink" Target="https://www.ebi.ac.uk/ena/browser/view/SRR3345926" TargetMode="External"/><Relationship Id="rId37" Type="http://schemas.openxmlformats.org/officeDocument/2006/relationships/hyperlink" Target="https://www.ebi.ac.uk/ena/browser/view/SRR9335562" TargetMode="External"/><Relationship Id="rId58" Type="http://schemas.openxmlformats.org/officeDocument/2006/relationships/hyperlink" Target="https://www.ebi.ac.uk/ena/browser/view/SRR8838742" TargetMode="External"/><Relationship Id="rId79" Type="http://schemas.openxmlformats.org/officeDocument/2006/relationships/hyperlink" Target="https://www.ebi.ac.uk/ena/browser/view/SRR5645600" TargetMode="External"/><Relationship Id="rId102" Type="http://schemas.openxmlformats.org/officeDocument/2006/relationships/hyperlink" Target="https://www.ebi.ac.uk/ena/browser/view/SRR3660092" TargetMode="External"/><Relationship Id="rId123" Type="http://schemas.openxmlformats.org/officeDocument/2006/relationships/hyperlink" Target="https://www.ebi.ac.uk/ena/browser/view/SRR6000474" TargetMode="External"/><Relationship Id="rId144" Type="http://schemas.openxmlformats.org/officeDocument/2006/relationships/hyperlink" Target="https://www.ebi.ac.uk/ena/browser/view/SRR8767792" TargetMode="External"/><Relationship Id="rId330" Type="http://schemas.openxmlformats.org/officeDocument/2006/relationships/hyperlink" Target="https://www.ebi.ac.uk/ena/browser/view/SRR2585424" TargetMode="External"/><Relationship Id="rId547" Type="http://schemas.openxmlformats.org/officeDocument/2006/relationships/hyperlink" Target="https://www.ebi.ac.uk/ena/browser/view/GCA_001658265.1" TargetMode="External"/><Relationship Id="rId90" Type="http://schemas.openxmlformats.org/officeDocument/2006/relationships/hyperlink" Target="https://www.ebi.ac.uk/ena/browser/view/SRR6860656" TargetMode="External"/><Relationship Id="rId165" Type="http://schemas.openxmlformats.org/officeDocument/2006/relationships/hyperlink" Target="https://www.ebi.ac.uk/ena/browser/view/SRR8767362" TargetMode="External"/><Relationship Id="rId186" Type="http://schemas.openxmlformats.org/officeDocument/2006/relationships/hyperlink" Target="https://www.ebi.ac.uk/ena/browser/view/SRR8767307" TargetMode="External"/><Relationship Id="rId351" Type="http://schemas.openxmlformats.org/officeDocument/2006/relationships/hyperlink" Target="https://www.ebi.ac.uk/ena/browser/view/SRR3173365" TargetMode="External"/><Relationship Id="rId372" Type="http://schemas.openxmlformats.org/officeDocument/2006/relationships/hyperlink" Target="https://www.ebi.ac.uk/ena/browser/view/SRR3945583" TargetMode="External"/><Relationship Id="rId393" Type="http://schemas.openxmlformats.org/officeDocument/2006/relationships/hyperlink" Target="https://www.ebi.ac.uk/ena/browser/view/SRR3173378" TargetMode="External"/><Relationship Id="rId407" Type="http://schemas.openxmlformats.org/officeDocument/2006/relationships/hyperlink" Target="https://www.ebi.ac.uk/ena/browser/view/SRR3181837" TargetMode="External"/><Relationship Id="rId428" Type="http://schemas.openxmlformats.org/officeDocument/2006/relationships/hyperlink" Target="https://www.ebi.ac.uk/ena/browser/view/SRR5667286" TargetMode="External"/><Relationship Id="rId449" Type="http://schemas.openxmlformats.org/officeDocument/2006/relationships/hyperlink" Target="https://www.ebi.ac.uk/ena/browser/view/SRR7819950" TargetMode="External"/><Relationship Id="rId211" Type="http://schemas.openxmlformats.org/officeDocument/2006/relationships/hyperlink" Target="https://www.ebi.ac.uk/ena/browser/view/SRR4098791" TargetMode="External"/><Relationship Id="rId232" Type="http://schemas.openxmlformats.org/officeDocument/2006/relationships/hyperlink" Target="https://www.ebi.ac.uk/ena/browser/view/SRR1610009" TargetMode="External"/><Relationship Id="rId253" Type="http://schemas.openxmlformats.org/officeDocument/2006/relationships/hyperlink" Target="https://www.ebi.ac.uk/ena/browser/view/SRR1923097" TargetMode="External"/><Relationship Id="rId274" Type="http://schemas.openxmlformats.org/officeDocument/2006/relationships/hyperlink" Target="https://www.ebi.ac.uk/ena/browser/view/SRR8216051" TargetMode="External"/><Relationship Id="rId295" Type="http://schemas.openxmlformats.org/officeDocument/2006/relationships/hyperlink" Target="https://www.ebi.ac.uk/ena/browser/view/SRR8535220" TargetMode="External"/><Relationship Id="rId309" Type="http://schemas.openxmlformats.org/officeDocument/2006/relationships/hyperlink" Target="https://www.ebi.ac.uk/ena/browser/view/SRR1181541" TargetMode="External"/><Relationship Id="rId460" Type="http://schemas.openxmlformats.org/officeDocument/2006/relationships/hyperlink" Target="https://www.ebi.ac.uk/ena/browser/view/SRR7702426" TargetMode="External"/><Relationship Id="rId481" Type="http://schemas.openxmlformats.org/officeDocument/2006/relationships/hyperlink" Target="https://www.ebi.ac.uk/ena/browser/view/GCA_003191265.1" TargetMode="External"/><Relationship Id="rId516" Type="http://schemas.openxmlformats.org/officeDocument/2006/relationships/hyperlink" Target="https://www.ebi.ac.uk/ena/browser/view/SRR3169084" TargetMode="External"/><Relationship Id="rId27" Type="http://schemas.openxmlformats.org/officeDocument/2006/relationships/hyperlink" Target="https://www.ebi.ac.uk/ena/browser/view/SRR10843645" TargetMode="External"/><Relationship Id="rId48" Type="http://schemas.openxmlformats.org/officeDocument/2006/relationships/hyperlink" Target="https://www.ebi.ac.uk/ena/browser/view/SRR8837400" TargetMode="External"/><Relationship Id="rId69" Type="http://schemas.openxmlformats.org/officeDocument/2006/relationships/hyperlink" Target="https://www.ebi.ac.uk/ena/browser/view/SRR5494845" TargetMode="External"/><Relationship Id="rId113" Type="http://schemas.openxmlformats.org/officeDocument/2006/relationships/hyperlink" Target="https://www.ebi.ac.uk/ena/browser/view/SRR6446755" TargetMode="External"/><Relationship Id="rId134" Type="http://schemas.openxmlformats.org/officeDocument/2006/relationships/hyperlink" Target="https://www.ebi.ac.uk/ena/browser/view/SRR4301102" TargetMode="External"/><Relationship Id="rId320" Type="http://schemas.openxmlformats.org/officeDocument/2006/relationships/hyperlink" Target="https://www.ebi.ac.uk/ena/browser/view/SRR2533762" TargetMode="External"/><Relationship Id="rId537" Type="http://schemas.openxmlformats.org/officeDocument/2006/relationships/hyperlink" Target="https://www.ebi.ac.uk/ena/browser/view/SRR1767782" TargetMode="External"/><Relationship Id="rId80" Type="http://schemas.openxmlformats.org/officeDocument/2006/relationships/hyperlink" Target="https://www.ebi.ac.uk/ena/browser/view/SRR5663634" TargetMode="External"/><Relationship Id="rId155" Type="http://schemas.openxmlformats.org/officeDocument/2006/relationships/hyperlink" Target="https://www.ebi.ac.uk/ena/browser/view/SRR8767314" TargetMode="External"/><Relationship Id="rId176" Type="http://schemas.openxmlformats.org/officeDocument/2006/relationships/hyperlink" Target="https://www.ebi.ac.uk/ena/browser/view/SRR8767578" TargetMode="External"/><Relationship Id="rId197" Type="http://schemas.openxmlformats.org/officeDocument/2006/relationships/hyperlink" Target="https://www.ebi.ac.uk/ena/browser/view/SRR8767353" TargetMode="External"/><Relationship Id="rId341" Type="http://schemas.openxmlformats.org/officeDocument/2006/relationships/hyperlink" Target="https://www.ebi.ac.uk/ena/browser/view/SRR1220730" TargetMode="External"/><Relationship Id="rId362" Type="http://schemas.openxmlformats.org/officeDocument/2006/relationships/hyperlink" Target="https://www.ebi.ac.uk/ena/browser/view/SRR3606573" TargetMode="External"/><Relationship Id="rId383" Type="http://schemas.openxmlformats.org/officeDocument/2006/relationships/hyperlink" Target="https://www.ebi.ac.uk/ena/browser/view/SRR3945602" TargetMode="External"/><Relationship Id="rId418" Type="http://schemas.openxmlformats.org/officeDocument/2006/relationships/hyperlink" Target="https://www.ebi.ac.uk/ena/browser/view/SRR1220774" TargetMode="External"/><Relationship Id="rId439" Type="http://schemas.openxmlformats.org/officeDocument/2006/relationships/hyperlink" Target="https://www.ebi.ac.uk/ena/browser/view/SRR8187229" TargetMode="External"/><Relationship Id="rId201" Type="http://schemas.openxmlformats.org/officeDocument/2006/relationships/hyperlink" Target="https://www.ebi.ac.uk/ena/browser/view/SRR2102432" TargetMode="External"/><Relationship Id="rId222" Type="http://schemas.openxmlformats.org/officeDocument/2006/relationships/hyperlink" Target="https://www.ebi.ac.uk/ena/browser/view/SRR5341553" TargetMode="External"/><Relationship Id="rId243" Type="http://schemas.openxmlformats.org/officeDocument/2006/relationships/hyperlink" Target="https://www.ebi.ac.uk/ena/browser/view/SRR6207491" TargetMode="External"/><Relationship Id="rId264" Type="http://schemas.openxmlformats.org/officeDocument/2006/relationships/hyperlink" Target="https://www.ebi.ac.uk/ena/browser/view/SRR1068558" TargetMode="External"/><Relationship Id="rId285" Type="http://schemas.openxmlformats.org/officeDocument/2006/relationships/hyperlink" Target="https://www.ebi.ac.uk/ena/browser/view/SRR8235369" TargetMode="External"/><Relationship Id="rId450" Type="http://schemas.openxmlformats.org/officeDocument/2006/relationships/hyperlink" Target="https://www.ebi.ac.uk/ena/browser/view/SRR8235343" TargetMode="External"/><Relationship Id="rId471" Type="http://schemas.openxmlformats.org/officeDocument/2006/relationships/hyperlink" Target="https://www.ebi.ac.uk/ena/browser/view/SRR2924557" TargetMode="External"/><Relationship Id="rId506" Type="http://schemas.openxmlformats.org/officeDocument/2006/relationships/hyperlink" Target="https://www.ebi.ac.uk/ena/browser/view/SRR3345855" TargetMode="External"/><Relationship Id="rId17" Type="http://schemas.openxmlformats.org/officeDocument/2006/relationships/hyperlink" Target="https://www.ebi.ac.uk/ena/browser/view/SRR3113962" TargetMode="External"/><Relationship Id="rId38" Type="http://schemas.openxmlformats.org/officeDocument/2006/relationships/hyperlink" Target="https://www.ebi.ac.uk/ena/browser/view/SRR9335616" TargetMode="External"/><Relationship Id="rId59" Type="http://schemas.openxmlformats.org/officeDocument/2006/relationships/hyperlink" Target="https://www.ebi.ac.uk/ena/browser/view/SRR8838745" TargetMode="External"/><Relationship Id="rId103" Type="http://schemas.openxmlformats.org/officeDocument/2006/relationships/hyperlink" Target="https://www.ebi.ac.uk/ena/browser/view/SRR3928631" TargetMode="External"/><Relationship Id="rId124" Type="http://schemas.openxmlformats.org/officeDocument/2006/relationships/hyperlink" Target="https://www.ebi.ac.uk/ena/browser/view/SRR5066070" TargetMode="External"/><Relationship Id="rId310" Type="http://schemas.openxmlformats.org/officeDocument/2006/relationships/hyperlink" Target="https://www.ebi.ac.uk/ena/browser/view/SRR1181561" TargetMode="External"/><Relationship Id="rId492" Type="http://schemas.openxmlformats.org/officeDocument/2006/relationships/hyperlink" Target="https://www.ebi.ac.uk/ena/browser/view/SRR3168987" TargetMode="External"/><Relationship Id="rId527" Type="http://schemas.openxmlformats.org/officeDocument/2006/relationships/hyperlink" Target="https://www.ebi.ac.uk/ena/browser/view/GCA_001342195.1" TargetMode="External"/><Relationship Id="rId548" Type="http://schemas.openxmlformats.org/officeDocument/2006/relationships/hyperlink" Target="https://www.ebi.ac.uk/ena/browser/view/GCA_001658305.1" TargetMode="External"/><Relationship Id="rId70" Type="http://schemas.openxmlformats.org/officeDocument/2006/relationships/hyperlink" Target="https://www.ebi.ac.uk/ena/browser/view/SRR5494844" TargetMode="External"/><Relationship Id="rId91" Type="http://schemas.openxmlformats.org/officeDocument/2006/relationships/hyperlink" Target="https://www.ebi.ac.uk/ena/browser/view/SRR6860838" TargetMode="External"/><Relationship Id="rId145" Type="http://schemas.openxmlformats.org/officeDocument/2006/relationships/hyperlink" Target="https://www.ebi.ac.uk/ena/browser/view/SRR8767795" TargetMode="External"/><Relationship Id="rId166" Type="http://schemas.openxmlformats.org/officeDocument/2006/relationships/hyperlink" Target="https://www.ebi.ac.uk/ena/browser/view/SRR8767767" TargetMode="External"/><Relationship Id="rId187" Type="http://schemas.openxmlformats.org/officeDocument/2006/relationships/hyperlink" Target="https://www.ebi.ac.uk/ena/browser/view/SRR8767316" TargetMode="External"/><Relationship Id="rId331" Type="http://schemas.openxmlformats.org/officeDocument/2006/relationships/hyperlink" Target="https://www.ebi.ac.uk/ena/browser/view/SRR2831334" TargetMode="External"/><Relationship Id="rId352" Type="http://schemas.openxmlformats.org/officeDocument/2006/relationships/hyperlink" Target="https://www.ebi.ac.uk/ena/browser/view/SRR3173366" TargetMode="External"/><Relationship Id="rId373" Type="http://schemas.openxmlformats.org/officeDocument/2006/relationships/hyperlink" Target="https://www.ebi.ac.uk/ena/browser/view/SRR3945585" TargetMode="External"/><Relationship Id="rId394" Type="http://schemas.openxmlformats.org/officeDocument/2006/relationships/hyperlink" Target="https://www.ebi.ac.uk/ena/browser/view/SRR3606562" TargetMode="External"/><Relationship Id="rId408" Type="http://schemas.openxmlformats.org/officeDocument/2006/relationships/hyperlink" Target="https://www.ebi.ac.uk/ena/browser/view/SRR3930180" TargetMode="External"/><Relationship Id="rId429" Type="http://schemas.openxmlformats.org/officeDocument/2006/relationships/hyperlink" Target="https://www.ebi.ac.uk/ena/browser/view/SRR5811621" TargetMode="External"/><Relationship Id="rId1" Type="http://schemas.openxmlformats.org/officeDocument/2006/relationships/hyperlink" Target="https://www.ebi.ac.uk/ena/browser/view/SRR10484657" TargetMode="External"/><Relationship Id="rId212" Type="http://schemas.openxmlformats.org/officeDocument/2006/relationships/hyperlink" Target="https://www.ebi.ac.uk/ena/browser/view/SRR4098793" TargetMode="External"/><Relationship Id="rId233" Type="http://schemas.openxmlformats.org/officeDocument/2006/relationships/hyperlink" Target="https://www.ebi.ac.uk/ena/browser/view/SRR1610014" TargetMode="External"/><Relationship Id="rId254" Type="http://schemas.openxmlformats.org/officeDocument/2006/relationships/hyperlink" Target="https://www.ebi.ac.uk/ena/browser/view/SRR1923099" TargetMode="External"/><Relationship Id="rId440" Type="http://schemas.openxmlformats.org/officeDocument/2006/relationships/hyperlink" Target="https://www.ebi.ac.uk/ena/browser/view/SRR8187276" TargetMode="External"/><Relationship Id="rId28" Type="http://schemas.openxmlformats.org/officeDocument/2006/relationships/hyperlink" Target="https://www.ebi.ac.uk/ena/browser/view/SRR10843691" TargetMode="External"/><Relationship Id="rId49" Type="http://schemas.openxmlformats.org/officeDocument/2006/relationships/hyperlink" Target="https://www.ebi.ac.uk/ena/browser/view/SRR8837414" TargetMode="External"/><Relationship Id="rId114" Type="http://schemas.openxmlformats.org/officeDocument/2006/relationships/hyperlink" Target="https://www.ebi.ac.uk/ena/browser/view/SRR6446770" TargetMode="External"/><Relationship Id="rId275" Type="http://schemas.openxmlformats.org/officeDocument/2006/relationships/hyperlink" Target="https://www.ebi.ac.uk/ena/browser/view/SRR8216059" TargetMode="External"/><Relationship Id="rId296" Type="http://schemas.openxmlformats.org/officeDocument/2006/relationships/hyperlink" Target="https://www.ebi.ac.uk/ena/browser/view/SRR8535384" TargetMode="External"/><Relationship Id="rId300" Type="http://schemas.openxmlformats.org/officeDocument/2006/relationships/hyperlink" Target="https://www.ebi.ac.uk/ena/browser/view/SRR8159841" TargetMode="External"/><Relationship Id="rId461" Type="http://schemas.openxmlformats.org/officeDocument/2006/relationships/hyperlink" Target="https://www.ebi.ac.uk/ena/browser/view/SRR1378353" TargetMode="External"/><Relationship Id="rId482" Type="http://schemas.openxmlformats.org/officeDocument/2006/relationships/hyperlink" Target="https://www.ebi.ac.uk/ena/browser/view/GCA_003191065.1" TargetMode="External"/><Relationship Id="rId517" Type="http://schemas.openxmlformats.org/officeDocument/2006/relationships/hyperlink" Target="https://www.ebi.ac.uk/ena/browser/view/SRR5061760" TargetMode="External"/><Relationship Id="rId538" Type="http://schemas.openxmlformats.org/officeDocument/2006/relationships/hyperlink" Target="https://www.ebi.ac.uk/ena/browser/view/SRR1767818" TargetMode="External"/><Relationship Id="rId60" Type="http://schemas.openxmlformats.org/officeDocument/2006/relationships/hyperlink" Target="https://www.ebi.ac.uk/ena/browser/view/SRR8838748" TargetMode="External"/><Relationship Id="rId81" Type="http://schemas.openxmlformats.org/officeDocument/2006/relationships/hyperlink" Target="https://www.ebi.ac.uk/ena/browser/view/SRR5663603" TargetMode="External"/><Relationship Id="rId135" Type="http://schemas.openxmlformats.org/officeDocument/2006/relationships/hyperlink" Target="https://www.ebi.ac.uk/ena/browser/view/SRR4431689" TargetMode="External"/><Relationship Id="rId156" Type="http://schemas.openxmlformats.org/officeDocument/2006/relationships/hyperlink" Target="https://www.ebi.ac.uk/ena/browser/view/SRR8767327" TargetMode="External"/><Relationship Id="rId177" Type="http://schemas.openxmlformats.org/officeDocument/2006/relationships/hyperlink" Target="https://www.ebi.ac.uk/ena/browser/view/SRR8767730" TargetMode="External"/><Relationship Id="rId198" Type="http://schemas.openxmlformats.org/officeDocument/2006/relationships/hyperlink" Target="https://www.ebi.ac.uk/ena/browser/view/SRR8767770" TargetMode="External"/><Relationship Id="rId321" Type="http://schemas.openxmlformats.org/officeDocument/2006/relationships/hyperlink" Target="https://www.ebi.ac.uk/ena/browser/view/SRR1187589" TargetMode="External"/><Relationship Id="rId342" Type="http://schemas.openxmlformats.org/officeDocument/2006/relationships/hyperlink" Target="https://www.ebi.ac.uk/ena/browser/view/SRR1220820" TargetMode="External"/><Relationship Id="rId363" Type="http://schemas.openxmlformats.org/officeDocument/2006/relationships/hyperlink" Target="https://www.ebi.ac.uk/ena/browser/view/SRR3606570" TargetMode="External"/><Relationship Id="rId384" Type="http://schemas.openxmlformats.org/officeDocument/2006/relationships/hyperlink" Target="https://www.ebi.ac.uk/ena/browser/view/SRR1509665" TargetMode="External"/><Relationship Id="rId419" Type="http://schemas.openxmlformats.org/officeDocument/2006/relationships/hyperlink" Target="https://www.ebi.ac.uk/ena/browser/view/SRR3181838" TargetMode="External"/><Relationship Id="rId202" Type="http://schemas.openxmlformats.org/officeDocument/2006/relationships/hyperlink" Target="https://www.ebi.ac.uk/ena/browser/view/SRR1181568" TargetMode="External"/><Relationship Id="rId223" Type="http://schemas.openxmlformats.org/officeDocument/2006/relationships/hyperlink" Target="https://www.ebi.ac.uk/ena/browser/view/SRR5341554" TargetMode="External"/><Relationship Id="rId244" Type="http://schemas.openxmlformats.org/officeDocument/2006/relationships/hyperlink" Target="https://www.ebi.ac.uk/ena/browser/view/SRR6207755" TargetMode="External"/><Relationship Id="rId430" Type="http://schemas.openxmlformats.org/officeDocument/2006/relationships/hyperlink" Target="https://www.ebi.ac.uk/ena/browser/view/SRR6288283" TargetMode="External"/><Relationship Id="rId18" Type="http://schemas.openxmlformats.org/officeDocument/2006/relationships/hyperlink" Target="https://www.ebi.ac.uk/ena/browser/view/SRR3113975" TargetMode="External"/><Relationship Id="rId39" Type="http://schemas.openxmlformats.org/officeDocument/2006/relationships/hyperlink" Target="https://www.ebi.ac.uk/ena/browser/view/SRR9335595" TargetMode="External"/><Relationship Id="rId265" Type="http://schemas.openxmlformats.org/officeDocument/2006/relationships/hyperlink" Target="https://www.ebi.ac.uk/ena/browser/view/SRR1068560" TargetMode="External"/><Relationship Id="rId286" Type="http://schemas.openxmlformats.org/officeDocument/2006/relationships/hyperlink" Target="https://www.ebi.ac.uk/ena/browser/view/SRR8235470" TargetMode="External"/><Relationship Id="rId451" Type="http://schemas.openxmlformats.org/officeDocument/2006/relationships/hyperlink" Target="https://www.ebi.ac.uk/ena/browser/view/SRR3606563" TargetMode="External"/><Relationship Id="rId472" Type="http://schemas.openxmlformats.org/officeDocument/2006/relationships/hyperlink" Target="https://www.ebi.ac.uk/ena/browser/view/SRR2924593" TargetMode="External"/><Relationship Id="rId493" Type="http://schemas.openxmlformats.org/officeDocument/2006/relationships/hyperlink" Target="https://www.ebi.ac.uk/ena/browser/view/SRR5061790" TargetMode="External"/><Relationship Id="rId507" Type="http://schemas.openxmlformats.org/officeDocument/2006/relationships/hyperlink" Target="https://www.ebi.ac.uk/ena/browser/view/SRR3345818" TargetMode="External"/><Relationship Id="rId528" Type="http://schemas.openxmlformats.org/officeDocument/2006/relationships/hyperlink" Target="https://www.ebi.ac.uk/ena/browser/view/GCA_001342195.2" TargetMode="External"/><Relationship Id="rId549" Type="http://schemas.openxmlformats.org/officeDocument/2006/relationships/hyperlink" Target="https://www.ebi.ac.uk/ena/browser/view/GCA_001463975.1" TargetMode="External"/><Relationship Id="rId50" Type="http://schemas.openxmlformats.org/officeDocument/2006/relationships/hyperlink" Target="https://www.ebi.ac.uk/ena/browser/view/SRR8837447" TargetMode="External"/><Relationship Id="rId104" Type="http://schemas.openxmlformats.org/officeDocument/2006/relationships/hyperlink" Target="https://www.ebi.ac.uk/ena/browser/view/SRR3928667" TargetMode="External"/><Relationship Id="rId125" Type="http://schemas.openxmlformats.org/officeDocument/2006/relationships/hyperlink" Target="https://www.ebi.ac.uk/ena/browser/view/SRR5066072" TargetMode="External"/><Relationship Id="rId146" Type="http://schemas.openxmlformats.org/officeDocument/2006/relationships/hyperlink" Target="https://www.ebi.ac.uk/ena/browser/view/SRR8767799" TargetMode="External"/><Relationship Id="rId167" Type="http://schemas.openxmlformats.org/officeDocument/2006/relationships/hyperlink" Target="https://www.ebi.ac.uk/ena/browser/view/SRR8767781" TargetMode="External"/><Relationship Id="rId188" Type="http://schemas.openxmlformats.org/officeDocument/2006/relationships/hyperlink" Target="https://www.ebi.ac.uk/ena/browser/view/SRR8767337" TargetMode="External"/><Relationship Id="rId311" Type="http://schemas.openxmlformats.org/officeDocument/2006/relationships/hyperlink" Target="https://www.ebi.ac.uk/ena/browser/view/SRR1181556" TargetMode="External"/><Relationship Id="rId332" Type="http://schemas.openxmlformats.org/officeDocument/2006/relationships/hyperlink" Target="https://www.ebi.ac.uk/ena/browser/view/SRR1763844" TargetMode="External"/><Relationship Id="rId353" Type="http://schemas.openxmlformats.org/officeDocument/2006/relationships/hyperlink" Target="https://www.ebi.ac.uk/ena/browser/view/SRR3173371" TargetMode="External"/><Relationship Id="rId374" Type="http://schemas.openxmlformats.org/officeDocument/2006/relationships/hyperlink" Target="https://www.ebi.ac.uk/ena/browser/view/SRR3945510" TargetMode="External"/><Relationship Id="rId395" Type="http://schemas.openxmlformats.org/officeDocument/2006/relationships/hyperlink" Target="https://www.ebi.ac.uk/ena/browser/view/SRR8261130" TargetMode="External"/><Relationship Id="rId409" Type="http://schemas.openxmlformats.org/officeDocument/2006/relationships/hyperlink" Target="https://www.ebi.ac.uk/ena/browser/view/SRR3930183" TargetMode="External"/><Relationship Id="rId71" Type="http://schemas.openxmlformats.org/officeDocument/2006/relationships/hyperlink" Target="https://www.ebi.ac.uk/ena/browser/view/SRR5409414" TargetMode="External"/><Relationship Id="rId92" Type="http://schemas.openxmlformats.org/officeDocument/2006/relationships/hyperlink" Target="https://www.ebi.ac.uk/ena/browser/view/SRR6881701" TargetMode="External"/><Relationship Id="rId213" Type="http://schemas.openxmlformats.org/officeDocument/2006/relationships/hyperlink" Target="https://www.ebi.ac.uk/ena/browser/view/SRR1553904" TargetMode="External"/><Relationship Id="rId234" Type="http://schemas.openxmlformats.org/officeDocument/2006/relationships/hyperlink" Target="https://www.ebi.ac.uk/ena/browser/view/SRR1610015" TargetMode="External"/><Relationship Id="rId420" Type="http://schemas.openxmlformats.org/officeDocument/2006/relationships/hyperlink" Target="https://www.ebi.ac.uk/ena/browser/view/SRR3181838" TargetMode="External"/><Relationship Id="rId2" Type="http://schemas.openxmlformats.org/officeDocument/2006/relationships/hyperlink" Target="https://www.ebi.ac.uk/ena/browser/view/SRR10484641" TargetMode="External"/><Relationship Id="rId29" Type="http://schemas.openxmlformats.org/officeDocument/2006/relationships/hyperlink" Target="https://www.ebi.ac.uk/ena/browser/view/SRR9729863" TargetMode="External"/><Relationship Id="rId255" Type="http://schemas.openxmlformats.org/officeDocument/2006/relationships/hyperlink" Target="https://www.ebi.ac.uk/ena/browser/view/SRR1923101" TargetMode="External"/><Relationship Id="rId276" Type="http://schemas.openxmlformats.org/officeDocument/2006/relationships/hyperlink" Target="https://www.ebi.ac.uk/ena/browser/view/SRR8216391" TargetMode="External"/><Relationship Id="rId297" Type="http://schemas.openxmlformats.org/officeDocument/2006/relationships/hyperlink" Target="https://www.ebi.ac.uk/ena/browser/view/SRR8535379" TargetMode="External"/><Relationship Id="rId441" Type="http://schemas.openxmlformats.org/officeDocument/2006/relationships/hyperlink" Target="https://www.ebi.ac.uk/ena/browser/view/SRR8216395" TargetMode="External"/><Relationship Id="rId462" Type="http://schemas.openxmlformats.org/officeDocument/2006/relationships/hyperlink" Target="https://www.ebi.ac.uk/ena/browser/view/SRR7702537" TargetMode="External"/><Relationship Id="rId483" Type="http://schemas.openxmlformats.org/officeDocument/2006/relationships/hyperlink" Target="https://www.ebi.ac.uk/ena/browser/view/GCA_003190725.1" TargetMode="External"/><Relationship Id="rId518" Type="http://schemas.openxmlformats.org/officeDocument/2006/relationships/hyperlink" Target="https://www.ebi.ac.uk/ena/browser/view/SRR5085096" TargetMode="External"/><Relationship Id="rId539" Type="http://schemas.openxmlformats.org/officeDocument/2006/relationships/hyperlink" Target="https://www.ebi.ac.uk/ena/browser/view/SRR1767827" TargetMode="External"/><Relationship Id="rId40" Type="http://schemas.openxmlformats.org/officeDocument/2006/relationships/hyperlink" Target="https://www.ebi.ac.uk/ena/browser/view/SRR9335586" TargetMode="External"/><Relationship Id="rId115" Type="http://schemas.openxmlformats.org/officeDocument/2006/relationships/hyperlink" Target="https://www.ebi.ac.uk/ena/browser/view/SRR6745671" TargetMode="External"/><Relationship Id="rId136" Type="http://schemas.openxmlformats.org/officeDocument/2006/relationships/hyperlink" Target="https://www.ebi.ac.uk/ena/browser/view/SRR4733511" TargetMode="External"/><Relationship Id="rId157" Type="http://schemas.openxmlformats.org/officeDocument/2006/relationships/hyperlink" Target="https://www.ebi.ac.uk/ena/browser/view/SRR8767330" TargetMode="External"/><Relationship Id="rId178" Type="http://schemas.openxmlformats.org/officeDocument/2006/relationships/hyperlink" Target="https://www.ebi.ac.uk/ena/browser/view/SRR8767794" TargetMode="External"/><Relationship Id="rId301" Type="http://schemas.openxmlformats.org/officeDocument/2006/relationships/hyperlink" Target="https://www.ebi.ac.uk/ena/browser/view/SRR1980616" TargetMode="External"/><Relationship Id="rId322" Type="http://schemas.openxmlformats.org/officeDocument/2006/relationships/hyperlink" Target="https://www.ebi.ac.uk/ena/browser/view/SRR1187587" TargetMode="External"/><Relationship Id="rId343" Type="http://schemas.openxmlformats.org/officeDocument/2006/relationships/hyperlink" Target="https://www.ebi.ac.uk/ena/browser/view/SRR3173294" TargetMode="External"/><Relationship Id="rId364" Type="http://schemas.openxmlformats.org/officeDocument/2006/relationships/hyperlink" Target="https://www.ebi.ac.uk/ena/browser/view/SRR3606574" TargetMode="External"/><Relationship Id="rId550" Type="http://schemas.openxmlformats.org/officeDocument/2006/relationships/hyperlink" Target="https://www.ebi.ac.uk/ena/browser/view/SRR1283973" TargetMode="External"/><Relationship Id="rId61" Type="http://schemas.openxmlformats.org/officeDocument/2006/relationships/hyperlink" Target="https://www.ebi.ac.uk/ena/browser/view/SRR8838749" TargetMode="External"/><Relationship Id="rId82" Type="http://schemas.openxmlformats.org/officeDocument/2006/relationships/hyperlink" Target="https://www.ebi.ac.uk/ena/browser/view/SRR5680838" TargetMode="External"/><Relationship Id="rId199" Type="http://schemas.openxmlformats.org/officeDocument/2006/relationships/hyperlink" Target="https://www.ebi.ac.uk/ena/browser/view/SRR8767782" TargetMode="External"/><Relationship Id="rId203" Type="http://schemas.openxmlformats.org/officeDocument/2006/relationships/hyperlink" Target="https://www.ebi.ac.uk/ena/browser/view/SRR1182223" TargetMode="External"/><Relationship Id="rId385" Type="http://schemas.openxmlformats.org/officeDocument/2006/relationships/hyperlink" Target="https://www.ebi.ac.uk/ena/browser/view/SRR3945604" TargetMode="External"/><Relationship Id="rId19" Type="http://schemas.openxmlformats.org/officeDocument/2006/relationships/hyperlink" Target="https://www.ebi.ac.uk/ena/browser/view/SRR3113964" TargetMode="External"/><Relationship Id="rId224" Type="http://schemas.openxmlformats.org/officeDocument/2006/relationships/hyperlink" Target="https://www.ebi.ac.uk/ena/browser/view/SRR5342839" TargetMode="External"/><Relationship Id="rId245" Type="http://schemas.openxmlformats.org/officeDocument/2006/relationships/hyperlink" Target="https://www.ebi.ac.uk/ena/browser/view/SRR6224689" TargetMode="External"/><Relationship Id="rId266" Type="http://schemas.openxmlformats.org/officeDocument/2006/relationships/hyperlink" Target="https://www.ebi.ac.uk/ena/browser/view/SRR8187240" TargetMode="External"/><Relationship Id="rId287" Type="http://schemas.openxmlformats.org/officeDocument/2006/relationships/hyperlink" Target="https://www.ebi.ac.uk/ena/browser/view/SRR1812797" TargetMode="External"/><Relationship Id="rId410" Type="http://schemas.openxmlformats.org/officeDocument/2006/relationships/hyperlink" Target="https://www.ebi.ac.uk/ena/browser/view/SRR1016596" TargetMode="External"/><Relationship Id="rId431" Type="http://schemas.openxmlformats.org/officeDocument/2006/relationships/hyperlink" Target="https://www.ebi.ac.uk/ena/browser/view/SRR6304922" TargetMode="External"/><Relationship Id="rId452" Type="http://schemas.openxmlformats.org/officeDocument/2006/relationships/hyperlink" Target="https://www.ebi.ac.uk/ena/browser/view/GCA_003703705.1" TargetMode="External"/><Relationship Id="rId473" Type="http://schemas.openxmlformats.org/officeDocument/2006/relationships/hyperlink" Target="https://www.ebi.ac.uk/ena/browser/view/SRR1805508" TargetMode="External"/><Relationship Id="rId494" Type="http://schemas.openxmlformats.org/officeDocument/2006/relationships/hyperlink" Target="https://www.ebi.ac.uk/ena/browser/view/SRR3215375" TargetMode="External"/><Relationship Id="rId508" Type="http://schemas.openxmlformats.org/officeDocument/2006/relationships/hyperlink" Target="https://www.ebi.ac.uk/ena/browser/view/SRR3345686" TargetMode="External"/><Relationship Id="rId529" Type="http://schemas.openxmlformats.org/officeDocument/2006/relationships/hyperlink" Target="https://www.ebi.ac.uk/ena/browser/view/GCA_001317555.1" TargetMode="External"/><Relationship Id="rId30" Type="http://schemas.openxmlformats.org/officeDocument/2006/relationships/hyperlink" Target="https://www.ebi.ac.uk/ena/browser/view/SRR10018688" TargetMode="External"/><Relationship Id="rId105" Type="http://schemas.openxmlformats.org/officeDocument/2006/relationships/hyperlink" Target="https://www.ebi.ac.uk/ena/browser/view/SRR3945617" TargetMode="External"/><Relationship Id="rId126" Type="http://schemas.openxmlformats.org/officeDocument/2006/relationships/hyperlink" Target="https://www.ebi.ac.uk/ena/browser/view/SRR5105955" TargetMode="External"/><Relationship Id="rId147" Type="http://schemas.openxmlformats.org/officeDocument/2006/relationships/hyperlink" Target="https://www.ebi.ac.uk/ena/browser/view/SRR8767791" TargetMode="External"/><Relationship Id="rId168" Type="http://schemas.openxmlformats.org/officeDocument/2006/relationships/hyperlink" Target="https://www.ebi.ac.uk/ena/browser/view/SRR8767785" TargetMode="External"/><Relationship Id="rId312" Type="http://schemas.openxmlformats.org/officeDocument/2006/relationships/hyperlink" Target="https://www.ebi.ac.uk/ena/browser/view/SRR1181554" TargetMode="External"/><Relationship Id="rId333" Type="http://schemas.openxmlformats.org/officeDocument/2006/relationships/hyperlink" Target="https://www.ebi.ac.uk/ena/browser/view/SRR2924558" TargetMode="External"/><Relationship Id="rId354" Type="http://schemas.openxmlformats.org/officeDocument/2006/relationships/hyperlink" Target="https://www.ebi.ac.uk/ena/browser/view/SRR3173374" TargetMode="External"/><Relationship Id="rId540" Type="http://schemas.openxmlformats.org/officeDocument/2006/relationships/hyperlink" Target="https://www.ebi.ac.uk/ena/browser/view/SRR1767835" TargetMode="External"/><Relationship Id="rId51" Type="http://schemas.openxmlformats.org/officeDocument/2006/relationships/hyperlink" Target="https://www.ebi.ac.uk/ena/browser/view/SRR8837524" TargetMode="External"/><Relationship Id="rId72" Type="http://schemas.openxmlformats.org/officeDocument/2006/relationships/hyperlink" Target="https://www.ebi.ac.uk/ena/browser/view/SRR5409429" TargetMode="External"/><Relationship Id="rId93" Type="http://schemas.openxmlformats.org/officeDocument/2006/relationships/hyperlink" Target="https://www.ebi.ac.uk/ena/browser/view/SRR6881693" TargetMode="External"/><Relationship Id="rId189" Type="http://schemas.openxmlformats.org/officeDocument/2006/relationships/hyperlink" Target="https://www.ebi.ac.uk/ena/browser/view/SRR8767347" TargetMode="External"/><Relationship Id="rId375" Type="http://schemas.openxmlformats.org/officeDocument/2006/relationships/hyperlink" Target="https://www.ebi.ac.uk/ena/browser/view/SRR3945587" TargetMode="External"/><Relationship Id="rId396" Type="http://schemas.openxmlformats.org/officeDocument/2006/relationships/hyperlink" Target="https://www.ebi.ac.uk/ena/browser/view/SRR5380200" TargetMode="External"/><Relationship Id="rId3" Type="http://schemas.openxmlformats.org/officeDocument/2006/relationships/hyperlink" Target="https://www.ebi.ac.uk/ena/browser/view/SRR10484529" TargetMode="External"/><Relationship Id="rId214" Type="http://schemas.openxmlformats.org/officeDocument/2006/relationships/hyperlink" Target="https://www.ebi.ac.uk/ena/browser/view/SRR1509629" TargetMode="External"/><Relationship Id="rId235" Type="http://schemas.openxmlformats.org/officeDocument/2006/relationships/hyperlink" Target="https://www.ebi.ac.uk/ena/browser/view/SRR1610017" TargetMode="External"/><Relationship Id="rId256" Type="http://schemas.openxmlformats.org/officeDocument/2006/relationships/hyperlink" Target="https://www.ebi.ac.uk/ena/browser/view/SRR1923096" TargetMode="External"/><Relationship Id="rId277" Type="http://schemas.openxmlformats.org/officeDocument/2006/relationships/hyperlink" Target="https://www.ebi.ac.uk/ena/browser/view/SRR8216405" TargetMode="External"/><Relationship Id="rId298" Type="http://schemas.openxmlformats.org/officeDocument/2006/relationships/hyperlink" Target="https://www.ebi.ac.uk/ena/browser/view/SRR7889331" TargetMode="External"/><Relationship Id="rId400" Type="http://schemas.openxmlformats.org/officeDocument/2006/relationships/hyperlink" Target="https://www.ebi.ac.uk/ena/browser/view/SRR5985678" TargetMode="External"/><Relationship Id="rId421" Type="http://schemas.openxmlformats.org/officeDocument/2006/relationships/hyperlink" Target="https://www.ebi.ac.uk/ena/browser/view/SRR3659466" TargetMode="External"/><Relationship Id="rId442" Type="http://schemas.openxmlformats.org/officeDocument/2006/relationships/hyperlink" Target="https://www.ebi.ac.uk/ena/browser/view/SRR8216403" TargetMode="External"/><Relationship Id="rId463" Type="http://schemas.openxmlformats.org/officeDocument/2006/relationships/hyperlink" Target="https://www.ebi.ac.uk/ena/browser/view/SRR7702432" TargetMode="External"/><Relationship Id="rId484" Type="http://schemas.openxmlformats.org/officeDocument/2006/relationships/hyperlink" Target="https://www.ebi.ac.uk/ena/browser/view/GCA_003190395.1" TargetMode="External"/><Relationship Id="rId519" Type="http://schemas.openxmlformats.org/officeDocument/2006/relationships/hyperlink" Target="https://www.ebi.ac.uk/ena/browser/view/SRR5085024" TargetMode="External"/><Relationship Id="rId116" Type="http://schemas.openxmlformats.org/officeDocument/2006/relationships/hyperlink" Target="https://www.ebi.ac.uk/ena/browser/view/SRR6236574" TargetMode="External"/><Relationship Id="rId137" Type="http://schemas.openxmlformats.org/officeDocument/2006/relationships/hyperlink" Target="https://www.ebi.ac.uk/ena/browser/view/SRR5000317" TargetMode="External"/><Relationship Id="rId158" Type="http://schemas.openxmlformats.org/officeDocument/2006/relationships/hyperlink" Target="https://www.ebi.ac.uk/ena/browser/view/SRR8767341" TargetMode="External"/><Relationship Id="rId302" Type="http://schemas.openxmlformats.org/officeDocument/2006/relationships/hyperlink" Target="https://www.ebi.ac.uk/ena/browser/view/SRR1980624" TargetMode="External"/><Relationship Id="rId323" Type="http://schemas.openxmlformats.org/officeDocument/2006/relationships/hyperlink" Target="https://www.ebi.ac.uk/ena/browser/view/SRR1187445" TargetMode="External"/><Relationship Id="rId344" Type="http://schemas.openxmlformats.org/officeDocument/2006/relationships/hyperlink" Target="https://www.ebi.ac.uk/ena/browser/view/SRR3173362" TargetMode="External"/><Relationship Id="rId530" Type="http://schemas.openxmlformats.org/officeDocument/2006/relationships/hyperlink" Target="https://www.ebi.ac.uk/ena/browser/view/GCA_001317555.2" TargetMode="External"/><Relationship Id="rId20" Type="http://schemas.openxmlformats.org/officeDocument/2006/relationships/hyperlink" Target="https://www.ebi.ac.uk/ena/browser/view/SRR3113990" TargetMode="External"/><Relationship Id="rId41" Type="http://schemas.openxmlformats.org/officeDocument/2006/relationships/hyperlink" Target="https://www.ebi.ac.uk/ena/browser/view/SRR9335703" TargetMode="External"/><Relationship Id="rId62" Type="http://schemas.openxmlformats.org/officeDocument/2006/relationships/hyperlink" Target="https://www.ebi.ac.uk/ena/browser/view/SRR8838775" TargetMode="External"/><Relationship Id="rId83" Type="http://schemas.openxmlformats.org/officeDocument/2006/relationships/hyperlink" Target="https://www.ebi.ac.uk/ena/browser/view/SRR6109294" TargetMode="External"/><Relationship Id="rId179" Type="http://schemas.openxmlformats.org/officeDocument/2006/relationships/hyperlink" Target="https://www.ebi.ac.uk/ena/browser/view/SRR8767802" TargetMode="External"/><Relationship Id="rId365" Type="http://schemas.openxmlformats.org/officeDocument/2006/relationships/hyperlink" Target="https://www.ebi.ac.uk/ena/browser/view/SRR3634424" TargetMode="External"/><Relationship Id="rId386" Type="http://schemas.openxmlformats.org/officeDocument/2006/relationships/hyperlink" Target="https://www.ebi.ac.uk/ena/browser/view/SRR8216314" TargetMode="External"/><Relationship Id="rId551" Type="http://schemas.openxmlformats.org/officeDocument/2006/relationships/hyperlink" Target="https://www.ebi.ac.uk/ena/browser/view/SRR1283975" TargetMode="External"/><Relationship Id="rId190" Type="http://schemas.openxmlformats.org/officeDocument/2006/relationships/hyperlink" Target="https://www.ebi.ac.uk/ena/browser/view/SRR8767338" TargetMode="External"/><Relationship Id="rId204" Type="http://schemas.openxmlformats.org/officeDocument/2006/relationships/hyperlink" Target="https://www.ebi.ac.uk/ena/browser/view/SRR1182222" TargetMode="External"/><Relationship Id="rId225" Type="http://schemas.openxmlformats.org/officeDocument/2006/relationships/hyperlink" Target="https://www.ebi.ac.uk/ena/browser/view/SRR5378787" TargetMode="External"/><Relationship Id="rId246" Type="http://schemas.openxmlformats.org/officeDocument/2006/relationships/hyperlink" Target="https://www.ebi.ac.uk/ena/browser/view/SRR6288338" TargetMode="External"/><Relationship Id="rId267" Type="http://schemas.openxmlformats.org/officeDocument/2006/relationships/hyperlink" Target="https://www.ebi.ac.uk/ena/browser/view/SRR8187275" TargetMode="External"/><Relationship Id="rId288" Type="http://schemas.openxmlformats.org/officeDocument/2006/relationships/hyperlink" Target="https://www.ebi.ac.uk/ena/browser/view/SRR1812875" TargetMode="External"/><Relationship Id="rId411" Type="http://schemas.openxmlformats.org/officeDocument/2006/relationships/hyperlink" Target="https://www.ebi.ac.uk/ena/browser/view/SRR5342838" TargetMode="External"/><Relationship Id="rId432" Type="http://schemas.openxmlformats.org/officeDocument/2006/relationships/hyperlink" Target="https://www.ebi.ac.uk/ena/browser/view/SRR6321747" TargetMode="External"/><Relationship Id="rId453" Type="http://schemas.openxmlformats.org/officeDocument/2006/relationships/hyperlink" Target="https://www.ebi.ac.uk/ena/browser/view/GCA_003703655.1" TargetMode="External"/><Relationship Id="rId474" Type="http://schemas.openxmlformats.org/officeDocument/2006/relationships/hyperlink" Target="https://www.ebi.ac.uk/ena/browser/view/GCA_003587625.1" TargetMode="External"/><Relationship Id="rId509" Type="http://schemas.openxmlformats.org/officeDocument/2006/relationships/hyperlink" Target="https://www.ebi.ac.uk/ena/browser/view/SRR3345539" TargetMode="External"/><Relationship Id="rId106" Type="http://schemas.openxmlformats.org/officeDocument/2006/relationships/hyperlink" Target="https://www.ebi.ac.uk/ena/browser/view/SRR5282220" TargetMode="External"/><Relationship Id="rId127" Type="http://schemas.openxmlformats.org/officeDocument/2006/relationships/hyperlink" Target="https://www.ebi.ac.uk/ena/browser/view/SRR5646645" TargetMode="External"/><Relationship Id="rId313" Type="http://schemas.openxmlformats.org/officeDocument/2006/relationships/hyperlink" Target="https://www.ebi.ac.uk/ena/browser/view/SRR1181567" TargetMode="External"/><Relationship Id="rId495" Type="http://schemas.openxmlformats.org/officeDocument/2006/relationships/hyperlink" Target="https://www.ebi.ac.uk/ena/browser/view/SRR3215369" TargetMode="External"/><Relationship Id="rId10" Type="http://schemas.openxmlformats.org/officeDocument/2006/relationships/hyperlink" Target="https://www.ebi.ac.uk/ena/browser/view/SRR11362440" TargetMode="External"/><Relationship Id="rId31" Type="http://schemas.openxmlformats.org/officeDocument/2006/relationships/hyperlink" Target="https://www.ebi.ac.uk/ena/browser/view/SRR9732314" TargetMode="External"/><Relationship Id="rId52" Type="http://schemas.openxmlformats.org/officeDocument/2006/relationships/hyperlink" Target="https://www.ebi.ac.uk/ena/browser/view/SRR8837525" TargetMode="External"/><Relationship Id="rId73" Type="http://schemas.openxmlformats.org/officeDocument/2006/relationships/hyperlink" Target="https://www.ebi.ac.uk/ena/browser/view/SRR5409413" TargetMode="External"/><Relationship Id="rId94" Type="http://schemas.openxmlformats.org/officeDocument/2006/relationships/hyperlink" Target="https://www.ebi.ac.uk/ena/browser/view/SRR5341885" TargetMode="External"/><Relationship Id="rId148" Type="http://schemas.openxmlformats.org/officeDocument/2006/relationships/hyperlink" Target="https://www.ebi.ac.uk/ena/browser/view/SRR8767292" TargetMode="External"/><Relationship Id="rId169" Type="http://schemas.openxmlformats.org/officeDocument/2006/relationships/hyperlink" Target="https://www.ebi.ac.uk/ena/browser/view/SRR8767797" TargetMode="External"/><Relationship Id="rId334" Type="http://schemas.openxmlformats.org/officeDocument/2006/relationships/hyperlink" Target="https://www.ebi.ac.uk/ena/browser/view/SRR2924604" TargetMode="External"/><Relationship Id="rId355" Type="http://schemas.openxmlformats.org/officeDocument/2006/relationships/hyperlink" Target="https://www.ebi.ac.uk/ena/browser/view/SRR3173370" TargetMode="External"/><Relationship Id="rId376" Type="http://schemas.openxmlformats.org/officeDocument/2006/relationships/hyperlink" Target="https://www.ebi.ac.uk/ena/browser/view/SRR3945594" TargetMode="External"/><Relationship Id="rId397" Type="http://schemas.openxmlformats.org/officeDocument/2006/relationships/hyperlink" Target="https://www.ebi.ac.uk/ena/browser/view/SRR3945584" TargetMode="External"/><Relationship Id="rId520" Type="http://schemas.openxmlformats.org/officeDocument/2006/relationships/hyperlink" Target="https://www.ebi.ac.uk/ena/browser/view/SRR5912802" TargetMode="External"/><Relationship Id="rId541" Type="http://schemas.openxmlformats.org/officeDocument/2006/relationships/hyperlink" Target="https://www.ebi.ac.uk/ena/browser/view/SRR1783158" TargetMode="External"/><Relationship Id="rId4" Type="http://schemas.openxmlformats.org/officeDocument/2006/relationships/hyperlink" Target="https://www.ebi.ac.uk/ena/browser/view/SRR10489681" TargetMode="External"/><Relationship Id="rId180" Type="http://schemas.openxmlformats.org/officeDocument/2006/relationships/hyperlink" Target="https://www.ebi.ac.uk/ena/browser/view/SRR8767212" TargetMode="External"/><Relationship Id="rId215" Type="http://schemas.openxmlformats.org/officeDocument/2006/relationships/hyperlink" Target="https://www.ebi.ac.uk/ena/browser/view/SRR1509634" TargetMode="External"/><Relationship Id="rId236" Type="http://schemas.openxmlformats.org/officeDocument/2006/relationships/hyperlink" Target="https://www.ebi.ac.uk/ena/browser/view/SRR1610016" TargetMode="External"/><Relationship Id="rId257" Type="http://schemas.openxmlformats.org/officeDocument/2006/relationships/hyperlink" Target="https://www.ebi.ac.uk/ena/browser/view/SRR1923098" TargetMode="External"/><Relationship Id="rId278" Type="http://schemas.openxmlformats.org/officeDocument/2006/relationships/hyperlink" Target="https://www.ebi.ac.uk/ena/browser/view/SRR8216396" TargetMode="External"/><Relationship Id="rId401" Type="http://schemas.openxmlformats.org/officeDocument/2006/relationships/hyperlink" Target="https://www.ebi.ac.uk/ena/browser/view/SRR6208260" TargetMode="External"/><Relationship Id="rId422" Type="http://schemas.openxmlformats.org/officeDocument/2006/relationships/hyperlink" Target="https://www.ebi.ac.uk/ena/browser/view/SRR4098792" TargetMode="External"/><Relationship Id="rId443" Type="http://schemas.openxmlformats.org/officeDocument/2006/relationships/hyperlink" Target="https://www.ebi.ac.uk/ena/browser/view/SRR8261009" TargetMode="External"/><Relationship Id="rId464" Type="http://schemas.openxmlformats.org/officeDocument/2006/relationships/hyperlink" Target="https://www.ebi.ac.uk/ena/browser/view/SRR1378358" TargetMode="External"/><Relationship Id="rId303" Type="http://schemas.openxmlformats.org/officeDocument/2006/relationships/hyperlink" Target="https://www.ebi.ac.uk/ena/browser/view/SRR1982199" TargetMode="External"/><Relationship Id="rId485" Type="http://schemas.openxmlformats.org/officeDocument/2006/relationships/hyperlink" Target="https://www.ebi.ac.uk/ena/browser/view/GCA_003189465.1" TargetMode="External"/><Relationship Id="rId42" Type="http://schemas.openxmlformats.org/officeDocument/2006/relationships/hyperlink" Target="https://www.ebi.ac.uk/ena/browser/view/SRR7819674" TargetMode="External"/><Relationship Id="rId84" Type="http://schemas.openxmlformats.org/officeDocument/2006/relationships/hyperlink" Target="https://www.ebi.ac.uk/ena/browser/view/SRR5380992" TargetMode="External"/><Relationship Id="rId138" Type="http://schemas.openxmlformats.org/officeDocument/2006/relationships/hyperlink" Target="https://www.ebi.ac.uk/ena/browser/view/SRR5000319" TargetMode="External"/><Relationship Id="rId345" Type="http://schemas.openxmlformats.org/officeDocument/2006/relationships/hyperlink" Target="https://www.ebi.ac.uk/ena/browser/view/SRR3173364" TargetMode="External"/><Relationship Id="rId387" Type="http://schemas.openxmlformats.org/officeDocument/2006/relationships/hyperlink" Target="https://www.ebi.ac.uk/ena/browser/view/SRR3945588" TargetMode="External"/><Relationship Id="rId510" Type="http://schemas.openxmlformats.org/officeDocument/2006/relationships/hyperlink" Target="https://www.ebi.ac.uk/ena/browser/view/SRR3345538" TargetMode="External"/><Relationship Id="rId552" Type="http://schemas.openxmlformats.org/officeDocument/2006/relationships/hyperlink" Target="https://www.ebi.ac.uk/ena/browser/view/GCA_000585755.1" TargetMode="External"/><Relationship Id="rId191" Type="http://schemas.openxmlformats.org/officeDocument/2006/relationships/hyperlink" Target="https://www.ebi.ac.uk/ena/browser/view/SRR8767354" TargetMode="External"/><Relationship Id="rId205" Type="http://schemas.openxmlformats.org/officeDocument/2006/relationships/hyperlink" Target="https://www.ebi.ac.uk/ena/browser/view/SRR1187427" TargetMode="External"/><Relationship Id="rId247" Type="http://schemas.openxmlformats.org/officeDocument/2006/relationships/hyperlink" Target="https://www.ebi.ac.uk/ena/browser/view/SRR6321790" TargetMode="External"/><Relationship Id="rId412" Type="http://schemas.openxmlformats.org/officeDocument/2006/relationships/hyperlink" Target="https://www.ebi.ac.uk/ena/browser/view/SRR5378782" TargetMode="External"/><Relationship Id="rId107" Type="http://schemas.openxmlformats.org/officeDocument/2006/relationships/hyperlink" Target="https://www.ebi.ac.uk/ena/browser/view/SRR5282219" TargetMode="External"/><Relationship Id="rId289" Type="http://schemas.openxmlformats.org/officeDocument/2006/relationships/hyperlink" Target="https://www.ebi.ac.uk/ena/browser/view/SRR1849330" TargetMode="External"/><Relationship Id="rId454" Type="http://schemas.openxmlformats.org/officeDocument/2006/relationships/hyperlink" Target="https://www.ebi.ac.uk/ena/browser/view/SRR6476763" TargetMode="External"/><Relationship Id="rId496" Type="http://schemas.openxmlformats.org/officeDocument/2006/relationships/hyperlink" Target="https://www.ebi.ac.uk/ena/browser/view/SRR3215365" TargetMode="External"/><Relationship Id="rId11" Type="http://schemas.openxmlformats.org/officeDocument/2006/relationships/hyperlink" Target="https://www.ebi.ac.uk/ena/browser/view/SRR3108919" TargetMode="External"/><Relationship Id="rId53" Type="http://schemas.openxmlformats.org/officeDocument/2006/relationships/hyperlink" Target="https://www.ebi.ac.uk/ena/browser/view/SRR8837515" TargetMode="External"/><Relationship Id="rId149" Type="http://schemas.openxmlformats.org/officeDocument/2006/relationships/hyperlink" Target="https://www.ebi.ac.uk/ena/browser/view/SRR8767306" TargetMode="External"/><Relationship Id="rId314" Type="http://schemas.openxmlformats.org/officeDocument/2006/relationships/hyperlink" Target="https://www.ebi.ac.uk/ena/browser/view/SRR1182219" TargetMode="External"/><Relationship Id="rId356" Type="http://schemas.openxmlformats.org/officeDocument/2006/relationships/hyperlink" Target="https://www.ebi.ac.uk/ena/browser/view/SRR3173373" TargetMode="External"/><Relationship Id="rId398" Type="http://schemas.openxmlformats.org/officeDocument/2006/relationships/hyperlink" Target="https://www.ebi.ac.uk/ena/browser/view/SRR1610011" TargetMode="External"/><Relationship Id="rId521" Type="http://schemas.openxmlformats.org/officeDocument/2006/relationships/hyperlink" Target="https://www.ebi.ac.uk/ena/browser/view/SRR5084556" TargetMode="External"/><Relationship Id="rId95" Type="http://schemas.openxmlformats.org/officeDocument/2006/relationships/hyperlink" Target="https://www.ebi.ac.uk/ena/browser/view/SRR5341886" TargetMode="External"/><Relationship Id="rId160" Type="http://schemas.openxmlformats.org/officeDocument/2006/relationships/hyperlink" Target="https://www.ebi.ac.uk/ena/browser/view/SRR8767333" TargetMode="External"/><Relationship Id="rId216" Type="http://schemas.openxmlformats.org/officeDocument/2006/relationships/hyperlink" Target="https://www.ebi.ac.uk/ena/browser/view/SRR1509635" TargetMode="External"/><Relationship Id="rId423" Type="http://schemas.openxmlformats.org/officeDocument/2006/relationships/hyperlink" Target="https://www.ebi.ac.uk/ena/browser/view/SRR1509585" TargetMode="External"/><Relationship Id="rId258" Type="http://schemas.openxmlformats.org/officeDocument/2006/relationships/hyperlink" Target="https://www.ebi.ac.uk/ena/browser/view/SRR1923100" TargetMode="External"/><Relationship Id="rId465" Type="http://schemas.openxmlformats.org/officeDocument/2006/relationships/hyperlink" Target="https://www.ebi.ac.uk/ena/browser/view/SRR1449928" TargetMode="External"/><Relationship Id="rId22" Type="http://schemas.openxmlformats.org/officeDocument/2006/relationships/hyperlink" Target="https://www.ebi.ac.uk/ena/browser/view/SRR1974169" TargetMode="External"/><Relationship Id="rId64" Type="http://schemas.openxmlformats.org/officeDocument/2006/relationships/hyperlink" Target="https://www.ebi.ac.uk/ena/browser/view/SRR5645596" TargetMode="External"/><Relationship Id="rId118" Type="http://schemas.openxmlformats.org/officeDocument/2006/relationships/hyperlink" Target="https://www.ebi.ac.uk/ena/browser/view/SRR6293336" TargetMode="External"/><Relationship Id="rId325" Type="http://schemas.openxmlformats.org/officeDocument/2006/relationships/hyperlink" Target="https://www.ebi.ac.uk/ena/browser/view/SRR1187425" TargetMode="External"/><Relationship Id="rId367" Type="http://schemas.openxmlformats.org/officeDocument/2006/relationships/hyperlink" Target="https://www.ebi.ac.uk/ena/browser/view/SRR3930184" TargetMode="External"/><Relationship Id="rId532" Type="http://schemas.openxmlformats.org/officeDocument/2006/relationships/hyperlink" Target="https://www.ebi.ac.uk/ena/browser/view/SRR1783164" TargetMode="External"/><Relationship Id="rId171" Type="http://schemas.openxmlformats.org/officeDocument/2006/relationships/hyperlink" Target="https://www.ebi.ac.uk/ena/browser/view/SRR8660430" TargetMode="External"/><Relationship Id="rId227" Type="http://schemas.openxmlformats.org/officeDocument/2006/relationships/hyperlink" Target="https://www.ebi.ac.uk/ena/browser/view/SRR5486795" TargetMode="External"/><Relationship Id="rId269" Type="http://schemas.openxmlformats.org/officeDocument/2006/relationships/hyperlink" Target="https://www.ebi.ac.uk/ena/browser/view/SRR8211561" TargetMode="External"/><Relationship Id="rId434" Type="http://schemas.openxmlformats.org/officeDocument/2006/relationships/hyperlink" Target="https://www.ebi.ac.uk/ena/browser/view/SRR6475362" TargetMode="External"/><Relationship Id="rId476" Type="http://schemas.openxmlformats.org/officeDocument/2006/relationships/hyperlink" Target="https://www.ebi.ac.uk/ena/browser/view/GCA_003588965.1" TargetMode="External"/><Relationship Id="rId33" Type="http://schemas.openxmlformats.org/officeDocument/2006/relationships/hyperlink" Target="https://www.ebi.ac.uk/ena/browser/view/SRR10695634" TargetMode="External"/><Relationship Id="rId129" Type="http://schemas.openxmlformats.org/officeDocument/2006/relationships/hyperlink" Target="https://www.ebi.ac.uk/ena/browser/view/SRR5758428" TargetMode="External"/><Relationship Id="rId280" Type="http://schemas.openxmlformats.org/officeDocument/2006/relationships/hyperlink" Target="https://www.ebi.ac.uk/ena/browser/view/SRR8216392" TargetMode="External"/><Relationship Id="rId336" Type="http://schemas.openxmlformats.org/officeDocument/2006/relationships/hyperlink" Target="https://www.ebi.ac.uk/ena/browser/view/SRR1198951" TargetMode="External"/><Relationship Id="rId501" Type="http://schemas.openxmlformats.org/officeDocument/2006/relationships/hyperlink" Target="https://www.ebi.ac.uk/ena/browser/view/SRR3345918" TargetMode="External"/><Relationship Id="rId543" Type="http://schemas.openxmlformats.org/officeDocument/2006/relationships/hyperlink" Target="https://www.ebi.ac.uk/ena/browser/view/GCA_001658145.1" TargetMode="External"/><Relationship Id="rId75" Type="http://schemas.openxmlformats.org/officeDocument/2006/relationships/hyperlink" Target="https://www.ebi.ac.uk/ena/browser/view/SRR5409440" TargetMode="External"/><Relationship Id="rId140" Type="http://schemas.openxmlformats.org/officeDocument/2006/relationships/hyperlink" Target="https://www.ebi.ac.uk/ena/browser/view/SRR8767230" TargetMode="External"/><Relationship Id="rId182" Type="http://schemas.openxmlformats.org/officeDocument/2006/relationships/hyperlink" Target="https://www.ebi.ac.uk/ena/browser/view/SRR8767309" TargetMode="External"/><Relationship Id="rId378" Type="http://schemas.openxmlformats.org/officeDocument/2006/relationships/hyperlink" Target="https://www.ebi.ac.uk/ena/browser/view/SRR3945599" TargetMode="External"/><Relationship Id="rId403" Type="http://schemas.openxmlformats.org/officeDocument/2006/relationships/hyperlink" Target="https://www.ebi.ac.uk/ena/browser/view/SRR1182221" TargetMode="External"/><Relationship Id="rId6" Type="http://schemas.openxmlformats.org/officeDocument/2006/relationships/hyperlink" Target="https://www.ebi.ac.uk/ena/browser/view/SRR10484557" TargetMode="External"/><Relationship Id="rId238" Type="http://schemas.openxmlformats.org/officeDocument/2006/relationships/hyperlink" Target="https://www.ebi.ac.uk/ena/browser/view/SRR5817943" TargetMode="External"/><Relationship Id="rId445" Type="http://schemas.openxmlformats.org/officeDocument/2006/relationships/hyperlink" Target="https://www.ebi.ac.uk/ena/browser/view/SRR1763800" TargetMode="External"/><Relationship Id="rId487" Type="http://schemas.openxmlformats.org/officeDocument/2006/relationships/hyperlink" Target="https://www.ebi.ac.uk/ena/browser/view/GCA_003187115.1" TargetMode="External"/><Relationship Id="rId291" Type="http://schemas.openxmlformats.org/officeDocument/2006/relationships/hyperlink" Target="https://www.ebi.ac.uk/ena/browser/view/SRR1917072" TargetMode="External"/><Relationship Id="rId305" Type="http://schemas.openxmlformats.org/officeDocument/2006/relationships/hyperlink" Target="https://www.ebi.ac.uk/ena/browser/view/SRR2102385" TargetMode="External"/><Relationship Id="rId347" Type="http://schemas.openxmlformats.org/officeDocument/2006/relationships/hyperlink" Target="https://www.ebi.ac.uk/ena/browser/view/SRR3173369" TargetMode="External"/><Relationship Id="rId512" Type="http://schemas.openxmlformats.org/officeDocument/2006/relationships/hyperlink" Target="https://www.ebi.ac.uk/ena/browser/view/SRR5084469" TargetMode="External"/><Relationship Id="rId44" Type="http://schemas.openxmlformats.org/officeDocument/2006/relationships/hyperlink" Target="https://www.ebi.ac.uk/ena/browser/view/SRR5251050" TargetMode="External"/><Relationship Id="rId86" Type="http://schemas.openxmlformats.org/officeDocument/2006/relationships/hyperlink" Target="https://www.ebi.ac.uk/ena/browser/view/SRR5408718" TargetMode="External"/><Relationship Id="rId151" Type="http://schemas.openxmlformats.org/officeDocument/2006/relationships/hyperlink" Target="https://www.ebi.ac.uk/ena/browser/view/SRR8767294" TargetMode="External"/><Relationship Id="rId389" Type="http://schemas.openxmlformats.org/officeDocument/2006/relationships/hyperlink" Target="https://www.ebi.ac.uk/ena/browser/view/SRR2422721" TargetMode="External"/><Relationship Id="rId554" Type="http://schemas.openxmlformats.org/officeDocument/2006/relationships/hyperlink" Target="https://www.ebi.ac.uk/ena/browser/view/GCA_000585795.1" TargetMode="External"/><Relationship Id="rId193" Type="http://schemas.openxmlformats.org/officeDocument/2006/relationships/hyperlink" Target="https://www.ebi.ac.uk/ena/browser/view/SRR8767396" TargetMode="External"/><Relationship Id="rId207" Type="http://schemas.openxmlformats.org/officeDocument/2006/relationships/hyperlink" Target="https://www.ebi.ac.uk/ena/browser/view/SRR2924602" TargetMode="External"/><Relationship Id="rId249" Type="http://schemas.openxmlformats.org/officeDocument/2006/relationships/hyperlink" Target="https://www.ebi.ac.uk/ena/browser/view/SRR1553880" TargetMode="External"/><Relationship Id="rId414" Type="http://schemas.openxmlformats.org/officeDocument/2006/relationships/hyperlink" Target="https://www.ebi.ac.uk/ena/browser/view/SRR6288265" TargetMode="External"/><Relationship Id="rId456" Type="http://schemas.openxmlformats.org/officeDocument/2006/relationships/hyperlink" Target="https://www.ebi.ac.uk/ena/browser/view/SRR7525562" TargetMode="External"/><Relationship Id="rId498" Type="http://schemas.openxmlformats.org/officeDocument/2006/relationships/hyperlink" Target="https://www.ebi.ac.uk/ena/browser/view/SRR3215351" TargetMode="External"/><Relationship Id="rId13" Type="http://schemas.openxmlformats.org/officeDocument/2006/relationships/hyperlink" Target="https://www.ebi.ac.uk/ena/browser/view/SRR3108929" TargetMode="External"/><Relationship Id="rId109" Type="http://schemas.openxmlformats.org/officeDocument/2006/relationships/hyperlink" Target="https://www.ebi.ac.uk/ena/browser/view/SRR6344350" TargetMode="External"/><Relationship Id="rId260" Type="http://schemas.openxmlformats.org/officeDocument/2006/relationships/hyperlink" Target="https://www.ebi.ac.uk/ena/browser/view/SRR6321790" TargetMode="External"/><Relationship Id="rId316" Type="http://schemas.openxmlformats.org/officeDocument/2006/relationships/hyperlink" Target="https://www.ebi.ac.uk/ena/browser/view/SRR1182225" TargetMode="External"/><Relationship Id="rId523" Type="http://schemas.openxmlformats.org/officeDocument/2006/relationships/hyperlink" Target="https://www.ebi.ac.uk/ena/browser/view/SRR5084481" TargetMode="External"/><Relationship Id="rId55" Type="http://schemas.openxmlformats.org/officeDocument/2006/relationships/hyperlink" Target="https://www.ebi.ac.uk/ena/browser/view/SRR8838297" TargetMode="External"/><Relationship Id="rId97" Type="http://schemas.openxmlformats.org/officeDocument/2006/relationships/hyperlink" Target="https://www.ebi.ac.uk/ena/browser/view/SRR5344980" TargetMode="External"/><Relationship Id="rId120" Type="http://schemas.openxmlformats.org/officeDocument/2006/relationships/hyperlink" Target="https://www.ebi.ac.uk/ena/browser/view/SRR6293329" TargetMode="External"/><Relationship Id="rId358" Type="http://schemas.openxmlformats.org/officeDocument/2006/relationships/hyperlink" Target="https://www.ebi.ac.uk/ena/browser/view/SRR3181836" TargetMode="External"/><Relationship Id="rId162" Type="http://schemas.openxmlformats.org/officeDocument/2006/relationships/hyperlink" Target="https://www.ebi.ac.uk/ena/browser/view/SRR8767385" TargetMode="External"/><Relationship Id="rId218" Type="http://schemas.openxmlformats.org/officeDocument/2006/relationships/hyperlink" Target="https://www.ebi.ac.uk/ena/browser/view/SRR5182487" TargetMode="External"/><Relationship Id="rId425" Type="http://schemas.openxmlformats.org/officeDocument/2006/relationships/hyperlink" Target="https://www.ebi.ac.uk/ena/browser/view/SRR1575054" TargetMode="External"/><Relationship Id="rId467" Type="http://schemas.openxmlformats.org/officeDocument/2006/relationships/hyperlink" Target="https://www.ebi.ac.uk/ena/browser/view/SRR7758255" TargetMode="External"/><Relationship Id="rId271" Type="http://schemas.openxmlformats.org/officeDocument/2006/relationships/hyperlink" Target="https://www.ebi.ac.uk/ena/browser/view/SRR8215997" TargetMode="External"/><Relationship Id="rId24" Type="http://schemas.openxmlformats.org/officeDocument/2006/relationships/hyperlink" Target="https://www.ebi.ac.uk/ena/browser/view/SRR10804324" TargetMode="External"/><Relationship Id="rId66" Type="http://schemas.openxmlformats.org/officeDocument/2006/relationships/hyperlink" Target="https://www.ebi.ac.uk/ena/browser/view/SRR975370" TargetMode="External"/><Relationship Id="rId131" Type="http://schemas.openxmlformats.org/officeDocument/2006/relationships/hyperlink" Target="https://www.ebi.ac.uk/ena/browser/view/SRR4031386" TargetMode="External"/><Relationship Id="rId327" Type="http://schemas.openxmlformats.org/officeDocument/2006/relationships/hyperlink" Target="https://www.ebi.ac.uk/ena/browser/view/SRR2584343" TargetMode="External"/><Relationship Id="rId369" Type="http://schemas.openxmlformats.org/officeDocument/2006/relationships/hyperlink" Target="https://www.ebi.ac.uk/ena/browser/view/SRR3945507" TargetMode="External"/><Relationship Id="rId534" Type="http://schemas.openxmlformats.org/officeDocument/2006/relationships/hyperlink" Target="https://www.ebi.ac.uk/ena/browser/view/SRR1783208" TargetMode="External"/><Relationship Id="rId173" Type="http://schemas.openxmlformats.org/officeDocument/2006/relationships/hyperlink" Target="https://www.ebi.ac.uk/ena/browser/view/SRR8767231" TargetMode="External"/><Relationship Id="rId229" Type="http://schemas.openxmlformats.org/officeDocument/2006/relationships/hyperlink" Target="https://www.ebi.ac.uk/ena/browser/view/SRR1597473" TargetMode="External"/><Relationship Id="rId380" Type="http://schemas.openxmlformats.org/officeDocument/2006/relationships/hyperlink" Target="https://www.ebi.ac.uk/ena/browser/view/SRR3945600" TargetMode="External"/><Relationship Id="rId436" Type="http://schemas.openxmlformats.org/officeDocument/2006/relationships/hyperlink" Target="https://www.ebi.ac.uk/ena/browser/view/SRR955387" TargetMode="External"/><Relationship Id="rId240" Type="http://schemas.openxmlformats.org/officeDocument/2006/relationships/hyperlink" Target="https://www.ebi.ac.uk/ena/browser/view/SRR5947606" TargetMode="External"/><Relationship Id="rId478" Type="http://schemas.openxmlformats.org/officeDocument/2006/relationships/hyperlink" Target="https://www.ebi.ac.uk/ena/browser/view/GCA_003587265.1" TargetMode="External"/><Relationship Id="rId35" Type="http://schemas.openxmlformats.org/officeDocument/2006/relationships/hyperlink" Target="https://www.ebi.ac.uk/ena/browser/view/SRR1481681" TargetMode="External"/><Relationship Id="rId77" Type="http://schemas.openxmlformats.org/officeDocument/2006/relationships/hyperlink" Target="https://www.ebi.ac.uk/ena/browser/view/SRR5418743" TargetMode="External"/><Relationship Id="rId100" Type="http://schemas.openxmlformats.org/officeDocument/2006/relationships/hyperlink" Target="https://www.ebi.ac.uk/ena/browser/view/SRR2924594" TargetMode="External"/><Relationship Id="rId282" Type="http://schemas.openxmlformats.org/officeDocument/2006/relationships/hyperlink" Target="https://www.ebi.ac.uk/ena/browser/view/SRR8216398" TargetMode="External"/><Relationship Id="rId338" Type="http://schemas.openxmlformats.org/officeDocument/2006/relationships/hyperlink" Target="https://www.ebi.ac.uk/ena/browser/view/SRR1200763" TargetMode="External"/><Relationship Id="rId503" Type="http://schemas.openxmlformats.org/officeDocument/2006/relationships/hyperlink" Target="https://www.ebi.ac.uk/ena/browser/view/SRR3345876" TargetMode="External"/><Relationship Id="rId545" Type="http://schemas.openxmlformats.org/officeDocument/2006/relationships/hyperlink" Target="https://www.ebi.ac.uk/ena/browser/view/GCA_001658235.1" TargetMode="External"/><Relationship Id="rId8" Type="http://schemas.openxmlformats.org/officeDocument/2006/relationships/hyperlink" Target="https://www.ebi.ac.uk/ena/browser/view/SRR10484705" TargetMode="External"/><Relationship Id="rId142" Type="http://schemas.openxmlformats.org/officeDocument/2006/relationships/hyperlink" Target="https://www.ebi.ac.uk/ena/browser/view/SRR8767761" TargetMode="External"/><Relationship Id="rId184" Type="http://schemas.openxmlformats.org/officeDocument/2006/relationships/hyperlink" Target="https://www.ebi.ac.uk/ena/browser/view/SRR8767310" TargetMode="External"/><Relationship Id="rId391" Type="http://schemas.openxmlformats.org/officeDocument/2006/relationships/hyperlink" Target="https://www.ebi.ac.uk/ena/browser/view/SRR3173379" TargetMode="External"/><Relationship Id="rId405" Type="http://schemas.openxmlformats.org/officeDocument/2006/relationships/hyperlink" Target="https://www.ebi.ac.uk/ena/browser/view/SRR1187420" TargetMode="External"/><Relationship Id="rId447" Type="http://schemas.openxmlformats.org/officeDocument/2006/relationships/hyperlink" Target="https://www.ebi.ac.uk/ena/browser/view/SRR7819951" TargetMode="External"/><Relationship Id="rId251" Type="http://schemas.openxmlformats.org/officeDocument/2006/relationships/hyperlink" Target="https://www.ebi.ac.uk/ena/browser/view/SRR1745606" TargetMode="External"/><Relationship Id="rId489" Type="http://schemas.openxmlformats.org/officeDocument/2006/relationships/hyperlink" Target="https://www.ebi.ac.uk/ena/browser/view/GCA_001465135.2" TargetMode="External"/><Relationship Id="rId46" Type="http://schemas.openxmlformats.org/officeDocument/2006/relationships/hyperlink" Target="https://www.ebi.ac.uk/ena/browser/view/SRR8172414" TargetMode="External"/><Relationship Id="rId293" Type="http://schemas.openxmlformats.org/officeDocument/2006/relationships/hyperlink" Target="https://www.ebi.ac.uk/ena/browser/view/SRR1947009" TargetMode="External"/><Relationship Id="rId307" Type="http://schemas.openxmlformats.org/officeDocument/2006/relationships/hyperlink" Target="https://www.ebi.ac.uk/ena/browser/view/SRR1181522" TargetMode="External"/><Relationship Id="rId349" Type="http://schemas.openxmlformats.org/officeDocument/2006/relationships/hyperlink" Target="https://www.ebi.ac.uk/ena/browser/view/SRR3173361" TargetMode="External"/><Relationship Id="rId514" Type="http://schemas.openxmlformats.org/officeDocument/2006/relationships/hyperlink" Target="https://www.ebi.ac.uk/ena/browser/view/SRR3391877" TargetMode="External"/><Relationship Id="rId556" Type="http://schemas.openxmlformats.org/officeDocument/2006/relationships/hyperlink" Target="https://www.ebi.ac.uk/ena/browser/view/GCA_000585835.1" TargetMode="External"/><Relationship Id="rId88" Type="http://schemas.openxmlformats.org/officeDocument/2006/relationships/hyperlink" Target="https://www.ebi.ac.uk/ena/browser/view/SRR5629166" TargetMode="External"/><Relationship Id="rId111" Type="http://schemas.openxmlformats.org/officeDocument/2006/relationships/hyperlink" Target="https://www.ebi.ac.uk/ena/browser/view/SRR6425046" TargetMode="External"/><Relationship Id="rId153" Type="http://schemas.openxmlformats.org/officeDocument/2006/relationships/hyperlink" Target="https://www.ebi.ac.uk/ena/browser/view/SRR8767298" TargetMode="External"/><Relationship Id="rId195" Type="http://schemas.openxmlformats.org/officeDocument/2006/relationships/hyperlink" Target="https://www.ebi.ac.uk/ena/browser/view/SRR8767731" TargetMode="External"/><Relationship Id="rId209" Type="http://schemas.openxmlformats.org/officeDocument/2006/relationships/hyperlink" Target="https://www.ebi.ac.uk/ena/browser/view/SRR3945595" TargetMode="External"/><Relationship Id="rId360" Type="http://schemas.openxmlformats.org/officeDocument/2006/relationships/hyperlink" Target="https://www.ebi.ac.uk/ena/browser/view/SRR3372408" TargetMode="External"/><Relationship Id="rId416" Type="http://schemas.openxmlformats.org/officeDocument/2006/relationships/hyperlink" Target="https://www.ebi.ac.uk/ena/browser/view/SRR8235627" TargetMode="External"/><Relationship Id="rId220" Type="http://schemas.openxmlformats.org/officeDocument/2006/relationships/hyperlink" Target="https://www.ebi.ac.uk/ena/browser/view/SRR1566202" TargetMode="External"/><Relationship Id="rId458" Type="http://schemas.openxmlformats.org/officeDocument/2006/relationships/hyperlink" Target="https://www.ebi.ac.uk/ena/browser/view/SRR137834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i.ac.uk/ena/browser/view/SRR6805490" TargetMode="External"/><Relationship Id="rId2" Type="http://schemas.openxmlformats.org/officeDocument/2006/relationships/hyperlink" Target="https://www.ebi.ac.uk/ena/browser/view/SRR3659467" TargetMode="External"/><Relationship Id="rId1" Type="http://schemas.openxmlformats.org/officeDocument/2006/relationships/hyperlink" Target="https://www.ebi.ac.uk/ena/browser/view/SRR1181511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ebi.ac.uk/ena/browser/view/SRR53788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B7978-CDBC-4CE1-8C98-865B46BAC6E6}">
  <dimension ref="A1:BC873"/>
  <sheetViews>
    <sheetView topLeftCell="D603" workbookViewId="0">
      <selection activeCell="E759" sqref="E759"/>
    </sheetView>
  </sheetViews>
  <sheetFormatPr defaultRowHeight="14.4" x14ac:dyDescent="0.3"/>
  <cols>
    <col min="1" max="1" width="11.6640625" bestFit="1" customWidth="1"/>
    <col min="2" max="2" width="11" bestFit="1" customWidth="1"/>
    <col min="3" max="3" width="23.5546875" bestFit="1" customWidth="1"/>
    <col min="4" max="4" width="7.5546875" bestFit="1" customWidth="1"/>
    <col min="5" max="5" width="40.5546875" bestFit="1" customWidth="1"/>
    <col min="6" max="6" width="13.6640625" bestFit="1" customWidth="1"/>
    <col min="7" max="7" width="14.44140625" bestFit="1" customWidth="1"/>
    <col min="8" max="8" width="13.77734375" bestFit="1" customWidth="1"/>
    <col min="9" max="9" width="22.109375" bestFit="1" customWidth="1"/>
    <col min="10" max="10" width="16.6640625" bestFit="1" customWidth="1"/>
    <col min="11" max="11" width="24.77734375" bestFit="1" customWidth="1"/>
    <col min="12" max="12" width="21" bestFit="1" customWidth="1"/>
    <col min="13" max="13" width="18.109375" bestFit="1" customWidth="1"/>
    <col min="14" max="14" width="26.21875" bestFit="1" customWidth="1"/>
    <col min="15" max="15" width="23.6640625" bestFit="1" customWidth="1"/>
    <col min="16" max="16" width="22.44140625" bestFit="1" customWidth="1"/>
    <col min="17" max="17" width="80.88671875" bestFit="1" customWidth="1"/>
    <col min="18" max="18" width="22.88671875" bestFit="1" customWidth="1"/>
    <col min="19" max="19" width="16.88671875" bestFit="1" customWidth="1"/>
    <col min="20" max="20" width="16.109375" bestFit="1" customWidth="1"/>
    <col min="21" max="21" width="10.33203125" bestFit="1" customWidth="1"/>
    <col min="22" max="22" width="16.88671875" bestFit="1" customWidth="1"/>
    <col min="23" max="23" width="16.109375" bestFit="1" customWidth="1"/>
    <col min="24" max="24" width="10.33203125" bestFit="1" customWidth="1"/>
    <col min="25" max="25" width="14" bestFit="1" customWidth="1"/>
    <col min="26" max="26" width="22.77734375" bestFit="1" customWidth="1"/>
  </cols>
  <sheetData>
    <row r="1" spans="1:5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55" x14ac:dyDescent="0.3">
      <c r="A2" t="s">
        <v>26</v>
      </c>
      <c r="B2" t="s">
        <v>27</v>
      </c>
      <c r="D2" t="s">
        <v>28</v>
      </c>
      <c r="E2" t="s">
        <v>29</v>
      </c>
      <c r="F2" t="s">
        <v>30</v>
      </c>
      <c r="G2" t="s">
        <v>31</v>
      </c>
      <c r="I2" t="s">
        <v>32</v>
      </c>
      <c r="J2" t="s">
        <v>33</v>
      </c>
      <c r="K2" t="s">
        <v>34</v>
      </c>
      <c r="L2">
        <v>3</v>
      </c>
      <c r="M2">
        <v>122</v>
      </c>
      <c r="N2">
        <v>2.94</v>
      </c>
      <c r="O2" t="s">
        <v>35</v>
      </c>
      <c r="V2" s="1">
        <v>44264</v>
      </c>
      <c r="W2" s="1">
        <v>44264</v>
      </c>
      <c r="X2" t="s">
        <v>36</v>
      </c>
      <c r="Z2">
        <v>2016</v>
      </c>
    </row>
    <row r="3" spans="1:55" x14ac:dyDescent="0.3">
      <c r="A3" t="s">
        <v>37</v>
      </c>
      <c r="B3" t="s">
        <v>27</v>
      </c>
      <c r="D3" t="s">
        <v>28</v>
      </c>
      <c r="E3" t="s">
        <v>29</v>
      </c>
      <c r="F3" t="s">
        <v>30</v>
      </c>
      <c r="G3" t="s">
        <v>38</v>
      </c>
      <c r="I3" t="s">
        <v>39</v>
      </c>
      <c r="J3" t="s">
        <v>40</v>
      </c>
      <c r="K3" t="s">
        <v>41</v>
      </c>
      <c r="L3">
        <v>3</v>
      </c>
      <c r="M3">
        <v>161</v>
      </c>
      <c r="N3">
        <v>2.9060000000000001</v>
      </c>
      <c r="O3" t="s">
        <v>35</v>
      </c>
      <c r="V3" s="1">
        <v>44264</v>
      </c>
      <c r="W3" s="1">
        <v>44264</v>
      </c>
      <c r="X3" t="s">
        <v>36</v>
      </c>
      <c r="Z3">
        <v>2016</v>
      </c>
      <c r="AY3" s="1"/>
      <c r="AZ3" s="1"/>
    </row>
    <row r="4" spans="1:55" x14ac:dyDescent="0.3">
      <c r="A4" t="s">
        <v>42</v>
      </c>
      <c r="B4" t="s">
        <v>27</v>
      </c>
      <c r="D4" t="s">
        <v>28</v>
      </c>
      <c r="E4" t="s">
        <v>29</v>
      </c>
      <c r="F4" t="s">
        <v>30</v>
      </c>
      <c r="G4" t="s">
        <v>43</v>
      </c>
      <c r="I4" t="s">
        <v>44</v>
      </c>
      <c r="J4" t="s">
        <v>45</v>
      </c>
      <c r="K4" t="s">
        <v>34</v>
      </c>
      <c r="L4">
        <v>3</v>
      </c>
      <c r="M4">
        <v>337</v>
      </c>
      <c r="N4">
        <v>2.9590000000000001</v>
      </c>
      <c r="O4" t="s">
        <v>35</v>
      </c>
      <c r="V4" s="1">
        <v>44264</v>
      </c>
      <c r="W4" s="1">
        <v>44264</v>
      </c>
      <c r="X4" t="s">
        <v>36</v>
      </c>
      <c r="Z4">
        <v>2015</v>
      </c>
      <c r="AY4" s="1"/>
      <c r="AZ4" s="1"/>
    </row>
    <row r="5" spans="1:55" x14ac:dyDescent="0.3">
      <c r="A5" t="s">
        <v>46</v>
      </c>
      <c r="B5" t="s">
        <v>27</v>
      </c>
      <c r="D5" t="s">
        <v>28</v>
      </c>
      <c r="E5" t="s">
        <v>29</v>
      </c>
      <c r="F5" t="s">
        <v>30</v>
      </c>
      <c r="G5" t="s">
        <v>47</v>
      </c>
      <c r="I5" t="s">
        <v>48</v>
      </c>
      <c r="J5" t="s">
        <v>49</v>
      </c>
      <c r="K5" t="s">
        <v>34</v>
      </c>
      <c r="L5">
        <v>3</v>
      </c>
      <c r="M5">
        <v>80</v>
      </c>
      <c r="N5">
        <v>2.887</v>
      </c>
      <c r="O5" t="s">
        <v>35</v>
      </c>
      <c r="V5" s="1">
        <v>44264</v>
      </c>
      <c r="W5" s="1">
        <v>44264</v>
      </c>
      <c r="X5" t="s">
        <v>36</v>
      </c>
      <c r="Z5">
        <v>2015</v>
      </c>
      <c r="AY5" s="1"/>
      <c r="AZ5" s="1"/>
    </row>
    <row r="6" spans="1:55" x14ac:dyDescent="0.3">
      <c r="A6" t="s">
        <v>50</v>
      </c>
      <c r="B6" t="s">
        <v>27</v>
      </c>
      <c r="D6" t="s">
        <v>28</v>
      </c>
      <c r="E6" t="s">
        <v>29</v>
      </c>
      <c r="F6" t="s">
        <v>30</v>
      </c>
      <c r="G6" t="s">
        <v>51</v>
      </c>
      <c r="I6" t="s">
        <v>52</v>
      </c>
      <c r="J6" t="s">
        <v>53</v>
      </c>
      <c r="K6" t="s">
        <v>34</v>
      </c>
      <c r="L6">
        <v>3</v>
      </c>
      <c r="M6">
        <v>33</v>
      </c>
      <c r="N6">
        <v>2.8769999999999998</v>
      </c>
      <c r="O6" t="s">
        <v>35</v>
      </c>
      <c r="V6" s="1">
        <v>44264</v>
      </c>
      <c r="W6" s="1">
        <v>44264</v>
      </c>
      <c r="X6" t="s">
        <v>36</v>
      </c>
      <c r="Z6">
        <v>2015</v>
      </c>
      <c r="AY6" s="1"/>
      <c r="AZ6" s="1"/>
    </row>
    <row r="7" spans="1:55" x14ac:dyDescent="0.3">
      <c r="A7" t="s">
        <v>54</v>
      </c>
      <c r="B7" t="s">
        <v>27</v>
      </c>
      <c r="D7" t="s">
        <v>28</v>
      </c>
      <c r="E7" t="s">
        <v>29</v>
      </c>
      <c r="F7" t="s">
        <v>30</v>
      </c>
      <c r="G7" t="s">
        <v>55</v>
      </c>
      <c r="I7" t="s">
        <v>56</v>
      </c>
      <c r="J7" t="s">
        <v>57</v>
      </c>
      <c r="K7" t="s">
        <v>34</v>
      </c>
      <c r="L7">
        <v>3</v>
      </c>
      <c r="M7">
        <v>30</v>
      </c>
      <c r="N7">
        <v>2.8740000000000001</v>
      </c>
      <c r="O7" t="s">
        <v>35</v>
      </c>
      <c r="V7" s="1">
        <v>44264</v>
      </c>
      <c r="W7" s="1">
        <v>44264</v>
      </c>
      <c r="X7" t="s">
        <v>36</v>
      </c>
      <c r="Z7">
        <v>2015</v>
      </c>
      <c r="AY7" s="1"/>
      <c r="AZ7" s="1"/>
    </row>
    <row r="8" spans="1:55" x14ac:dyDescent="0.3">
      <c r="A8" t="s">
        <v>58</v>
      </c>
      <c r="B8" t="s">
        <v>27</v>
      </c>
      <c r="D8" t="s">
        <v>28</v>
      </c>
      <c r="E8" t="s">
        <v>29</v>
      </c>
      <c r="F8" t="s">
        <v>30</v>
      </c>
      <c r="G8" t="s">
        <v>59</v>
      </c>
      <c r="I8" t="s">
        <v>60</v>
      </c>
      <c r="J8" t="s">
        <v>61</v>
      </c>
      <c r="K8" t="s">
        <v>34</v>
      </c>
      <c r="L8">
        <v>3</v>
      </c>
      <c r="M8">
        <v>23</v>
      </c>
      <c r="N8">
        <v>2.8719999999999999</v>
      </c>
      <c r="O8" t="s">
        <v>35</v>
      </c>
      <c r="V8" s="1">
        <v>44264</v>
      </c>
      <c r="W8" s="1">
        <v>44264</v>
      </c>
      <c r="X8" t="s">
        <v>36</v>
      </c>
      <c r="Z8">
        <v>2015</v>
      </c>
      <c r="AY8" s="1"/>
      <c r="AZ8" s="1"/>
    </row>
    <row r="9" spans="1:55" x14ac:dyDescent="0.3">
      <c r="A9" t="s">
        <v>62</v>
      </c>
      <c r="B9" t="s">
        <v>27</v>
      </c>
      <c r="D9" t="s">
        <v>28</v>
      </c>
      <c r="E9" t="s">
        <v>29</v>
      </c>
      <c r="F9" t="s">
        <v>30</v>
      </c>
      <c r="G9" t="s">
        <v>63</v>
      </c>
      <c r="I9" t="s">
        <v>64</v>
      </c>
      <c r="J9" t="s">
        <v>65</v>
      </c>
      <c r="K9" t="s">
        <v>34</v>
      </c>
      <c r="L9">
        <v>3</v>
      </c>
      <c r="M9">
        <v>29</v>
      </c>
      <c r="N9">
        <v>2.8730000000000002</v>
      </c>
      <c r="O9" t="s">
        <v>35</v>
      </c>
      <c r="V9" s="1">
        <v>44264</v>
      </c>
      <c r="W9" s="1">
        <v>44264</v>
      </c>
      <c r="X9" t="s">
        <v>36</v>
      </c>
      <c r="Z9">
        <v>2015</v>
      </c>
      <c r="AY9" s="1"/>
      <c r="AZ9" s="1"/>
    </row>
    <row r="10" spans="1:55" x14ac:dyDescent="0.3">
      <c r="A10" t="s">
        <v>66</v>
      </c>
      <c r="B10" t="s">
        <v>27</v>
      </c>
      <c r="D10" t="s">
        <v>28</v>
      </c>
      <c r="E10" t="s">
        <v>29</v>
      </c>
      <c r="F10" t="s">
        <v>30</v>
      </c>
      <c r="G10" t="s">
        <v>67</v>
      </c>
      <c r="I10" t="s">
        <v>68</v>
      </c>
      <c r="J10" t="s">
        <v>69</v>
      </c>
      <c r="K10" t="s">
        <v>34</v>
      </c>
      <c r="L10">
        <v>3</v>
      </c>
      <c r="M10">
        <v>45</v>
      </c>
      <c r="N10">
        <v>2.8769999999999998</v>
      </c>
      <c r="O10" t="s">
        <v>35</v>
      </c>
      <c r="V10" s="1">
        <v>44264</v>
      </c>
      <c r="W10" s="1">
        <v>44264</v>
      </c>
      <c r="X10" t="s">
        <v>36</v>
      </c>
      <c r="Z10">
        <v>2015</v>
      </c>
      <c r="AY10" s="1"/>
      <c r="AZ10" s="1"/>
    </row>
    <row r="11" spans="1:55" x14ac:dyDescent="0.3">
      <c r="A11" t="s">
        <v>70</v>
      </c>
      <c r="B11" t="s">
        <v>27</v>
      </c>
      <c r="D11" t="s">
        <v>28</v>
      </c>
      <c r="E11" t="s">
        <v>29</v>
      </c>
      <c r="F11" t="s">
        <v>30</v>
      </c>
      <c r="G11" t="s">
        <v>71</v>
      </c>
      <c r="I11" t="s">
        <v>72</v>
      </c>
      <c r="J11" t="s">
        <v>73</v>
      </c>
      <c r="K11" t="s">
        <v>34</v>
      </c>
      <c r="L11">
        <v>3</v>
      </c>
      <c r="M11">
        <v>54</v>
      </c>
      <c r="N11">
        <v>2.8769999999999998</v>
      </c>
      <c r="O11" t="s">
        <v>35</v>
      </c>
      <c r="V11" s="1">
        <v>44264</v>
      </c>
      <c r="W11" s="1">
        <v>44264</v>
      </c>
      <c r="X11" t="s">
        <v>36</v>
      </c>
      <c r="Z11">
        <v>2015</v>
      </c>
      <c r="AY11" s="1"/>
      <c r="AZ11" s="1"/>
    </row>
    <row r="12" spans="1:55" x14ac:dyDescent="0.3">
      <c r="A12" t="s">
        <v>74</v>
      </c>
      <c r="B12" t="s">
        <v>27</v>
      </c>
      <c r="D12" t="s">
        <v>28</v>
      </c>
      <c r="E12" t="s">
        <v>29</v>
      </c>
      <c r="F12" t="s">
        <v>30</v>
      </c>
      <c r="G12" t="s">
        <v>75</v>
      </c>
      <c r="I12" t="s">
        <v>76</v>
      </c>
      <c r="J12" t="s">
        <v>77</v>
      </c>
      <c r="K12" t="s">
        <v>34</v>
      </c>
      <c r="L12">
        <v>3</v>
      </c>
      <c r="M12">
        <v>226</v>
      </c>
      <c r="N12">
        <v>2.9079999999999999</v>
      </c>
      <c r="O12" t="s">
        <v>35</v>
      </c>
      <c r="V12" s="1">
        <v>44264</v>
      </c>
      <c r="W12" s="1">
        <v>44264</v>
      </c>
      <c r="X12" t="s">
        <v>36</v>
      </c>
      <c r="Z12">
        <v>2014</v>
      </c>
      <c r="AY12" s="1"/>
      <c r="AZ12" s="1"/>
    </row>
    <row r="13" spans="1:55" x14ac:dyDescent="0.3">
      <c r="A13" t="s">
        <v>78</v>
      </c>
      <c r="B13" t="s">
        <v>27</v>
      </c>
      <c r="D13" t="s">
        <v>28</v>
      </c>
      <c r="E13" t="s">
        <v>29</v>
      </c>
      <c r="F13" t="s">
        <v>30</v>
      </c>
      <c r="G13" t="s">
        <v>79</v>
      </c>
      <c r="I13" t="s">
        <v>80</v>
      </c>
      <c r="J13" t="s">
        <v>81</v>
      </c>
      <c r="K13" t="s">
        <v>34</v>
      </c>
      <c r="L13">
        <v>3</v>
      </c>
      <c r="M13">
        <v>45</v>
      </c>
      <c r="N13">
        <v>2.879</v>
      </c>
      <c r="O13" t="s">
        <v>35</v>
      </c>
      <c r="V13" s="1">
        <v>44264</v>
      </c>
      <c r="W13" s="1">
        <v>44264</v>
      </c>
      <c r="X13" t="s">
        <v>36</v>
      </c>
      <c r="Z13">
        <v>2014</v>
      </c>
      <c r="AY13" s="1"/>
      <c r="AZ13" s="1"/>
    </row>
    <row r="14" spans="1:55" x14ac:dyDescent="0.3">
      <c r="A14" t="s">
        <v>82</v>
      </c>
      <c r="B14" t="s">
        <v>27</v>
      </c>
      <c r="D14" t="s">
        <v>28</v>
      </c>
      <c r="E14" t="s">
        <v>29</v>
      </c>
      <c r="F14" t="s">
        <v>30</v>
      </c>
      <c r="G14" t="s">
        <v>83</v>
      </c>
      <c r="I14" t="s">
        <v>84</v>
      </c>
      <c r="J14" t="s">
        <v>85</v>
      </c>
      <c r="K14" t="s">
        <v>34</v>
      </c>
      <c r="L14">
        <v>3</v>
      </c>
      <c r="M14">
        <v>36</v>
      </c>
      <c r="N14">
        <v>2.8769999999999998</v>
      </c>
      <c r="O14" t="s">
        <v>35</v>
      </c>
      <c r="V14" s="1">
        <v>44264</v>
      </c>
      <c r="W14" s="1">
        <v>44264</v>
      </c>
      <c r="X14" t="s">
        <v>36</v>
      </c>
      <c r="Z14">
        <v>2014</v>
      </c>
      <c r="AY14" s="1"/>
      <c r="AZ14" s="1"/>
    </row>
    <row r="15" spans="1:55" x14ac:dyDescent="0.3">
      <c r="A15" t="s">
        <v>86</v>
      </c>
      <c r="B15" t="s">
        <v>27</v>
      </c>
      <c r="D15" t="s">
        <v>28</v>
      </c>
      <c r="E15" t="s">
        <v>29</v>
      </c>
      <c r="F15" t="s">
        <v>30</v>
      </c>
      <c r="G15" t="s">
        <v>87</v>
      </c>
      <c r="I15" t="s">
        <v>88</v>
      </c>
      <c r="J15" t="s">
        <v>89</v>
      </c>
      <c r="K15" t="s">
        <v>34</v>
      </c>
      <c r="L15">
        <v>3</v>
      </c>
      <c r="M15">
        <v>41</v>
      </c>
      <c r="N15">
        <v>2.8769999999999998</v>
      </c>
      <c r="O15" t="s">
        <v>35</v>
      </c>
      <c r="V15" s="1">
        <v>44264</v>
      </c>
      <c r="W15" s="1">
        <v>44264</v>
      </c>
      <c r="X15" t="s">
        <v>36</v>
      </c>
      <c r="Z15">
        <v>2014</v>
      </c>
      <c r="AY15" s="1"/>
      <c r="AZ15" s="1"/>
    </row>
    <row r="16" spans="1:55" x14ac:dyDescent="0.3">
      <c r="A16" t="s">
        <v>90</v>
      </c>
      <c r="B16" t="s">
        <v>27</v>
      </c>
      <c r="D16" t="s">
        <v>28</v>
      </c>
      <c r="E16" t="s">
        <v>29</v>
      </c>
      <c r="F16" t="s">
        <v>30</v>
      </c>
      <c r="G16" t="s">
        <v>91</v>
      </c>
      <c r="I16" t="s">
        <v>92</v>
      </c>
      <c r="J16" t="s">
        <v>93</v>
      </c>
      <c r="K16" t="s">
        <v>34</v>
      </c>
      <c r="L16">
        <v>3</v>
      </c>
      <c r="M16">
        <v>34</v>
      </c>
      <c r="N16">
        <v>2.88</v>
      </c>
      <c r="O16" t="s">
        <v>35</v>
      </c>
      <c r="V16" s="1">
        <v>44264</v>
      </c>
      <c r="W16" s="1">
        <v>44264</v>
      </c>
      <c r="X16" t="s">
        <v>36</v>
      </c>
      <c r="Z16">
        <v>2014</v>
      </c>
      <c r="AY16" s="1"/>
      <c r="AZ16" s="1"/>
      <c r="BC16" s="2"/>
    </row>
    <row r="17" spans="1:52" x14ac:dyDescent="0.3">
      <c r="A17" t="s">
        <v>94</v>
      </c>
      <c r="B17" t="s">
        <v>27</v>
      </c>
      <c r="D17" t="s">
        <v>28</v>
      </c>
      <c r="E17" t="s">
        <v>29</v>
      </c>
      <c r="F17" t="s">
        <v>30</v>
      </c>
      <c r="G17" t="s">
        <v>95</v>
      </c>
      <c r="I17" t="s">
        <v>96</v>
      </c>
      <c r="J17" t="s">
        <v>97</v>
      </c>
      <c r="K17" t="s">
        <v>34</v>
      </c>
      <c r="L17">
        <v>3</v>
      </c>
      <c r="M17">
        <v>37</v>
      </c>
      <c r="N17">
        <v>2.879</v>
      </c>
      <c r="O17" t="s">
        <v>35</v>
      </c>
      <c r="V17" s="1">
        <v>44264</v>
      </c>
      <c r="W17" s="1">
        <v>44264</v>
      </c>
      <c r="X17" t="s">
        <v>36</v>
      </c>
      <c r="Z17">
        <v>2014</v>
      </c>
      <c r="AY17" s="1"/>
      <c r="AZ17" s="1"/>
    </row>
    <row r="18" spans="1:52" x14ac:dyDescent="0.3">
      <c r="A18" t="s">
        <v>98</v>
      </c>
      <c r="B18" t="s">
        <v>27</v>
      </c>
      <c r="D18" t="s">
        <v>28</v>
      </c>
      <c r="E18" t="s">
        <v>29</v>
      </c>
      <c r="F18" t="s">
        <v>30</v>
      </c>
      <c r="G18" t="s">
        <v>99</v>
      </c>
      <c r="I18" t="s">
        <v>100</v>
      </c>
      <c r="J18" t="s">
        <v>101</v>
      </c>
      <c r="K18" t="s">
        <v>34</v>
      </c>
      <c r="L18">
        <v>3</v>
      </c>
      <c r="M18">
        <v>150</v>
      </c>
      <c r="N18">
        <v>2.9350000000000001</v>
      </c>
      <c r="O18" t="s">
        <v>35</v>
      </c>
      <c r="V18" s="1">
        <v>44264</v>
      </c>
      <c r="W18" s="1">
        <v>44264</v>
      </c>
      <c r="X18" t="s">
        <v>36</v>
      </c>
      <c r="Z18">
        <v>2016</v>
      </c>
      <c r="AY18" s="1"/>
      <c r="AZ18" s="1"/>
    </row>
    <row r="19" spans="1:52" x14ac:dyDescent="0.3">
      <c r="A19" t="s">
        <v>102</v>
      </c>
      <c r="B19" t="s">
        <v>27</v>
      </c>
      <c r="D19" t="s">
        <v>28</v>
      </c>
      <c r="E19" t="s">
        <v>29</v>
      </c>
      <c r="F19" t="s">
        <v>30</v>
      </c>
      <c r="G19" t="s">
        <v>103</v>
      </c>
      <c r="I19" t="s">
        <v>104</v>
      </c>
      <c r="J19" t="s">
        <v>105</v>
      </c>
      <c r="K19" t="s">
        <v>34</v>
      </c>
      <c r="L19">
        <v>3</v>
      </c>
      <c r="M19">
        <v>93</v>
      </c>
      <c r="N19">
        <v>2.927</v>
      </c>
      <c r="O19" t="s">
        <v>35</v>
      </c>
      <c r="V19" s="1">
        <v>44264</v>
      </c>
      <c r="W19" s="1">
        <v>44264</v>
      </c>
      <c r="X19" t="s">
        <v>36</v>
      </c>
      <c r="Z19">
        <v>2016</v>
      </c>
      <c r="AY19" s="1"/>
      <c r="AZ19" s="1"/>
    </row>
    <row r="20" spans="1:52" x14ac:dyDescent="0.3">
      <c r="A20" t="s">
        <v>106</v>
      </c>
      <c r="B20" t="s">
        <v>27</v>
      </c>
      <c r="D20" t="s">
        <v>28</v>
      </c>
      <c r="E20" t="s">
        <v>29</v>
      </c>
      <c r="F20" t="s">
        <v>30</v>
      </c>
      <c r="G20" t="s">
        <v>107</v>
      </c>
      <c r="I20" t="s">
        <v>108</v>
      </c>
      <c r="J20" t="s">
        <v>109</v>
      </c>
      <c r="K20" t="s">
        <v>34</v>
      </c>
      <c r="L20">
        <v>3</v>
      </c>
      <c r="M20">
        <v>142</v>
      </c>
      <c r="N20">
        <v>2.9609999999999999</v>
      </c>
      <c r="O20" t="s">
        <v>35</v>
      </c>
      <c r="V20" s="1">
        <v>44264</v>
      </c>
      <c r="W20" s="1">
        <v>44264</v>
      </c>
      <c r="X20" t="s">
        <v>36</v>
      </c>
      <c r="Z20">
        <v>2016</v>
      </c>
      <c r="AY20" s="1"/>
      <c r="AZ20" s="1"/>
    </row>
    <row r="21" spans="1:52" x14ac:dyDescent="0.3">
      <c r="A21" t="s">
        <v>110</v>
      </c>
      <c r="B21" t="s">
        <v>27</v>
      </c>
      <c r="D21" t="s">
        <v>28</v>
      </c>
      <c r="E21" t="s">
        <v>29</v>
      </c>
      <c r="F21" t="s">
        <v>30</v>
      </c>
      <c r="G21" t="s">
        <v>111</v>
      </c>
      <c r="I21" t="s">
        <v>112</v>
      </c>
      <c r="J21" t="s">
        <v>113</v>
      </c>
      <c r="K21" t="s">
        <v>41</v>
      </c>
      <c r="L21">
        <v>3</v>
      </c>
      <c r="M21">
        <v>51</v>
      </c>
      <c r="N21">
        <v>2.895</v>
      </c>
      <c r="O21" t="s">
        <v>35</v>
      </c>
      <c r="V21" s="1">
        <v>44264</v>
      </c>
      <c r="W21" s="1">
        <v>44264</v>
      </c>
      <c r="X21" t="s">
        <v>36</v>
      </c>
      <c r="Z21">
        <v>2015</v>
      </c>
      <c r="AY21" s="1"/>
      <c r="AZ21" s="1"/>
    </row>
    <row r="22" spans="1:52" x14ac:dyDescent="0.3">
      <c r="A22" t="s">
        <v>114</v>
      </c>
      <c r="B22" t="s">
        <v>27</v>
      </c>
      <c r="D22" t="s">
        <v>28</v>
      </c>
      <c r="E22" t="s">
        <v>29</v>
      </c>
      <c r="F22" t="s">
        <v>30</v>
      </c>
      <c r="G22" t="s">
        <v>115</v>
      </c>
      <c r="I22" t="s">
        <v>116</v>
      </c>
      <c r="J22" t="s">
        <v>117</v>
      </c>
      <c r="K22" t="s">
        <v>41</v>
      </c>
      <c r="L22">
        <v>3</v>
      </c>
      <c r="M22">
        <v>62</v>
      </c>
      <c r="N22">
        <v>2.907</v>
      </c>
      <c r="O22" t="s">
        <v>35</v>
      </c>
      <c r="V22" s="1">
        <v>44264</v>
      </c>
      <c r="W22" s="1">
        <v>44264</v>
      </c>
      <c r="X22" t="s">
        <v>36</v>
      </c>
      <c r="Z22">
        <v>2015</v>
      </c>
      <c r="AY22" s="1"/>
      <c r="AZ22" s="1"/>
    </row>
    <row r="23" spans="1:52" x14ac:dyDescent="0.3">
      <c r="A23" t="s">
        <v>118</v>
      </c>
      <c r="B23" t="s">
        <v>27</v>
      </c>
      <c r="D23" t="s">
        <v>28</v>
      </c>
      <c r="E23" t="s">
        <v>29</v>
      </c>
      <c r="F23" t="s">
        <v>30</v>
      </c>
      <c r="G23" t="s">
        <v>119</v>
      </c>
      <c r="I23" t="s">
        <v>120</v>
      </c>
      <c r="J23" t="s">
        <v>121</v>
      </c>
      <c r="K23" t="s">
        <v>41</v>
      </c>
      <c r="L23">
        <v>3</v>
      </c>
      <c r="M23">
        <v>56</v>
      </c>
      <c r="N23">
        <v>2.9009999999999998</v>
      </c>
      <c r="O23" t="s">
        <v>35</v>
      </c>
      <c r="V23" s="1">
        <v>44264</v>
      </c>
      <c r="W23" s="1">
        <v>44264</v>
      </c>
      <c r="X23" t="s">
        <v>36</v>
      </c>
      <c r="Z23">
        <v>2015</v>
      </c>
      <c r="AY23" s="1"/>
      <c r="AZ23" s="1"/>
    </row>
    <row r="24" spans="1:52" x14ac:dyDescent="0.3">
      <c r="A24" t="s">
        <v>122</v>
      </c>
      <c r="B24" t="s">
        <v>27</v>
      </c>
      <c r="D24" t="s">
        <v>28</v>
      </c>
      <c r="E24" t="s">
        <v>29</v>
      </c>
      <c r="F24" t="s">
        <v>30</v>
      </c>
      <c r="G24" t="s">
        <v>123</v>
      </c>
      <c r="I24" t="s">
        <v>124</v>
      </c>
      <c r="J24" t="s">
        <v>125</v>
      </c>
      <c r="K24" t="s">
        <v>34</v>
      </c>
      <c r="L24">
        <v>3</v>
      </c>
      <c r="M24">
        <v>196</v>
      </c>
      <c r="N24">
        <v>2.9020000000000001</v>
      </c>
      <c r="O24" t="s">
        <v>35</v>
      </c>
      <c r="V24" s="1">
        <v>44264</v>
      </c>
      <c r="W24" s="1">
        <v>44264</v>
      </c>
      <c r="X24" t="s">
        <v>36</v>
      </c>
      <c r="Z24">
        <v>2014</v>
      </c>
      <c r="AY24" s="1"/>
      <c r="AZ24" s="1"/>
    </row>
    <row r="25" spans="1:52" x14ac:dyDescent="0.3">
      <c r="A25" t="s">
        <v>126</v>
      </c>
      <c r="B25" t="s">
        <v>27</v>
      </c>
      <c r="C25" t="s">
        <v>127</v>
      </c>
      <c r="D25" t="s">
        <v>28</v>
      </c>
      <c r="E25" t="s">
        <v>29</v>
      </c>
      <c r="F25" t="s">
        <v>128</v>
      </c>
      <c r="G25" t="s">
        <v>129</v>
      </c>
      <c r="H25" t="s">
        <v>130</v>
      </c>
      <c r="J25" t="s">
        <v>131</v>
      </c>
      <c r="K25" t="s">
        <v>132</v>
      </c>
      <c r="L25">
        <v>2960031</v>
      </c>
      <c r="M25">
        <v>16</v>
      </c>
      <c r="N25">
        <v>2888</v>
      </c>
      <c r="O25" t="s">
        <v>133</v>
      </c>
      <c r="P25">
        <v>0</v>
      </c>
      <c r="Q25">
        <v>0</v>
      </c>
      <c r="R25">
        <v>0</v>
      </c>
      <c r="S25" t="s">
        <v>134</v>
      </c>
      <c r="T25" t="s">
        <v>127</v>
      </c>
      <c r="U25" t="s">
        <v>127</v>
      </c>
      <c r="V25" s="1">
        <v>44253.041666666664</v>
      </c>
      <c r="W25" s="1">
        <v>44253.041666666664</v>
      </c>
      <c r="X25" t="s">
        <v>135</v>
      </c>
      <c r="Y25" t="s">
        <v>136</v>
      </c>
      <c r="Z25" s="2">
        <v>2021</v>
      </c>
      <c r="AY25" s="1"/>
      <c r="AZ25" s="1"/>
    </row>
    <row r="26" spans="1:52" x14ac:dyDescent="0.3">
      <c r="A26" t="s">
        <v>137</v>
      </c>
      <c r="B26" t="s">
        <v>27</v>
      </c>
      <c r="C26" t="s">
        <v>127</v>
      </c>
      <c r="D26" t="s">
        <v>28</v>
      </c>
      <c r="E26" t="s">
        <v>29</v>
      </c>
      <c r="F26" t="s">
        <v>128</v>
      </c>
      <c r="G26" t="s">
        <v>138</v>
      </c>
      <c r="H26" t="s">
        <v>139</v>
      </c>
      <c r="J26" t="s">
        <v>140</v>
      </c>
      <c r="K26" t="s">
        <v>132</v>
      </c>
      <c r="L26">
        <v>2983447</v>
      </c>
      <c r="M26">
        <v>14</v>
      </c>
      <c r="N26">
        <v>2913</v>
      </c>
      <c r="O26" t="s">
        <v>133</v>
      </c>
      <c r="P26">
        <v>0</v>
      </c>
      <c r="Q26">
        <v>0</v>
      </c>
      <c r="R26">
        <v>0</v>
      </c>
      <c r="S26" t="s">
        <v>134</v>
      </c>
      <c r="T26" t="s">
        <v>127</v>
      </c>
      <c r="U26" t="s">
        <v>127</v>
      </c>
      <c r="V26" s="1">
        <v>44253.041666666664</v>
      </c>
      <c r="W26" s="1">
        <v>44253.041666666664</v>
      </c>
      <c r="X26" t="s">
        <v>135</v>
      </c>
      <c r="Y26" t="s">
        <v>136</v>
      </c>
      <c r="Z26" s="2">
        <v>2021</v>
      </c>
      <c r="AY26" s="1"/>
      <c r="AZ26" s="1"/>
    </row>
    <row r="27" spans="1:52" x14ac:dyDescent="0.3">
      <c r="A27" t="s">
        <v>141</v>
      </c>
      <c r="B27" t="s">
        <v>27</v>
      </c>
      <c r="C27" t="s">
        <v>127</v>
      </c>
      <c r="D27" t="s">
        <v>28</v>
      </c>
      <c r="E27" t="s">
        <v>29</v>
      </c>
      <c r="F27" t="s">
        <v>142</v>
      </c>
      <c r="G27" t="s">
        <v>143</v>
      </c>
      <c r="H27" t="s">
        <v>144</v>
      </c>
      <c r="J27" t="s">
        <v>145</v>
      </c>
      <c r="K27" t="s">
        <v>132</v>
      </c>
      <c r="L27">
        <v>2995542</v>
      </c>
      <c r="M27">
        <v>11</v>
      </c>
      <c r="N27">
        <v>2912</v>
      </c>
      <c r="O27" t="s">
        <v>133</v>
      </c>
      <c r="P27">
        <v>0</v>
      </c>
      <c r="Q27">
        <v>0</v>
      </c>
      <c r="R27">
        <v>0</v>
      </c>
      <c r="S27" t="s">
        <v>134</v>
      </c>
      <c r="T27" t="s">
        <v>127</v>
      </c>
      <c r="U27" t="s">
        <v>127</v>
      </c>
      <c r="V27" s="1">
        <v>44216.041666666664</v>
      </c>
      <c r="W27" s="1">
        <v>44216.041666666664</v>
      </c>
      <c r="X27" t="s">
        <v>135</v>
      </c>
      <c r="Y27" t="s">
        <v>146</v>
      </c>
      <c r="Z27">
        <v>2020</v>
      </c>
      <c r="AY27" s="1"/>
      <c r="AZ27" s="1"/>
    </row>
    <row r="28" spans="1:52" x14ac:dyDescent="0.3">
      <c r="A28" t="s">
        <v>147</v>
      </c>
      <c r="B28" t="s">
        <v>27</v>
      </c>
      <c r="C28" t="s">
        <v>127</v>
      </c>
      <c r="D28" t="s">
        <v>28</v>
      </c>
      <c r="E28" t="s">
        <v>29</v>
      </c>
      <c r="F28" t="s">
        <v>142</v>
      </c>
      <c r="G28" t="s">
        <v>148</v>
      </c>
      <c r="H28" t="s">
        <v>149</v>
      </c>
      <c r="J28" t="s">
        <v>150</v>
      </c>
      <c r="K28" t="s">
        <v>132</v>
      </c>
      <c r="L28">
        <v>3016500</v>
      </c>
      <c r="M28">
        <v>11</v>
      </c>
      <c r="N28">
        <v>2927</v>
      </c>
      <c r="O28" t="s">
        <v>133</v>
      </c>
      <c r="P28">
        <v>0</v>
      </c>
      <c r="Q28">
        <v>0</v>
      </c>
      <c r="R28">
        <v>0</v>
      </c>
      <c r="S28" t="s">
        <v>134</v>
      </c>
      <c r="T28" t="s">
        <v>127</v>
      </c>
      <c r="U28" t="s">
        <v>127</v>
      </c>
      <c r="V28" s="1">
        <v>44216.041666666664</v>
      </c>
      <c r="W28" s="1">
        <v>44216.041666666664</v>
      </c>
      <c r="X28" t="s">
        <v>135</v>
      </c>
      <c r="Y28" t="s">
        <v>146</v>
      </c>
      <c r="Z28">
        <v>2020</v>
      </c>
      <c r="AY28" s="1"/>
      <c r="AZ28" s="1"/>
    </row>
    <row r="29" spans="1:52" x14ac:dyDescent="0.3">
      <c r="A29" t="s">
        <v>151</v>
      </c>
      <c r="B29" t="s">
        <v>27</v>
      </c>
      <c r="C29" t="s">
        <v>127</v>
      </c>
      <c r="D29" t="s">
        <v>28</v>
      </c>
      <c r="E29" t="s">
        <v>29</v>
      </c>
      <c r="F29" t="s">
        <v>152</v>
      </c>
      <c r="G29" t="s">
        <v>153</v>
      </c>
      <c r="H29" t="s">
        <v>154</v>
      </c>
      <c r="J29" t="s">
        <v>155</v>
      </c>
      <c r="K29" t="s">
        <v>156</v>
      </c>
      <c r="L29">
        <v>3033251</v>
      </c>
      <c r="M29">
        <v>39</v>
      </c>
      <c r="N29">
        <v>2971</v>
      </c>
      <c r="O29" t="s">
        <v>133</v>
      </c>
      <c r="P29">
        <v>0</v>
      </c>
      <c r="Q29">
        <v>0</v>
      </c>
      <c r="R29">
        <v>0</v>
      </c>
      <c r="S29" t="s">
        <v>134</v>
      </c>
      <c r="T29" t="s">
        <v>127</v>
      </c>
      <c r="U29" t="s">
        <v>127</v>
      </c>
      <c r="V29" s="1">
        <v>44208.041666666664</v>
      </c>
      <c r="W29" s="1">
        <v>44208.041666666664</v>
      </c>
      <c r="X29" t="s">
        <v>135</v>
      </c>
      <c r="Y29" t="s">
        <v>157</v>
      </c>
      <c r="Z29">
        <v>2004</v>
      </c>
      <c r="AY29" s="1"/>
      <c r="AZ29" s="1"/>
    </row>
    <row r="30" spans="1:52" x14ac:dyDescent="0.3">
      <c r="A30" t="s">
        <v>158</v>
      </c>
      <c r="B30" t="s">
        <v>27</v>
      </c>
      <c r="C30" t="s">
        <v>127</v>
      </c>
      <c r="D30" t="s">
        <v>28</v>
      </c>
      <c r="E30" t="s">
        <v>29</v>
      </c>
      <c r="F30" t="s">
        <v>152</v>
      </c>
      <c r="G30" t="s">
        <v>159</v>
      </c>
      <c r="H30" t="s">
        <v>160</v>
      </c>
      <c r="J30" t="s">
        <v>161</v>
      </c>
      <c r="K30" t="s">
        <v>132</v>
      </c>
      <c r="L30">
        <v>2999208</v>
      </c>
      <c r="M30">
        <v>19</v>
      </c>
      <c r="N30">
        <v>2939</v>
      </c>
      <c r="O30" t="s">
        <v>133</v>
      </c>
      <c r="P30">
        <v>0</v>
      </c>
      <c r="Q30">
        <v>0</v>
      </c>
      <c r="R30">
        <v>0</v>
      </c>
      <c r="S30" t="s">
        <v>134</v>
      </c>
      <c r="T30" t="s">
        <v>127</v>
      </c>
      <c r="U30" t="s">
        <v>127</v>
      </c>
      <c r="V30" s="1">
        <v>44187.041666666664</v>
      </c>
      <c r="W30" s="1">
        <v>44187.041666666664</v>
      </c>
      <c r="X30" t="s">
        <v>135</v>
      </c>
      <c r="Y30" t="s">
        <v>157</v>
      </c>
      <c r="Z30">
        <v>2012</v>
      </c>
      <c r="AY30" s="1"/>
      <c r="AZ30" s="1"/>
    </row>
    <row r="31" spans="1:52" x14ac:dyDescent="0.3">
      <c r="A31" s="3" t="s">
        <v>162</v>
      </c>
      <c r="B31" s="3" t="s">
        <v>27</v>
      </c>
      <c r="C31" s="3" t="s">
        <v>127</v>
      </c>
      <c r="D31" s="3" t="s">
        <v>28</v>
      </c>
      <c r="E31" s="3" t="s">
        <v>29</v>
      </c>
      <c r="F31" s="3" t="s">
        <v>152</v>
      </c>
      <c r="G31" s="3" t="s">
        <v>163</v>
      </c>
      <c r="H31" s="3"/>
      <c r="I31" s="3"/>
      <c r="J31" s="3" t="s">
        <v>164</v>
      </c>
      <c r="K31" s="3" t="s">
        <v>165</v>
      </c>
      <c r="L31" s="3">
        <v>2938695</v>
      </c>
      <c r="M31" s="3">
        <v>118</v>
      </c>
      <c r="N31" s="3">
        <v>2906</v>
      </c>
      <c r="O31" s="3" t="s">
        <v>133</v>
      </c>
      <c r="P31" s="3">
        <v>0</v>
      </c>
      <c r="Q31" s="3">
        <v>0</v>
      </c>
      <c r="R31" s="3">
        <v>0</v>
      </c>
      <c r="S31" s="3" t="s">
        <v>134</v>
      </c>
      <c r="T31" s="3" t="s">
        <v>127</v>
      </c>
      <c r="U31" s="3" t="s">
        <v>127</v>
      </c>
      <c r="V31" s="4">
        <v>44176.041666666664</v>
      </c>
      <c r="W31" s="4">
        <v>44176.041666666664</v>
      </c>
      <c r="X31" s="3"/>
      <c r="Y31" s="3"/>
      <c r="Z31" s="3"/>
      <c r="AY31" s="1"/>
      <c r="AZ31" s="1"/>
    </row>
    <row r="32" spans="1:52" x14ac:dyDescent="0.3">
      <c r="A32" t="s">
        <v>166</v>
      </c>
      <c r="B32" t="s">
        <v>27</v>
      </c>
      <c r="C32" t="s">
        <v>127</v>
      </c>
      <c r="D32" t="s">
        <v>28</v>
      </c>
      <c r="E32" t="s">
        <v>29</v>
      </c>
      <c r="F32" t="s">
        <v>152</v>
      </c>
      <c r="G32" t="s">
        <v>167</v>
      </c>
      <c r="H32" t="s">
        <v>168</v>
      </c>
      <c r="J32" t="s">
        <v>169</v>
      </c>
      <c r="K32" t="s">
        <v>170</v>
      </c>
      <c r="L32">
        <v>2962352</v>
      </c>
      <c r="M32">
        <v>126</v>
      </c>
      <c r="N32">
        <v>2958</v>
      </c>
      <c r="O32" t="s">
        <v>133</v>
      </c>
      <c r="P32">
        <v>0</v>
      </c>
      <c r="Q32">
        <v>0</v>
      </c>
      <c r="R32">
        <v>0</v>
      </c>
      <c r="S32" t="s">
        <v>134</v>
      </c>
      <c r="T32" t="s">
        <v>127</v>
      </c>
      <c r="U32" t="s">
        <v>127</v>
      </c>
      <c r="V32" s="1">
        <v>44176.041666666664</v>
      </c>
      <c r="W32" s="1">
        <v>44176.041666666664</v>
      </c>
      <c r="X32" t="s">
        <v>36</v>
      </c>
      <c r="Z32">
        <v>2020</v>
      </c>
      <c r="AY32" s="1"/>
      <c r="AZ32" s="1"/>
    </row>
    <row r="33" spans="1:52" x14ac:dyDescent="0.3">
      <c r="A33" s="3" t="s">
        <v>171</v>
      </c>
      <c r="B33" s="3" t="s">
        <v>27</v>
      </c>
      <c r="C33" s="3" t="s">
        <v>127</v>
      </c>
      <c r="D33" s="3" t="s">
        <v>28</v>
      </c>
      <c r="E33" s="3" t="s">
        <v>29</v>
      </c>
      <c r="F33" s="3" t="s">
        <v>152</v>
      </c>
      <c r="G33" s="3" t="s">
        <v>172</v>
      </c>
      <c r="H33" s="3"/>
      <c r="I33" s="3"/>
      <c r="J33" s="3" t="s">
        <v>173</v>
      </c>
      <c r="K33" s="3" t="s">
        <v>174</v>
      </c>
      <c r="L33" s="3">
        <v>2895826</v>
      </c>
      <c r="M33" s="3">
        <v>129</v>
      </c>
      <c r="N33" s="3">
        <v>2836</v>
      </c>
      <c r="O33" s="3" t="s">
        <v>133</v>
      </c>
      <c r="P33" s="3">
        <v>0</v>
      </c>
      <c r="Q33" s="3">
        <v>0</v>
      </c>
      <c r="R33" s="3">
        <v>0</v>
      </c>
      <c r="S33" s="3" t="s">
        <v>134</v>
      </c>
      <c r="T33" s="3" t="s">
        <v>127</v>
      </c>
      <c r="U33" s="3" t="s">
        <v>127</v>
      </c>
      <c r="V33" s="4">
        <v>44153.041666666664</v>
      </c>
      <c r="W33" s="4">
        <v>44153.041666666664</v>
      </c>
      <c r="X33" s="3"/>
      <c r="Y33" s="3"/>
      <c r="Z33" s="3"/>
      <c r="AY33" s="1"/>
      <c r="AZ33" s="1"/>
    </row>
    <row r="34" spans="1:52" x14ac:dyDescent="0.3">
      <c r="A34" t="s">
        <v>175</v>
      </c>
      <c r="B34" t="s">
        <v>27</v>
      </c>
      <c r="C34" t="s">
        <v>127</v>
      </c>
      <c r="D34" t="s">
        <v>28</v>
      </c>
      <c r="E34" t="s">
        <v>29</v>
      </c>
      <c r="F34" t="s">
        <v>176</v>
      </c>
      <c r="G34" t="s">
        <v>177</v>
      </c>
      <c r="H34" t="s">
        <v>178</v>
      </c>
      <c r="J34" t="s">
        <v>179</v>
      </c>
      <c r="K34" t="s">
        <v>132</v>
      </c>
      <c r="L34">
        <v>2963486</v>
      </c>
      <c r="M34">
        <v>19</v>
      </c>
      <c r="N34">
        <v>2879</v>
      </c>
      <c r="O34" t="s">
        <v>133</v>
      </c>
      <c r="P34">
        <v>0</v>
      </c>
      <c r="Q34">
        <v>0</v>
      </c>
      <c r="R34">
        <v>0</v>
      </c>
      <c r="S34" t="s">
        <v>134</v>
      </c>
      <c r="T34" t="s">
        <v>127</v>
      </c>
      <c r="U34" t="s">
        <v>127</v>
      </c>
      <c r="V34" s="1">
        <v>44077.083333333336</v>
      </c>
      <c r="W34" s="1">
        <v>44077.083333333336</v>
      </c>
      <c r="X34" t="s">
        <v>135</v>
      </c>
      <c r="Z34">
        <v>2020</v>
      </c>
      <c r="AY34" s="1"/>
      <c r="AZ34" s="1"/>
    </row>
    <row r="35" spans="1:52" x14ac:dyDescent="0.3">
      <c r="A35" t="s">
        <v>180</v>
      </c>
      <c r="B35" t="s">
        <v>27</v>
      </c>
      <c r="C35" t="s">
        <v>127</v>
      </c>
      <c r="D35" t="s">
        <v>28</v>
      </c>
      <c r="E35" t="s">
        <v>29</v>
      </c>
      <c r="F35" t="s">
        <v>152</v>
      </c>
      <c r="G35" t="s">
        <v>181</v>
      </c>
      <c r="H35" t="s">
        <v>182</v>
      </c>
      <c r="J35" t="s">
        <v>183</v>
      </c>
      <c r="K35" t="s">
        <v>184</v>
      </c>
      <c r="L35">
        <v>2887937</v>
      </c>
      <c r="M35">
        <v>101</v>
      </c>
      <c r="N35">
        <v>2847</v>
      </c>
      <c r="O35" t="s">
        <v>133</v>
      </c>
      <c r="P35">
        <v>0</v>
      </c>
      <c r="Q35">
        <v>0</v>
      </c>
      <c r="R35">
        <v>0</v>
      </c>
      <c r="S35" t="s">
        <v>134</v>
      </c>
      <c r="T35" t="s">
        <v>127</v>
      </c>
      <c r="U35" t="s">
        <v>127</v>
      </c>
      <c r="V35" s="1">
        <v>44075.083333333336</v>
      </c>
      <c r="W35" s="1">
        <v>44075.083333333336</v>
      </c>
      <c r="X35" t="s">
        <v>135</v>
      </c>
      <c r="Y35" t="s">
        <v>146</v>
      </c>
      <c r="Z35">
        <v>2018</v>
      </c>
      <c r="AY35" s="1"/>
      <c r="AZ35" s="1"/>
    </row>
    <row r="36" spans="1:52" x14ac:dyDescent="0.3">
      <c r="A36" t="s">
        <v>185</v>
      </c>
      <c r="B36" t="s">
        <v>27</v>
      </c>
      <c r="C36" t="s">
        <v>127</v>
      </c>
      <c r="D36" t="s">
        <v>28</v>
      </c>
      <c r="E36" t="s">
        <v>29</v>
      </c>
      <c r="F36" t="s">
        <v>152</v>
      </c>
      <c r="G36" t="s">
        <v>186</v>
      </c>
      <c r="H36" t="s">
        <v>187</v>
      </c>
      <c r="J36" t="s">
        <v>188</v>
      </c>
      <c r="K36" t="s">
        <v>189</v>
      </c>
      <c r="L36">
        <v>3432105</v>
      </c>
      <c r="M36">
        <v>18</v>
      </c>
      <c r="N36">
        <v>3389</v>
      </c>
      <c r="O36" t="s">
        <v>133</v>
      </c>
      <c r="P36">
        <v>0</v>
      </c>
      <c r="Q36">
        <v>0</v>
      </c>
      <c r="R36">
        <v>0</v>
      </c>
      <c r="S36" t="s">
        <v>134</v>
      </c>
      <c r="T36" t="s">
        <v>127</v>
      </c>
      <c r="U36" t="s">
        <v>127</v>
      </c>
      <c r="V36" s="1">
        <v>44054.083333333336</v>
      </c>
      <c r="W36" s="1">
        <v>44054.083333333336</v>
      </c>
      <c r="X36" t="s">
        <v>135</v>
      </c>
      <c r="Y36" t="s">
        <v>190</v>
      </c>
      <c r="Z36">
        <v>2020</v>
      </c>
      <c r="AY36" s="1"/>
      <c r="AZ36" s="1"/>
    </row>
    <row r="37" spans="1:52" x14ac:dyDescent="0.3">
      <c r="A37" t="s">
        <v>191</v>
      </c>
      <c r="B37" t="s">
        <v>27</v>
      </c>
      <c r="C37" t="s">
        <v>127</v>
      </c>
      <c r="D37" t="s">
        <v>28</v>
      </c>
      <c r="E37" t="s">
        <v>29</v>
      </c>
      <c r="F37" t="s">
        <v>152</v>
      </c>
      <c r="G37" t="s">
        <v>192</v>
      </c>
      <c r="H37" t="s">
        <v>193</v>
      </c>
      <c r="J37" t="s">
        <v>194</v>
      </c>
      <c r="K37" t="s">
        <v>189</v>
      </c>
      <c r="L37">
        <v>3470730</v>
      </c>
      <c r="M37">
        <v>17</v>
      </c>
      <c r="N37">
        <v>3432</v>
      </c>
      <c r="O37" t="s">
        <v>133</v>
      </c>
      <c r="P37">
        <v>0</v>
      </c>
      <c r="Q37">
        <v>0</v>
      </c>
      <c r="R37">
        <v>0</v>
      </c>
      <c r="S37" t="s">
        <v>134</v>
      </c>
      <c r="T37" t="s">
        <v>127</v>
      </c>
      <c r="U37" t="s">
        <v>127</v>
      </c>
      <c r="V37" s="1">
        <v>44053.083333333336</v>
      </c>
      <c r="W37" s="1">
        <v>44053.083333333336</v>
      </c>
      <c r="X37" t="s">
        <v>135</v>
      </c>
      <c r="Y37" t="s">
        <v>190</v>
      </c>
      <c r="Z37">
        <v>2020</v>
      </c>
      <c r="AY37" s="1"/>
      <c r="AZ37" s="1"/>
    </row>
    <row r="38" spans="1:52" x14ac:dyDescent="0.3">
      <c r="A38" t="s">
        <v>195</v>
      </c>
      <c r="B38" t="s">
        <v>27</v>
      </c>
      <c r="C38" t="s">
        <v>127</v>
      </c>
      <c r="D38" t="s">
        <v>28</v>
      </c>
      <c r="E38" t="s">
        <v>29</v>
      </c>
      <c r="F38" t="s">
        <v>152</v>
      </c>
      <c r="G38" t="s">
        <v>196</v>
      </c>
      <c r="H38" t="s">
        <v>197</v>
      </c>
      <c r="J38" t="s">
        <v>198</v>
      </c>
      <c r="K38" t="s">
        <v>189</v>
      </c>
      <c r="L38">
        <v>3432119</v>
      </c>
      <c r="M38">
        <v>16</v>
      </c>
      <c r="N38">
        <v>3387</v>
      </c>
      <c r="O38" t="s">
        <v>133</v>
      </c>
      <c r="P38">
        <v>0</v>
      </c>
      <c r="Q38">
        <v>0</v>
      </c>
      <c r="R38">
        <v>0</v>
      </c>
      <c r="S38" t="s">
        <v>134</v>
      </c>
      <c r="T38" t="s">
        <v>127</v>
      </c>
      <c r="U38" t="s">
        <v>127</v>
      </c>
      <c r="V38" s="1">
        <v>44053.083333333336</v>
      </c>
      <c r="W38" s="1">
        <v>44053.083333333336</v>
      </c>
      <c r="X38" t="s">
        <v>135</v>
      </c>
      <c r="Y38" t="s">
        <v>190</v>
      </c>
      <c r="Z38">
        <v>2020</v>
      </c>
      <c r="AY38" s="1"/>
      <c r="AZ38" s="1"/>
    </row>
    <row r="39" spans="1:52" x14ac:dyDescent="0.3">
      <c r="A39" t="s">
        <v>199</v>
      </c>
      <c r="B39" t="s">
        <v>27</v>
      </c>
      <c r="C39" t="s">
        <v>127</v>
      </c>
      <c r="D39" t="s">
        <v>28</v>
      </c>
      <c r="E39" t="s">
        <v>29</v>
      </c>
      <c r="F39" t="s">
        <v>152</v>
      </c>
      <c r="G39" t="s">
        <v>200</v>
      </c>
      <c r="H39" t="s">
        <v>201</v>
      </c>
      <c r="J39" t="s">
        <v>202</v>
      </c>
      <c r="K39" t="s">
        <v>203</v>
      </c>
      <c r="L39">
        <v>3226544</v>
      </c>
      <c r="M39">
        <v>47</v>
      </c>
      <c r="N39">
        <v>3163</v>
      </c>
      <c r="O39" t="s">
        <v>133</v>
      </c>
      <c r="P39">
        <v>0</v>
      </c>
      <c r="Q39">
        <v>0</v>
      </c>
      <c r="R39">
        <v>0</v>
      </c>
      <c r="S39" t="s">
        <v>134</v>
      </c>
      <c r="T39" t="s">
        <v>127</v>
      </c>
      <c r="U39" t="s">
        <v>127</v>
      </c>
      <c r="V39" s="1">
        <v>44040.083333333336</v>
      </c>
      <c r="W39" s="1">
        <v>44040.083333333336</v>
      </c>
      <c r="X39" t="s">
        <v>204</v>
      </c>
      <c r="Z39">
        <v>2020</v>
      </c>
      <c r="AY39" s="1"/>
      <c r="AZ39" s="1"/>
    </row>
    <row r="40" spans="1:52" x14ac:dyDescent="0.3">
      <c r="A40" t="s">
        <v>205</v>
      </c>
      <c r="B40" t="s">
        <v>27</v>
      </c>
      <c r="C40" t="s">
        <v>127</v>
      </c>
      <c r="D40" t="s">
        <v>28</v>
      </c>
      <c r="E40" t="s">
        <v>29</v>
      </c>
      <c r="F40" t="s">
        <v>142</v>
      </c>
      <c r="G40" t="s">
        <v>206</v>
      </c>
      <c r="H40" t="s">
        <v>207</v>
      </c>
      <c r="J40" t="s">
        <v>208</v>
      </c>
      <c r="K40" t="s">
        <v>209</v>
      </c>
      <c r="L40">
        <v>3019717</v>
      </c>
      <c r="M40">
        <v>15</v>
      </c>
      <c r="N40">
        <v>2927</v>
      </c>
      <c r="O40" t="s">
        <v>133</v>
      </c>
      <c r="P40">
        <v>0</v>
      </c>
      <c r="Q40">
        <v>0</v>
      </c>
      <c r="R40">
        <v>0</v>
      </c>
      <c r="S40" t="s">
        <v>134</v>
      </c>
      <c r="T40" t="s">
        <v>127</v>
      </c>
      <c r="U40" t="s">
        <v>127</v>
      </c>
      <c r="V40" s="1">
        <v>44039.083333333336</v>
      </c>
      <c r="W40" s="1">
        <v>44039.083333333336</v>
      </c>
      <c r="X40" t="s">
        <v>135</v>
      </c>
      <c r="Y40" t="s">
        <v>146</v>
      </c>
      <c r="Z40">
        <v>2020</v>
      </c>
      <c r="AY40" s="1"/>
      <c r="AZ40" s="1"/>
    </row>
    <row r="41" spans="1:52" x14ac:dyDescent="0.3">
      <c r="A41" t="s">
        <v>210</v>
      </c>
      <c r="B41" t="s">
        <v>27</v>
      </c>
      <c r="C41" t="s">
        <v>127</v>
      </c>
      <c r="D41" t="s">
        <v>28</v>
      </c>
      <c r="E41" t="s">
        <v>29</v>
      </c>
      <c r="F41" t="s">
        <v>142</v>
      </c>
      <c r="G41" t="s">
        <v>211</v>
      </c>
      <c r="H41" t="s">
        <v>212</v>
      </c>
      <c r="J41" t="s">
        <v>213</v>
      </c>
      <c r="K41" t="s">
        <v>209</v>
      </c>
      <c r="L41">
        <v>2965159</v>
      </c>
      <c r="M41">
        <v>14</v>
      </c>
      <c r="N41">
        <v>2883</v>
      </c>
      <c r="O41" t="s">
        <v>133</v>
      </c>
      <c r="P41">
        <v>0</v>
      </c>
      <c r="Q41">
        <v>0</v>
      </c>
      <c r="R41">
        <v>0</v>
      </c>
      <c r="S41" t="s">
        <v>134</v>
      </c>
      <c r="T41" t="s">
        <v>127</v>
      </c>
      <c r="U41" t="s">
        <v>127</v>
      </c>
      <c r="V41" s="1">
        <v>44039.083333333336</v>
      </c>
      <c r="W41" s="1">
        <v>44039.083333333336</v>
      </c>
      <c r="X41" t="s">
        <v>135</v>
      </c>
      <c r="Y41" t="s">
        <v>146</v>
      </c>
      <c r="Z41">
        <v>2020</v>
      </c>
      <c r="AY41" s="1"/>
      <c r="AZ41" s="1"/>
    </row>
    <row r="42" spans="1:52" x14ac:dyDescent="0.3">
      <c r="A42" t="s">
        <v>214</v>
      </c>
      <c r="B42" t="s">
        <v>27</v>
      </c>
      <c r="C42" t="s">
        <v>127</v>
      </c>
      <c r="D42" t="s">
        <v>28</v>
      </c>
      <c r="E42" t="s">
        <v>29</v>
      </c>
      <c r="F42" t="s">
        <v>142</v>
      </c>
      <c r="G42" t="s">
        <v>215</v>
      </c>
      <c r="H42" t="s">
        <v>216</v>
      </c>
      <c r="J42" t="s">
        <v>217</v>
      </c>
      <c r="K42" t="s">
        <v>209</v>
      </c>
      <c r="L42">
        <v>2977158</v>
      </c>
      <c r="M42">
        <v>15</v>
      </c>
      <c r="N42">
        <v>2880</v>
      </c>
      <c r="O42" t="s">
        <v>133</v>
      </c>
      <c r="P42">
        <v>0</v>
      </c>
      <c r="Q42">
        <v>0</v>
      </c>
      <c r="R42">
        <v>0</v>
      </c>
      <c r="S42" t="s">
        <v>134</v>
      </c>
      <c r="T42" t="s">
        <v>127</v>
      </c>
      <c r="U42" t="s">
        <v>127</v>
      </c>
      <c r="V42" s="1">
        <v>44036.083333333336</v>
      </c>
      <c r="W42" s="1">
        <v>44036.083333333336</v>
      </c>
      <c r="X42" t="s">
        <v>135</v>
      </c>
      <c r="Y42" t="s">
        <v>146</v>
      </c>
      <c r="Z42">
        <v>2020</v>
      </c>
      <c r="AY42" s="1"/>
      <c r="AZ42" s="1"/>
    </row>
    <row r="43" spans="1:52" x14ac:dyDescent="0.3">
      <c r="A43" t="s">
        <v>218</v>
      </c>
      <c r="B43" t="s">
        <v>27</v>
      </c>
      <c r="C43" t="s">
        <v>127</v>
      </c>
      <c r="D43" t="s">
        <v>28</v>
      </c>
      <c r="E43" t="s">
        <v>29</v>
      </c>
      <c r="F43" t="s">
        <v>142</v>
      </c>
      <c r="G43" t="s">
        <v>219</v>
      </c>
      <c r="H43" t="s">
        <v>220</v>
      </c>
      <c r="J43" t="s">
        <v>221</v>
      </c>
      <c r="K43" t="s">
        <v>209</v>
      </c>
      <c r="L43">
        <v>3063859</v>
      </c>
      <c r="M43">
        <v>20</v>
      </c>
      <c r="N43">
        <v>2980</v>
      </c>
      <c r="O43" t="s">
        <v>133</v>
      </c>
      <c r="P43">
        <v>0</v>
      </c>
      <c r="Q43">
        <v>0</v>
      </c>
      <c r="R43">
        <v>0</v>
      </c>
      <c r="S43" t="s">
        <v>134</v>
      </c>
      <c r="T43" t="s">
        <v>127</v>
      </c>
      <c r="U43" t="s">
        <v>127</v>
      </c>
      <c r="V43" s="1">
        <v>44036.083333333336</v>
      </c>
      <c r="W43" s="1">
        <v>44036.083333333336</v>
      </c>
      <c r="X43" t="s">
        <v>135</v>
      </c>
      <c r="Y43" t="s">
        <v>146</v>
      </c>
      <c r="Z43">
        <v>2020</v>
      </c>
      <c r="AY43" s="1"/>
      <c r="AZ43" s="1"/>
    </row>
    <row r="44" spans="1:52" x14ac:dyDescent="0.3">
      <c r="A44" t="s">
        <v>222</v>
      </c>
      <c r="B44" t="s">
        <v>27</v>
      </c>
      <c r="C44" t="s">
        <v>127</v>
      </c>
      <c r="D44" t="s">
        <v>28</v>
      </c>
      <c r="E44" t="s">
        <v>29</v>
      </c>
      <c r="F44" t="s">
        <v>142</v>
      </c>
      <c r="G44" t="s">
        <v>223</v>
      </c>
      <c r="H44" t="s">
        <v>224</v>
      </c>
      <c r="J44" t="s">
        <v>225</v>
      </c>
      <c r="K44" t="s">
        <v>209</v>
      </c>
      <c r="L44">
        <v>2960967</v>
      </c>
      <c r="M44">
        <v>14</v>
      </c>
      <c r="N44">
        <v>2860</v>
      </c>
      <c r="O44" t="s">
        <v>133</v>
      </c>
      <c r="P44">
        <v>0</v>
      </c>
      <c r="Q44">
        <v>0</v>
      </c>
      <c r="R44">
        <v>0</v>
      </c>
      <c r="S44" t="s">
        <v>134</v>
      </c>
      <c r="T44" t="s">
        <v>127</v>
      </c>
      <c r="U44" t="s">
        <v>127</v>
      </c>
      <c r="V44" s="1">
        <v>44036.083333333336</v>
      </c>
      <c r="W44" s="1">
        <v>44036.083333333336</v>
      </c>
      <c r="X44" t="s">
        <v>135</v>
      </c>
      <c r="Y44" t="s">
        <v>146</v>
      </c>
      <c r="Z44">
        <v>2020</v>
      </c>
      <c r="AY44" s="1"/>
      <c r="AZ44" s="1"/>
    </row>
    <row r="45" spans="1:52" x14ac:dyDescent="0.3">
      <c r="A45" t="s">
        <v>226</v>
      </c>
      <c r="B45" t="s">
        <v>27</v>
      </c>
      <c r="C45" t="s">
        <v>127</v>
      </c>
      <c r="D45" t="s">
        <v>28</v>
      </c>
      <c r="E45" t="s">
        <v>29</v>
      </c>
      <c r="F45" t="s">
        <v>142</v>
      </c>
      <c r="G45" t="s">
        <v>227</v>
      </c>
      <c r="H45" t="s">
        <v>228</v>
      </c>
      <c r="J45" t="s">
        <v>229</v>
      </c>
      <c r="K45" t="s">
        <v>209</v>
      </c>
      <c r="L45">
        <v>2976516</v>
      </c>
      <c r="M45">
        <v>13</v>
      </c>
      <c r="N45">
        <v>2877</v>
      </c>
      <c r="O45" t="s">
        <v>133</v>
      </c>
      <c r="P45">
        <v>0</v>
      </c>
      <c r="Q45">
        <v>0</v>
      </c>
      <c r="R45">
        <v>0</v>
      </c>
      <c r="S45" t="s">
        <v>134</v>
      </c>
      <c r="T45" t="s">
        <v>127</v>
      </c>
      <c r="U45" t="s">
        <v>127</v>
      </c>
      <c r="V45" s="1">
        <v>44036.083333333336</v>
      </c>
      <c r="W45" s="1">
        <v>44036.083333333336</v>
      </c>
      <c r="X45" t="s">
        <v>135</v>
      </c>
      <c r="Y45" t="s">
        <v>146</v>
      </c>
      <c r="Z45">
        <v>2020</v>
      </c>
      <c r="AY45" s="1"/>
      <c r="AZ45" s="1"/>
    </row>
    <row r="46" spans="1:52" x14ac:dyDescent="0.3">
      <c r="A46" t="s">
        <v>230</v>
      </c>
      <c r="B46" t="s">
        <v>27</v>
      </c>
      <c r="C46" t="s">
        <v>127</v>
      </c>
      <c r="D46" t="s">
        <v>28</v>
      </c>
      <c r="E46" t="s">
        <v>29</v>
      </c>
      <c r="F46" t="s">
        <v>142</v>
      </c>
      <c r="G46" t="s">
        <v>231</v>
      </c>
      <c r="H46" t="s">
        <v>232</v>
      </c>
      <c r="J46" t="s">
        <v>233</v>
      </c>
      <c r="K46" t="s">
        <v>209</v>
      </c>
      <c r="L46">
        <v>2917826</v>
      </c>
      <c r="M46">
        <v>15</v>
      </c>
      <c r="N46">
        <v>2836</v>
      </c>
      <c r="O46" t="s">
        <v>133</v>
      </c>
      <c r="P46">
        <v>0</v>
      </c>
      <c r="Q46">
        <v>0</v>
      </c>
      <c r="R46">
        <v>0</v>
      </c>
      <c r="S46" t="s">
        <v>134</v>
      </c>
      <c r="T46" t="s">
        <v>127</v>
      </c>
      <c r="U46" t="s">
        <v>127</v>
      </c>
      <c r="V46" s="1">
        <v>44036.083333333336</v>
      </c>
      <c r="W46" s="1">
        <v>44036.083333333336</v>
      </c>
      <c r="X46" t="s">
        <v>135</v>
      </c>
      <c r="Y46" t="s">
        <v>146</v>
      </c>
      <c r="Z46">
        <v>2020</v>
      </c>
      <c r="AY46" s="1"/>
      <c r="AZ46" s="1"/>
    </row>
    <row r="47" spans="1:52" x14ac:dyDescent="0.3">
      <c r="A47" t="s">
        <v>234</v>
      </c>
      <c r="B47" t="s">
        <v>27</v>
      </c>
      <c r="C47" t="s">
        <v>127</v>
      </c>
      <c r="D47" t="s">
        <v>28</v>
      </c>
      <c r="E47" t="s">
        <v>29</v>
      </c>
      <c r="F47" t="s">
        <v>142</v>
      </c>
      <c r="G47" t="s">
        <v>235</v>
      </c>
      <c r="H47" t="s">
        <v>236</v>
      </c>
      <c r="J47" t="s">
        <v>237</v>
      </c>
      <c r="K47" t="s">
        <v>209</v>
      </c>
      <c r="L47">
        <v>3007568</v>
      </c>
      <c r="M47">
        <v>13</v>
      </c>
      <c r="N47">
        <v>2926</v>
      </c>
      <c r="O47" t="s">
        <v>133</v>
      </c>
      <c r="P47">
        <v>0</v>
      </c>
      <c r="Q47">
        <v>0</v>
      </c>
      <c r="R47">
        <v>0</v>
      </c>
      <c r="S47" t="s">
        <v>134</v>
      </c>
      <c r="T47" t="s">
        <v>127</v>
      </c>
      <c r="U47" t="s">
        <v>127</v>
      </c>
      <c r="V47" s="1">
        <v>44036.083333333336</v>
      </c>
      <c r="W47" s="1">
        <v>44036.083333333336</v>
      </c>
      <c r="X47" t="s">
        <v>135</v>
      </c>
      <c r="Y47" t="s">
        <v>146</v>
      </c>
      <c r="Z47">
        <v>2020</v>
      </c>
      <c r="AY47" s="1"/>
      <c r="AZ47" s="1"/>
    </row>
    <row r="48" spans="1:52" x14ac:dyDescent="0.3">
      <c r="A48" t="s">
        <v>238</v>
      </c>
      <c r="B48" t="s">
        <v>27</v>
      </c>
      <c r="C48" t="s">
        <v>127</v>
      </c>
      <c r="D48" t="s">
        <v>28</v>
      </c>
      <c r="E48" t="s">
        <v>29</v>
      </c>
      <c r="F48" t="s">
        <v>142</v>
      </c>
      <c r="G48" t="s">
        <v>239</v>
      </c>
      <c r="H48" t="s">
        <v>240</v>
      </c>
      <c r="J48" t="s">
        <v>241</v>
      </c>
      <c r="K48" t="s">
        <v>209</v>
      </c>
      <c r="L48">
        <v>3002114</v>
      </c>
      <c r="M48">
        <v>19</v>
      </c>
      <c r="N48">
        <v>2916</v>
      </c>
      <c r="O48" t="s">
        <v>133</v>
      </c>
      <c r="P48">
        <v>0</v>
      </c>
      <c r="Q48">
        <v>0</v>
      </c>
      <c r="R48">
        <v>0</v>
      </c>
      <c r="S48" t="s">
        <v>134</v>
      </c>
      <c r="T48" t="s">
        <v>127</v>
      </c>
      <c r="U48" t="s">
        <v>127</v>
      </c>
      <c r="V48" s="1">
        <v>44035.083333333336</v>
      </c>
      <c r="W48" s="1">
        <v>44035.083333333336</v>
      </c>
      <c r="X48" t="s">
        <v>135</v>
      </c>
      <c r="Y48" t="s">
        <v>146</v>
      </c>
      <c r="Z48">
        <v>2020</v>
      </c>
      <c r="AY48" s="1"/>
      <c r="AZ48" s="1"/>
    </row>
    <row r="49" spans="1:52" x14ac:dyDescent="0.3">
      <c r="A49" s="3" t="s">
        <v>242</v>
      </c>
      <c r="B49" s="3" t="s">
        <v>27</v>
      </c>
      <c r="C49" s="3" t="s">
        <v>127</v>
      </c>
      <c r="D49" s="3" t="s">
        <v>28</v>
      </c>
      <c r="E49" s="3" t="s">
        <v>29</v>
      </c>
      <c r="F49" s="3" t="s">
        <v>152</v>
      </c>
      <c r="G49" s="3" t="s">
        <v>243</v>
      </c>
      <c r="H49" s="3"/>
      <c r="I49" s="3"/>
      <c r="J49" s="3" t="s">
        <v>244</v>
      </c>
      <c r="K49" s="3" t="s">
        <v>245</v>
      </c>
      <c r="L49" s="3">
        <v>3010706</v>
      </c>
      <c r="M49" s="3">
        <v>116</v>
      </c>
      <c r="N49" s="3">
        <v>2997</v>
      </c>
      <c r="O49" s="3" t="s">
        <v>133</v>
      </c>
      <c r="P49" s="3">
        <v>0</v>
      </c>
      <c r="Q49" s="3">
        <v>0</v>
      </c>
      <c r="R49" s="3">
        <v>0</v>
      </c>
      <c r="S49" s="3" t="s">
        <v>134</v>
      </c>
      <c r="T49" s="3" t="s">
        <v>127</v>
      </c>
      <c r="U49" s="3" t="s">
        <v>127</v>
      </c>
      <c r="V49" s="4">
        <v>44035.083333333336</v>
      </c>
      <c r="W49" s="4">
        <v>44035.083333333336</v>
      </c>
      <c r="X49" s="3"/>
      <c r="Y49" s="3"/>
      <c r="Z49" s="3"/>
      <c r="AY49" s="1"/>
      <c r="AZ49" s="1"/>
    </row>
    <row r="50" spans="1:52" x14ac:dyDescent="0.3">
      <c r="A50" t="s">
        <v>246</v>
      </c>
      <c r="B50" t="s">
        <v>27</v>
      </c>
      <c r="C50" t="s">
        <v>127</v>
      </c>
      <c r="D50" t="s">
        <v>28</v>
      </c>
      <c r="E50" t="s">
        <v>29</v>
      </c>
      <c r="F50" t="s">
        <v>247</v>
      </c>
      <c r="G50" t="s">
        <v>248</v>
      </c>
      <c r="I50" t="s">
        <v>249</v>
      </c>
      <c r="J50" t="s">
        <v>250</v>
      </c>
      <c r="K50" t="s">
        <v>132</v>
      </c>
      <c r="L50">
        <v>2936396</v>
      </c>
      <c r="M50">
        <v>13</v>
      </c>
      <c r="N50">
        <v>2862</v>
      </c>
      <c r="O50" t="s">
        <v>133</v>
      </c>
      <c r="P50">
        <v>0</v>
      </c>
      <c r="Q50">
        <v>0</v>
      </c>
      <c r="R50">
        <v>0</v>
      </c>
      <c r="S50" t="s">
        <v>134</v>
      </c>
      <c r="T50" t="s">
        <v>127</v>
      </c>
      <c r="U50" t="s">
        <v>127</v>
      </c>
      <c r="V50" s="1">
        <v>44013.083333333336</v>
      </c>
      <c r="W50" s="1">
        <v>44013.083333333336</v>
      </c>
      <c r="X50" t="s">
        <v>251</v>
      </c>
      <c r="Z50">
        <v>2011</v>
      </c>
      <c r="AY50" s="1"/>
      <c r="AZ50" s="1"/>
    </row>
    <row r="51" spans="1:52" x14ac:dyDescent="0.3">
      <c r="A51" t="s">
        <v>252</v>
      </c>
      <c r="B51" t="s">
        <v>27</v>
      </c>
      <c r="C51" t="s">
        <v>127</v>
      </c>
      <c r="D51" t="s">
        <v>28</v>
      </c>
      <c r="E51" t="s">
        <v>29</v>
      </c>
      <c r="F51" t="s">
        <v>152</v>
      </c>
      <c r="G51" t="s">
        <v>253</v>
      </c>
      <c r="H51" s="5" t="s">
        <v>254</v>
      </c>
      <c r="J51" t="s">
        <v>255</v>
      </c>
      <c r="K51" t="s">
        <v>132</v>
      </c>
      <c r="L51">
        <v>2909744</v>
      </c>
      <c r="M51">
        <v>10</v>
      </c>
      <c r="N51">
        <v>2814</v>
      </c>
      <c r="O51" t="s">
        <v>133</v>
      </c>
      <c r="P51">
        <v>0</v>
      </c>
      <c r="Q51">
        <v>0</v>
      </c>
      <c r="R51">
        <v>0</v>
      </c>
      <c r="S51" t="s">
        <v>134</v>
      </c>
      <c r="T51" t="s">
        <v>127</v>
      </c>
      <c r="U51" t="s">
        <v>127</v>
      </c>
      <c r="V51" s="1">
        <v>43916.041666666664</v>
      </c>
      <c r="W51" s="1">
        <v>43916.041666666664</v>
      </c>
      <c r="X51" t="s">
        <v>135</v>
      </c>
      <c r="Y51" t="s">
        <v>256</v>
      </c>
      <c r="Z51">
        <v>2019</v>
      </c>
      <c r="AY51" s="1"/>
      <c r="AZ51" s="1"/>
    </row>
    <row r="52" spans="1:52" x14ac:dyDescent="0.3">
      <c r="A52" t="s">
        <v>257</v>
      </c>
      <c r="B52" t="s">
        <v>27</v>
      </c>
      <c r="C52" t="s">
        <v>127</v>
      </c>
      <c r="D52" t="s">
        <v>28</v>
      </c>
      <c r="E52" t="s">
        <v>29</v>
      </c>
      <c r="F52" t="s">
        <v>152</v>
      </c>
      <c r="G52" t="s">
        <v>258</v>
      </c>
      <c r="H52" s="5" t="s">
        <v>259</v>
      </c>
      <c r="J52" t="s">
        <v>260</v>
      </c>
      <c r="K52" t="s">
        <v>132</v>
      </c>
      <c r="L52">
        <v>2948718</v>
      </c>
      <c r="M52">
        <v>11</v>
      </c>
      <c r="N52">
        <v>2849</v>
      </c>
      <c r="O52" t="s">
        <v>133</v>
      </c>
      <c r="P52">
        <v>0</v>
      </c>
      <c r="Q52">
        <v>0</v>
      </c>
      <c r="R52">
        <v>0</v>
      </c>
      <c r="S52" t="s">
        <v>134</v>
      </c>
      <c r="T52" t="s">
        <v>127</v>
      </c>
      <c r="U52" t="s">
        <v>127</v>
      </c>
      <c r="V52" s="1">
        <v>43916.041666666664</v>
      </c>
      <c r="W52" s="1">
        <v>43916.041666666664</v>
      </c>
      <c r="X52" t="s">
        <v>135</v>
      </c>
      <c r="Y52" t="s">
        <v>256</v>
      </c>
      <c r="Z52">
        <v>2019</v>
      </c>
      <c r="AY52" s="1"/>
      <c r="AZ52" s="1"/>
    </row>
    <row r="53" spans="1:52" x14ac:dyDescent="0.3">
      <c r="A53" t="s">
        <v>261</v>
      </c>
      <c r="B53" t="s">
        <v>27</v>
      </c>
      <c r="C53" t="s">
        <v>127</v>
      </c>
      <c r="D53" t="s">
        <v>28</v>
      </c>
      <c r="E53" t="s">
        <v>29</v>
      </c>
      <c r="F53" t="s">
        <v>152</v>
      </c>
      <c r="G53" t="s">
        <v>262</v>
      </c>
      <c r="H53" s="5" t="s">
        <v>263</v>
      </c>
      <c r="J53" t="s">
        <v>264</v>
      </c>
      <c r="K53" t="s">
        <v>132</v>
      </c>
      <c r="L53">
        <v>3005076</v>
      </c>
      <c r="M53">
        <v>9</v>
      </c>
      <c r="N53">
        <v>2901</v>
      </c>
      <c r="O53" t="s">
        <v>133</v>
      </c>
      <c r="P53">
        <v>0</v>
      </c>
      <c r="Q53">
        <v>0</v>
      </c>
      <c r="R53">
        <v>0</v>
      </c>
      <c r="S53" t="s">
        <v>134</v>
      </c>
      <c r="T53" t="s">
        <v>127</v>
      </c>
      <c r="U53" t="s">
        <v>127</v>
      </c>
      <c r="V53" s="1">
        <v>43916.041666666664</v>
      </c>
      <c r="W53" s="1">
        <v>43916.041666666664</v>
      </c>
      <c r="X53" t="s">
        <v>135</v>
      </c>
      <c r="Y53" t="s">
        <v>256</v>
      </c>
      <c r="Z53">
        <v>2019</v>
      </c>
      <c r="AY53" s="1"/>
      <c r="AZ53" s="1"/>
    </row>
    <row r="54" spans="1:52" x14ac:dyDescent="0.3">
      <c r="A54" t="s">
        <v>265</v>
      </c>
      <c r="B54" t="s">
        <v>27</v>
      </c>
      <c r="C54" t="s">
        <v>127</v>
      </c>
      <c r="D54" t="s">
        <v>28</v>
      </c>
      <c r="E54" t="s">
        <v>29</v>
      </c>
      <c r="F54" t="s">
        <v>152</v>
      </c>
      <c r="G54" t="s">
        <v>266</v>
      </c>
      <c r="H54" s="5" t="s">
        <v>267</v>
      </c>
      <c r="J54" t="s">
        <v>268</v>
      </c>
      <c r="K54" t="s">
        <v>132</v>
      </c>
      <c r="L54">
        <v>3009596</v>
      </c>
      <c r="M54">
        <v>9</v>
      </c>
      <c r="N54">
        <v>2904</v>
      </c>
      <c r="O54" t="s">
        <v>133</v>
      </c>
      <c r="P54">
        <v>0</v>
      </c>
      <c r="Q54">
        <v>0</v>
      </c>
      <c r="R54">
        <v>0</v>
      </c>
      <c r="S54" t="s">
        <v>134</v>
      </c>
      <c r="T54" t="s">
        <v>127</v>
      </c>
      <c r="U54" t="s">
        <v>127</v>
      </c>
      <c r="V54" s="1">
        <v>43916.041666666664</v>
      </c>
      <c r="W54" s="1">
        <v>43916.041666666664</v>
      </c>
      <c r="X54" t="s">
        <v>135</v>
      </c>
      <c r="Y54" t="s">
        <v>256</v>
      </c>
      <c r="Z54">
        <v>2019</v>
      </c>
      <c r="AY54" s="1"/>
      <c r="AZ54" s="1"/>
    </row>
    <row r="55" spans="1:52" x14ac:dyDescent="0.3">
      <c r="A55" t="s">
        <v>269</v>
      </c>
      <c r="B55" t="s">
        <v>27</v>
      </c>
      <c r="C55" t="s">
        <v>127</v>
      </c>
      <c r="D55" t="s">
        <v>28</v>
      </c>
      <c r="E55" t="s">
        <v>29</v>
      </c>
      <c r="F55" t="s">
        <v>152</v>
      </c>
      <c r="G55" t="s">
        <v>270</v>
      </c>
      <c r="H55" s="5" t="s">
        <v>271</v>
      </c>
      <c r="J55" t="s">
        <v>272</v>
      </c>
      <c r="K55" t="s">
        <v>132</v>
      </c>
      <c r="L55">
        <v>2958104</v>
      </c>
      <c r="M55">
        <v>10</v>
      </c>
      <c r="N55">
        <v>2859</v>
      </c>
      <c r="O55" t="s">
        <v>133</v>
      </c>
      <c r="P55">
        <v>0</v>
      </c>
      <c r="Q55">
        <v>0</v>
      </c>
      <c r="R55">
        <v>0</v>
      </c>
      <c r="S55" t="s">
        <v>134</v>
      </c>
      <c r="T55" t="s">
        <v>127</v>
      </c>
      <c r="U55" t="s">
        <v>127</v>
      </c>
      <c r="V55" s="1">
        <v>43916.041666666664</v>
      </c>
      <c r="W55" s="1">
        <v>43916.041666666664</v>
      </c>
      <c r="X55" t="s">
        <v>135</v>
      </c>
      <c r="Y55" t="s">
        <v>256</v>
      </c>
      <c r="Z55">
        <v>2019</v>
      </c>
      <c r="AY55" s="1"/>
      <c r="AZ55" s="1"/>
    </row>
    <row r="56" spans="1:52" x14ac:dyDescent="0.3">
      <c r="A56" t="s">
        <v>273</v>
      </c>
      <c r="B56" t="s">
        <v>27</v>
      </c>
      <c r="C56" t="s">
        <v>127</v>
      </c>
      <c r="D56" t="s">
        <v>28</v>
      </c>
      <c r="E56" t="s">
        <v>29</v>
      </c>
      <c r="F56" t="s">
        <v>152</v>
      </c>
      <c r="G56" t="s">
        <v>274</v>
      </c>
      <c r="H56" s="5" t="s">
        <v>275</v>
      </c>
      <c r="J56" t="s">
        <v>276</v>
      </c>
      <c r="K56" t="s">
        <v>132</v>
      </c>
      <c r="L56">
        <v>2950947</v>
      </c>
      <c r="M56">
        <v>14</v>
      </c>
      <c r="N56">
        <v>2853</v>
      </c>
      <c r="O56" t="s">
        <v>133</v>
      </c>
      <c r="P56">
        <v>0</v>
      </c>
      <c r="Q56">
        <v>0</v>
      </c>
      <c r="R56">
        <v>0</v>
      </c>
      <c r="S56" t="s">
        <v>134</v>
      </c>
      <c r="T56" t="s">
        <v>127</v>
      </c>
      <c r="U56" t="s">
        <v>127</v>
      </c>
      <c r="V56" s="1">
        <v>43916.041666666664</v>
      </c>
      <c r="W56" s="1">
        <v>43916.041666666664</v>
      </c>
      <c r="X56" t="s">
        <v>135</v>
      </c>
      <c r="Y56" t="s">
        <v>256</v>
      </c>
      <c r="Z56">
        <v>2019</v>
      </c>
      <c r="AY56" s="1"/>
      <c r="AZ56" s="1"/>
    </row>
    <row r="57" spans="1:52" x14ac:dyDescent="0.3">
      <c r="A57" t="s">
        <v>277</v>
      </c>
      <c r="B57" t="s">
        <v>27</v>
      </c>
      <c r="C57" t="s">
        <v>127</v>
      </c>
      <c r="D57" t="s">
        <v>28</v>
      </c>
      <c r="E57" t="s">
        <v>29</v>
      </c>
      <c r="F57" t="s">
        <v>152</v>
      </c>
      <c r="G57" t="s">
        <v>278</v>
      </c>
      <c r="H57" s="5" t="s">
        <v>279</v>
      </c>
      <c r="J57" t="s">
        <v>280</v>
      </c>
      <c r="K57" t="s">
        <v>132</v>
      </c>
      <c r="L57">
        <v>2958155</v>
      </c>
      <c r="M57">
        <v>9</v>
      </c>
      <c r="N57">
        <v>2858</v>
      </c>
      <c r="O57" t="s">
        <v>133</v>
      </c>
      <c r="P57">
        <v>0</v>
      </c>
      <c r="Q57">
        <v>0</v>
      </c>
      <c r="R57">
        <v>0</v>
      </c>
      <c r="S57" t="s">
        <v>134</v>
      </c>
      <c r="T57" t="s">
        <v>127</v>
      </c>
      <c r="U57" t="s">
        <v>127</v>
      </c>
      <c r="V57" s="1">
        <v>43916.041666666664</v>
      </c>
      <c r="W57" s="1">
        <v>43916.041666666664</v>
      </c>
      <c r="X57" t="s">
        <v>135</v>
      </c>
      <c r="Y57" t="s">
        <v>256</v>
      </c>
      <c r="Z57">
        <v>2019</v>
      </c>
      <c r="AY57" s="1"/>
      <c r="AZ57" s="1"/>
    </row>
    <row r="58" spans="1:52" x14ac:dyDescent="0.3">
      <c r="A58" t="s">
        <v>281</v>
      </c>
      <c r="B58" t="s">
        <v>27</v>
      </c>
      <c r="C58" t="s">
        <v>127</v>
      </c>
      <c r="D58" t="s">
        <v>28</v>
      </c>
      <c r="E58" t="s">
        <v>29</v>
      </c>
      <c r="F58" t="s">
        <v>152</v>
      </c>
      <c r="G58" t="s">
        <v>282</v>
      </c>
      <c r="H58" s="5" t="s">
        <v>283</v>
      </c>
      <c r="J58" t="s">
        <v>284</v>
      </c>
      <c r="K58" t="s">
        <v>132</v>
      </c>
      <c r="L58">
        <v>2915130</v>
      </c>
      <c r="M58">
        <v>11</v>
      </c>
      <c r="N58">
        <v>2823</v>
      </c>
      <c r="O58" t="s">
        <v>133</v>
      </c>
      <c r="P58">
        <v>0</v>
      </c>
      <c r="Q58">
        <v>0</v>
      </c>
      <c r="R58">
        <v>0</v>
      </c>
      <c r="S58" t="s">
        <v>134</v>
      </c>
      <c r="T58" t="s">
        <v>127</v>
      </c>
      <c r="U58" t="s">
        <v>127</v>
      </c>
      <c r="V58" s="1">
        <v>43916.041666666664</v>
      </c>
      <c r="W58" s="1">
        <v>43916.041666666664</v>
      </c>
      <c r="X58" t="s">
        <v>135</v>
      </c>
      <c r="Y58" t="s">
        <v>256</v>
      </c>
      <c r="Z58">
        <v>2019</v>
      </c>
      <c r="AY58" s="1"/>
      <c r="AZ58" s="1"/>
    </row>
    <row r="59" spans="1:52" x14ac:dyDescent="0.3">
      <c r="A59" t="s">
        <v>285</v>
      </c>
      <c r="B59" t="s">
        <v>27</v>
      </c>
      <c r="C59" t="s">
        <v>127</v>
      </c>
      <c r="D59" t="s">
        <v>28</v>
      </c>
      <c r="E59" t="s">
        <v>29</v>
      </c>
      <c r="F59" t="s">
        <v>152</v>
      </c>
      <c r="G59" t="s">
        <v>286</v>
      </c>
      <c r="H59" s="5" t="s">
        <v>287</v>
      </c>
      <c r="J59" t="s">
        <v>288</v>
      </c>
      <c r="K59" t="s">
        <v>132</v>
      </c>
      <c r="L59">
        <v>2947436</v>
      </c>
      <c r="M59">
        <v>9</v>
      </c>
      <c r="N59">
        <v>2847</v>
      </c>
      <c r="O59" t="s">
        <v>133</v>
      </c>
      <c r="P59">
        <v>0</v>
      </c>
      <c r="Q59">
        <v>0</v>
      </c>
      <c r="R59">
        <v>0</v>
      </c>
      <c r="S59" t="s">
        <v>134</v>
      </c>
      <c r="T59" t="s">
        <v>127</v>
      </c>
      <c r="U59" t="s">
        <v>127</v>
      </c>
      <c r="V59" s="1">
        <v>43916.041666666664</v>
      </c>
      <c r="W59" s="1">
        <v>43916.041666666664</v>
      </c>
      <c r="X59" t="s">
        <v>135</v>
      </c>
      <c r="Y59" t="s">
        <v>256</v>
      </c>
      <c r="Z59">
        <v>2019</v>
      </c>
      <c r="AY59" s="1"/>
      <c r="AZ59" s="1"/>
    </row>
    <row r="60" spans="1:52" x14ac:dyDescent="0.3">
      <c r="A60" t="s">
        <v>289</v>
      </c>
      <c r="B60" t="s">
        <v>27</v>
      </c>
      <c r="C60" t="s">
        <v>127</v>
      </c>
      <c r="D60" t="s">
        <v>28</v>
      </c>
      <c r="E60" t="s">
        <v>29</v>
      </c>
      <c r="F60" t="s">
        <v>152</v>
      </c>
      <c r="G60" t="s">
        <v>290</v>
      </c>
      <c r="H60" s="5" t="s">
        <v>291</v>
      </c>
      <c r="J60" t="s">
        <v>292</v>
      </c>
      <c r="K60" t="s">
        <v>293</v>
      </c>
      <c r="L60">
        <v>3033931</v>
      </c>
      <c r="M60">
        <v>30</v>
      </c>
      <c r="N60">
        <v>2930</v>
      </c>
      <c r="O60" t="s">
        <v>133</v>
      </c>
      <c r="P60">
        <v>0</v>
      </c>
      <c r="Q60">
        <v>0</v>
      </c>
      <c r="R60">
        <v>0</v>
      </c>
      <c r="S60" t="s">
        <v>134</v>
      </c>
      <c r="T60" t="s">
        <v>127</v>
      </c>
      <c r="U60" t="s">
        <v>127</v>
      </c>
      <c r="V60" s="1">
        <v>43914.041666666664</v>
      </c>
      <c r="W60" s="1">
        <v>43914.041666666664</v>
      </c>
      <c r="X60" t="s">
        <v>294</v>
      </c>
      <c r="Z60">
        <v>2008</v>
      </c>
      <c r="AY60" s="1"/>
      <c r="AZ60" s="1"/>
    </row>
    <row r="61" spans="1:52" x14ac:dyDescent="0.3">
      <c r="A61" s="3" t="s">
        <v>295</v>
      </c>
      <c r="B61" s="3" t="s">
        <v>27</v>
      </c>
      <c r="C61" s="3" t="s">
        <v>127</v>
      </c>
      <c r="D61" s="3" t="s">
        <v>28</v>
      </c>
      <c r="E61" s="3" t="s">
        <v>29</v>
      </c>
      <c r="F61" s="3" t="s">
        <v>152</v>
      </c>
      <c r="G61" s="3" t="s">
        <v>296</v>
      </c>
      <c r="H61" s="3"/>
      <c r="I61" s="3"/>
      <c r="J61" s="3" t="s">
        <v>297</v>
      </c>
      <c r="K61" s="3" t="s">
        <v>298</v>
      </c>
      <c r="L61" s="3">
        <v>3113378</v>
      </c>
      <c r="M61" s="3">
        <v>26</v>
      </c>
      <c r="N61" s="3">
        <v>3104</v>
      </c>
      <c r="O61" s="3" t="s">
        <v>133</v>
      </c>
      <c r="P61" s="3">
        <v>0</v>
      </c>
      <c r="Q61" s="3">
        <v>0</v>
      </c>
      <c r="R61" s="3">
        <v>0</v>
      </c>
      <c r="S61" s="3" t="s">
        <v>134</v>
      </c>
      <c r="T61" s="3" t="s">
        <v>127</v>
      </c>
      <c r="U61" s="3" t="s">
        <v>127</v>
      </c>
      <c r="V61" s="4">
        <v>43914.041666666664</v>
      </c>
      <c r="W61" s="4">
        <v>43914.041666666664</v>
      </c>
      <c r="X61" s="3"/>
      <c r="Y61" s="3"/>
      <c r="Z61" s="3"/>
      <c r="AY61" s="1"/>
      <c r="AZ61" s="1"/>
    </row>
    <row r="62" spans="1:52" x14ac:dyDescent="0.3">
      <c r="A62" t="s">
        <v>299</v>
      </c>
      <c r="B62" t="s">
        <v>27</v>
      </c>
      <c r="C62" t="s">
        <v>127</v>
      </c>
      <c r="D62" t="s">
        <v>28</v>
      </c>
      <c r="E62" t="s">
        <v>29</v>
      </c>
      <c r="F62" t="s">
        <v>300</v>
      </c>
      <c r="G62" t="s">
        <v>301</v>
      </c>
      <c r="H62" s="5" t="s">
        <v>302</v>
      </c>
      <c r="J62" t="s">
        <v>303</v>
      </c>
      <c r="K62" t="s">
        <v>304</v>
      </c>
      <c r="L62">
        <v>2984636</v>
      </c>
      <c r="M62">
        <v>17</v>
      </c>
      <c r="N62">
        <v>2927</v>
      </c>
      <c r="O62" t="s">
        <v>133</v>
      </c>
      <c r="P62">
        <v>0</v>
      </c>
      <c r="Q62">
        <v>0</v>
      </c>
      <c r="R62">
        <v>0</v>
      </c>
      <c r="S62" t="s">
        <v>134</v>
      </c>
      <c r="T62" t="s">
        <v>127</v>
      </c>
      <c r="U62" t="s">
        <v>127</v>
      </c>
      <c r="V62" s="1">
        <v>43864.041666666664</v>
      </c>
      <c r="W62" s="1">
        <v>43864.041666666664</v>
      </c>
      <c r="X62" t="s">
        <v>305</v>
      </c>
      <c r="Z62">
        <v>2009</v>
      </c>
      <c r="AY62" s="1"/>
      <c r="AZ62" s="1"/>
    </row>
    <row r="63" spans="1:52" x14ac:dyDescent="0.3">
      <c r="A63" t="s">
        <v>306</v>
      </c>
      <c r="B63" t="s">
        <v>27</v>
      </c>
      <c r="C63" t="s">
        <v>127</v>
      </c>
      <c r="D63" t="s">
        <v>28</v>
      </c>
      <c r="E63" t="s">
        <v>29</v>
      </c>
      <c r="F63" t="s">
        <v>300</v>
      </c>
      <c r="G63" t="s">
        <v>307</v>
      </c>
      <c r="H63" s="5" t="s">
        <v>308</v>
      </c>
      <c r="J63" t="s">
        <v>309</v>
      </c>
      <c r="K63" t="s">
        <v>310</v>
      </c>
      <c r="L63">
        <v>3025035</v>
      </c>
      <c r="M63">
        <v>21</v>
      </c>
      <c r="N63">
        <v>3008</v>
      </c>
      <c r="O63" t="s">
        <v>133</v>
      </c>
      <c r="P63">
        <v>0</v>
      </c>
      <c r="Q63">
        <v>0</v>
      </c>
      <c r="R63">
        <v>0</v>
      </c>
      <c r="S63" t="s">
        <v>134</v>
      </c>
      <c r="T63" t="s">
        <v>127</v>
      </c>
      <c r="U63" t="s">
        <v>127</v>
      </c>
      <c r="V63" s="1">
        <v>43864.041666666664</v>
      </c>
      <c r="W63" s="1">
        <v>43864.041666666664</v>
      </c>
      <c r="X63" t="s">
        <v>305</v>
      </c>
      <c r="Z63">
        <v>2011</v>
      </c>
      <c r="AY63" s="1"/>
      <c r="AZ63" s="1"/>
    </row>
    <row r="64" spans="1:52" x14ac:dyDescent="0.3">
      <c r="A64" t="s">
        <v>311</v>
      </c>
      <c r="B64" t="s">
        <v>27</v>
      </c>
      <c r="C64" t="s">
        <v>127</v>
      </c>
      <c r="D64" t="s">
        <v>28</v>
      </c>
      <c r="E64" t="s">
        <v>29</v>
      </c>
      <c r="F64" t="s">
        <v>300</v>
      </c>
      <c r="G64" t="s">
        <v>312</v>
      </c>
      <c r="H64" s="5" t="s">
        <v>313</v>
      </c>
      <c r="J64" t="s">
        <v>314</v>
      </c>
      <c r="K64" t="s">
        <v>315</v>
      </c>
      <c r="L64">
        <v>2925347</v>
      </c>
      <c r="M64">
        <v>16</v>
      </c>
      <c r="N64">
        <v>2871</v>
      </c>
      <c r="O64" t="s">
        <v>133</v>
      </c>
      <c r="P64">
        <v>0</v>
      </c>
      <c r="Q64">
        <v>0</v>
      </c>
      <c r="R64">
        <v>0</v>
      </c>
      <c r="S64" t="s">
        <v>134</v>
      </c>
      <c r="T64" t="s">
        <v>127</v>
      </c>
      <c r="U64" t="s">
        <v>127</v>
      </c>
      <c r="V64" s="1">
        <v>43864.041666666664</v>
      </c>
      <c r="W64" s="1">
        <v>43864.041666666664</v>
      </c>
      <c r="X64" t="s">
        <v>305</v>
      </c>
      <c r="Z64">
        <v>2009</v>
      </c>
      <c r="AY64" s="1"/>
      <c r="AZ64" s="1"/>
    </row>
    <row r="65" spans="1:52" x14ac:dyDescent="0.3">
      <c r="A65" t="s">
        <v>316</v>
      </c>
      <c r="B65" t="s">
        <v>27</v>
      </c>
      <c r="C65" t="s">
        <v>127</v>
      </c>
      <c r="D65" t="s">
        <v>28</v>
      </c>
      <c r="E65" t="s">
        <v>29</v>
      </c>
      <c r="F65" t="s">
        <v>300</v>
      </c>
      <c r="G65" t="s">
        <v>317</v>
      </c>
      <c r="H65" s="5" t="s">
        <v>318</v>
      </c>
      <c r="J65" t="s">
        <v>319</v>
      </c>
      <c r="K65" t="s">
        <v>320</v>
      </c>
      <c r="L65">
        <v>3022342</v>
      </c>
      <c r="M65">
        <v>24</v>
      </c>
      <c r="N65">
        <v>3011</v>
      </c>
      <c r="O65" t="s">
        <v>133</v>
      </c>
      <c r="P65">
        <v>0</v>
      </c>
      <c r="Q65">
        <v>0</v>
      </c>
      <c r="R65">
        <v>0</v>
      </c>
      <c r="S65" t="s">
        <v>134</v>
      </c>
      <c r="T65" t="s">
        <v>127</v>
      </c>
      <c r="U65" t="s">
        <v>127</v>
      </c>
      <c r="V65" s="1">
        <v>43864.041666666664</v>
      </c>
      <c r="W65" s="1">
        <v>43864.041666666664</v>
      </c>
      <c r="X65" t="s">
        <v>305</v>
      </c>
      <c r="Z65">
        <v>2011</v>
      </c>
      <c r="AY65" s="1"/>
      <c r="AZ65" s="1"/>
    </row>
    <row r="66" spans="1:52" x14ac:dyDescent="0.3">
      <c r="A66" t="s">
        <v>321</v>
      </c>
      <c r="B66" t="s">
        <v>27</v>
      </c>
      <c r="C66" t="s">
        <v>127</v>
      </c>
      <c r="D66" t="s">
        <v>28</v>
      </c>
      <c r="E66" t="s">
        <v>29</v>
      </c>
      <c r="F66" t="s">
        <v>300</v>
      </c>
      <c r="G66" t="s">
        <v>322</v>
      </c>
      <c r="H66" s="5" t="s">
        <v>323</v>
      </c>
      <c r="J66" t="s">
        <v>324</v>
      </c>
      <c r="K66" t="s">
        <v>325</v>
      </c>
      <c r="L66">
        <v>2994160</v>
      </c>
      <c r="M66">
        <v>23</v>
      </c>
      <c r="N66">
        <v>2937</v>
      </c>
      <c r="O66" t="s">
        <v>133</v>
      </c>
      <c r="P66">
        <v>0</v>
      </c>
      <c r="Q66">
        <v>0</v>
      </c>
      <c r="R66">
        <v>0</v>
      </c>
      <c r="S66" t="s">
        <v>134</v>
      </c>
      <c r="T66" t="s">
        <v>127</v>
      </c>
      <c r="U66" t="s">
        <v>127</v>
      </c>
      <c r="V66" s="1">
        <v>43864.041666666664</v>
      </c>
      <c r="W66" s="1">
        <v>43864.041666666664</v>
      </c>
      <c r="X66" t="s">
        <v>305</v>
      </c>
      <c r="Z66">
        <v>2002</v>
      </c>
      <c r="AY66" s="1"/>
      <c r="AZ66" s="1"/>
    </row>
    <row r="67" spans="1:52" x14ac:dyDescent="0.3">
      <c r="A67" t="s">
        <v>326</v>
      </c>
      <c r="B67" t="s">
        <v>27</v>
      </c>
      <c r="C67" t="s">
        <v>127</v>
      </c>
      <c r="D67" t="s">
        <v>28</v>
      </c>
      <c r="E67" t="s">
        <v>29</v>
      </c>
      <c r="F67" t="s">
        <v>300</v>
      </c>
      <c r="G67" t="s">
        <v>327</v>
      </c>
      <c r="H67" s="5" t="s">
        <v>328</v>
      </c>
      <c r="J67" t="s">
        <v>329</v>
      </c>
      <c r="K67" t="s">
        <v>330</v>
      </c>
      <c r="L67">
        <v>2957489</v>
      </c>
      <c r="M67">
        <v>11</v>
      </c>
      <c r="N67">
        <v>2895</v>
      </c>
      <c r="O67" t="s">
        <v>133</v>
      </c>
      <c r="P67">
        <v>0</v>
      </c>
      <c r="Q67">
        <v>0</v>
      </c>
      <c r="R67">
        <v>0</v>
      </c>
      <c r="S67" t="s">
        <v>134</v>
      </c>
      <c r="T67" t="s">
        <v>127</v>
      </c>
      <c r="U67" t="s">
        <v>127</v>
      </c>
      <c r="V67" s="1">
        <v>43864.041666666664</v>
      </c>
      <c r="W67" s="1">
        <v>43864.041666666664</v>
      </c>
      <c r="X67" t="s">
        <v>305</v>
      </c>
      <c r="Z67">
        <v>2004</v>
      </c>
      <c r="AY67" s="1"/>
      <c r="AZ67" s="1"/>
    </row>
    <row r="68" spans="1:52" x14ac:dyDescent="0.3">
      <c r="A68" t="s">
        <v>331</v>
      </c>
      <c r="B68" t="s">
        <v>27</v>
      </c>
      <c r="C68" t="s">
        <v>127</v>
      </c>
      <c r="D68" t="s">
        <v>28</v>
      </c>
      <c r="E68" t="s">
        <v>29</v>
      </c>
      <c r="F68" t="s">
        <v>300</v>
      </c>
      <c r="G68" t="s">
        <v>332</v>
      </c>
      <c r="H68" s="5" t="s">
        <v>333</v>
      </c>
      <c r="J68" t="s">
        <v>334</v>
      </c>
      <c r="K68" t="s">
        <v>335</v>
      </c>
      <c r="L68">
        <v>3010157</v>
      </c>
      <c r="M68">
        <v>35</v>
      </c>
      <c r="N68">
        <v>2979</v>
      </c>
      <c r="O68" t="s">
        <v>133</v>
      </c>
      <c r="P68">
        <v>0</v>
      </c>
      <c r="Q68">
        <v>0</v>
      </c>
      <c r="R68">
        <v>0</v>
      </c>
      <c r="S68" t="s">
        <v>134</v>
      </c>
      <c r="T68" t="s">
        <v>127</v>
      </c>
      <c r="U68" t="s">
        <v>127</v>
      </c>
      <c r="V68" s="1">
        <v>43864.041666666664</v>
      </c>
      <c r="W68" s="1">
        <v>43864.041666666664</v>
      </c>
      <c r="X68" t="s">
        <v>305</v>
      </c>
      <c r="Z68">
        <v>2009</v>
      </c>
      <c r="AY68" s="1"/>
      <c r="AZ68" s="1"/>
    </row>
    <row r="69" spans="1:52" x14ac:dyDescent="0.3">
      <c r="A69" t="s">
        <v>336</v>
      </c>
      <c r="B69" t="s">
        <v>27</v>
      </c>
      <c r="C69" t="s">
        <v>127</v>
      </c>
      <c r="D69" t="s">
        <v>28</v>
      </c>
      <c r="E69" t="s">
        <v>29</v>
      </c>
      <c r="F69" t="s">
        <v>300</v>
      </c>
      <c r="G69" t="s">
        <v>337</v>
      </c>
      <c r="H69" s="5" t="s">
        <v>338</v>
      </c>
      <c r="J69" t="s">
        <v>339</v>
      </c>
      <c r="K69" t="s">
        <v>340</v>
      </c>
      <c r="L69">
        <v>2986177</v>
      </c>
      <c r="M69">
        <v>23</v>
      </c>
      <c r="N69">
        <v>2930</v>
      </c>
      <c r="O69" t="s">
        <v>133</v>
      </c>
      <c r="P69">
        <v>0</v>
      </c>
      <c r="Q69">
        <v>0</v>
      </c>
      <c r="R69">
        <v>0</v>
      </c>
      <c r="S69" t="s">
        <v>134</v>
      </c>
      <c r="T69" t="s">
        <v>127</v>
      </c>
      <c r="U69" t="s">
        <v>127</v>
      </c>
      <c r="V69" s="1">
        <v>43864.041666666664</v>
      </c>
      <c r="W69" s="1">
        <v>43864.041666666664</v>
      </c>
      <c r="X69" t="s">
        <v>305</v>
      </c>
      <c r="Z69">
        <v>2002</v>
      </c>
      <c r="AY69" s="1"/>
      <c r="AZ69" s="1"/>
    </row>
    <row r="70" spans="1:52" x14ac:dyDescent="0.3">
      <c r="A70" t="s">
        <v>341</v>
      </c>
      <c r="B70" t="s">
        <v>27</v>
      </c>
      <c r="C70" t="s">
        <v>127</v>
      </c>
      <c r="D70" t="s">
        <v>28</v>
      </c>
      <c r="E70" t="s">
        <v>29</v>
      </c>
      <c r="F70" t="s">
        <v>300</v>
      </c>
      <c r="G70" t="s">
        <v>342</v>
      </c>
      <c r="H70" s="5" t="s">
        <v>343</v>
      </c>
      <c r="J70" t="s">
        <v>344</v>
      </c>
      <c r="K70" t="s">
        <v>325</v>
      </c>
      <c r="L70">
        <v>2997368</v>
      </c>
      <c r="M70">
        <v>28</v>
      </c>
      <c r="N70">
        <v>2947</v>
      </c>
      <c r="O70" t="s">
        <v>133</v>
      </c>
      <c r="P70">
        <v>0</v>
      </c>
      <c r="Q70">
        <v>0</v>
      </c>
      <c r="R70">
        <v>0</v>
      </c>
      <c r="S70" t="s">
        <v>134</v>
      </c>
      <c r="T70" t="s">
        <v>127</v>
      </c>
      <c r="U70" t="s">
        <v>127</v>
      </c>
      <c r="V70" s="1">
        <v>43864.041666666664</v>
      </c>
      <c r="W70" s="1">
        <v>43864.041666666664</v>
      </c>
      <c r="X70" t="s">
        <v>305</v>
      </c>
      <c r="Z70">
        <v>2002</v>
      </c>
      <c r="AY70" s="1"/>
      <c r="AZ70" s="1"/>
    </row>
    <row r="71" spans="1:52" x14ac:dyDescent="0.3">
      <c r="A71" t="s">
        <v>345</v>
      </c>
      <c r="B71" t="s">
        <v>27</v>
      </c>
      <c r="C71" t="s">
        <v>127</v>
      </c>
      <c r="D71" t="s">
        <v>28</v>
      </c>
      <c r="E71" t="s">
        <v>29</v>
      </c>
      <c r="F71" t="s">
        <v>300</v>
      </c>
      <c r="G71" t="s">
        <v>346</v>
      </c>
      <c r="H71" s="5" t="s">
        <v>347</v>
      </c>
      <c r="J71" t="s">
        <v>348</v>
      </c>
      <c r="K71" t="s">
        <v>349</v>
      </c>
      <c r="L71">
        <v>3078883</v>
      </c>
      <c r="M71">
        <v>20</v>
      </c>
      <c r="N71">
        <v>3073</v>
      </c>
      <c r="O71" t="s">
        <v>133</v>
      </c>
      <c r="P71">
        <v>0</v>
      </c>
      <c r="Q71">
        <v>0</v>
      </c>
      <c r="R71">
        <v>0</v>
      </c>
      <c r="S71" t="s">
        <v>134</v>
      </c>
      <c r="T71" t="s">
        <v>127</v>
      </c>
      <c r="U71" t="s">
        <v>127</v>
      </c>
      <c r="V71" s="1">
        <v>43864.041666666664</v>
      </c>
      <c r="W71" s="1">
        <v>43864.041666666664</v>
      </c>
      <c r="X71" t="s">
        <v>305</v>
      </c>
      <c r="Z71">
        <v>2006</v>
      </c>
      <c r="AY71" s="1"/>
      <c r="AZ71" s="1"/>
    </row>
    <row r="72" spans="1:52" x14ac:dyDescent="0.3">
      <c r="A72" t="s">
        <v>350</v>
      </c>
      <c r="B72" t="s">
        <v>27</v>
      </c>
      <c r="C72" t="s">
        <v>127</v>
      </c>
      <c r="D72" t="s">
        <v>28</v>
      </c>
      <c r="E72" t="s">
        <v>29</v>
      </c>
      <c r="F72" t="s">
        <v>300</v>
      </c>
      <c r="G72" t="s">
        <v>351</v>
      </c>
      <c r="H72" s="5" t="s">
        <v>352</v>
      </c>
      <c r="J72" t="s">
        <v>353</v>
      </c>
      <c r="K72" t="s">
        <v>354</v>
      </c>
      <c r="L72">
        <v>2961814</v>
      </c>
      <c r="M72">
        <v>21</v>
      </c>
      <c r="N72">
        <v>2943</v>
      </c>
      <c r="O72" t="s">
        <v>133</v>
      </c>
      <c r="P72">
        <v>0</v>
      </c>
      <c r="Q72">
        <v>0</v>
      </c>
      <c r="R72">
        <v>0</v>
      </c>
      <c r="S72" t="s">
        <v>134</v>
      </c>
      <c r="T72" t="s">
        <v>127</v>
      </c>
      <c r="U72" t="s">
        <v>127</v>
      </c>
      <c r="V72" s="1">
        <v>43864.041666666664</v>
      </c>
      <c r="W72" s="1">
        <v>43864.041666666664</v>
      </c>
      <c r="X72" t="s">
        <v>305</v>
      </c>
      <c r="Z72">
        <v>2006</v>
      </c>
      <c r="AY72" s="1"/>
      <c r="AZ72" s="1"/>
    </row>
    <row r="73" spans="1:52" x14ac:dyDescent="0.3">
      <c r="A73" t="s">
        <v>355</v>
      </c>
      <c r="B73" t="s">
        <v>27</v>
      </c>
      <c r="C73" t="s">
        <v>127</v>
      </c>
      <c r="D73" t="s">
        <v>28</v>
      </c>
      <c r="E73" t="s">
        <v>29</v>
      </c>
      <c r="F73" t="s">
        <v>300</v>
      </c>
      <c r="G73" t="s">
        <v>356</v>
      </c>
      <c r="H73" s="5" t="s">
        <v>357</v>
      </c>
      <c r="J73" t="s">
        <v>358</v>
      </c>
      <c r="K73" t="s">
        <v>359</v>
      </c>
      <c r="L73">
        <v>2918453</v>
      </c>
      <c r="M73">
        <v>22</v>
      </c>
      <c r="N73">
        <v>2813</v>
      </c>
      <c r="O73" t="s">
        <v>133</v>
      </c>
      <c r="P73">
        <v>0</v>
      </c>
      <c r="Q73">
        <v>0</v>
      </c>
      <c r="R73">
        <v>0</v>
      </c>
      <c r="S73" t="s">
        <v>134</v>
      </c>
      <c r="T73" t="s">
        <v>127</v>
      </c>
      <c r="U73" t="s">
        <v>127</v>
      </c>
      <c r="V73" s="1">
        <v>43864.041666666664</v>
      </c>
      <c r="W73" s="1">
        <v>43864.041666666664</v>
      </c>
      <c r="X73" t="s">
        <v>360</v>
      </c>
      <c r="Y73" t="s">
        <v>361</v>
      </c>
      <c r="Z73">
        <v>2013</v>
      </c>
      <c r="AY73" s="1"/>
      <c r="AZ73" s="1"/>
    </row>
    <row r="74" spans="1:52" x14ac:dyDescent="0.3">
      <c r="A74" t="s">
        <v>362</v>
      </c>
      <c r="B74" t="s">
        <v>27</v>
      </c>
      <c r="C74" t="s">
        <v>127</v>
      </c>
      <c r="D74" t="s">
        <v>28</v>
      </c>
      <c r="E74" t="s">
        <v>29</v>
      </c>
      <c r="F74" t="s">
        <v>142</v>
      </c>
      <c r="G74" t="s">
        <v>363</v>
      </c>
      <c r="H74" s="5" t="s">
        <v>364</v>
      </c>
      <c r="J74" t="s">
        <v>365</v>
      </c>
      <c r="K74" t="s">
        <v>209</v>
      </c>
      <c r="L74">
        <v>3011605</v>
      </c>
      <c r="M74">
        <v>15</v>
      </c>
      <c r="N74">
        <v>2934</v>
      </c>
      <c r="O74" t="s">
        <v>133</v>
      </c>
      <c r="P74">
        <v>0</v>
      </c>
      <c r="Q74">
        <v>0</v>
      </c>
      <c r="R74">
        <v>0</v>
      </c>
      <c r="S74" t="s">
        <v>134</v>
      </c>
      <c r="T74" t="s">
        <v>127</v>
      </c>
      <c r="U74" t="s">
        <v>127</v>
      </c>
      <c r="V74" s="1">
        <v>43861.041666666664</v>
      </c>
      <c r="W74" s="1">
        <v>43861.041666666664</v>
      </c>
      <c r="X74" t="s">
        <v>135</v>
      </c>
      <c r="Y74" t="s">
        <v>146</v>
      </c>
      <c r="Z74">
        <v>2019</v>
      </c>
      <c r="AY74" s="1"/>
      <c r="AZ74" s="1"/>
    </row>
    <row r="75" spans="1:52" x14ac:dyDescent="0.3">
      <c r="A75" t="s">
        <v>366</v>
      </c>
      <c r="B75" t="s">
        <v>27</v>
      </c>
      <c r="C75" t="s">
        <v>127</v>
      </c>
      <c r="D75" t="s">
        <v>28</v>
      </c>
      <c r="E75" t="s">
        <v>29</v>
      </c>
      <c r="F75" t="s">
        <v>142</v>
      </c>
      <c r="G75" t="s">
        <v>367</v>
      </c>
      <c r="H75" s="5" t="s">
        <v>368</v>
      </c>
      <c r="J75" t="s">
        <v>369</v>
      </c>
      <c r="K75" t="s">
        <v>209</v>
      </c>
      <c r="L75">
        <v>3010370</v>
      </c>
      <c r="M75">
        <v>11</v>
      </c>
      <c r="N75">
        <v>2927</v>
      </c>
      <c r="O75" t="s">
        <v>133</v>
      </c>
      <c r="P75">
        <v>0</v>
      </c>
      <c r="Q75">
        <v>0</v>
      </c>
      <c r="R75">
        <v>0</v>
      </c>
      <c r="S75" t="s">
        <v>134</v>
      </c>
      <c r="T75" t="s">
        <v>127</v>
      </c>
      <c r="U75" t="s">
        <v>127</v>
      </c>
      <c r="V75" s="1">
        <v>43861.041666666664</v>
      </c>
      <c r="W75" s="1">
        <v>43861.041666666664</v>
      </c>
      <c r="X75" t="s">
        <v>135</v>
      </c>
      <c r="Y75" t="s">
        <v>146</v>
      </c>
      <c r="Z75">
        <v>2019</v>
      </c>
      <c r="AY75" s="1"/>
      <c r="AZ75" s="1"/>
    </row>
    <row r="76" spans="1:52" x14ac:dyDescent="0.3">
      <c r="A76" t="s">
        <v>370</v>
      </c>
      <c r="B76" t="s">
        <v>27</v>
      </c>
      <c r="C76" t="s">
        <v>127</v>
      </c>
      <c r="D76" t="s">
        <v>28</v>
      </c>
      <c r="E76" t="s">
        <v>29</v>
      </c>
      <c r="F76" t="s">
        <v>371</v>
      </c>
      <c r="G76" t="s">
        <v>372</v>
      </c>
      <c r="H76" s="5" t="s">
        <v>373</v>
      </c>
      <c r="J76" t="s">
        <v>374</v>
      </c>
      <c r="K76" t="s">
        <v>375</v>
      </c>
      <c r="L76">
        <v>3122119</v>
      </c>
      <c r="M76">
        <v>38</v>
      </c>
      <c r="N76">
        <v>3090</v>
      </c>
      <c r="O76" t="s">
        <v>133</v>
      </c>
      <c r="P76">
        <v>0</v>
      </c>
      <c r="Q76">
        <v>0</v>
      </c>
      <c r="R76">
        <v>0</v>
      </c>
      <c r="S76" t="s">
        <v>134</v>
      </c>
      <c r="T76" t="s">
        <v>127</v>
      </c>
      <c r="U76" t="s">
        <v>127</v>
      </c>
      <c r="V76" s="1">
        <v>43861.041666666664</v>
      </c>
      <c r="W76" s="1">
        <v>43861.041666666664</v>
      </c>
      <c r="X76" t="s">
        <v>135</v>
      </c>
      <c r="Y76" t="s">
        <v>376</v>
      </c>
      <c r="Z76">
        <v>2009</v>
      </c>
      <c r="AY76" s="1"/>
      <c r="AZ76" s="1"/>
    </row>
    <row r="77" spans="1:52" x14ac:dyDescent="0.3">
      <c r="A77" t="s">
        <v>377</v>
      </c>
      <c r="B77" t="s">
        <v>27</v>
      </c>
      <c r="C77" t="s">
        <v>127</v>
      </c>
      <c r="D77" t="s">
        <v>28</v>
      </c>
      <c r="E77" t="s">
        <v>29</v>
      </c>
      <c r="F77" t="s">
        <v>152</v>
      </c>
      <c r="G77" t="s">
        <v>378</v>
      </c>
      <c r="H77" s="5" t="s">
        <v>379</v>
      </c>
      <c r="J77" t="s">
        <v>380</v>
      </c>
      <c r="K77" t="s">
        <v>132</v>
      </c>
      <c r="L77">
        <v>3060828</v>
      </c>
      <c r="M77">
        <v>28</v>
      </c>
      <c r="N77">
        <v>3017</v>
      </c>
      <c r="O77" t="s">
        <v>133</v>
      </c>
      <c r="P77">
        <v>0</v>
      </c>
      <c r="Q77">
        <v>0</v>
      </c>
      <c r="R77">
        <v>0</v>
      </c>
      <c r="S77" t="s">
        <v>134</v>
      </c>
      <c r="T77" t="s">
        <v>127</v>
      </c>
      <c r="U77" t="s">
        <v>127</v>
      </c>
      <c r="V77" s="1">
        <v>43903.041666666664</v>
      </c>
      <c r="W77" s="1">
        <v>43861.041666666664</v>
      </c>
      <c r="X77" t="s">
        <v>135</v>
      </c>
      <c r="Y77" t="s">
        <v>381</v>
      </c>
      <c r="Z77">
        <v>2019</v>
      </c>
      <c r="AY77" s="1"/>
      <c r="AZ77" s="1"/>
    </row>
    <row r="78" spans="1:52" x14ac:dyDescent="0.3">
      <c r="A78" t="s">
        <v>382</v>
      </c>
      <c r="B78" t="s">
        <v>27</v>
      </c>
      <c r="C78" t="s">
        <v>127</v>
      </c>
      <c r="D78" t="s">
        <v>28</v>
      </c>
      <c r="E78" t="s">
        <v>29</v>
      </c>
      <c r="F78" t="s">
        <v>152</v>
      </c>
      <c r="G78" t="s">
        <v>383</v>
      </c>
      <c r="H78" s="5" t="s">
        <v>384</v>
      </c>
      <c r="J78" t="s">
        <v>385</v>
      </c>
      <c r="K78" t="s">
        <v>132</v>
      </c>
      <c r="L78">
        <v>3097082</v>
      </c>
      <c r="M78">
        <v>167</v>
      </c>
      <c r="N78">
        <v>3082</v>
      </c>
      <c r="O78" t="s">
        <v>133</v>
      </c>
      <c r="P78">
        <v>0</v>
      </c>
      <c r="Q78">
        <v>0</v>
      </c>
      <c r="R78">
        <v>0</v>
      </c>
      <c r="S78" t="s">
        <v>134</v>
      </c>
      <c r="T78" t="s">
        <v>127</v>
      </c>
      <c r="U78" t="s">
        <v>127</v>
      </c>
      <c r="V78" s="1">
        <v>43903.041666666664</v>
      </c>
      <c r="W78" s="1">
        <v>43861.041666666664</v>
      </c>
      <c r="X78" t="s">
        <v>135</v>
      </c>
      <c r="Y78" t="s">
        <v>381</v>
      </c>
      <c r="Z78">
        <v>2019</v>
      </c>
      <c r="AY78" s="1"/>
      <c r="AZ78" s="1"/>
    </row>
    <row r="79" spans="1:52" x14ac:dyDescent="0.3">
      <c r="A79" t="s">
        <v>386</v>
      </c>
      <c r="B79" t="s">
        <v>27</v>
      </c>
      <c r="C79" t="s">
        <v>127</v>
      </c>
      <c r="D79" t="s">
        <v>28</v>
      </c>
      <c r="E79" t="s">
        <v>29</v>
      </c>
      <c r="F79" t="s">
        <v>152</v>
      </c>
      <c r="G79" t="s">
        <v>387</v>
      </c>
      <c r="H79" s="5" t="s">
        <v>388</v>
      </c>
      <c r="J79" t="s">
        <v>389</v>
      </c>
      <c r="K79" t="s">
        <v>132</v>
      </c>
      <c r="L79">
        <v>3240990</v>
      </c>
      <c r="M79">
        <v>33</v>
      </c>
      <c r="N79">
        <v>3185</v>
      </c>
      <c r="O79" t="s">
        <v>133</v>
      </c>
      <c r="P79">
        <v>0</v>
      </c>
      <c r="Q79">
        <v>0</v>
      </c>
      <c r="R79">
        <v>0</v>
      </c>
      <c r="S79" t="s">
        <v>134</v>
      </c>
      <c r="T79" t="s">
        <v>127</v>
      </c>
      <c r="U79" t="s">
        <v>127</v>
      </c>
      <c r="V79" s="1">
        <v>43903.041666666664</v>
      </c>
      <c r="W79" s="1">
        <v>43861.041666666664</v>
      </c>
      <c r="X79" t="s">
        <v>135</v>
      </c>
      <c r="Y79" t="s">
        <v>381</v>
      </c>
      <c r="Z79">
        <v>2019</v>
      </c>
      <c r="AY79" s="1"/>
      <c r="AZ79" s="1"/>
    </row>
    <row r="80" spans="1:52" x14ac:dyDescent="0.3">
      <c r="A80" t="s">
        <v>390</v>
      </c>
      <c r="B80" t="s">
        <v>27</v>
      </c>
      <c r="C80" t="s">
        <v>127</v>
      </c>
      <c r="D80" t="s">
        <v>28</v>
      </c>
      <c r="E80" t="s">
        <v>29</v>
      </c>
      <c r="F80" t="s">
        <v>152</v>
      </c>
      <c r="G80" t="s">
        <v>391</v>
      </c>
      <c r="H80" s="5" t="s">
        <v>392</v>
      </c>
      <c r="J80" t="s">
        <v>393</v>
      </c>
      <c r="K80" t="s">
        <v>132</v>
      </c>
      <c r="L80">
        <v>3079948</v>
      </c>
      <c r="M80">
        <v>44</v>
      </c>
      <c r="N80">
        <v>3055</v>
      </c>
      <c r="O80" t="s">
        <v>133</v>
      </c>
      <c r="P80">
        <v>0</v>
      </c>
      <c r="Q80">
        <v>0</v>
      </c>
      <c r="R80">
        <v>0</v>
      </c>
      <c r="S80" t="s">
        <v>134</v>
      </c>
      <c r="T80" t="s">
        <v>127</v>
      </c>
      <c r="U80" t="s">
        <v>127</v>
      </c>
      <c r="V80" s="1">
        <v>43861.041666666664</v>
      </c>
      <c r="W80" s="1">
        <v>43861.041666666664</v>
      </c>
      <c r="X80" t="s">
        <v>394</v>
      </c>
      <c r="Z80">
        <v>2016</v>
      </c>
      <c r="AY80" s="1"/>
      <c r="AZ80" s="1"/>
    </row>
    <row r="81" spans="1:55" x14ac:dyDescent="0.3">
      <c r="A81" t="s">
        <v>395</v>
      </c>
      <c r="B81" t="s">
        <v>27</v>
      </c>
      <c r="C81" t="s">
        <v>127</v>
      </c>
      <c r="D81" t="s">
        <v>28</v>
      </c>
      <c r="E81" t="s">
        <v>29</v>
      </c>
      <c r="F81" t="s">
        <v>152</v>
      </c>
      <c r="G81" t="s">
        <v>396</v>
      </c>
      <c r="H81" s="5" t="s">
        <v>397</v>
      </c>
      <c r="J81" t="s">
        <v>398</v>
      </c>
      <c r="K81" t="s">
        <v>132</v>
      </c>
      <c r="L81">
        <v>2976651</v>
      </c>
      <c r="M81">
        <v>314</v>
      </c>
      <c r="N81">
        <v>2983</v>
      </c>
      <c r="O81" t="s">
        <v>133</v>
      </c>
      <c r="P81">
        <v>0</v>
      </c>
      <c r="Q81">
        <v>0</v>
      </c>
      <c r="R81">
        <v>0</v>
      </c>
      <c r="S81" t="s">
        <v>134</v>
      </c>
      <c r="T81" t="s">
        <v>127</v>
      </c>
      <c r="U81" t="s">
        <v>127</v>
      </c>
      <c r="V81" s="1">
        <v>43861.041666666664</v>
      </c>
      <c r="W81" s="1">
        <v>43861.041666666664</v>
      </c>
      <c r="X81" t="s">
        <v>394</v>
      </c>
      <c r="Z81">
        <v>2016</v>
      </c>
      <c r="AY81" s="1"/>
      <c r="AZ81" s="1"/>
    </row>
    <row r="82" spans="1:55" x14ac:dyDescent="0.3">
      <c r="A82" t="s">
        <v>399</v>
      </c>
      <c r="B82" t="s">
        <v>27</v>
      </c>
      <c r="C82" t="s">
        <v>127</v>
      </c>
      <c r="D82" t="s">
        <v>28</v>
      </c>
      <c r="E82" t="s">
        <v>29</v>
      </c>
      <c r="F82" t="s">
        <v>152</v>
      </c>
      <c r="G82" t="s">
        <v>400</v>
      </c>
      <c r="H82" s="5" t="s">
        <v>401</v>
      </c>
      <c r="J82" t="s">
        <v>402</v>
      </c>
      <c r="K82" t="s">
        <v>132</v>
      </c>
      <c r="L82">
        <v>3083198</v>
      </c>
      <c r="M82">
        <v>70</v>
      </c>
      <c r="N82">
        <v>3030</v>
      </c>
      <c r="O82" t="s">
        <v>133</v>
      </c>
      <c r="P82">
        <v>0</v>
      </c>
      <c r="Q82">
        <v>0</v>
      </c>
      <c r="R82">
        <v>0</v>
      </c>
      <c r="S82" t="s">
        <v>134</v>
      </c>
      <c r="T82" t="s">
        <v>127</v>
      </c>
      <c r="U82" t="s">
        <v>127</v>
      </c>
      <c r="V82" s="1">
        <v>43860.041666666664</v>
      </c>
      <c r="W82" s="1">
        <v>43860.041666666664</v>
      </c>
      <c r="X82" t="s">
        <v>394</v>
      </c>
      <c r="Z82">
        <v>2011</v>
      </c>
      <c r="AY82" s="1"/>
      <c r="AZ82" s="1"/>
    </row>
    <row r="83" spans="1:55" x14ac:dyDescent="0.3">
      <c r="A83" t="s">
        <v>403</v>
      </c>
      <c r="B83" t="s">
        <v>27</v>
      </c>
      <c r="C83" t="s">
        <v>127</v>
      </c>
      <c r="D83" t="s">
        <v>28</v>
      </c>
      <c r="E83" t="s">
        <v>29</v>
      </c>
      <c r="F83" t="s">
        <v>152</v>
      </c>
      <c r="G83" t="s">
        <v>404</v>
      </c>
      <c r="H83" s="5" t="s">
        <v>405</v>
      </c>
      <c r="J83" t="s">
        <v>406</v>
      </c>
      <c r="K83" t="s">
        <v>132</v>
      </c>
      <c r="L83">
        <v>3070410</v>
      </c>
      <c r="M83">
        <v>56</v>
      </c>
      <c r="N83">
        <v>3036</v>
      </c>
      <c r="O83" t="s">
        <v>133</v>
      </c>
      <c r="P83">
        <v>0</v>
      </c>
      <c r="Q83">
        <v>0</v>
      </c>
      <c r="R83">
        <v>0</v>
      </c>
      <c r="S83" t="s">
        <v>134</v>
      </c>
      <c r="T83" t="s">
        <v>127</v>
      </c>
      <c r="U83" t="s">
        <v>127</v>
      </c>
      <c r="V83" s="1">
        <v>43860.041666666664</v>
      </c>
      <c r="W83" s="1">
        <v>43860.041666666664</v>
      </c>
      <c r="X83" t="s">
        <v>394</v>
      </c>
      <c r="Z83">
        <v>2011</v>
      </c>
      <c r="AY83" s="1"/>
      <c r="AZ83" s="1"/>
    </row>
    <row r="84" spans="1:55" x14ac:dyDescent="0.3">
      <c r="A84" t="s">
        <v>407</v>
      </c>
      <c r="B84" t="s">
        <v>27</v>
      </c>
      <c r="C84" t="s">
        <v>127</v>
      </c>
      <c r="D84" t="s">
        <v>28</v>
      </c>
      <c r="E84" t="s">
        <v>29</v>
      </c>
      <c r="F84" t="s">
        <v>152</v>
      </c>
      <c r="G84" t="s">
        <v>408</v>
      </c>
      <c r="H84" s="5" t="s">
        <v>409</v>
      </c>
      <c r="J84" t="s">
        <v>410</v>
      </c>
      <c r="K84" t="s">
        <v>132</v>
      </c>
      <c r="L84">
        <v>3052778</v>
      </c>
      <c r="M84">
        <v>24</v>
      </c>
      <c r="N84">
        <v>3012</v>
      </c>
      <c r="O84" t="s">
        <v>133</v>
      </c>
      <c r="P84">
        <v>0</v>
      </c>
      <c r="Q84">
        <v>0</v>
      </c>
      <c r="R84">
        <v>0</v>
      </c>
      <c r="S84" t="s">
        <v>134</v>
      </c>
      <c r="T84" t="s">
        <v>127</v>
      </c>
      <c r="U84" t="s">
        <v>127</v>
      </c>
      <c r="V84" s="1">
        <v>43903.041666666664</v>
      </c>
      <c r="W84" s="1">
        <v>43860.041666666664</v>
      </c>
      <c r="X84" t="s">
        <v>135</v>
      </c>
      <c r="Y84" t="s">
        <v>381</v>
      </c>
      <c r="Z84">
        <v>2019</v>
      </c>
      <c r="AY84" s="1"/>
      <c r="AZ84" s="1"/>
    </row>
    <row r="85" spans="1:55" x14ac:dyDescent="0.3">
      <c r="A85" t="s">
        <v>411</v>
      </c>
      <c r="B85" t="s">
        <v>27</v>
      </c>
      <c r="C85" t="s">
        <v>127</v>
      </c>
      <c r="D85" t="s">
        <v>28</v>
      </c>
      <c r="E85" t="s">
        <v>29</v>
      </c>
      <c r="F85" t="s">
        <v>152</v>
      </c>
      <c r="G85" t="s">
        <v>412</v>
      </c>
      <c r="H85" s="5" t="s">
        <v>413</v>
      </c>
      <c r="J85" t="s">
        <v>414</v>
      </c>
      <c r="K85" t="s">
        <v>132</v>
      </c>
      <c r="L85">
        <v>2957293</v>
      </c>
      <c r="M85">
        <v>171</v>
      </c>
      <c r="N85">
        <v>2954</v>
      </c>
      <c r="O85" t="s">
        <v>133</v>
      </c>
      <c r="P85">
        <v>0</v>
      </c>
      <c r="Q85">
        <v>0</v>
      </c>
      <c r="R85">
        <v>0</v>
      </c>
      <c r="S85" t="s">
        <v>134</v>
      </c>
      <c r="T85" t="s">
        <v>127</v>
      </c>
      <c r="U85" t="s">
        <v>127</v>
      </c>
      <c r="V85" s="1">
        <v>43731.083333333336</v>
      </c>
      <c r="W85" s="1">
        <v>43731.083333333336</v>
      </c>
      <c r="X85" t="s">
        <v>394</v>
      </c>
      <c r="Z85">
        <v>2017</v>
      </c>
      <c r="AY85" s="1"/>
      <c r="AZ85" s="1"/>
    </row>
    <row r="86" spans="1:55" x14ac:dyDescent="0.3">
      <c r="A86" t="s">
        <v>415</v>
      </c>
      <c r="B86" t="s">
        <v>27</v>
      </c>
      <c r="C86" t="s">
        <v>127</v>
      </c>
      <c r="D86" t="s">
        <v>28</v>
      </c>
      <c r="E86" t="s">
        <v>29</v>
      </c>
      <c r="F86" t="s">
        <v>152</v>
      </c>
      <c r="G86" t="s">
        <v>416</v>
      </c>
      <c r="H86" s="5" t="s">
        <v>417</v>
      </c>
      <c r="J86" t="s">
        <v>418</v>
      </c>
      <c r="K86" t="s">
        <v>419</v>
      </c>
      <c r="L86">
        <v>3093041</v>
      </c>
      <c r="M86">
        <v>32</v>
      </c>
      <c r="N86">
        <v>3079</v>
      </c>
      <c r="O86" t="s">
        <v>133</v>
      </c>
      <c r="P86">
        <v>0</v>
      </c>
      <c r="Q86">
        <v>0</v>
      </c>
      <c r="R86">
        <v>0</v>
      </c>
      <c r="S86" t="s">
        <v>134</v>
      </c>
      <c r="T86" t="s">
        <v>127</v>
      </c>
      <c r="U86" t="s">
        <v>127</v>
      </c>
      <c r="V86" s="1">
        <v>43704.083333333336</v>
      </c>
      <c r="W86" s="1">
        <v>43704.083333333336</v>
      </c>
      <c r="X86" t="s">
        <v>36</v>
      </c>
      <c r="Z86">
        <v>1986</v>
      </c>
      <c r="AY86" s="1"/>
      <c r="AZ86" s="1"/>
    </row>
    <row r="87" spans="1:55" x14ac:dyDescent="0.3">
      <c r="A87" t="s">
        <v>420</v>
      </c>
      <c r="B87" t="s">
        <v>27</v>
      </c>
      <c r="C87" t="s">
        <v>127</v>
      </c>
      <c r="D87" t="s">
        <v>28</v>
      </c>
      <c r="E87" t="s">
        <v>29</v>
      </c>
      <c r="F87" t="s">
        <v>142</v>
      </c>
      <c r="G87" t="s">
        <v>421</v>
      </c>
      <c r="H87" s="5" t="s">
        <v>422</v>
      </c>
      <c r="J87" t="s">
        <v>423</v>
      </c>
      <c r="K87" t="s">
        <v>424</v>
      </c>
      <c r="L87">
        <v>2985982</v>
      </c>
      <c r="M87">
        <v>102</v>
      </c>
      <c r="N87">
        <v>3001</v>
      </c>
      <c r="O87" t="s">
        <v>133</v>
      </c>
      <c r="P87">
        <v>0</v>
      </c>
      <c r="Q87">
        <v>0</v>
      </c>
      <c r="R87">
        <v>0</v>
      </c>
      <c r="S87" t="s">
        <v>134</v>
      </c>
      <c r="T87" t="s">
        <v>127</v>
      </c>
      <c r="U87" t="s">
        <v>127</v>
      </c>
      <c r="V87" s="1">
        <v>43671.083333333336</v>
      </c>
      <c r="W87" s="1">
        <v>43671.083333333336</v>
      </c>
      <c r="X87" t="s">
        <v>135</v>
      </c>
      <c r="Y87" t="s">
        <v>146</v>
      </c>
      <c r="Z87">
        <v>2019</v>
      </c>
      <c r="AY87" s="1"/>
      <c r="AZ87" s="1"/>
    </row>
    <row r="88" spans="1:55" x14ac:dyDescent="0.3">
      <c r="A88" t="s">
        <v>425</v>
      </c>
      <c r="B88" t="s">
        <v>27</v>
      </c>
      <c r="C88" t="s">
        <v>127</v>
      </c>
      <c r="D88" t="s">
        <v>28</v>
      </c>
      <c r="E88" t="s">
        <v>29</v>
      </c>
      <c r="F88" t="s">
        <v>142</v>
      </c>
      <c r="G88" t="s">
        <v>426</v>
      </c>
      <c r="H88" s="5" t="s">
        <v>427</v>
      </c>
      <c r="J88" t="s">
        <v>428</v>
      </c>
      <c r="K88" t="s">
        <v>429</v>
      </c>
      <c r="L88">
        <v>2886860</v>
      </c>
      <c r="M88">
        <v>47</v>
      </c>
      <c r="N88">
        <v>2846</v>
      </c>
      <c r="O88" t="s">
        <v>133</v>
      </c>
      <c r="P88">
        <v>0</v>
      </c>
      <c r="Q88">
        <v>0</v>
      </c>
      <c r="R88">
        <v>0</v>
      </c>
      <c r="S88" t="s">
        <v>134</v>
      </c>
      <c r="T88" t="s">
        <v>127</v>
      </c>
      <c r="U88" t="s">
        <v>127</v>
      </c>
      <c r="V88" s="1">
        <v>43671.083333333336</v>
      </c>
      <c r="W88" s="1">
        <v>43671.083333333336</v>
      </c>
      <c r="X88" t="s">
        <v>135</v>
      </c>
      <c r="Y88" t="s">
        <v>146</v>
      </c>
      <c r="Z88">
        <v>2019</v>
      </c>
      <c r="AY88" s="1"/>
      <c r="AZ88" s="1"/>
      <c r="BC88" s="2"/>
    </row>
    <row r="89" spans="1:55" x14ac:dyDescent="0.3">
      <c r="A89" t="s">
        <v>430</v>
      </c>
      <c r="B89" t="s">
        <v>27</v>
      </c>
      <c r="C89" t="s">
        <v>127</v>
      </c>
      <c r="D89" t="s">
        <v>28</v>
      </c>
      <c r="E89" t="s">
        <v>29</v>
      </c>
      <c r="F89" t="s">
        <v>142</v>
      </c>
      <c r="G89" t="s">
        <v>431</v>
      </c>
      <c r="H89" s="5" t="s">
        <v>432</v>
      </c>
      <c r="J89" t="s">
        <v>433</v>
      </c>
      <c r="K89" t="s">
        <v>429</v>
      </c>
      <c r="L89">
        <v>2934036</v>
      </c>
      <c r="M89">
        <v>44</v>
      </c>
      <c r="N89">
        <v>2892</v>
      </c>
      <c r="O89" t="s">
        <v>133</v>
      </c>
      <c r="P89">
        <v>0</v>
      </c>
      <c r="Q89">
        <v>0</v>
      </c>
      <c r="R89">
        <v>0</v>
      </c>
      <c r="S89" t="s">
        <v>134</v>
      </c>
      <c r="T89" t="s">
        <v>127</v>
      </c>
      <c r="U89" t="s">
        <v>127</v>
      </c>
      <c r="V89" s="1">
        <v>43671.083333333336</v>
      </c>
      <c r="W89" s="1">
        <v>43671.083333333336</v>
      </c>
      <c r="X89" t="s">
        <v>135</v>
      </c>
      <c r="Y89" t="s">
        <v>146</v>
      </c>
      <c r="Z89">
        <v>2019</v>
      </c>
      <c r="AY89" s="1"/>
      <c r="AZ89" s="1"/>
      <c r="BC89" s="2"/>
    </row>
    <row r="90" spans="1:55" x14ac:dyDescent="0.3">
      <c r="A90" s="3" t="s">
        <v>434</v>
      </c>
      <c r="B90" s="3" t="s">
        <v>27</v>
      </c>
      <c r="C90" s="3" t="s">
        <v>127</v>
      </c>
      <c r="D90" s="3" t="s">
        <v>28</v>
      </c>
      <c r="E90" s="3" t="s">
        <v>29</v>
      </c>
      <c r="F90" s="3" t="s">
        <v>142</v>
      </c>
      <c r="G90" s="3" t="s">
        <v>435</v>
      </c>
      <c r="H90" s="3"/>
      <c r="I90" s="3"/>
      <c r="J90" s="3" t="s">
        <v>436</v>
      </c>
      <c r="K90" s="3" t="s">
        <v>437</v>
      </c>
      <c r="L90" s="3">
        <v>3168484</v>
      </c>
      <c r="M90" s="3">
        <v>173</v>
      </c>
      <c r="N90" s="3">
        <v>3190</v>
      </c>
      <c r="O90" s="3" t="s">
        <v>133</v>
      </c>
      <c r="P90" s="3">
        <v>0</v>
      </c>
      <c r="Q90" s="3">
        <v>0</v>
      </c>
      <c r="R90" s="3">
        <v>0</v>
      </c>
      <c r="S90" s="3" t="s">
        <v>134</v>
      </c>
      <c r="T90" s="3" t="s">
        <v>127</v>
      </c>
      <c r="U90" s="3" t="s">
        <v>127</v>
      </c>
      <c r="V90" s="4">
        <v>43671.083333333336</v>
      </c>
      <c r="W90" s="4">
        <v>43671.083333333336</v>
      </c>
      <c r="X90" s="3"/>
      <c r="Y90" s="3"/>
      <c r="Z90" s="3"/>
      <c r="AY90" s="1"/>
      <c r="AZ90" s="1"/>
    </row>
    <row r="91" spans="1:55" x14ac:dyDescent="0.3">
      <c r="A91" s="3" t="s">
        <v>438</v>
      </c>
      <c r="B91" s="3" t="s">
        <v>27</v>
      </c>
      <c r="C91" s="3" t="s">
        <v>127</v>
      </c>
      <c r="D91" s="3" t="s">
        <v>28</v>
      </c>
      <c r="E91" s="3" t="s">
        <v>29</v>
      </c>
      <c r="F91" s="3" t="s">
        <v>142</v>
      </c>
      <c r="G91" s="3" t="s">
        <v>439</v>
      </c>
      <c r="H91" s="3"/>
      <c r="I91" s="3"/>
      <c r="J91" s="3" t="s">
        <v>440</v>
      </c>
      <c r="K91" s="3" t="s">
        <v>437</v>
      </c>
      <c r="L91" s="3">
        <v>3168862</v>
      </c>
      <c r="M91" s="3">
        <v>144</v>
      </c>
      <c r="N91" s="3">
        <v>3183</v>
      </c>
      <c r="O91" s="3" t="s">
        <v>133</v>
      </c>
      <c r="P91" s="3">
        <v>0</v>
      </c>
      <c r="Q91" s="3">
        <v>0</v>
      </c>
      <c r="R91" s="3">
        <v>0</v>
      </c>
      <c r="S91" s="3" t="s">
        <v>134</v>
      </c>
      <c r="T91" s="3" t="s">
        <v>127</v>
      </c>
      <c r="U91" s="3" t="s">
        <v>127</v>
      </c>
      <c r="V91" s="4">
        <v>43671.083333333336</v>
      </c>
      <c r="W91" s="4">
        <v>43671.083333333336</v>
      </c>
      <c r="X91" s="3"/>
      <c r="Y91" s="3"/>
      <c r="Z91" s="3"/>
      <c r="AY91" s="1"/>
      <c r="AZ91" s="1"/>
    </row>
    <row r="92" spans="1:55" x14ac:dyDescent="0.3">
      <c r="A92" t="s">
        <v>441</v>
      </c>
      <c r="B92" t="s">
        <v>27</v>
      </c>
      <c r="C92" t="s">
        <v>127</v>
      </c>
      <c r="D92" t="s">
        <v>28</v>
      </c>
      <c r="E92" t="s">
        <v>29</v>
      </c>
      <c r="F92" t="s">
        <v>142</v>
      </c>
      <c r="G92" t="s">
        <v>442</v>
      </c>
      <c r="H92" s="5" t="s">
        <v>443</v>
      </c>
      <c r="J92" t="s">
        <v>444</v>
      </c>
      <c r="K92" t="s">
        <v>429</v>
      </c>
      <c r="L92">
        <v>2877166</v>
      </c>
      <c r="M92">
        <v>43</v>
      </c>
      <c r="N92">
        <v>2840</v>
      </c>
      <c r="O92" t="s">
        <v>133</v>
      </c>
      <c r="P92">
        <v>0</v>
      </c>
      <c r="Q92">
        <v>0</v>
      </c>
      <c r="R92">
        <v>0</v>
      </c>
      <c r="S92" t="s">
        <v>134</v>
      </c>
      <c r="T92" t="s">
        <v>127</v>
      </c>
      <c r="U92" t="s">
        <v>127</v>
      </c>
      <c r="V92" s="1">
        <v>43671.083333333336</v>
      </c>
      <c r="W92" s="1">
        <v>43671.083333333336</v>
      </c>
      <c r="X92" t="s">
        <v>135</v>
      </c>
      <c r="Y92" t="s">
        <v>146</v>
      </c>
      <c r="Z92">
        <v>2019</v>
      </c>
      <c r="AY92" s="1"/>
      <c r="AZ92" s="1"/>
    </row>
    <row r="93" spans="1:55" x14ac:dyDescent="0.3">
      <c r="A93" t="s">
        <v>445</v>
      </c>
      <c r="B93" t="s">
        <v>27</v>
      </c>
      <c r="C93" t="s">
        <v>127</v>
      </c>
      <c r="D93" t="s">
        <v>28</v>
      </c>
      <c r="E93" t="s">
        <v>29</v>
      </c>
      <c r="F93" t="s">
        <v>142</v>
      </c>
      <c r="G93" t="s">
        <v>446</v>
      </c>
      <c r="H93" s="5" t="s">
        <v>447</v>
      </c>
      <c r="J93" t="s">
        <v>448</v>
      </c>
      <c r="K93" t="s">
        <v>449</v>
      </c>
      <c r="L93">
        <v>3168308</v>
      </c>
      <c r="M93">
        <v>113</v>
      </c>
      <c r="N93">
        <v>3164</v>
      </c>
      <c r="O93" t="s">
        <v>133</v>
      </c>
      <c r="P93">
        <v>0</v>
      </c>
      <c r="Q93">
        <v>0</v>
      </c>
      <c r="R93">
        <v>0</v>
      </c>
      <c r="S93" t="s">
        <v>134</v>
      </c>
      <c r="T93" t="s">
        <v>127</v>
      </c>
      <c r="U93" t="s">
        <v>127</v>
      </c>
      <c r="V93" s="1">
        <v>43671.083333333336</v>
      </c>
      <c r="W93" s="1">
        <v>43671.083333333336</v>
      </c>
      <c r="X93" t="s">
        <v>135</v>
      </c>
      <c r="Y93" t="s">
        <v>146</v>
      </c>
      <c r="Z93">
        <v>2019</v>
      </c>
      <c r="AY93" s="1"/>
      <c r="AZ93" s="1"/>
    </row>
    <row r="94" spans="1:55" x14ac:dyDescent="0.3">
      <c r="A94" t="s">
        <v>450</v>
      </c>
      <c r="B94" t="s">
        <v>27</v>
      </c>
      <c r="C94" t="s">
        <v>127</v>
      </c>
      <c r="D94" t="s">
        <v>28</v>
      </c>
      <c r="E94" t="s">
        <v>29</v>
      </c>
      <c r="F94" t="s">
        <v>142</v>
      </c>
      <c r="G94" t="s">
        <v>451</v>
      </c>
      <c r="H94" s="5" t="s">
        <v>452</v>
      </c>
      <c r="J94" t="s">
        <v>453</v>
      </c>
      <c r="K94" t="s">
        <v>449</v>
      </c>
      <c r="L94">
        <v>3170612</v>
      </c>
      <c r="M94">
        <v>124</v>
      </c>
      <c r="N94">
        <v>3171</v>
      </c>
      <c r="O94" t="s">
        <v>133</v>
      </c>
      <c r="P94">
        <v>0</v>
      </c>
      <c r="Q94">
        <v>0</v>
      </c>
      <c r="R94">
        <v>0</v>
      </c>
      <c r="S94" t="s">
        <v>134</v>
      </c>
      <c r="T94" t="s">
        <v>127</v>
      </c>
      <c r="U94" t="s">
        <v>127</v>
      </c>
      <c r="V94" s="1">
        <v>43671.083333333336</v>
      </c>
      <c r="W94" s="1">
        <v>43671.083333333336</v>
      </c>
      <c r="X94" t="s">
        <v>135</v>
      </c>
      <c r="Y94" t="s">
        <v>146</v>
      </c>
      <c r="Z94">
        <v>2019</v>
      </c>
      <c r="AY94" s="1"/>
      <c r="AZ94" s="1"/>
    </row>
    <row r="95" spans="1:55" x14ac:dyDescent="0.3">
      <c r="A95" s="3" t="s">
        <v>454</v>
      </c>
      <c r="B95" s="3" t="s">
        <v>27</v>
      </c>
      <c r="C95" s="3" t="s">
        <v>127</v>
      </c>
      <c r="D95" s="3" t="s">
        <v>28</v>
      </c>
      <c r="E95" s="3" t="s">
        <v>29</v>
      </c>
      <c r="F95" s="3" t="s">
        <v>152</v>
      </c>
      <c r="G95" s="3" t="s">
        <v>455</v>
      </c>
      <c r="H95" s="3"/>
      <c r="I95" s="3"/>
      <c r="J95" s="3" t="s">
        <v>456</v>
      </c>
      <c r="K95" s="3" t="s">
        <v>457</v>
      </c>
      <c r="L95" s="3">
        <v>3026435</v>
      </c>
      <c r="M95" s="3">
        <v>22</v>
      </c>
      <c r="N95" s="3">
        <v>2988</v>
      </c>
      <c r="O95" s="3" t="s">
        <v>133</v>
      </c>
      <c r="P95" s="3">
        <v>0</v>
      </c>
      <c r="Q95" s="3">
        <v>0</v>
      </c>
      <c r="R95" s="3">
        <v>0</v>
      </c>
      <c r="S95" s="3" t="s">
        <v>134</v>
      </c>
      <c r="T95" s="3" t="s">
        <v>127</v>
      </c>
      <c r="U95" s="3" t="s">
        <v>127</v>
      </c>
      <c r="V95" s="4">
        <v>43619.083333333336</v>
      </c>
      <c r="W95" s="4">
        <v>43619.083333333336</v>
      </c>
      <c r="X95" s="3"/>
      <c r="Y95" s="3"/>
      <c r="Z95" s="3"/>
      <c r="AY95" s="1"/>
      <c r="AZ95" s="1"/>
    </row>
    <row r="96" spans="1:55" x14ac:dyDescent="0.3">
      <c r="A96" t="s">
        <v>458</v>
      </c>
      <c r="B96" t="s">
        <v>27</v>
      </c>
      <c r="C96" t="s">
        <v>127</v>
      </c>
      <c r="D96" t="s">
        <v>28</v>
      </c>
      <c r="E96" t="s">
        <v>29</v>
      </c>
      <c r="F96" t="s">
        <v>152</v>
      </c>
      <c r="G96" t="s">
        <v>459</v>
      </c>
      <c r="H96" s="5" t="s">
        <v>460</v>
      </c>
      <c r="J96" t="s">
        <v>461</v>
      </c>
      <c r="K96" t="s">
        <v>462</v>
      </c>
      <c r="L96">
        <v>3029464</v>
      </c>
      <c r="M96">
        <v>22</v>
      </c>
      <c r="N96">
        <v>3019</v>
      </c>
      <c r="O96" t="s">
        <v>133</v>
      </c>
      <c r="P96">
        <v>0</v>
      </c>
      <c r="Q96">
        <v>0</v>
      </c>
      <c r="R96">
        <v>0</v>
      </c>
      <c r="S96" t="s">
        <v>134</v>
      </c>
      <c r="T96" t="s">
        <v>127</v>
      </c>
      <c r="U96" t="s">
        <v>127</v>
      </c>
      <c r="V96" s="1">
        <v>43902.041666666664</v>
      </c>
      <c r="W96" s="1">
        <v>43594.083333333336</v>
      </c>
      <c r="X96" t="s">
        <v>204</v>
      </c>
      <c r="Z96">
        <v>2008</v>
      </c>
      <c r="AY96" s="1"/>
      <c r="AZ96" s="1"/>
    </row>
    <row r="97" spans="1:52" x14ac:dyDescent="0.3">
      <c r="A97" t="s">
        <v>463</v>
      </c>
      <c r="B97" t="s">
        <v>27</v>
      </c>
      <c r="C97" t="s">
        <v>127</v>
      </c>
      <c r="D97" t="s">
        <v>28</v>
      </c>
      <c r="E97" t="s">
        <v>29</v>
      </c>
      <c r="F97" t="s">
        <v>152</v>
      </c>
      <c r="G97" t="s">
        <v>464</v>
      </c>
      <c r="H97" s="5" t="s">
        <v>465</v>
      </c>
      <c r="J97" t="s">
        <v>466</v>
      </c>
      <c r="K97" t="s">
        <v>132</v>
      </c>
      <c r="L97">
        <v>2922057</v>
      </c>
      <c r="M97">
        <v>18</v>
      </c>
      <c r="N97">
        <v>2874</v>
      </c>
      <c r="O97" t="s">
        <v>133</v>
      </c>
      <c r="P97">
        <v>0</v>
      </c>
      <c r="Q97">
        <v>0</v>
      </c>
      <c r="R97">
        <v>0</v>
      </c>
      <c r="S97" t="s">
        <v>134</v>
      </c>
      <c r="T97" t="s">
        <v>127</v>
      </c>
      <c r="U97" t="s">
        <v>127</v>
      </c>
      <c r="V97" s="1">
        <v>43594.083333333336</v>
      </c>
      <c r="W97" s="1">
        <v>43594.083333333336</v>
      </c>
      <c r="X97" t="s">
        <v>467</v>
      </c>
      <c r="Z97">
        <v>2016</v>
      </c>
      <c r="AY97" s="1"/>
      <c r="AZ97" s="1"/>
    </row>
    <row r="98" spans="1:52" x14ac:dyDescent="0.3">
      <c r="A98" t="s">
        <v>468</v>
      </c>
      <c r="B98" t="s">
        <v>27</v>
      </c>
      <c r="C98" t="s">
        <v>127</v>
      </c>
      <c r="D98" t="s">
        <v>28</v>
      </c>
      <c r="E98" t="s">
        <v>29</v>
      </c>
      <c r="F98" t="s">
        <v>128</v>
      </c>
      <c r="G98" t="s">
        <v>469</v>
      </c>
      <c r="H98" s="5" t="s">
        <v>470</v>
      </c>
      <c r="J98" t="s">
        <v>471</v>
      </c>
      <c r="K98" t="s">
        <v>472</v>
      </c>
      <c r="L98">
        <v>3119608</v>
      </c>
      <c r="M98">
        <v>37</v>
      </c>
      <c r="N98">
        <v>3106</v>
      </c>
      <c r="O98" t="s">
        <v>133</v>
      </c>
      <c r="P98">
        <v>0</v>
      </c>
      <c r="Q98">
        <v>0</v>
      </c>
      <c r="R98">
        <v>0</v>
      </c>
      <c r="S98" t="s">
        <v>134</v>
      </c>
      <c r="T98" t="s">
        <v>127</v>
      </c>
      <c r="U98" t="s">
        <v>127</v>
      </c>
      <c r="V98" s="1">
        <v>43592.083333333336</v>
      </c>
      <c r="W98" s="1">
        <v>43592.083333333336</v>
      </c>
      <c r="X98" t="s">
        <v>135</v>
      </c>
      <c r="Z98">
        <v>2017</v>
      </c>
      <c r="AY98" s="1"/>
      <c r="AZ98" s="1"/>
    </row>
    <row r="99" spans="1:52" x14ac:dyDescent="0.3">
      <c r="A99" t="s">
        <v>473</v>
      </c>
      <c r="B99" t="s">
        <v>27</v>
      </c>
      <c r="C99" t="s">
        <v>127</v>
      </c>
      <c r="D99" t="s">
        <v>28</v>
      </c>
      <c r="E99" t="s">
        <v>29</v>
      </c>
      <c r="F99" t="s">
        <v>474</v>
      </c>
      <c r="G99" t="s">
        <v>475</v>
      </c>
      <c r="H99" s="5" t="s">
        <v>476</v>
      </c>
      <c r="J99" t="s">
        <v>477</v>
      </c>
      <c r="K99" t="s">
        <v>132</v>
      </c>
      <c r="L99">
        <v>3228600</v>
      </c>
      <c r="M99">
        <v>65</v>
      </c>
      <c r="N99">
        <v>3219</v>
      </c>
      <c r="O99" t="s">
        <v>133</v>
      </c>
      <c r="P99">
        <v>0</v>
      </c>
      <c r="Q99">
        <v>0</v>
      </c>
      <c r="R99">
        <v>0</v>
      </c>
      <c r="S99" t="s">
        <v>134</v>
      </c>
      <c r="T99" t="s">
        <v>127</v>
      </c>
      <c r="U99" t="s">
        <v>127</v>
      </c>
      <c r="V99" s="1">
        <v>43564.083333333336</v>
      </c>
      <c r="W99" s="1">
        <v>43564.083333333336</v>
      </c>
      <c r="X99" t="s">
        <v>135</v>
      </c>
      <c r="Y99" t="s">
        <v>478</v>
      </c>
      <c r="Z99">
        <v>2018</v>
      </c>
      <c r="AY99" s="1"/>
      <c r="AZ99" s="1"/>
    </row>
    <row r="100" spans="1:52" x14ac:dyDescent="0.3">
      <c r="A100" t="s">
        <v>479</v>
      </c>
      <c r="B100" t="s">
        <v>27</v>
      </c>
      <c r="C100" t="s">
        <v>127</v>
      </c>
      <c r="D100" t="s">
        <v>28</v>
      </c>
      <c r="E100" t="s">
        <v>29</v>
      </c>
      <c r="F100" t="s">
        <v>474</v>
      </c>
      <c r="G100" t="s">
        <v>480</v>
      </c>
      <c r="H100" s="5" t="s">
        <v>481</v>
      </c>
      <c r="J100" t="s">
        <v>482</v>
      </c>
      <c r="K100" t="s">
        <v>132</v>
      </c>
      <c r="L100">
        <v>3223220</v>
      </c>
      <c r="M100">
        <v>59</v>
      </c>
      <c r="N100">
        <v>3206</v>
      </c>
      <c r="O100" t="s">
        <v>133</v>
      </c>
      <c r="P100">
        <v>0</v>
      </c>
      <c r="Q100">
        <v>0</v>
      </c>
      <c r="R100">
        <v>0</v>
      </c>
      <c r="S100" t="s">
        <v>134</v>
      </c>
      <c r="T100" t="s">
        <v>127</v>
      </c>
      <c r="U100" t="s">
        <v>127</v>
      </c>
      <c r="V100" s="1">
        <v>43564.083333333336</v>
      </c>
      <c r="W100" s="1">
        <v>43564.083333333336</v>
      </c>
      <c r="X100" t="s">
        <v>135</v>
      </c>
      <c r="Y100" t="s">
        <v>478</v>
      </c>
      <c r="Z100">
        <v>2018</v>
      </c>
      <c r="AY100" s="1"/>
      <c r="AZ100" s="1"/>
    </row>
    <row r="101" spans="1:52" x14ac:dyDescent="0.3">
      <c r="A101" t="s">
        <v>483</v>
      </c>
      <c r="B101" t="s">
        <v>27</v>
      </c>
      <c r="C101" t="s">
        <v>127</v>
      </c>
      <c r="D101" t="s">
        <v>28</v>
      </c>
      <c r="E101" t="s">
        <v>29</v>
      </c>
      <c r="F101" t="s">
        <v>128</v>
      </c>
      <c r="G101" t="s">
        <v>484</v>
      </c>
      <c r="H101" s="5" t="s">
        <v>485</v>
      </c>
      <c r="J101" t="s">
        <v>486</v>
      </c>
      <c r="K101" t="s">
        <v>132</v>
      </c>
      <c r="L101">
        <v>3087354</v>
      </c>
      <c r="M101">
        <v>24</v>
      </c>
      <c r="N101">
        <v>3044</v>
      </c>
      <c r="O101" t="s">
        <v>133</v>
      </c>
      <c r="P101">
        <v>0</v>
      </c>
      <c r="Q101">
        <v>0</v>
      </c>
      <c r="R101">
        <v>0</v>
      </c>
      <c r="S101" t="s">
        <v>134</v>
      </c>
      <c r="T101" t="s">
        <v>127</v>
      </c>
      <c r="U101" t="s">
        <v>127</v>
      </c>
      <c r="V101" s="1">
        <v>43564.083333333336</v>
      </c>
      <c r="W101" s="1">
        <v>43564.083333333336</v>
      </c>
      <c r="X101" t="s">
        <v>135</v>
      </c>
      <c r="Z101" s="2">
        <v>2017</v>
      </c>
      <c r="AY101" s="1"/>
      <c r="AZ101" s="1"/>
    </row>
    <row r="102" spans="1:52" x14ac:dyDescent="0.3">
      <c r="A102" t="s">
        <v>487</v>
      </c>
      <c r="B102" t="s">
        <v>27</v>
      </c>
      <c r="C102" t="s">
        <v>127</v>
      </c>
      <c r="D102" t="s">
        <v>28</v>
      </c>
      <c r="E102" t="s">
        <v>29</v>
      </c>
      <c r="F102" t="s">
        <v>152</v>
      </c>
      <c r="G102" t="s">
        <v>488</v>
      </c>
      <c r="H102" s="5" t="s">
        <v>489</v>
      </c>
      <c r="J102" t="s">
        <v>490</v>
      </c>
      <c r="K102" t="s">
        <v>132</v>
      </c>
      <c r="L102">
        <v>3044027</v>
      </c>
      <c r="M102">
        <v>14</v>
      </c>
      <c r="N102">
        <v>2983</v>
      </c>
      <c r="O102" t="s">
        <v>133</v>
      </c>
      <c r="P102">
        <v>0</v>
      </c>
      <c r="Q102">
        <v>0</v>
      </c>
      <c r="R102">
        <v>0</v>
      </c>
      <c r="S102" t="s">
        <v>134</v>
      </c>
      <c r="T102" t="s">
        <v>127</v>
      </c>
      <c r="U102" t="s">
        <v>127</v>
      </c>
      <c r="V102" s="1">
        <v>43564.083333333336</v>
      </c>
      <c r="W102" s="1">
        <v>43564.083333333336</v>
      </c>
      <c r="X102" t="s">
        <v>467</v>
      </c>
      <c r="Z102">
        <v>2016</v>
      </c>
      <c r="AY102" s="1"/>
      <c r="AZ102" s="1"/>
    </row>
    <row r="103" spans="1:52" x14ac:dyDescent="0.3">
      <c r="A103" t="s">
        <v>491</v>
      </c>
      <c r="B103" t="s">
        <v>27</v>
      </c>
      <c r="C103" t="s">
        <v>127</v>
      </c>
      <c r="D103" t="s">
        <v>28</v>
      </c>
      <c r="E103" t="s">
        <v>29</v>
      </c>
      <c r="F103" t="s">
        <v>152</v>
      </c>
      <c r="G103" t="s">
        <v>492</v>
      </c>
      <c r="H103" s="5" t="s">
        <v>493</v>
      </c>
      <c r="J103" t="s">
        <v>494</v>
      </c>
      <c r="K103" t="s">
        <v>132</v>
      </c>
      <c r="L103">
        <v>3025975</v>
      </c>
      <c r="M103">
        <v>15</v>
      </c>
      <c r="N103">
        <v>2965</v>
      </c>
      <c r="O103" t="s">
        <v>133</v>
      </c>
      <c r="P103">
        <v>0</v>
      </c>
      <c r="Q103">
        <v>0</v>
      </c>
      <c r="R103">
        <v>0</v>
      </c>
      <c r="S103" t="s">
        <v>134</v>
      </c>
      <c r="T103" t="s">
        <v>127</v>
      </c>
      <c r="U103" t="s">
        <v>127</v>
      </c>
      <c r="V103" s="1">
        <v>43564.083333333336</v>
      </c>
      <c r="W103" s="1">
        <v>43564.083333333336</v>
      </c>
      <c r="X103" t="s">
        <v>467</v>
      </c>
      <c r="Z103">
        <v>2016</v>
      </c>
      <c r="AY103" s="1"/>
      <c r="AZ103" s="1"/>
    </row>
    <row r="104" spans="1:52" x14ac:dyDescent="0.3">
      <c r="A104" t="s">
        <v>495</v>
      </c>
      <c r="B104" t="s">
        <v>27</v>
      </c>
      <c r="C104" t="s">
        <v>127</v>
      </c>
      <c r="D104" t="s">
        <v>28</v>
      </c>
      <c r="E104" t="s">
        <v>29</v>
      </c>
      <c r="F104" t="s">
        <v>152</v>
      </c>
      <c r="G104" t="s">
        <v>496</v>
      </c>
      <c r="H104" s="5" t="s">
        <v>497</v>
      </c>
      <c r="J104" t="s">
        <v>498</v>
      </c>
      <c r="K104" t="s">
        <v>132</v>
      </c>
      <c r="L104">
        <v>3000444</v>
      </c>
      <c r="M104">
        <v>15</v>
      </c>
      <c r="N104">
        <v>2946</v>
      </c>
      <c r="O104" t="s">
        <v>133</v>
      </c>
      <c r="P104">
        <v>0</v>
      </c>
      <c r="Q104">
        <v>0</v>
      </c>
      <c r="R104">
        <v>0</v>
      </c>
      <c r="S104" t="s">
        <v>134</v>
      </c>
      <c r="T104" t="s">
        <v>127</v>
      </c>
      <c r="U104" t="s">
        <v>127</v>
      </c>
      <c r="V104" s="1">
        <v>43564.083333333336</v>
      </c>
      <c r="W104" s="1">
        <v>43564.083333333336</v>
      </c>
      <c r="X104" t="s">
        <v>467</v>
      </c>
      <c r="Z104">
        <v>2016</v>
      </c>
      <c r="AY104" s="1"/>
      <c r="AZ104" s="1"/>
    </row>
    <row r="105" spans="1:52" x14ac:dyDescent="0.3">
      <c r="A105" t="s">
        <v>499</v>
      </c>
      <c r="B105" t="s">
        <v>27</v>
      </c>
      <c r="C105" t="s">
        <v>127</v>
      </c>
      <c r="D105" t="s">
        <v>28</v>
      </c>
      <c r="E105" t="s">
        <v>29</v>
      </c>
      <c r="F105" t="s">
        <v>152</v>
      </c>
      <c r="G105" t="s">
        <v>500</v>
      </c>
      <c r="H105" s="5" t="s">
        <v>501</v>
      </c>
      <c r="J105" t="s">
        <v>502</v>
      </c>
      <c r="K105" t="s">
        <v>132</v>
      </c>
      <c r="L105">
        <v>3087827</v>
      </c>
      <c r="M105">
        <v>15</v>
      </c>
      <c r="N105">
        <v>3073</v>
      </c>
      <c r="O105" t="s">
        <v>133</v>
      </c>
      <c r="P105">
        <v>0</v>
      </c>
      <c r="Q105">
        <v>0</v>
      </c>
      <c r="R105">
        <v>0</v>
      </c>
      <c r="S105" t="s">
        <v>134</v>
      </c>
      <c r="T105" t="s">
        <v>127</v>
      </c>
      <c r="U105" t="s">
        <v>127</v>
      </c>
      <c r="V105" s="1">
        <v>43564.083333333336</v>
      </c>
      <c r="W105" s="1">
        <v>43564.083333333336</v>
      </c>
      <c r="X105" t="s">
        <v>467</v>
      </c>
      <c r="Z105">
        <v>2016</v>
      </c>
      <c r="AY105" s="1"/>
      <c r="AZ105" s="1"/>
    </row>
    <row r="106" spans="1:52" x14ac:dyDescent="0.3">
      <c r="A106" t="s">
        <v>503</v>
      </c>
      <c r="B106" t="s">
        <v>27</v>
      </c>
      <c r="C106" t="s">
        <v>127</v>
      </c>
      <c r="D106" t="s">
        <v>28</v>
      </c>
      <c r="E106" t="s">
        <v>29</v>
      </c>
      <c r="F106" t="s">
        <v>152</v>
      </c>
      <c r="G106" t="s">
        <v>504</v>
      </c>
      <c r="H106" s="5" t="s">
        <v>505</v>
      </c>
      <c r="J106" t="s">
        <v>506</v>
      </c>
      <c r="K106" t="s">
        <v>132</v>
      </c>
      <c r="L106">
        <v>3014709</v>
      </c>
      <c r="M106">
        <v>13</v>
      </c>
      <c r="N106">
        <v>2961</v>
      </c>
      <c r="O106" t="s">
        <v>133</v>
      </c>
      <c r="P106">
        <v>0</v>
      </c>
      <c r="Q106">
        <v>0</v>
      </c>
      <c r="R106">
        <v>0</v>
      </c>
      <c r="S106" t="s">
        <v>134</v>
      </c>
      <c r="T106" t="s">
        <v>127</v>
      </c>
      <c r="U106" t="s">
        <v>127</v>
      </c>
      <c r="V106" s="1">
        <v>43564.083333333336</v>
      </c>
      <c r="W106" s="1">
        <v>43564.083333333336</v>
      </c>
      <c r="X106" t="s">
        <v>467</v>
      </c>
      <c r="Z106">
        <v>2016</v>
      </c>
      <c r="AY106" s="1"/>
      <c r="AZ106" s="1"/>
    </row>
    <row r="107" spans="1:52" x14ac:dyDescent="0.3">
      <c r="A107" t="s">
        <v>507</v>
      </c>
      <c r="B107" t="s">
        <v>27</v>
      </c>
      <c r="C107" t="s">
        <v>127</v>
      </c>
      <c r="D107" t="s">
        <v>28</v>
      </c>
      <c r="E107" t="s">
        <v>29</v>
      </c>
      <c r="F107" t="s">
        <v>152</v>
      </c>
      <c r="G107" t="s">
        <v>508</v>
      </c>
      <c r="H107" s="5" t="s">
        <v>509</v>
      </c>
      <c r="J107" t="s">
        <v>510</v>
      </c>
      <c r="K107" t="s">
        <v>132</v>
      </c>
      <c r="L107">
        <v>3017082</v>
      </c>
      <c r="M107">
        <v>14</v>
      </c>
      <c r="N107">
        <v>3015</v>
      </c>
      <c r="O107" t="s">
        <v>133</v>
      </c>
      <c r="P107">
        <v>0</v>
      </c>
      <c r="Q107">
        <v>0</v>
      </c>
      <c r="R107">
        <v>0</v>
      </c>
      <c r="S107" t="s">
        <v>134</v>
      </c>
      <c r="T107" t="s">
        <v>127</v>
      </c>
      <c r="U107" t="s">
        <v>127</v>
      </c>
      <c r="V107" s="1">
        <v>43564.083333333336</v>
      </c>
      <c r="W107" s="1">
        <v>43564.083333333336</v>
      </c>
      <c r="X107" t="s">
        <v>467</v>
      </c>
      <c r="Z107">
        <v>2016</v>
      </c>
      <c r="AY107" s="1"/>
      <c r="AZ107" s="1"/>
    </row>
    <row r="108" spans="1:52" x14ac:dyDescent="0.3">
      <c r="A108" t="s">
        <v>511</v>
      </c>
      <c r="B108" t="s">
        <v>27</v>
      </c>
      <c r="C108" t="s">
        <v>127</v>
      </c>
      <c r="D108" t="s">
        <v>28</v>
      </c>
      <c r="E108" t="s">
        <v>29</v>
      </c>
      <c r="F108" t="s">
        <v>152</v>
      </c>
      <c r="G108" t="s">
        <v>512</v>
      </c>
      <c r="H108" s="5" t="s">
        <v>513</v>
      </c>
      <c r="J108" t="s">
        <v>514</v>
      </c>
      <c r="K108" t="s">
        <v>132</v>
      </c>
      <c r="L108">
        <v>3074588</v>
      </c>
      <c r="M108">
        <v>13</v>
      </c>
      <c r="N108">
        <v>3011</v>
      </c>
      <c r="O108" t="s">
        <v>133</v>
      </c>
      <c r="P108">
        <v>0</v>
      </c>
      <c r="Q108">
        <v>0</v>
      </c>
      <c r="R108">
        <v>0</v>
      </c>
      <c r="S108" t="s">
        <v>134</v>
      </c>
      <c r="T108" t="s">
        <v>127</v>
      </c>
      <c r="U108" t="s">
        <v>127</v>
      </c>
      <c r="V108" s="1">
        <v>43564.083333333336</v>
      </c>
      <c r="W108" s="1">
        <v>43564.083333333336</v>
      </c>
      <c r="X108" t="s">
        <v>467</v>
      </c>
      <c r="Z108">
        <v>2016</v>
      </c>
      <c r="AY108" s="1"/>
      <c r="AZ108" s="1"/>
    </row>
    <row r="109" spans="1:52" x14ac:dyDescent="0.3">
      <c r="A109" t="s">
        <v>515</v>
      </c>
      <c r="B109" t="s">
        <v>27</v>
      </c>
      <c r="C109" t="s">
        <v>127</v>
      </c>
      <c r="D109" t="s">
        <v>28</v>
      </c>
      <c r="E109" t="s">
        <v>29</v>
      </c>
      <c r="F109" t="s">
        <v>152</v>
      </c>
      <c r="G109" t="s">
        <v>516</v>
      </c>
      <c r="H109" s="5" t="s">
        <v>517</v>
      </c>
      <c r="J109" t="s">
        <v>518</v>
      </c>
      <c r="K109" t="s">
        <v>132</v>
      </c>
      <c r="L109">
        <v>3012584</v>
      </c>
      <c r="M109">
        <v>16</v>
      </c>
      <c r="N109">
        <v>2955</v>
      </c>
      <c r="O109" t="s">
        <v>133</v>
      </c>
      <c r="P109">
        <v>0</v>
      </c>
      <c r="Q109">
        <v>0</v>
      </c>
      <c r="R109">
        <v>0</v>
      </c>
      <c r="S109" t="s">
        <v>134</v>
      </c>
      <c r="T109" t="s">
        <v>127</v>
      </c>
      <c r="U109" t="s">
        <v>127</v>
      </c>
      <c r="V109" s="1">
        <v>43564.083333333336</v>
      </c>
      <c r="W109" s="1">
        <v>43564.083333333336</v>
      </c>
      <c r="X109" t="s">
        <v>467</v>
      </c>
      <c r="Z109">
        <v>2016</v>
      </c>
      <c r="AY109" s="1"/>
      <c r="AZ109" s="1"/>
    </row>
    <row r="110" spans="1:52" x14ac:dyDescent="0.3">
      <c r="A110" t="s">
        <v>519</v>
      </c>
      <c r="B110" t="s">
        <v>27</v>
      </c>
      <c r="C110" t="s">
        <v>127</v>
      </c>
      <c r="D110" t="s">
        <v>28</v>
      </c>
      <c r="E110" t="s">
        <v>29</v>
      </c>
      <c r="F110" t="s">
        <v>152</v>
      </c>
      <c r="G110" t="s">
        <v>520</v>
      </c>
      <c r="H110" t="s">
        <v>521</v>
      </c>
      <c r="J110" t="s">
        <v>522</v>
      </c>
      <c r="K110" t="s">
        <v>132</v>
      </c>
      <c r="L110">
        <v>3031030</v>
      </c>
      <c r="M110">
        <v>15</v>
      </c>
      <c r="N110">
        <v>2973</v>
      </c>
      <c r="O110" t="s">
        <v>133</v>
      </c>
      <c r="P110">
        <v>0</v>
      </c>
      <c r="Q110">
        <v>0</v>
      </c>
      <c r="R110">
        <v>0</v>
      </c>
      <c r="S110" t="s">
        <v>134</v>
      </c>
      <c r="T110" t="s">
        <v>127</v>
      </c>
      <c r="U110" t="s">
        <v>127</v>
      </c>
      <c r="V110" s="1">
        <v>43564.083333333336</v>
      </c>
      <c r="W110" s="1">
        <v>43564.083333333336</v>
      </c>
      <c r="X110" t="s">
        <v>467</v>
      </c>
      <c r="Z110">
        <v>2016</v>
      </c>
      <c r="AY110" s="1"/>
      <c r="AZ110" s="1"/>
    </row>
    <row r="111" spans="1:52" x14ac:dyDescent="0.3">
      <c r="A111" t="s">
        <v>523</v>
      </c>
      <c r="B111" t="s">
        <v>27</v>
      </c>
      <c r="C111" t="s">
        <v>127</v>
      </c>
      <c r="D111" t="s">
        <v>28</v>
      </c>
      <c r="E111" t="s">
        <v>29</v>
      </c>
      <c r="F111" t="s">
        <v>152</v>
      </c>
      <c r="G111" t="s">
        <v>524</v>
      </c>
      <c r="H111" s="5" t="s">
        <v>525</v>
      </c>
      <c r="J111" t="s">
        <v>526</v>
      </c>
      <c r="K111" t="s">
        <v>132</v>
      </c>
      <c r="L111">
        <v>2964605</v>
      </c>
      <c r="M111">
        <v>34</v>
      </c>
      <c r="N111">
        <v>2922</v>
      </c>
      <c r="O111" t="s">
        <v>133</v>
      </c>
      <c r="P111">
        <v>0</v>
      </c>
      <c r="Q111">
        <v>0</v>
      </c>
      <c r="R111">
        <v>0</v>
      </c>
      <c r="S111" t="s">
        <v>134</v>
      </c>
      <c r="T111" t="s">
        <v>127</v>
      </c>
      <c r="U111" t="s">
        <v>127</v>
      </c>
      <c r="V111" s="1">
        <v>43564.083333333336</v>
      </c>
      <c r="W111" s="1">
        <v>43564.083333333336</v>
      </c>
      <c r="X111" t="s">
        <v>467</v>
      </c>
      <c r="Z111">
        <v>2016</v>
      </c>
      <c r="AY111" s="1"/>
      <c r="AZ111" s="1"/>
    </row>
    <row r="112" spans="1:52" x14ac:dyDescent="0.3">
      <c r="A112" t="s">
        <v>527</v>
      </c>
      <c r="B112" t="s">
        <v>27</v>
      </c>
      <c r="C112" t="s">
        <v>127</v>
      </c>
      <c r="D112" t="s">
        <v>28</v>
      </c>
      <c r="E112" t="s">
        <v>29</v>
      </c>
      <c r="F112" t="s">
        <v>152</v>
      </c>
      <c r="G112" t="s">
        <v>528</v>
      </c>
      <c r="H112" s="5" t="s">
        <v>529</v>
      </c>
      <c r="J112" t="s">
        <v>530</v>
      </c>
      <c r="K112" t="s">
        <v>132</v>
      </c>
      <c r="L112">
        <v>2984309</v>
      </c>
      <c r="M112">
        <v>16</v>
      </c>
      <c r="N112">
        <v>2935</v>
      </c>
      <c r="O112" t="s">
        <v>133</v>
      </c>
      <c r="P112">
        <v>0</v>
      </c>
      <c r="Q112">
        <v>0</v>
      </c>
      <c r="R112">
        <v>0</v>
      </c>
      <c r="S112" t="s">
        <v>134</v>
      </c>
      <c r="T112" t="s">
        <v>127</v>
      </c>
      <c r="U112" t="s">
        <v>127</v>
      </c>
      <c r="V112" s="1">
        <v>43564.083333333336</v>
      </c>
      <c r="W112" s="1">
        <v>43564.083333333336</v>
      </c>
      <c r="X112" t="s">
        <v>467</v>
      </c>
      <c r="Z112">
        <v>2016</v>
      </c>
      <c r="AY112" s="1"/>
      <c r="AZ112" s="1"/>
    </row>
    <row r="113" spans="1:55" x14ac:dyDescent="0.3">
      <c r="A113" t="s">
        <v>531</v>
      </c>
      <c r="B113" t="s">
        <v>27</v>
      </c>
      <c r="C113" t="s">
        <v>127</v>
      </c>
      <c r="D113" t="s">
        <v>28</v>
      </c>
      <c r="E113" t="s">
        <v>29</v>
      </c>
      <c r="F113" t="s">
        <v>152</v>
      </c>
      <c r="G113" t="s">
        <v>532</v>
      </c>
      <c r="H113" s="5" t="s">
        <v>533</v>
      </c>
      <c r="J113" t="s">
        <v>534</v>
      </c>
      <c r="K113" t="s">
        <v>132</v>
      </c>
      <c r="L113">
        <v>2974112</v>
      </c>
      <c r="M113">
        <v>21</v>
      </c>
      <c r="N113">
        <v>2925</v>
      </c>
      <c r="O113" t="s">
        <v>133</v>
      </c>
      <c r="P113">
        <v>0</v>
      </c>
      <c r="Q113">
        <v>0</v>
      </c>
      <c r="R113">
        <v>0</v>
      </c>
      <c r="S113" t="s">
        <v>134</v>
      </c>
      <c r="T113" t="s">
        <v>127</v>
      </c>
      <c r="U113" t="s">
        <v>127</v>
      </c>
      <c r="V113" s="1">
        <v>43564.083333333336</v>
      </c>
      <c r="W113" s="1">
        <v>43564.083333333336</v>
      </c>
      <c r="X113" t="s">
        <v>467</v>
      </c>
      <c r="Z113">
        <v>2016</v>
      </c>
      <c r="AY113" s="1"/>
      <c r="AZ113" s="1"/>
    </row>
    <row r="114" spans="1:55" x14ac:dyDescent="0.3">
      <c r="A114" t="s">
        <v>535</v>
      </c>
      <c r="B114" t="s">
        <v>27</v>
      </c>
      <c r="C114" t="s">
        <v>127</v>
      </c>
      <c r="D114" t="s">
        <v>28</v>
      </c>
      <c r="E114" t="s">
        <v>29</v>
      </c>
      <c r="F114" t="s">
        <v>152</v>
      </c>
      <c r="G114" t="s">
        <v>536</v>
      </c>
      <c r="H114" s="5" t="s">
        <v>537</v>
      </c>
      <c r="J114" t="s">
        <v>538</v>
      </c>
      <c r="K114" t="s">
        <v>132</v>
      </c>
      <c r="L114">
        <v>3004914</v>
      </c>
      <c r="M114">
        <v>17</v>
      </c>
      <c r="N114">
        <v>2949</v>
      </c>
      <c r="O114" t="s">
        <v>133</v>
      </c>
      <c r="P114">
        <v>0</v>
      </c>
      <c r="Q114">
        <v>0</v>
      </c>
      <c r="R114">
        <v>0</v>
      </c>
      <c r="S114" t="s">
        <v>134</v>
      </c>
      <c r="T114" t="s">
        <v>127</v>
      </c>
      <c r="U114" t="s">
        <v>127</v>
      </c>
      <c r="V114" s="1">
        <v>43564.083333333336</v>
      </c>
      <c r="W114" s="1">
        <v>43564.083333333336</v>
      </c>
      <c r="X114" t="s">
        <v>467</v>
      </c>
      <c r="Z114">
        <v>2016</v>
      </c>
      <c r="AY114" s="1"/>
      <c r="AZ114" s="1"/>
    </row>
    <row r="115" spans="1:55" x14ac:dyDescent="0.3">
      <c r="A115" t="s">
        <v>539</v>
      </c>
      <c r="B115" t="s">
        <v>27</v>
      </c>
      <c r="C115" t="s">
        <v>127</v>
      </c>
      <c r="D115" t="s">
        <v>28</v>
      </c>
      <c r="E115" t="s">
        <v>29</v>
      </c>
      <c r="F115" t="s">
        <v>152</v>
      </c>
      <c r="G115" t="s">
        <v>540</v>
      </c>
      <c r="H115" s="5" t="s">
        <v>541</v>
      </c>
      <c r="J115" t="s">
        <v>542</v>
      </c>
      <c r="K115" t="s">
        <v>132</v>
      </c>
      <c r="L115">
        <v>2944681</v>
      </c>
      <c r="M115">
        <v>32</v>
      </c>
      <c r="N115">
        <v>2900</v>
      </c>
      <c r="O115" t="s">
        <v>133</v>
      </c>
      <c r="P115">
        <v>0</v>
      </c>
      <c r="Q115">
        <v>0</v>
      </c>
      <c r="R115">
        <v>0</v>
      </c>
      <c r="S115" t="s">
        <v>134</v>
      </c>
      <c r="T115" t="s">
        <v>127</v>
      </c>
      <c r="U115" t="s">
        <v>127</v>
      </c>
      <c r="V115" s="1">
        <v>43564.083333333336</v>
      </c>
      <c r="W115" s="1">
        <v>43564.083333333336</v>
      </c>
      <c r="X115" t="s">
        <v>467</v>
      </c>
      <c r="Z115">
        <v>2016</v>
      </c>
      <c r="AY115" s="1"/>
      <c r="AZ115" s="1"/>
    </row>
    <row r="116" spans="1:55" x14ac:dyDescent="0.3">
      <c r="A116" t="s">
        <v>543</v>
      </c>
      <c r="B116" t="s">
        <v>27</v>
      </c>
      <c r="C116" t="s">
        <v>127</v>
      </c>
      <c r="D116" t="s">
        <v>28</v>
      </c>
      <c r="E116" t="s">
        <v>29</v>
      </c>
      <c r="F116" t="s">
        <v>152</v>
      </c>
      <c r="G116" t="s">
        <v>544</v>
      </c>
      <c r="H116" s="5" t="s">
        <v>545</v>
      </c>
      <c r="J116" t="s">
        <v>546</v>
      </c>
      <c r="K116" t="s">
        <v>132</v>
      </c>
      <c r="L116">
        <v>2968689</v>
      </c>
      <c r="M116">
        <v>26</v>
      </c>
      <c r="N116">
        <v>2921</v>
      </c>
      <c r="O116" t="s">
        <v>133</v>
      </c>
      <c r="P116">
        <v>0</v>
      </c>
      <c r="Q116">
        <v>0</v>
      </c>
      <c r="R116">
        <v>0</v>
      </c>
      <c r="S116" t="s">
        <v>134</v>
      </c>
      <c r="T116" t="s">
        <v>127</v>
      </c>
      <c r="U116" t="s">
        <v>127</v>
      </c>
      <c r="V116" s="1">
        <v>43564.083333333336</v>
      </c>
      <c r="W116" s="1">
        <v>43564.083333333336</v>
      </c>
      <c r="X116" t="s">
        <v>467</v>
      </c>
      <c r="Z116">
        <v>2016</v>
      </c>
      <c r="AY116" s="1"/>
      <c r="AZ116" s="1"/>
    </row>
    <row r="117" spans="1:55" x14ac:dyDescent="0.3">
      <c r="A117" t="s">
        <v>547</v>
      </c>
      <c r="B117" t="s">
        <v>27</v>
      </c>
      <c r="C117" t="s">
        <v>127</v>
      </c>
      <c r="D117" t="s">
        <v>28</v>
      </c>
      <c r="E117" t="s">
        <v>29</v>
      </c>
      <c r="F117" t="s">
        <v>152</v>
      </c>
      <c r="G117" t="s">
        <v>548</v>
      </c>
      <c r="H117" t="s">
        <v>549</v>
      </c>
      <c r="J117" t="s">
        <v>550</v>
      </c>
      <c r="K117" t="s">
        <v>132</v>
      </c>
      <c r="L117">
        <v>2984130</v>
      </c>
      <c r="M117">
        <v>18</v>
      </c>
      <c r="N117">
        <v>2931</v>
      </c>
      <c r="O117" t="s">
        <v>133</v>
      </c>
      <c r="P117">
        <v>0</v>
      </c>
      <c r="Q117">
        <v>0</v>
      </c>
      <c r="R117">
        <v>0</v>
      </c>
      <c r="S117" t="s">
        <v>134</v>
      </c>
      <c r="T117" t="s">
        <v>127</v>
      </c>
      <c r="U117" t="s">
        <v>127</v>
      </c>
      <c r="V117" s="1">
        <v>43564.083333333336</v>
      </c>
      <c r="W117" s="1">
        <v>43564.083333333336</v>
      </c>
      <c r="X117" t="s">
        <v>467</v>
      </c>
      <c r="Z117">
        <v>2016</v>
      </c>
      <c r="AY117" s="1"/>
      <c r="AZ117" s="1"/>
    </row>
    <row r="118" spans="1:55" x14ac:dyDescent="0.3">
      <c r="A118" t="s">
        <v>551</v>
      </c>
      <c r="B118" t="s">
        <v>27</v>
      </c>
      <c r="C118" t="s">
        <v>127</v>
      </c>
      <c r="D118" t="s">
        <v>28</v>
      </c>
      <c r="E118" t="s">
        <v>29</v>
      </c>
      <c r="F118" t="s">
        <v>152</v>
      </c>
      <c r="G118" t="s">
        <v>552</v>
      </c>
      <c r="H118" s="5" t="s">
        <v>553</v>
      </c>
      <c r="J118" t="s">
        <v>554</v>
      </c>
      <c r="K118" t="s">
        <v>132</v>
      </c>
      <c r="L118">
        <v>3043564</v>
      </c>
      <c r="M118">
        <v>16</v>
      </c>
      <c r="N118">
        <v>2983</v>
      </c>
      <c r="O118" t="s">
        <v>133</v>
      </c>
      <c r="P118">
        <v>0</v>
      </c>
      <c r="Q118">
        <v>0</v>
      </c>
      <c r="R118">
        <v>0</v>
      </c>
      <c r="S118" t="s">
        <v>134</v>
      </c>
      <c r="T118" t="s">
        <v>127</v>
      </c>
      <c r="U118" t="s">
        <v>127</v>
      </c>
      <c r="V118" s="1">
        <v>43564.083333333336</v>
      </c>
      <c r="W118" s="1">
        <v>43564.083333333336</v>
      </c>
      <c r="X118" t="s">
        <v>467</v>
      </c>
      <c r="Z118">
        <v>2016</v>
      </c>
      <c r="AY118" s="1"/>
      <c r="AZ118" s="1"/>
      <c r="BC118" s="2"/>
    </row>
    <row r="119" spans="1:55" x14ac:dyDescent="0.3">
      <c r="A119" t="s">
        <v>555</v>
      </c>
      <c r="B119" t="s">
        <v>27</v>
      </c>
      <c r="C119" t="s">
        <v>127</v>
      </c>
      <c r="D119" t="s">
        <v>28</v>
      </c>
      <c r="E119" t="s">
        <v>556</v>
      </c>
      <c r="F119" t="s">
        <v>152</v>
      </c>
      <c r="G119" t="s">
        <v>557</v>
      </c>
      <c r="H119" s="5" t="s">
        <v>558</v>
      </c>
      <c r="J119" t="s">
        <v>559</v>
      </c>
      <c r="K119" t="s">
        <v>132</v>
      </c>
      <c r="L119">
        <v>3231348</v>
      </c>
      <c r="M119">
        <v>27</v>
      </c>
      <c r="N119">
        <v>3215</v>
      </c>
      <c r="O119" t="s">
        <v>133</v>
      </c>
      <c r="P119">
        <v>0</v>
      </c>
      <c r="Q119">
        <v>0</v>
      </c>
      <c r="R119">
        <v>0</v>
      </c>
      <c r="S119" t="s">
        <v>134</v>
      </c>
      <c r="T119" t="s">
        <v>127</v>
      </c>
      <c r="U119" t="s">
        <v>127</v>
      </c>
      <c r="V119" s="1">
        <v>43564.083333333336</v>
      </c>
      <c r="W119" s="1">
        <v>43564.083333333336</v>
      </c>
      <c r="X119" t="s">
        <v>467</v>
      </c>
      <c r="Z119">
        <v>2016</v>
      </c>
      <c r="AY119" s="1"/>
      <c r="AZ119" s="1"/>
      <c r="BC119" s="2"/>
    </row>
    <row r="120" spans="1:55" x14ac:dyDescent="0.3">
      <c r="A120" t="s">
        <v>560</v>
      </c>
      <c r="B120" t="s">
        <v>27</v>
      </c>
      <c r="C120" t="s">
        <v>127</v>
      </c>
      <c r="D120" t="s">
        <v>28</v>
      </c>
      <c r="E120" t="s">
        <v>29</v>
      </c>
      <c r="F120" t="s">
        <v>474</v>
      </c>
      <c r="G120" t="s">
        <v>561</v>
      </c>
      <c r="H120" s="5" t="s">
        <v>562</v>
      </c>
      <c r="J120" t="s">
        <v>563</v>
      </c>
      <c r="K120" t="s">
        <v>132</v>
      </c>
      <c r="L120">
        <v>3020261</v>
      </c>
      <c r="M120">
        <v>31</v>
      </c>
      <c r="N120">
        <v>2995</v>
      </c>
      <c r="O120" t="s">
        <v>133</v>
      </c>
      <c r="P120">
        <v>0</v>
      </c>
      <c r="Q120">
        <v>0</v>
      </c>
      <c r="R120">
        <v>0</v>
      </c>
      <c r="S120" t="s">
        <v>134</v>
      </c>
      <c r="T120" t="s">
        <v>127</v>
      </c>
      <c r="U120" t="s">
        <v>127</v>
      </c>
      <c r="V120" s="1">
        <v>43564.083333333336</v>
      </c>
      <c r="W120" s="1">
        <v>43564.083333333336</v>
      </c>
      <c r="X120" t="s">
        <v>135</v>
      </c>
      <c r="Y120" t="s">
        <v>478</v>
      </c>
      <c r="Z120">
        <v>2012</v>
      </c>
      <c r="AY120" s="1"/>
      <c r="AZ120" s="1"/>
    </row>
    <row r="121" spans="1:55" x14ac:dyDescent="0.3">
      <c r="A121" s="3" t="s">
        <v>564</v>
      </c>
      <c r="B121" s="3" t="s">
        <v>27</v>
      </c>
      <c r="C121" s="3" t="s">
        <v>127</v>
      </c>
      <c r="D121" s="3" t="s">
        <v>28</v>
      </c>
      <c r="E121" s="3" t="s">
        <v>565</v>
      </c>
      <c r="F121" s="3" t="s">
        <v>152</v>
      </c>
      <c r="G121" s="3" t="s">
        <v>566</v>
      </c>
      <c r="H121" s="3"/>
      <c r="I121" s="3"/>
      <c r="J121" s="3" t="s">
        <v>567</v>
      </c>
      <c r="K121" s="3" t="s">
        <v>568</v>
      </c>
      <c r="L121" s="3">
        <v>3092118</v>
      </c>
      <c r="M121" s="3">
        <v>18</v>
      </c>
      <c r="N121" s="3">
        <v>3066</v>
      </c>
      <c r="O121" s="3" t="s">
        <v>133</v>
      </c>
      <c r="P121" s="3">
        <v>0</v>
      </c>
      <c r="Q121" s="3">
        <v>0</v>
      </c>
      <c r="R121" s="3">
        <v>0</v>
      </c>
      <c r="S121" s="3" t="s">
        <v>134</v>
      </c>
      <c r="T121" s="3" t="s">
        <v>127</v>
      </c>
      <c r="U121" s="3" t="s">
        <v>127</v>
      </c>
      <c r="V121" s="4">
        <v>43563.083333333336</v>
      </c>
      <c r="W121" s="4">
        <v>43563.083333333336</v>
      </c>
      <c r="X121" s="3"/>
      <c r="Y121" s="3"/>
      <c r="Z121" s="3"/>
      <c r="AY121" s="1"/>
      <c r="AZ121" s="1"/>
    </row>
    <row r="122" spans="1:55" x14ac:dyDescent="0.3">
      <c r="A122" t="s">
        <v>569</v>
      </c>
      <c r="B122" t="s">
        <v>27</v>
      </c>
      <c r="C122" t="s">
        <v>127</v>
      </c>
      <c r="D122" t="s">
        <v>28</v>
      </c>
      <c r="E122" t="s">
        <v>29</v>
      </c>
      <c r="F122" t="s">
        <v>570</v>
      </c>
      <c r="G122" t="s">
        <v>571</v>
      </c>
      <c r="H122" s="5" t="s">
        <v>572</v>
      </c>
      <c r="J122" t="s">
        <v>573</v>
      </c>
      <c r="K122" t="s">
        <v>132</v>
      </c>
      <c r="L122">
        <v>3100744</v>
      </c>
      <c r="M122">
        <v>34</v>
      </c>
      <c r="N122">
        <v>3085</v>
      </c>
      <c r="O122" t="s">
        <v>133</v>
      </c>
      <c r="P122">
        <v>0</v>
      </c>
      <c r="Q122">
        <v>0</v>
      </c>
      <c r="R122">
        <v>0</v>
      </c>
      <c r="S122" t="s">
        <v>134</v>
      </c>
      <c r="T122" t="s">
        <v>127</v>
      </c>
      <c r="U122" t="s">
        <v>127</v>
      </c>
      <c r="V122" s="1">
        <v>43563.083333333336</v>
      </c>
      <c r="W122" s="1">
        <v>43563.083333333336</v>
      </c>
      <c r="X122" t="s">
        <v>574</v>
      </c>
      <c r="Z122">
        <v>2014</v>
      </c>
      <c r="AY122" s="1"/>
      <c r="AZ122" s="1"/>
    </row>
    <row r="123" spans="1:55" x14ac:dyDescent="0.3">
      <c r="A123" t="s">
        <v>575</v>
      </c>
      <c r="B123" t="s">
        <v>27</v>
      </c>
      <c r="C123" t="s">
        <v>127</v>
      </c>
      <c r="D123" t="s">
        <v>28</v>
      </c>
      <c r="E123" t="s">
        <v>576</v>
      </c>
      <c r="F123" t="s">
        <v>152</v>
      </c>
      <c r="G123" t="s">
        <v>577</v>
      </c>
      <c r="H123" s="5" t="s">
        <v>578</v>
      </c>
      <c r="J123" t="s">
        <v>579</v>
      </c>
      <c r="K123" t="s">
        <v>580</v>
      </c>
      <c r="L123">
        <v>3126172</v>
      </c>
      <c r="M123">
        <v>24</v>
      </c>
      <c r="N123">
        <v>3139</v>
      </c>
      <c r="O123" t="s">
        <v>133</v>
      </c>
      <c r="P123">
        <v>0</v>
      </c>
      <c r="Q123">
        <v>0</v>
      </c>
      <c r="R123">
        <v>0</v>
      </c>
      <c r="S123" t="s">
        <v>134</v>
      </c>
      <c r="T123" t="s">
        <v>127</v>
      </c>
      <c r="U123" t="s">
        <v>127</v>
      </c>
      <c r="V123" s="1">
        <v>43563.083333333336</v>
      </c>
      <c r="W123" s="1">
        <v>43563.083333333336</v>
      </c>
      <c r="X123" t="s">
        <v>581</v>
      </c>
      <c r="Y123" t="s">
        <v>582</v>
      </c>
      <c r="Z123">
        <v>2009</v>
      </c>
      <c r="AY123" s="1"/>
      <c r="AZ123" s="1"/>
      <c r="BC123" s="2"/>
    </row>
    <row r="124" spans="1:55" x14ac:dyDescent="0.3">
      <c r="A124" s="3" t="s">
        <v>583</v>
      </c>
      <c r="B124" s="3" t="s">
        <v>27</v>
      </c>
      <c r="C124" s="3" t="s">
        <v>127</v>
      </c>
      <c r="D124" s="3" t="s">
        <v>28</v>
      </c>
      <c r="E124" s="3" t="s">
        <v>29</v>
      </c>
      <c r="F124" s="3" t="s">
        <v>584</v>
      </c>
      <c r="G124" s="3" t="s">
        <v>585</v>
      </c>
      <c r="H124" s="3"/>
      <c r="I124" s="3"/>
      <c r="J124" s="3" t="s">
        <v>586</v>
      </c>
      <c r="K124" s="3" t="s">
        <v>587</v>
      </c>
      <c r="L124" s="3">
        <v>3189499</v>
      </c>
      <c r="M124" s="3">
        <v>29</v>
      </c>
      <c r="N124" s="3">
        <v>3182</v>
      </c>
      <c r="O124" s="3" t="s">
        <v>133</v>
      </c>
      <c r="P124" s="3">
        <v>0</v>
      </c>
      <c r="Q124" s="3">
        <v>0</v>
      </c>
      <c r="R124" s="3">
        <v>0</v>
      </c>
      <c r="S124" s="3" t="s">
        <v>134</v>
      </c>
      <c r="T124" s="3" t="s">
        <v>127</v>
      </c>
      <c r="U124" s="3" t="s">
        <v>127</v>
      </c>
      <c r="V124" s="4">
        <v>43563.083333333336</v>
      </c>
      <c r="W124" s="4">
        <v>43563.083333333336</v>
      </c>
      <c r="X124" s="3"/>
      <c r="Y124" s="3"/>
      <c r="Z124" s="3"/>
      <c r="AY124" s="1"/>
      <c r="AZ124" s="1"/>
    </row>
    <row r="125" spans="1:55" x14ac:dyDescent="0.3">
      <c r="A125" s="3" t="s">
        <v>588</v>
      </c>
      <c r="B125" s="3" t="s">
        <v>27</v>
      </c>
      <c r="C125" s="3" t="s">
        <v>127</v>
      </c>
      <c r="D125" s="3" t="s">
        <v>28</v>
      </c>
      <c r="E125" s="3" t="s">
        <v>29</v>
      </c>
      <c r="F125" s="3" t="s">
        <v>584</v>
      </c>
      <c r="G125" s="3" t="s">
        <v>589</v>
      </c>
      <c r="H125" s="3"/>
      <c r="I125" s="3"/>
      <c r="J125" s="3" t="s">
        <v>590</v>
      </c>
      <c r="K125" s="3" t="s">
        <v>568</v>
      </c>
      <c r="L125" s="3">
        <v>3061777</v>
      </c>
      <c r="M125" s="3">
        <v>34</v>
      </c>
      <c r="N125" s="3">
        <v>3037</v>
      </c>
      <c r="O125" s="3" t="s">
        <v>133</v>
      </c>
      <c r="P125" s="3">
        <v>0</v>
      </c>
      <c r="Q125" s="3">
        <v>0</v>
      </c>
      <c r="R125" s="3">
        <v>0</v>
      </c>
      <c r="S125" s="3" t="s">
        <v>134</v>
      </c>
      <c r="T125" s="3" t="s">
        <v>127</v>
      </c>
      <c r="U125" s="3" t="s">
        <v>127</v>
      </c>
      <c r="V125" s="4">
        <v>43563.083333333336</v>
      </c>
      <c r="W125" s="4">
        <v>43563.083333333336</v>
      </c>
      <c r="X125" s="3"/>
      <c r="Y125" s="3"/>
      <c r="Z125" s="3"/>
      <c r="AY125" s="1"/>
      <c r="AZ125" s="1"/>
    </row>
    <row r="126" spans="1:55" x14ac:dyDescent="0.3">
      <c r="A126" s="3" t="s">
        <v>591</v>
      </c>
      <c r="B126" s="3" t="s">
        <v>27</v>
      </c>
      <c r="C126" s="3" t="s">
        <v>127</v>
      </c>
      <c r="D126" s="3" t="s">
        <v>28</v>
      </c>
      <c r="E126" s="3" t="s">
        <v>29</v>
      </c>
      <c r="F126" s="3" t="s">
        <v>584</v>
      </c>
      <c r="G126" s="3" t="s">
        <v>592</v>
      </c>
      <c r="H126" s="3"/>
      <c r="I126" s="3"/>
      <c r="J126" s="3" t="s">
        <v>593</v>
      </c>
      <c r="K126" s="3" t="s">
        <v>568</v>
      </c>
      <c r="L126" s="3">
        <v>3065256</v>
      </c>
      <c r="M126" s="3">
        <v>53</v>
      </c>
      <c r="N126" s="3">
        <v>3044</v>
      </c>
      <c r="O126" s="3" t="s">
        <v>133</v>
      </c>
      <c r="P126" s="3">
        <v>0</v>
      </c>
      <c r="Q126" s="3">
        <v>0</v>
      </c>
      <c r="R126" s="3">
        <v>0</v>
      </c>
      <c r="S126" s="3" t="s">
        <v>134</v>
      </c>
      <c r="T126" s="3" t="s">
        <v>127</v>
      </c>
      <c r="U126" s="3" t="s">
        <v>127</v>
      </c>
      <c r="V126" s="4">
        <v>43563.083333333336</v>
      </c>
      <c r="W126" s="4">
        <v>43563.083333333336</v>
      </c>
      <c r="X126" s="3"/>
      <c r="Y126" s="3"/>
      <c r="Z126" s="3"/>
      <c r="AY126" s="1"/>
      <c r="AZ126" s="1"/>
      <c r="BC126" s="2"/>
    </row>
    <row r="127" spans="1:55" x14ac:dyDescent="0.3">
      <c r="A127" s="3" t="s">
        <v>594</v>
      </c>
      <c r="B127" s="3" t="s">
        <v>27</v>
      </c>
      <c r="C127" s="3" t="s">
        <v>127</v>
      </c>
      <c r="D127" s="3" t="s">
        <v>28</v>
      </c>
      <c r="E127" s="3" t="s">
        <v>29</v>
      </c>
      <c r="F127" s="3" t="s">
        <v>584</v>
      </c>
      <c r="G127" s="3" t="s">
        <v>595</v>
      </c>
      <c r="H127" s="3"/>
      <c r="I127" s="3"/>
      <c r="J127" s="3" t="s">
        <v>596</v>
      </c>
      <c r="K127" s="3" t="s">
        <v>597</v>
      </c>
      <c r="L127" s="3">
        <v>3099176</v>
      </c>
      <c r="M127" s="3">
        <v>29</v>
      </c>
      <c r="N127" s="3">
        <v>3077</v>
      </c>
      <c r="O127" s="3" t="s">
        <v>133</v>
      </c>
      <c r="P127" s="3">
        <v>0</v>
      </c>
      <c r="Q127" s="3">
        <v>0</v>
      </c>
      <c r="R127" s="3">
        <v>0</v>
      </c>
      <c r="S127" s="3" t="s">
        <v>134</v>
      </c>
      <c r="T127" s="3" t="s">
        <v>127</v>
      </c>
      <c r="U127" s="3" t="s">
        <v>127</v>
      </c>
      <c r="V127" s="4">
        <v>43563.083333333336</v>
      </c>
      <c r="W127" s="4">
        <v>43563.083333333336</v>
      </c>
      <c r="X127" s="3"/>
      <c r="Y127" s="3"/>
      <c r="Z127" s="3"/>
      <c r="AY127" s="1"/>
      <c r="AZ127" s="1"/>
    </row>
    <row r="128" spans="1:55" x14ac:dyDescent="0.3">
      <c r="A128" s="3" t="s">
        <v>598</v>
      </c>
      <c r="B128" s="3" t="s">
        <v>27</v>
      </c>
      <c r="C128" s="3" t="s">
        <v>127</v>
      </c>
      <c r="D128" s="3" t="s">
        <v>28</v>
      </c>
      <c r="E128" s="3" t="s">
        <v>29</v>
      </c>
      <c r="F128" s="3" t="s">
        <v>599</v>
      </c>
      <c r="G128" s="3" t="s">
        <v>600</v>
      </c>
      <c r="H128" s="3"/>
      <c r="I128" s="3"/>
      <c r="J128" s="3" t="s">
        <v>601</v>
      </c>
      <c r="K128" s="3" t="s">
        <v>602</v>
      </c>
      <c r="L128" s="3">
        <v>2932547</v>
      </c>
      <c r="M128" s="3">
        <v>35</v>
      </c>
      <c r="N128" s="3">
        <v>2893</v>
      </c>
      <c r="O128" s="3" t="s">
        <v>133</v>
      </c>
      <c r="P128" s="3">
        <v>0</v>
      </c>
      <c r="Q128" s="3">
        <v>0</v>
      </c>
      <c r="R128" s="3">
        <v>0</v>
      </c>
      <c r="S128" s="3" t="s">
        <v>134</v>
      </c>
      <c r="T128" s="3" t="s">
        <v>127</v>
      </c>
      <c r="U128" s="3" t="s">
        <v>127</v>
      </c>
      <c r="V128" s="4">
        <v>43563.083333333336</v>
      </c>
      <c r="W128" s="4">
        <v>43563.083333333336</v>
      </c>
      <c r="X128" s="3"/>
      <c r="Y128" s="3"/>
      <c r="Z128" s="3"/>
      <c r="AY128" s="1"/>
      <c r="AZ128" s="1"/>
    </row>
    <row r="129" spans="1:52" x14ac:dyDescent="0.3">
      <c r="A129" t="s">
        <v>603</v>
      </c>
      <c r="B129" t="s">
        <v>27</v>
      </c>
      <c r="C129" t="s">
        <v>127</v>
      </c>
      <c r="D129" t="s">
        <v>28</v>
      </c>
      <c r="E129" t="s">
        <v>29</v>
      </c>
      <c r="F129" s="6" t="s">
        <v>599</v>
      </c>
      <c r="G129" t="s">
        <v>604</v>
      </c>
      <c r="H129" s="5" t="s">
        <v>605</v>
      </c>
      <c r="J129" t="s">
        <v>606</v>
      </c>
      <c r="K129" t="s">
        <v>607</v>
      </c>
      <c r="L129">
        <v>3048702</v>
      </c>
      <c r="M129">
        <v>25</v>
      </c>
      <c r="N129">
        <v>3043</v>
      </c>
      <c r="O129" t="s">
        <v>133</v>
      </c>
      <c r="P129">
        <v>0</v>
      </c>
      <c r="Q129">
        <v>0</v>
      </c>
      <c r="R129">
        <v>0</v>
      </c>
      <c r="S129" t="s">
        <v>134</v>
      </c>
      <c r="T129" t="s">
        <v>127</v>
      </c>
      <c r="U129" t="s">
        <v>127</v>
      </c>
      <c r="V129" s="1">
        <v>43563.083333333336</v>
      </c>
      <c r="W129" s="1">
        <v>43563.083333333336</v>
      </c>
      <c r="X129" t="s">
        <v>135</v>
      </c>
      <c r="Y129" t="s">
        <v>157</v>
      </c>
      <c r="Z129">
        <v>2001</v>
      </c>
      <c r="AY129" s="1"/>
      <c r="AZ129" s="1"/>
    </row>
    <row r="130" spans="1:52" x14ac:dyDescent="0.3">
      <c r="A130" t="s">
        <v>608</v>
      </c>
      <c r="B130" t="s">
        <v>27</v>
      </c>
      <c r="C130" t="s">
        <v>127</v>
      </c>
      <c r="D130" t="s">
        <v>28</v>
      </c>
      <c r="E130" t="s">
        <v>29</v>
      </c>
      <c r="F130" t="s">
        <v>599</v>
      </c>
      <c r="G130" t="s">
        <v>609</v>
      </c>
      <c r="H130" t="s">
        <v>610</v>
      </c>
      <c r="J130" t="s">
        <v>611</v>
      </c>
      <c r="K130" t="s">
        <v>612</v>
      </c>
      <c r="L130">
        <v>3079909</v>
      </c>
      <c r="M130">
        <v>19</v>
      </c>
      <c r="N130">
        <v>3064</v>
      </c>
      <c r="O130" t="s">
        <v>133</v>
      </c>
      <c r="P130">
        <v>0</v>
      </c>
      <c r="Q130">
        <v>0</v>
      </c>
      <c r="R130">
        <v>0</v>
      </c>
      <c r="S130" t="s">
        <v>134</v>
      </c>
      <c r="T130" t="s">
        <v>127</v>
      </c>
      <c r="U130" t="s">
        <v>127</v>
      </c>
      <c r="V130" s="1">
        <v>43563.083333333336</v>
      </c>
      <c r="W130" s="1">
        <v>43563.083333333336</v>
      </c>
      <c r="X130" t="s">
        <v>251</v>
      </c>
      <c r="Z130" s="2" t="s">
        <v>36</v>
      </c>
      <c r="AY130" s="1"/>
      <c r="AZ130" s="1"/>
    </row>
    <row r="131" spans="1:52" x14ac:dyDescent="0.3">
      <c r="A131" t="s">
        <v>613</v>
      </c>
      <c r="B131" t="s">
        <v>27</v>
      </c>
      <c r="C131" t="s">
        <v>127</v>
      </c>
      <c r="D131" t="s">
        <v>28</v>
      </c>
      <c r="E131" t="s">
        <v>29</v>
      </c>
      <c r="F131" t="s">
        <v>474</v>
      </c>
      <c r="G131" t="s">
        <v>614</v>
      </c>
      <c r="H131" s="5" t="s">
        <v>615</v>
      </c>
      <c r="J131" t="s">
        <v>616</v>
      </c>
      <c r="K131" t="s">
        <v>132</v>
      </c>
      <c r="L131">
        <v>3141185</v>
      </c>
      <c r="M131">
        <v>38</v>
      </c>
      <c r="N131">
        <v>3110</v>
      </c>
      <c r="O131" t="s">
        <v>133</v>
      </c>
      <c r="P131">
        <v>0</v>
      </c>
      <c r="Q131">
        <v>0</v>
      </c>
      <c r="R131">
        <v>0</v>
      </c>
      <c r="S131" t="s">
        <v>134</v>
      </c>
      <c r="T131" t="s">
        <v>127</v>
      </c>
      <c r="U131" t="s">
        <v>127</v>
      </c>
      <c r="V131" s="1">
        <v>43563.083333333336</v>
      </c>
      <c r="W131" s="1">
        <v>43563.083333333336</v>
      </c>
      <c r="X131" t="s">
        <v>135</v>
      </c>
      <c r="Y131" t="s">
        <v>478</v>
      </c>
      <c r="Z131">
        <v>2011</v>
      </c>
      <c r="AY131" s="1"/>
      <c r="AZ131" s="1"/>
    </row>
    <row r="132" spans="1:52" x14ac:dyDescent="0.3">
      <c r="A132" t="s">
        <v>617</v>
      </c>
      <c r="B132" t="s">
        <v>27</v>
      </c>
      <c r="C132" t="s">
        <v>127</v>
      </c>
      <c r="D132" t="s">
        <v>28</v>
      </c>
      <c r="E132" t="s">
        <v>29</v>
      </c>
      <c r="F132" t="s">
        <v>474</v>
      </c>
      <c r="G132" t="s">
        <v>618</v>
      </c>
      <c r="H132" s="5" t="s">
        <v>619</v>
      </c>
      <c r="J132" t="s">
        <v>620</v>
      </c>
      <c r="K132" t="s">
        <v>132</v>
      </c>
      <c r="L132">
        <v>3089448</v>
      </c>
      <c r="M132">
        <v>37</v>
      </c>
      <c r="N132">
        <v>3065</v>
      </c>
      <c r="O132" t="s">
        <v>133</v>
      </c>
      <c r="P132">
        <v>0</v>
      </c>
      <c r="Q132">
        <v>0</v>
      </c>
      <c r="R132">
        <v>0</v>
      </c>
      <c r="S132" t="s">
        <v>134</v>
      </c>
      <c r="T132" t="s">
        <v>127</v>
      </c>
      <c r="U132" t="s">
        <v>127</v>
      </c>
      <c r="V132" s="1">
        <v>43563.083333333336</v>
      </c>
      <c r="W132" s="1">
        <v>43563.083333333336</v>
      </c>
      <c r="X132" t="s">
        <v>135</v>
      </c>
      <c r="Y132" t="s">
        <v>478</v>
      </c>
      <c r="Z132">
        <v>2011</v>
      </c>
      <c r="AY132" s="1"/>
      <c r="AZ132" s="1"/>
    </row>
    <row r="133" spans="1:52" x14ac:dyDescent="0.3">
      <c r="A133" t="s">
        <v>621</v>
      </c>
      <c r="B133" t="s">
        <v>27</v>
      </c>
      <c r="C133" t="s">
        <v>127</v>
      </c>
      <c r="D133" t="s">
        <v>28</v>
      </c>
      <c r="E133" t="s">
        <v>29</v>
      </c>
      <c r="F133" t="s">
        <v>474</v>
      </c>
      <c r="G133" t="s">
        <v>622</v>
      </c>
      <c r="H133" s="5" t="s">
        <v>623</v>
      </c>
      <c r="J133" t="s">
        <v>624</v>
      </c>
      <c r="K133" t="s">
        <v>132</v>
      </c>
      <c r="L133">
        <v>3046692</v>
      </c>
      <c r="M133">
        <v>32</v>
      </c>
      <c r="N133">
        <v>3015</v>
      </c>
      <c r="O133" t="s">
        <v>133</v>
      </c>
      <c r="P133">
        <v>0</v>
      </c>
      <c r="Q133">
        <v>0</v>
      </c>
      <c r="R133">
        <v>0</v>
      </c>
      <c r="S133" t="s">
        <v>134</v>
      </c>
      <c r="T133" t="s">
        <v>127</v>
      </c>
      <c r="U133" t="s">
        <v>127</v>
      </c>
      <c r="V133" s="1">
        <v>43563.083333333336</v>
      </c>
      <c r="W133" s="1">
        <v>43563.083333333336</v>
      </c>
      <c r="X133" t="s">
        <v>135</v>
      </c>
      <c r="Y133" t="s">
        <v>478</v>
      </c>
      <c r="Z133">
        <v>2011</v>
      </c>
      <c r="AY133" s="1"/>
      <c r="AZ133" s="1"/>
    </row>
    <row r="134" spans="1:52" x14ac:dyDescent="0.3">
      <c r="A134" t="s">
        <v>625</v>
      </c>
      <c r="B134" t="s">
        <v>27</v>
      </c>
      <c r="C134" t="s">
        <v>127</v>
      </c>
      <c r="D134" t="s">
        <v>28</v>
      </c>
      <c r="E134" t="s">
        <v>29</v>
      </c>
      <c r="F134" t="s">
        <v>474</v>
      </c>
      <c r="G134" t="s">
        <v>626</v>
      </c>
      <c r="H134" s="5" t="s">
        <v>627</v>
      </c>
      <c r="J134" t="s">
        <v>628</v>
      </c>
      <c r="K134" t="s">
        <v>629</v>
      </c>
      <c r="L134">
        <v>3003840</v>
      </c>
      <c r="M134">
        <v>67</v>
      </c>
      <c r="N134">
        <v>2996</v>
      </c>
      <c r="O134" t="s">
        <v>133</v>
      </c>
      <c r="P134">
        <v>0</v>
      </c>
      <c r="Q134">
        <v>0</v>
      </c>
      <c r="R134">
        <v>0</v>
      </c>
      <c r="S134" t="s">
        <v>134</v>
      </c>
      <c r="T134" t="s">
        <v>127</v>
      </c>
      <c r="U134" t="s">
        <v>127</v>
      </c>
      <c r="V134" s="1">
        <v>43563.083333333336</v>
      </c>
      <c r="W134" s="1">
        <v>43563.083333333336</v>
      </c>
      <c r="X134" t="s">
        <v>135</v>
      </c>
      <c r="Y134" t="s">
        <v>478</v>
      </c>
      <c r="Z134">
        <v>2010</v>
      </c>
      <c r="AY134" s="1"/>
      <c r="AZ134" s="1"/>
    </row>
    <row r="135" spans="1:52" x14ac:dyDescent="0.3">
      <c r="A135" t="s">
        <v>630</v>
      </c>
      <c r="B135" t="s">
        <v>27</v>
      </c>
      <c r="C135" t="s">
        <v>127</v>
      </c>
      <c r="D135" t="s">
        <v>28</v>
      </c>
      <c r="E135" t="s">
        <v>29</v>
      </c>
      <c r="F135" t="s">
        <v>474</v>
      </c>
      <c r="G135" t="s">
        <v>631</v>
      </c>
      <c r="H135" s="5" t="s">
        <v>632</v>
      </c>
      <c r="J135" t="s">
        <v>633</v>
      </c>
      <c r="K135" t="s">
        <v>132</v>
      </c>
      <c r="L135">
        <v>2936916</v>
      </c>
      <c r="M135">
        <v>219</v>
      </c>
      <c r="N135">
        <v>2958</v>
      </c>
      <c r="O135" t="s">
        <v>133</v>
      </c>
      <c r="P135">
        <v>0</v>
      </c>
      <c r="Q135">
        <v>0</v>
      </c>
      <c r="R135">
        <v>0</v>
      </c>
      <c r="S135" t="s">
        <v>134</v>
      </c>
      <c r="T135" t="s">
        <v>127</v>
      </c>
      <c r="U135" t="s">
        <v>127</v>
      </c>
      <c r="V135" s="1">
        <v>43563.083333333336</v>
      </c>
      <c r="W135" s="1">
        <v>43563.083333333336</v>
      </c>
      <c r="X135" t="s">
        <v>135</v>
      </c>
      <c r="Y135" t="s">
        <v>478</v>
      </c>
      <c r="Z135">
        <v>2010</v>
      </c>
      <c r="AY135" s="1"/>
      <c r="AZ135" s="1"/>
    </row>
    <row r="136" spans="1:52" x14ac:dyDescent="0.3">
      <c r="A136" t="s">
        <v>634</v>
      </c>
      <c r="B136" t="s">
        <v>27</v>
      </c>
      <c r="C136" t="s">
        <v>127</v>
      </c>
      <c r="D136" t="s">
        <v>28</v>
      </c>
      <c r="E136" t="s">
        <v>29</v>
      </c>
      <c r="F136" t="s">
        <v>474</v>
      </c>
      <c r="G136" t="s">
        <v>635</v>
      </c>
      <c r="H136" s="5" t="s">
        <v>636</v>
      </c>
      <c r="J136" t="s">
        <v>637</v>
      </c>
      <c r="K136" t="s">
        <v>638</v>
      </c>
      <c r="L136">
        <v>2951102</v>
      </c>
      <c r="M136">
        <v>187</v>
      </c>
      <c r="N136">
        <v>2970</v>
      </c>
      <c r="O136" t="s">
        <v>133</v>
      </c>
      <c r="P136">
        <v>0</v>
      </c>
      <c r="Q136">
        <v>0</v>
      </c>
      <c r="R136">
        <v>0</v>
      </c>
      <c r="S136" t="s">
        <v>134</v>
      </c>
      <c r="T136" t="s">
        <v>127</v>
      </c>
      <c r="U136" t="s">
        <v>127</v>
      </c>
      <c r="V136" s="1">
        <v>43563.083333333336</v>
      </c>
      <c r="W136" s="1">
        <v>43563.083333333336</v>
      </c>
      <c r="X136" t="s">
        <v>135</v>
      </c>
      <c r="Y136" t="s">
        <v>478</v>
      </c>
      <c r="Z136">
        <v>2010</v>
      </c>
      <c r="AY136" s="1"/>
      <c r="AZ136" s="1"/>
    </row>
    <row r="137" spans="1:52" x14ac:dyDescent="0.3">
      <c r="A137" t="s">
        <v>639</v>
      </c>
      <c r="B137" t="s">
        <v>27</v>
      </c>
      <c r="C137" t="s">
        <v>127</v>
      </c>
      <c r="D137" t="s">
        <v>28</v>
      </c>
      <c r="E137" t="s">
        <v>29</v>
      </c>
      <c r="F137" t="s">
        <v>474</v>
      </c>
      <c r="G137" t="s">
        <v>640</v>
      </c>
      <c r="H137" s="5" t="s">
        <v>641</v>
      </c>
      <c r="J137" t="s">
        <v>642</v>
      </c>
      <c r="K137" t="s">
        <v>132</v>
      </c>
      <c r="L137">
        <v>2927801</v>
      </c>
      <c r="M137">
        <v>125</v>
      </c>
      <c r="N137">
        <v>2939</v>
      </c>
      <c r="O137" t="s">
        <v>133</v>
      </c>
      <c r="P137">
        <v>0</v>
      </c>
      <c r="Q137">
        <v>0</v>
      </c>
      <c r="R137">
        <v>0</v>
      </c>
      <c r="S137" t="s">
        <v>134</v>
      </c>
      <c r="T137" t="s">
        <v>127</v>
      </c>
      <c r="U137" t="s">
        <v>127</v>
      </c>
      <c r="V137" s="1">
        <v>43563.083333333336</v>
      </c>
      <c r="W137" s="1">
        <v>43563.083333333336</v>
      </c>
      <c r="X137" t="s">
        <v>135</v>
      </c>
      <c r="Y137" t="s">
        <v>478</v>
      </c>
      <c r="Z137">
        <v>2009</v>
      </c>
      <c r="AY137" s="1"/>
      <c r="AZ137" s="1"/>
    </row>
    <row r="138" spans="1:52" x14ac:dyDescent="0.3">
      <c r="A138" t="s">
        <v>643</v>
      </c>
      <c r="B138" t="s">
        <v>27</v>
      </c>
      <c r="C138" t="s">
        <v>127</v>
      </c>
      <c r="D138" t="s">
        <v>28</v>
      </c>
      <c r="E138" t="s">
        <v>29</v>
      </c>
      <c r="F138" t="s">
        <v>474</v>
      </c>
      <c r="G138" t="s">
        <v>644</v>
      </c>
      <c r="H138" s="5" t="s">
        <v>645</v>
      </c>
      <c r="J138" t="s">
        <v>646</v>
      </c>
      <c r="K138" t="s">
        <v>132</v>
      </c>
      <c r="L138">
        <v>2932628</v>
      </c>
      <c r="M138">
        <v>93</v>
      </c>
      <c r="N138">
        <v>2934</v>
      </c>
      <c r="O138" t="s">
        <v>133</v>
      </c>
      <c r="P138">
        <v>0</v>
      </c>
      <c r="Q138">
        <v>0</v>
      </c>
      <c r="R138">
        <v>0</v>
      </c>
      <c r="S138" t="s">
        <v>134</v>
      </c>
      <c r="T138" t="s">
        <v>127</v>
      </c>
      <c r="U138" t="s">
        <v>127</v>
      </c>
      <c r="V138" s="1">
        <v>43563.083333333336</v>
      </c>
      <c r="W138" s="1">
        <v>43563.083333333336</v>
      </c>
      <c r="X138" t="s">
        <v>135</v>
      </c>
      <c r="Y138" t="s">
        <v>478</v>
      </c>
      <c r="Z138">
        <v>2009</v>
      </c>
      <c r="AY138" s="1"/>
      <c r="AZ138" s="1"/>
    </row>
    <row r="139" spans="1:52" x14ac:dyDescent="0.3">
      <c r="A139" t="s">
        <v>647</v>
      </c>
      <c r="B139" t="s">
        <v>27</v>
      </c>
      <c r="C139" t="s">
        <v>127</v>
      </c>
      <c r="D139" t="s">
        <v>28</v>
      </c>
      <c r="E139" t="s">
        <v>29</v>
      </c>
      <c r="F139" t="s">
        <v>474</v>
      </c>
      <c r="G139" t="s">
        <v>648</v>
      </c>
      <c r="H139" s="5" t="s">
        <v>649</v>
      </c>
      <c r="J139" t="s">
        <v>650</v>
      </c>
      <c r="K139" t="s">
        <v>132</v>
      </c>
      <c r="L139">
        <v>2920258</v>
      </c>
      <c r="M139">
        <v>214</v>
      </c>
      <c r="N139">
        <v>2951</v>
      </c>
      <c r="O139" t="s">
        <v>133</v>
      </c>
      <c r="P139">
        <v>0</v>
      </c>
      <c r="Q139">
        <v>0</v>
      </c>
      <c r="R139">
        <v>0</v>
      </c>
      <c r="S139" t="s">
        <v>134</v>
      </c>
      <c r="T139" t="s">
        <v>127</v>
      </c>
      <c r="U139" t="s">
        <v>127</v>
      </c>
      <c r="V139" s="1">
        <v>43563.083333333336</v>
      </c>
      <c r="W139" s="1">
        <v>43563.083333333336</v>
      </c>
      <c r="X139" t="s">
        <v>135</v>
      </c>
      <c r="Y139" t="s">
        <v>478</v>
      </c>
      <c r="Z139">
        <v>2009</v>
      </c>
      <c r="AY139" s="1"/>
      <c r="AZ139" s="1"/>
    </row>
    <row r="140" spans="1:52" x14ac:dyDescent="0.3">
      <c r="A140" t="s">
        <v>651</v>
      </c>
      <c r="B140" t="s">
        <v>27</v>
      </c>
      <c r="C140" t="s">
        <v>127</v>
      </c>
      <c r="D140" t="s">
        <v>28</v>
      </c>
      <c r="E140" t="s">
        <v>29</v>
      </c>
      <c r="F140" t="s">
        <v>474</v>
      </c>
      <c r="G140" t="s">
        <v>652</v>
      </c>
      <c r="H140" s="5" t="s">
        <v>653</v>
      </c>
      <c r="J140" t="s">
        <v>654</v>
      </c>
      <c r="K140" t="s">
        <v>209</v>
      </c>
      <c r="L140">
        <v>2938998</v>
      </c>
      <c r="M140">
        <v>17</v>
      </c>
      <c r="N140">
        <v>2877</v>
      </c>
      <c r="O140" t="s">
        <v>133</v>
      </c>
      <c r="P140">
        <v>0</v>
      </c>
      <c r="Q140">
        <v>0</v>
      </c>
      <c r="R140">
        <v>0</v>
      </c>
      <c r="S140" t="s">
        <v>134</v>
      </c>
      <c r="T140" t="s">
        <v>127</v>
      </c>
      <c r="U140" t="s">
        <v>127</v>
      </c>
      <c r="V140" s="1">
        <v>43563.083333333336</v>
      </c>
      <c r="W140" s="1">
        <v>43563.083333333336</v>
      </c>
      <c r="X140" t="s">
        <v>135</v>
      </c>
      <c r="Y140" t="s">
        <v>478</v>
      </c>
      <c r="Z140">
        <v>2011</v>
      </c>
      <c r="AY140" s="1"/>
      <c r="AZ140" s="1"/>
    </row>
    <row r="141" spans="1:52" x14ac:dyDescent="0.3">
      <c r="A141" t="s">
        <v>655</v>
      </c>
      <c r="B141" t="s">
        <v>27</v>
      </c>
      <c r="C141" t="s">
        <v>127</v>
      </c>
      <c r="D141" t="s">
        <v>28</v>
      </c>
      <c r="E141" t="s">
        <v>29</v>
      </c>
      <c r="F141" t="s">
        <v>474</v>
      </c>
      <c r="G141" t="s">
        <v>656</v>
      </c>
      <c r="H141" s="5" t="s">
        <v>657</v>
      </c>
      <c r="J141" t="s">
        <v>658</v>
      </c>
      <c r="K141" t="s">
        <v>132</v>
      </c>
      <c r="L141">
        <v>3050389</v>
      </c>
      <c r="M141">
        <v>126</v>
      </c>
      <c r="N141">
        <v>3047</v>
      </c>
      <c r="O141" t="s">
        <v>133</v>
      </c>
      <c r="P141">
        <v>0</v>
      </c>
      <c r="Q141">
        <v>0</v>
      </c>
      <c r="R141">
        <v>0</v>
      </c>
      <c r="S141" t="s">
        <v>134</v>
      </c>
      <c r="T141" t="s">
        <v>127</v>
      </c>
      <c r="U141" t="s">
        <v>127</v>
      </c>
      <c r="V141" s="1">
        <v>43563.083333333336</v>
      </c>
      <c r="W141" s="1">
        <v>43563.083333333336</v>
      </c>
      <c r="X141" t="s">
        <v>135</v>
      </c>
      <c r="Y141" t="s">
        <v>478</v>
      </c>
      <c r="Z141">
        <v>2011</v>
      </c>
      <c r="AY141" s="1"/>
      <c r="AZ141" s="1"/>
    </row>
    <row r="142" spans="1:52" x14ac:dyDescent="0.3">
      <c r="A142" t="s">
        <v>659</v>
      </c>
      <c r="B142" t="s">
        <v>27</v>
      </c>
      <c r="C142" t="s">
        <v>127</v>
      </c>
      <c r="D142" t="s">
        <v>28</v>
      </c>
      <c r="E142" t="s">
        <v>29</v>
      </c>
      <c r="F142" t="s">
        <v>474</v>
      </c>
      <c r="G142" t="s">
        <v>660</v>
      </c>
      <c r="H142" s="5" t="s">
        <v>661</v>
      </c>
      <c r="J142" t="s">
        <v>662</v>
      </c>
      <c r="K142" t="s">
        <v>132</v>
      </c>
      <c r="L142">
        <v>3024117</v>
      </c>
      <c r="M142">
        <v>41</v>
      </c>
      <c r="N142">
        <v>3004</v>
      </c>
      <c r="O142" t="s">
        <v>133</v>
      </c>
      <c r="P142">
        <v>0</v>
      </c>
      <c r="Q142">
        <v>0</v>
      </c>
      <c r="R142">
        <v>0</v>
      </c>
      <c r="S142" t="s">
        <v>134</v>
      </c>
      <c r="T142" t="s">
        <v>127</v>
      </c>
      <c r="U142" t="s">
        <v>127</v>
      </c>
      <c r="V142" s="1">
        <v>43563.083333333336</v>
      </c>
      <c r="W142" s="1">
        <v>43563.083333333336</v>
      </c>
      <c r="X142" t="s">
        <v>135</v>
      </c>
      <c r="Y142" t="s">
        <v>478</v>
      </c>
      <c r="Z142">
        <v>2012</v>
      </c>
      <c r="AY142" s="1"/>
      <c r="AZ142" s="1"/>
    </row>
    <row r="143" spans="1:52" x14ac:dyDescent="0.3">
      <c r="A143" t="s">
        <v>663</v>
      </c>
      <c r="B143" t="s">
        <v>27</v>
      </c>
      <c r="C143" t="s">
        <v>127</v>
      </c>
      <c r="D143" t="s">
        <v>28</v>
      </c>
      <c r="E143" t="s">
        <v>29</v>
      </c>
      <c r="F143" t="s">
        <v>474</v>
      </c>
      <c r="G143" t="s">
        <v>664</v>
      </c>
      <c r="H143" s="5" t="s">
        <v>665</v>
      </c>
      <c r="J143" t="s">
        <v>666</v>
      </c>
      <c r="K143" t="s">
        <v>132</v>
      </c>
      <c r="L143">
        <v>3085499</v>
      </c>
      <c r="M143">
        <v>34</v>
      </c>
      <c r="N143">
        <v>3057</v>
      </c>
      <c r="O143" t="s">
        <v>133</v>
      </c>
      <c r="P143">
        <v>0</v>
      </c>
      <c r="Q143">
        <v>0</v>
      </c>
      <c r="R143">
        <v>0</v>
      </c>
      <c r="S143" t="s">
        <v>134</v>
      </c>
      <c r="T143" t="s">
        <v>127</v>
      </c>
      <c r="U143" t="s">
        <v>127</v>
      </c>
      <c r="V143" s="1">
        <v>43563.083333333336</v>
      </c>
      <c r="W143" s="1">
        <v>43563.083333333336</v>
      </c>
      <c r="X143" t="s">
        <v>135</v>
      </c>
      <c r="Y143" t="s">
        <v>478</v>
      </c>
      <c r="Z143">
        <v>2012</v>
      </c>
      <c r="AY143" s="1"/>
      <c r="AZ143" s="1"/>
    </row>
    <row r="144" spans="1:52" x14ac:dyDescent="0.3">
      <c r="A144" t="s">
        <v>667</v>
      </c>
      <c r="B144" t="s">
        <v>27</v>
      </c>
      <c r="C144" t="s">
        <v>127</v>
      </c>
      <c r="D144" t="s">
        <v>28</v>
      </c>
      <c r="E144" t="s">
        <v>29</v>
      </c>
      <c r="F144" t="s">
        <v>474</v>
      </c>
      <c r="G144" t="s">
        <v>668</v>
      </c>
      <c r="H144" s="5" t="s">
        <v>669</v>
      </c>
      <c r="J144" t="s">
        <v>670</v>
      </c>
      <c r="K144" t="s">
        <v>132</v>
      </c>
      <c r="L144">
        <v>3072158</v>
      </c>
      <c r="M144">
        <v>36</v>
      </c>
      <c r="N144">
        <v>3048</v>
      </c>
      <c r="O144" t="s">
        <v>133</v>
      </c>
      <c r="P144">
        <v>0</v>
      </c>
      <c r="Q144">
        <v>0</v>
      </c>
      <c r="R144">
        <v>0</v>
      </c>
      <c r="S144" t="s">
        <v>134</v>
      </c>
      <c r="T144" t="s">
        <v>127</v>
      </c>
      <c r="U144" t="s">
        <v>127</v>
      </c>
      <c r="V144" s="1">
        <v>43563.083333333336</v>
      </c>
      <c r="W144" s="1">
        <v>43563.083333333336</v>
      </c>
      <c r="X144" t="s">
        <v>135</v>
      </c>
      <c r="Y144" t="s">
        <v>478</v>
      </c>
      <c r="Z144">
        <v>2012</v>
      </c>
      <c r="AY144" s="1"/>
      <c r="AZ144" s="1"/>
    </row>
    <row r="145" spans="1:52" x14ac:dyDescent="0.3">
      <c r="A145" t="s">
        <v>671</v>
      </c>
      <c r="B145" t="s">
        <v>27</v>
      </c>
      <c r="C145" t="s">
        <v>127</v>
      </c>
      <c r="D145" t="s">
        <v>28</v>
      </c>
      <c r="E145" t="s">
        <v>29</v>
      </c>
      <c r="F145" t="s">
        <v>474</v>
      </c>
      <c r="G145" t="s">
        <v>672</v>
      </c>
      <c r="H145" s="5" t="s">
        <v>673</v>
      </c>
      <c r="J145" t="s">
        <v>674</v>
      </c>
      <c r="K145" t="s">
        <v>638</v>
      </c>
      <c r="L145">
        <v>2996600</v>
      </c>
      <c r="M145">
        <v>22</v>
      </c>
      <c r="N145">
        <v>2979</v>
      </c>
      <c r="O145" t="s">
        <v>133</v>
      </c>
      <c r="P145">
        <v>0</v>
      </c>
      <c r="Q145">
        <v>0</v>
      </c>
      <c r="R145">
        <v>0</v>
      </c>
      <c r="S145" t="s">
        <v>134</v>
      </c>
      <c r="T145" t="s">
        <v>127</v>
      </c>
      <c r="U145" t="s">
        <v>127</v>
      </c>
      <c r="V145" s="1">
        <v>43563.083333333336</v>
      </c>
      <c r="W145" s="1">
        <v>43563.083333333336</v>
      </c>
      <c r="X145" t="s">
        <v>135</v>
      </c>
      <c r="Y145" t="s">
        <v>478</v>
      </c>
      <c r="Z145">
        <v>2010</v>
      </c>
      <c r="AY145" s="1"/>
      <c r="AZ145" s="1"/>
    </row>
    <row r="146" spans="1:52" x14ac:dyDescent="0.3">
      <c r="A146" t="s">
        <v>675</v>
      </c>
      <c r="B146" t="s">
        <v>27</v>
      </c>
      <c r="C146" t="s">
        <v>127</v>
      </c>
      <c r="D146" t="s">
        <v>28</v>
      </c>
      <c r="E146" t="s">
        <v>29</v>
      </c>
      <c r="F146" t="s">
        <v>474</v>
      </c>
      <c r="G146" t="s">
        <v>676</v>
      </c>
      <c r="H146" s="5" t="s">
        <v>677</v>
      </c>
      <c r="J146" t="s">
        <v>678</v>
      </c>
      <c r="K146" t="s">
        <v>132</v>
      </c>
      <c r="L146">
        <v>3071924</v>
      </c>
      <c r="M146">
        <v>56</v>
      </c>
      <c r="N146">
        <v>3046</v>
      </c>
      <c r="O146" t="s">
        <v>133</v>
      </c>
      <c r="P146">
        <v>0</v>
      </c>
      <c r="Q146">
        <v>0</v>
      </c>
      <c r="R146">
        <v>0</v>
      </c>
      <c r="S146" t="s">
        <v>134</v>
      </c>
      <c r="T146" t="s">
        <v>127</v>
      </c>
      <c r="U146" t="s">
        <v>127</v>
      </c>
      <c r="V146" s="1">
        <v>43563.083333333336</v>
      </c>
      <c r="W146" s="1">
        <v>43563.083333333336</v>
      </c>
      <c r="X146" t="s">
        <v>135</v>
      </c>
      <c r="Y146" t="s">
        <v>478</v>
      </c>
      <c r="Z146">
        <v>2012</v>
      </c>
      <c r="AY146" s="1"/>
      <c r="AZ146" s="1"/>
    </row>
    <row r="147" spans="1:52" x14ac:dyDescent="0.3">
      <c r="A147" t="s">
        <v>679</v>
      </c>
      <c r="B147" t="s">
        <v>27</v>
      </c>
      <c r="C147" t="s">
        <v>127</v>
      </c>
      <c r="D147" t="s">
        <v>28</v>
      </c>
      <c r="E147" t="s">
        <v>29</v>
      </c>
      <c r="F147" t="s">
        <v>152</v>
      </c>
      <c r="G147" t="s">
        <v>680</v>
      </c>
      <c r="H147" s="5" t="s">
        <v>681</v>
      </c>
      <c r="J147" t="s">
        <v>682</v>
      </c>
      <c r="K147" t="s">
        <v>132</v>
      </c>
      <c r="L147">
        <v>2970515</v>
      </c>
      <c r="M147">
        <v>106</v>
      </c>
      <c r="N147">
        <v>2965</v>
      </c>
      <c r="O147" t="s">
        <v>133</v>
      </c>
      <c r="P147">
        <v>0</v>
      </c>
      <c r="Q147">
        <v>0</v>
      </c>
      <c r="R147">
        <v>0</v>
      </c>
      <c r="S147" t="s">
        <v>134</v>
      </c>
      <c r="T147" t="s">
        <v>127</v>
      </c>
      <c r="U147" t="s">
        <v>127</v>
      </c>
      <c r="V147" s="1">
        <v>43563.083333333336</v>
      </c>
      <c r="W147" s="1">
        <v>43563.083333333336</v>
      </c>
      <c r="X147" t="s">
        <v>135</v>
      </c>
      <c r="Y147" t="s">
        <v>146</v>
      </c>
      <c r="Z147">
        <v>2009</v>
      </c>
      <c r="AY147" s="1"/>
      <c r="AZ147" s="1"/>
    </row>
    <row r="148" spans="1:52" x14ac:dyDescent="0.3">
      <c r="A148" t="s">
        <v>683</v>
      </c>
      <c r="B148" t="s">
        <v>27</v>
      </c>
      <c r="C148" t="s">
        <v>127</v>
      </c>
      <c r="D148" t="s">
        <v>28</v>
      </c>
      <c r="E148" t="s">
        <v>29</v>
      </c>
      <c r="F148" t="s">
        <v>128</v>
      </c>
      <c r="G148" t="s">
        <v>684</v>
      </c>
      <c r="H148" s="5" t="s">
        <v>685</v>
      </c>
      <c r="J148" t="s">
        <v>686</v>
      </c>
      <c r="K148" t="s">
        <v>132</v>
      </c>
      <c r="L148">
        <v>2890266</v>
      </c>
      <c r="M148">
        <v>98</v>
      </c>
      <c r="N148">
        <v>2853</v>
      </c>
      <c r="O148" t="s">
        <v>133</v>
      </c>
      <c r="P148">
        <v>0</v>
      </c>
      <c r="Q148">
        <v>0</v>
      </c>
      <c r="R148">
        <v>0</v>
      </c>
      <c r="S148" t="s">
        <v>134</v>
      </c>
      <c r="T148" t="s">
        <v>127</v>
      </c>
      <c r="U148" t="s">
        <v>127</v>
      </c>
      <c r="V148" s="1">
        <v>43563.083333333336</v>
      </c>
      <c r="W148" s="1">
        <v>43563.083333333336</v>
      </c>
      <c r="X148" t="s">
        <v>135</v>
      </c>
      <c r="Y148" t="s">
        <v>687</v>
      </c>
      <c r="Z148" s="2" t="s">
        <v>36</v>
      </c>
      <c r="AY148" s="1"/>
      <c r="AZ148" s="1"/>
    </row>
    <row r="149" spans="1:52" x14ac:dyDescent="0.3">
      <c r="A149" t="s">
        <v>688</v>
      </c>
      <c r="B149" t="s">
        <v>27</v>
      </c>
      <c r="C149" t="s">
        <v>127</v>
      </c>
      <c r="D149" t="s">
        <v>28</v>
      </c>
      <c r="E149" t="s">
        <v>29</v>
      </c>
      <c r="F149" t="s">
        <v>128</v>
      </c>
      <c r="G149" t="s">
        <v>689</v>
      </c>
      <c r="H149" s="5" t="s">
        <v>690</v>
      </c>
      <c r="J149" t="s">
        <v>691</v>
      </c>
      <c r="K149" t="s">
        <v>132</v>
      </c>
      <c r="L149">
        <v>2942262</v>
      </c>
      <c r="M149">
        <v>42</v>
      </c>
      <c r="N149">
        <v>2895</v>
      </c>
      <c r="O149" t="s">
        <v>133</v>
      </c>
      <c r="P149">
        <v>0</v>
      </c>
      <c r="Q149">
        <v>0</v>
      </c>
      <c r="R149">
        <v>0</v>
      </c>
      <c r="S149" t="s">
        <v>134</v>
      </c>
      <c r="T149" t="s">
        <v>127</v>
      </c>
      <c r="U149" t="s">
        <v>127</v>
      </c>
      <c r="V149" s="1">
        <v>43563.083333333336</v>
      </c>
      <c r="W149" s="1">
        <v>43563.083333333336</v>
      </c>
      <c r="X149" t="s">
        <v>135</v>
      </c>
      <c r="Y149" t="s">
        <v>687</v>
      </c>
      <c r="Z149" s="2" t="s">
        <v>36</v>
      </c>
      <c r="AY149" s="1"/>
      <c r="AZ149" s="1"/>
    </row>
    <row r="150" spans="1:52" x14ac:dyDescent="0.3">
      <c r="A150" t="s">
        <v>692</v>
      </c>
      <c r="B150" t="s">
        <v>27</v>
      </c>
      <c r="C150" t="s">
        <v>127</v>
      </c>
      <c r="D150" t="s">
        <v>28</v>
      </c>
      <c r="E150" t="s">
        <v>29</v>
      </c>
      <c r="F150" t="s">
        <v>152</v>
      </c>
      <c r="G150" t="s">
        <v>693</v>
      </c>
      <c r="H150" s="5" t="s">
        <v>694</v>
      </c>
      <c r="J150" t="s">
        <v>695</v>
      </c>
      <c r="K150" t="s">
        <v>132</v>
      </c>
      <c r="L150">
        <v>3063791</v>
      </c>
      <c r="M150">
        <v>21</v>
      </c>
      <c r="N150">
        <v>3029</v>
      </c>
      <c r="O150" t="s">
        <v>133</v>
      </c>
      <c r="P150">
        <v>0</v>
      </c>
      <c r="Q150">
        <v>0</v>
      </c>
      <c r="R150">
        <v>0</v>
      </c>
      <c r="S150" t="s">
        <v>134</v>
      </c>
      <c r="T150" t="s">
        <v>127</v>
      </c>
      <c r="U150" t="s">
        <v>127</v>
      </c>
      <c r="V150" s="1">
        <v>43563.083333333336</v>
      </c>
      <c r="W150" s="1">
        <v>43563.083333333336</v>
      </c>
      <c r="X150" t="s">
        <v>135</v>
      </c>
      <c r="Y150" t="s">
        <v>376</v>
      </c>
      <c r="Z150">
        <v>2017</v>
      </c>
      <c r="AY150" s="1"/>
      <c r="AZ150" s="1"/>
    </row>
    <row r="151" spans="1:52" x14ac:dyDescent="0.3">
      <c r="A151" s="3" t="s">
        <v>696</v>
      </c>
      <c r="B151" s="3" t="s">
        <v>27</v>
      </c>
      <c r="C151" s="3" t="s">
        <v>127</v>
      </c>
      <c r="D151" s="3" t="s">
        <v>28</v>
      </c>
      <c r="E151" s="3" t="s">
        <v>29</v>
      </c>
      <c r="F151" s="3" t="s">
        <v>152</v>
      </c>
      <c r="G151" s="3" t="s">
        <v>697</v>
      </c>
      <c r="H151" s="3"/>
      <c r="I151" s="3"/>
      <c r="J151" s="3" t="s">
        <v>698</v>
      </c>
      <c r="K151" s="3" t="s">
        <v>457</v>
      </c>
      <c r="L151" s="3">
        <v>3031251</v>
      </c>
      <c r="M151" s="3">
        <v>24</v>
      </c>
      <c r="N151" s="3">
        <v>2994</v>
      </c>
      <c r="O151" s="3" t="s">
        <v>133</v>
      </c>
      <c r="P151" s="3">
        <v>0</v>
      </c>
      <c r="Q151" s="3">
        <v>0</v>
      </c>
      <c r="R151" s="3">
        <v>0</v>
      </c>
      <c r="S151" s="3" t="s">
        <v>134</v>
      </c>
      <c r="T151" s="3" t="s">
        <v>127</v>
      </c>
      <c r="U151" s="3" t="s">
        <v>127</v>
      </c>
      <c r="V151" s="4">
        <v>43563.083333333336</v>
      </c>
      <c r="W151" s="4">
        <v>43563.083333333336</v>
      </c>
      <c r="X151" s="3"/>
      <c r="Y151" s="3"/>
      <c r="Z151" s="3"/>
      <c r="AY151" s="1"/>
      <c r="AZ151" s="1"/>
    </row>
    <row r="152" spans="1:52" x14ac:dyDescent="0.3">
      <c r="A152" s="3" t="s">
        <v>699</v>
      </c>
      <c r="B152" s="3" t="s">
        <v>27</v>
      </c>
      <c r="C152" s="3" t="s">
        <v>127</v>
      </c>
      <c r="D152" s="3" t="s">
        <v>28</v>
      </c>
      <c r="E152" s="3" t="s">
        <v>29</v>
      </c>
      <c r="F152" s="3" t="s">
        <v>152</v>
      </c>
      <c r="G152" s="3" t="s">
        <v>700</v>
      </c>
      <c r="H152" s="3"/>
      <c r="I152" s="3"/>
      <c r="J152" s="3" t="s">
        <v>701</v>
      </c>
      <c r="K152" s="3" t="s">
        <v>457</v>
      </c>
      <c r="L152" s="3">
        <v>3078334</v>
      </c>
      <c r="M152" s="3">
        <v>21</v>
      </c>
      <c r="N152" s="3">
        <v>3032</v>
      </c>
      <c r="O152" s="3" t="s">
        <v>133</v>
      </c>
      <c r="P152" s="3">
        <v>0</v>
      </c>
      <c r="Q152" s="3">
        <v>0</v>
      </c>
      <c r="R152" s="3">
        <v>0</v>
      </c>
      <c r="S152" s="3" t="s">
        <v>134</v>
      </c>
      <c r="T152" s="3" t="s">
        <v>127</v>
      </c>
      <c r="U152" s="3" t="s">
        <v>127</v>
      </c>
      <c r="V152" s="4">
        <v>43563.083333333336</v>
      </c>
      <c r="W152" s="4">
        <v>43563.083333333336</v>
      </c>
      <c r="X152" s="3"/>
      <c r="Y152" s="3"/>
      <c r="Z152" s="3"/>
      <c r="AY152" s="1"/>
      <c r="AZ152" s="1"/>
    </row>
    <row r="153" spans="1:52" x14ac:dyDescent="0.3">
      <c r="A153" s="3" t="s">
        <v>702</v>
      </c>
      <c r="B153" s="3" t="s">
        <v>27</v>
      </c>
      <c r="C153" s="3" t="s">
        <v>127</v>
      </c>
      <c r="D153" s="3" t="s">
        <v>28</v>
      </c>
      <c r="E153" s="3" t="s">
        <v>29</v>
      </c>
      <c r="F153" s="3" t="s">
        <v>152</v>
      </c>
      <c r="G153" s="3" t="s">
        <v>703</v>
      </c>
      <c r="H153" s="3"/>
      <c r="I153" s="3"/>
      <c r="J153" s="3" t="s">
        <v>704</v>
      </c>
      <c r="K153" s="3" t="s">
        <v>457</v>
      </c>
      <c r="L153" s="3">
        <v>3078234</v>
      </c>
      <c r="M153" s="3">
        <v>20</v>
      </c>
      <c r="N153" s="3">
        <v>3028</v>
      </c>
      <c r="O153" s="3" t="s">
        <v>133</v>
      </c>
      <c r="P153" s="3">
        <v>0</v>
      </c>
      <c r="Q153" s="3">
        <v>0</v>
      </c>
      <c r="R153" s="3">
        <v>0</v>
      </c>
      <c r="S153" s="3" t="s">
        <v>134</v>
      </c>
      <c r="T153" s="3" t="s">
        <v>127</v>
      </c>
      <c r="U153" s="3" t="s">
        <v>127</v>
      </c>
      <c r="V153" s="4">
        <v>43563.083333333336</v>
      </c>
      <c r="W153" s="4">
        <v>43563.083333333336</v>
      </c>
      <c r="X153" s="3"/>
      <c r="Y153" s="3"/>
      <c r="Z153" s="3"/>
      <c r="AY153" s="1"/>
      <c r="AZ153" s="1"/>
    </row>
    <row r="154" spans="1:52" x14ac:dyDescent="0.3">
      <c r="A154" s="3" t="s">
        <v>705</v>
      </c>
      <c r="B154" s="3" t="s">
        <v>27</v>
      </c>
      <c r="C154" s="3" t="s">
        <v>127</v>
      </c>
      <c r="D154" s="3" t="s">
        <v>28</v>
      </c>
      <c r="E154" s="3" t="s">
        <v>29</v>
      </c>
      <c r="F154" s="3" t="s">
        <v>152</v>
      </c>
      <c r="G154" s="3" t="s">
        <v>706</v>
      </c>
      <c r="H154" s="3"/>
      <c r="I154" s="3"/>
      <c r="J154" s="3" t="s">
        <v>707</v>
      </c>
      <c r="K154" s="3" t="s">
        <v>457</v>
      </c>
      <c r="L154" s="3">
        <v>3056409</v>
      </c>
      <c r="M154" s="3">
        <v>22</v>
      </c>
      <c r="N154" s="3">
        <v>3014</v>
      </c>
      <c r="O154" s="3" t="s">
        <v>133</v>
      </c>
      <c r="P154" s="3">
        <v>0</v>
      </c>
      <c r="Q154" s="3">
        <v>0</v>
      </c>
      <c r="R154" s="3">
        <v>0</v>
      </c>
      <c r="S154" s="3" t="s">
        <v>134</v>
      </c>
      <c r="T154" s="3" t="s">
        <v>127</v>
      </c>
      <c r="U154" s="3" t="s">
        <v>127</v>
      </c>
      <c r="V154" s="4">
        <v>43563.083333333336</v>
      </c>
      <c r="W154" s="4">
        <v>43563.083333333336</v>
      </c>
      <c r="X154" s="3"/>
      <c r="Y154" s="3"/>
      <c r="Z154" s="3"/>
      <c r="AY154" s="1"/>
      <c r="AZ154" s="1"/>
    </row>
    <row r="155" spans="1:52" x14ac:dyDescent="0.3">
      <c r="A155" s="3" t="s">
        <v>708</v>
      </c>
      <c r="B155" s="3" t="s">
        <v>27</v>
      </c>
      <c r="C155" s="3" t="s">
        <v>127</v>
      </c>
      <c r="D155" s="3" t="s">
        <v>28</v>
      </c>
      <c r="E155" s="3" t="s">
        <v>29</v>
      </c>
      <c r="F155" s="3" t="s">
        <v>152</v>
      </c>
      <c r="G155" s="3" t="s">
        <v>709</v>
      </c>
      <c r="H155" s="3"/>
      <c r="I155" s="3"/>
      <c r="J155" s="3" t="s">
        <v>710</v>
      </c>
      <c r="K155" s="3" t="s">
        <v>457</v>
      </c>
      <c r="L155" s="3">
        <v>3105327</v>
      </c>
      <c r="M155" s="3">
        <v>21</v>
      </c>
      <c r="N155" s="3">
        <v>3058</v>
      </c>
      <c r="O155" s="3" t="s">
        <v>133</v>
      </c>
      <c r="P155" s="3">
        <v>0</v>
      </c>
      <c r="Q155" s="3">
        <v>0</v>
      </c>
      <c r="R155" s="3">
        <v>0</v>
      </c>
      <c r="S155" s="3" t="s">
        <v>134</v>
      </c>
      <c r="T155" s="3" t="s">
        <v>127</v>
      </c>
      <c r="U155" s="3" t="s">
        <v>127</v>
      </c>
      <c r="V155" s="4">
        <v>43563.083333333336</v>
      </c>
      <c r="W155" s="4">
        <v>43563.083333333336</v>
      </c>
      <c r="X155" s="3"/>
      <c r="Y155" s="3"/>
      <c r="Z155" s="3"/>
      <c r="AY155" s="1"/>
      <c r="AZ155" s="1"/>
    </row>
    <row r="156" spans="1:52" x14ac:dyDescent="0.3">
      <c r="A156" s="3" t="s">
        <v>711</v>
      </c>
      <c r="B156" s="3" t="s">
        <v>27</v>
      </c>
      <c r="C156" s="3" t="s">
        <v>127</v>
      </c>
      <c r="D156" s="3" t="s">
        <v>28</v>
      </c>
      <c r="E156" s="3" t="s">
        <v>29</v>
      </c>
      <c r="F156" s="3" t="s">
        <v>152</v>
      </c>
      <c r="G156" s="3" t="s">
        <v>712</v>
      </c>
      <c r="H156" s="3"/>
      <c r="I156" s="3"/>
      <c r="J156" s="3" t="s">
        <v>713</v>
      </c>
      <c r="K156" s="3" t="s">
        <v>457</v>
      </c>
      <c r="L156" s="3">
        <v>3098442</v>
      </c>
      <c r="M156" s="3">
        <v>21</v>
      </c>
      <c r="N156" s="3">
        <v>3047</v>
      </c>
      <c r="O156" s="3" t="s">
        <v>133</v>
      </c>
      <c r="P156" s="3">
        <v>0</v>
      </c>
      <c r="Q156" s="3">
        <v>0</v>
      </c>
      <c r="R156" s="3">
        <v>0</v>
      </c>
      <c r="S156" s="3" t="s">
        <v>134</v>
      </c>
      <c r="T156" s="3" t="s">
        <v>127</v>
      </c>
      <c r="U156" s="3" t="s">
        <v>127</v>
      </c>
      <c r="V156" s="4">
        <v>43563.083333333336</v>
      </c>
      <c r="W156" s="4">
        <v>43563.083333333336</v>
      </c>
      <c r="X156" s="3"/>
      <c r="Y156" s="3"/>
      <c r="Z156" s="3"/>
      <c r="AY156" s="1"/>
      <c r="AZ156" s="1"/>
    </row>
    <row r="157" spans="1:52" x14ac:dyDescent="0.3">
      <c r="A157" s="3" t="s">
        <v>714</v>
      </c>
      <c r="B157" s="3" t="s">
        <v>27</v>
      </c>
      <c r="C157" s="3" t="s">
        <v>127</v>
      </c>
      <c r="D157" s="3" t="s">
        <v>28</v>
      </c>
      <c r="E157" s="3" t="s">
        <v>29</v>
      </c>
      <c r="F157" s="3" t="s">
        <v>152</v>
      </c>
      <c r="G157" s="3" t="s">
        <v>715</v>
      </c>
      <c r="H157" s="3"/>
      <c r="I157" s="3"/>
      <c r="J157" s="3" t="s">
        <v>716</v>
      </c>
      <c r="K157" s="3" t="s">
        <v>457</v>
      </c>
      <c r="L157" s="3">
        <v>3055700</v>
      </c>
      <c r="M157" s="3">
        <v>22</v>
      </c>
      <c r="N157" s="3">
        <v>3017</v>
      </c>
      <c r="O157" s="3" t="s">
        <v>133</v>
      </c>
      <c r="P157" s="3">
        <v>0</v>
      </c>
      <c r="Q157" s="3">
        <v>0</v>
      </c>
      <c r="R157" s="3">
        <v>0</v>
      </c>
      <c r="S157" s="3" t="s">
        <v>134</v>
      </c>
      <c r="T157" s="3" t="s">
        <v>127</v>
      </c>
      <c r="U157" s="3" t="s">
        <v>127</v>
      </c>
      <c r="V157" s="4">
        <v>43563.083333333336</v>
      </c>
      <c r="W157" s="4">
        <v>43563.083333333336</v>
      </c>
      <c r="X157" s="3"/>
      <c r="Y157" s="3"/>
      <c r="Z157" s="3"/>
      <c r="AY157" s="1"/>
      <c r="AZ157" s="1"/>
    </row>
    <row r="158" spans="1:52" x14ac:dyDescent="0.3">
      <c r="A158" s="3" t="s">
        <v>717</v>
      </c>
      <c r="B158" s="3" t="s">
        <v>27</v>
      </c>
      <c r="C158" s="3" t="s">
        <v>127</v>
      </c>
      <c r="D158" s="3" t="s">
        <v>28</v>
      </c>
      <c r="E158" s="3" t="s">
        <v>29</v>
      </c>
      <c r="F158" s="3" t="s">
        <v>152</v>
      </c>
      <c r="G158" s="3" t="s">
        <v>718</v>
      </c>
      <c r="H158" s="3"/>
      <c r="I158" s="3"/>
      <c r="J158" s="3" t="s">
        <v>719</v>
      </c>
      <c r="K158" s="3" t="s">
        <v>457</v>
      </c>
      <c r="L158" s="3">
        <v>3088170</v>
      </c>
      <c r="M158" s="3">
        <v>24</v>
      </c>
      <c r="N158" s="3">
        <v>3042</v>
      </c>
      <c r="O158" s="3" t="s">
        <v>133</v>
      </c>
      <c r="P158" s="3">
        <v>0</v>
      </c>
      <c r="Q158" s="3">
        <v>0</v>
      </c>
      <c r="R158" s="3">
        <v>0</v>
      </c>
      <c r="S158" s="3" t="s">
        <v>134</v>
      </c>
      <c r="T158" s="3" t="s">
        <v>127</v>
      </c>
      <c r="U158" s="3" t="s">
        <v>127</v>
      </c>
      <c r="V158" s="4">
        <v>43563.083333333336</v>
      </c>
      <c r="W158" s="4">
        <v>43563.083333333336</v>
      </c>
      <c r="X158" s="3"/>
      <c r="Y158" s="3"/>
      <c r="Z158" s="3"/>
      <c r="AY158" s="1"/>
      <c r="AZ158" s="1"/>
    </row>
    <row r="159" spans="1:52" x14ac:dyDescent="0.3">
      <c r="A159" s="3" t="s">
        <v>720</v>
      </c>
      <c r="B159" s="3" t="s">
        <v>27</v>
      </c>
      <c r="C159" s="3" t="s">
        <v>127</v>
      </c>
      <c r="D159" s="3" t="s">
        <v>28</v>
      </c>
      <c r="E159" s="3" t="s">
        <v>29</v>
      </c>
      <c r="F159" s="3" t="s">
        <v>152</v>
      </c>
      <c r="G159" s="3" t="s">
        <v>721</v>
      </c>
      <c r="H159" s="3"/>
      <c r="I159" s="3"/>
      <c r="J159" s="3" t="s">
        <v>722</v>
      </c>
      <c r="K159" s="3" t="s">
        <v>457</v>
      </c>
      <c r="L159" s="3">
        <v>3011927</v>
      </c>
      <c r="M159" s="3">
        <v>21</v>
      </c>
      <c r="N159" s="3">
        <v>2968</v>
      </c>
      <c r="O159" s="3" t="s">
        <v>133</v>
      </c>
      <c r="P159" s="3">
        <v>0</v>
      </c>
      <c r="Q159" s="3">
        <v>0</v>
      </c>
      <c r="R159" s="3">
        <v>0</v>
      </c>
      <c r="S159" s="3" t="s">
        <v>134</v>
      </c>
      <c r="T159" s="3" t="s">
        <v>127</v>
      </c>
      <c r="U159" s="3" t="s">
        <v>127</v>
      </c>
      <c r="V159" s="4">
        <v>43563.083333333336</v>
      </c>
      <c r="W159" s="4">
        <v>43563.083333333336</v>
      </c>
      <c r="X159" s="3"/>
      <c r="Y159" s="3"/>
      <c r="Z159" s="3"/>
      <c r="AY159" s="1"/>
      <c r="AZ159" s="1"/>
    </row>
    <row r="160" spans="1:52" x14ac:dyDescent="0.3">
      <c r="A160" s="3" t="s">
        <v>723</v>
      </c>
      <c r="B160" s="3" t="s">
        <v>27</v>
      </c>
      <c r="C160" s="3" t="s">
        <v>127</v>
      </c>
      <c r="D160" s="3" t="s">
        <v>28</v>
      </c>
      <c r="E160" s="3" t="s">
        <v>29</v>
      </c>
      <c r="F160" s="3" t="s">
        <v>152</v>
      </c>
      <c r="G160" s="3" t="s">
        <v>724</v>
      </c>
      <c r="H160" s="3"/>
      <c r="I160" s="3"/>
      <c r="J160" s="3" t="s">
        <v>725</v>
      </c>
      <c r="K160" s="3" t="s">
        <v>457</v>
      </c>
      <c r="L160" s="3">
        <v>3065601</v>
      </c>
      <c r="M160" s="3">
        <v>19</v>
      </c>
      <c r="N160" s="3">
        <v>3021</v>
      </c>
      <c r="O160" s="3" t="s">
        <v>133</v>
      </c>
      <c r="P160" s="3">
        <v>0</v>
      </c>
      <c r="Q160" s="3">
        <v>0</v>
      </c>
      <c r="R160" s="3">
        <v>0</v>
      </c>
      <c r="S160" s="3" t="s">
        <v>134</v>
      </c>
      <c r="T160" s="3" t="s">
        <v>127</v>
      </c>
      <c r="U160" s="3" t="s">
        <v>127</v>
      </c>
      <c r="V160" s="4">
        <v>43563.083333333336</v>
      </c>
      <c r="W160" s="4">
        <v>43563.083333333336</v>
      </c>
      <c r="X160" s="3"/>
      <c r="Y160" s="3"/>
      <c r="Z160" s="3"/>
      <c r="AY160" s="1"/>
      <c r="AZ160" s="1"/>
    </row>
    <row r="161" spans="1:52" x14ac:dyDescent="0.3">
      <c r="A161" s="3" t="s">
        <v>726</v>
      </c>
      <c r="B161" s="3" t="s">
        <v>27</v>
      </c>
      <c r="C161" s="3" t="s">
        <v>127</v>
      </c>
      <c r="D161" s="3" t="s">
        <v>28</v>
      </c>
      <c r="E161" s="3" t="s">
        <v>29</v>
      </c>
      <c r="F161" s="3" t="s">
        <v>152</v>
      </c>
      <c r="G161" s="3" t="s">
        <v>727</v>
      </c>
      <c r="H161" s="3"/>
      <c r="I161" s="3"/>
      <c r="J161" s="3" t="s">
        <v>728</v>
      </c>
      <c r="K161" s="3" t="s">
        <v>457</v>
      </c>
      <c r="L161" s="3">
        <v>3096785</v>
      </c>
      <c r="M161" s="3">
        <v>21</v>
      </c>
      <c r="N161" s="3">
        <v>3049</v>
      </c>
      <c r="O161" s="3" t="s">
        <v>133</v>
      </c>
      <c r="P161" s="3">
        <v>0</v>
      </c>
      <c r="Q161" s="3">
        <v>0</v>
      </c>
      <c r="R161" s="3">
        <v>0</v>
      </c>
      <c r="S161" s="3" t="s">
        <v>134</v>
      </c>
      <c r="T161" s="3" t="s">
        <v>127</v>
      </c>
      <c r="U161" s="3" t="s">
        <v>127</v>
      </c>
      <c r="V161" s="4">
        <v>43563.083333333336</v>
      </c>
      <c r="W161" s="4">
        <v>43563.083333333336</v>
      </c>
      <c r="X161" s="3"/>
      <c r="Y161" s="3"/>
      <c r="Z161" s="3"/>
      <c r="AY161" s="1"/>
      <c r="AZ161" s="1"/>
    </row>
    <row r="162" spans="1:52" x14ac:dyDescent="0.3">
      <c r="A162" s="3" t="s">
        <v>729</v>
      </c>
      <c r="B162" s="3" t="s">
        <v>27</v>
      </c>
      <c r="C162" s="3" t="s">
        <v>127</v>
      </c>
      <c r="D162" s="3" t="s">
        <v>28</v>
      </c>
      <c r="E162" s="3" t="s">
        <v>29</v>
      </c>
      <c r="F162" s="3" t="s">
        <v>152</v>
      </c>
      <c r="G162" s="3" t="s">
        <v>730</v>
      </c>
      <c r="H162" s="3"/>
      <c r="I162" s="3"/>
      <c r="J162" s="3" t="s">
        <v>731</v>
      </c>
      <c r="K162" s="3" t="s">
        <v>457</v>
      </c>
      <c r="L162" s="3">
        <v>3087097</v>
      </c>
      <c r="M162" s="3">
        <v>21</v>
      </c>
      <c r="N162" s="3">
        <v>3039</v>
      </c>
      <c r="O162" s="3" t="s">
        <v>133</v>
      </c>
      <c r="P162" s="3">
        <v>0</v>
      </c>
      <c r="Q162" s="3">
        <v>0</v>
      </c>
      <c r="R162" s="3">
        <v>0</v>
      </c>
      <c r="S162" s="3" t="s">
        <v>134</v>
      </c>
      <c r="T162" s="3" t="s">
        <v>127</v>
      </c>
      <c r="U162" s="3" t="s">
        <v>127</v>
      </c>
      <c r="V162" s="4">
        <v>43563.083333333336</v>
      </c>
      <c r="W162" s="4">
        <v>43563.083333333336</v>
      </c>
      <c r="X162" s="3"/>
      <c r="Y162" s="3"/>
      <c r="Z162" s="3"/>
      <c r="AY162" s="1"/>
      <c r="AZ162" s="1"/>
    </row>
    <row r="163" spans="1:52" x14ac:dyDescent="0.3">
      <c r="A163" t="s">
        <v>732</v>
      </c>
      <c r="B163" t="s">
        <v>27</v>
      </c>
      <c r="C163" t="s">
        <v>127</v>
      </c>
      <c r="D163" t="s">
        <v>28</v>
      </c>
      <c r="E163" t="s">
        <v>29</v>
      </c>
      <c r="F163" t="s">
        <v>152</v>
      </c>
      <c r="G163" t="s">
        <v>733</v>
      </c>
      <c r="H163" s="5" t="s">
        <v>694</v>
      </c>
      <c r="J163" t="s">
        <v>734</v>
      </c>
      <c r="K163" t="s">
        <v>735</v>
      </c>
      <c r="L163">
        <v>2945588</v>
      </c>
      <c r="M163">
        <v>298</v>
      </c>
      <c r="N163">
        <v>2990</v>
      </c>
      <c r="O163" t="s">
        <v>133</v>
      </c>
      <c r="P163">
        <v>0</v>
      </c>
      <c r="Q163">
        <v>0</v>
      </c>
      <c r="R163">
        <v>0</v>
      </c>
      <c r="S163" t="s">
        <v>134</v>
      </c>
      <c r="T163" t="s">
        <v>127</v>
      </c>
      <c r="U163" t="s">
        <v>127</v>
      </c>
      <c r="V163" s="1">
        <v>43902.041666666664</v>
      </c>
      <c r="W163" s="1">
        <v>43563.083333333336</v>
      </c>
      <c r="X163" t="s">
        <v>135</v>
      </c>
      <c r="Y163" t="s">
        <v>190</v>
      </c>
      <c r="Z163">
        <v>2009</v>
      </c>
      <c r="AY163" s="1"/>
      <c r="AZ163" s="1"/>
    </row>
    <row r="164" spans="1:52" x14ac:dyDescent="0.3">
      <c r="A164" t="s">
        <v>736</v>
      </c>
      <c r="B164" t="s">
        <v>27</v>
      </c>
      <c r="C164" t="s">
        <v>127</v>
      </c>
      <c r="D164" t="s">
        <v>28</v>
      </c>
      <c r="E164" t="s">
        <v>29</v>
      </c>
      <c r="F164" t="s">
        <v>152</v>
      </c>
      <c r="G164" t="s">
        <v>737</v>
      </c>
      <c r="H164" s="5" t="s">
        <v>738</v>
      </c>
      <c r="J164" t="s">
        <v>739</v>
      </c>
      <c r="K164" t="s">
        <v>735</v>
      </c>
      <c r="L164">
        <v>2958895</v>
      </c>
      <c r="M164">
        <v>376</v>
      </c>
      <c r="N164">
        <v>3050</v>
      </c>
      <c r="O164" t="s">
        <v>133</v>
      </c>
      <c r="P164">
        <v>0</v>
      </c>
      <c r="Q164">
        <v>0</v>
      </c>
      <c r="R164">
        <v>0</v>
      </c>
      <c r="S164" t="s">
        <v>134</v>
      </c>
      <c r="T164" t="s">
        <v>127</v>
      </c>
      <c r="U164" t="s">
        <v>127</v>
      </c>
      <c r="V164" s="1">
        <v>43902.041666666664</v>
      </c>
      <c r="W164" s="1">
        <v>43563.083333333336</v>
      </c>
      <c r="X164" t="s">
        <v>135</v>
      </c>
      <c r="Y164" t="s">
        <v>190</v>
      </c>
      <c r="Z164">
        <v>2010</v>
      </c>
      <c r="AY164" s="1"/>
      <c r="AZ164" s="1"/>
    </row>
    <row r="165" spans="1:52" x14ac:dyDescent="0.3">
      <c r="A165" s="3" t="s">
        <v>740</v>
      </c>
      <c r="B165" s="3" t="s">
        <v>27</v>
      </c>
      <c r="C165" s="3" t="s">
        <v>127</v>
      </c>
      <c r="D165" s="3" t="s">
        <v>28</v>
      </c>
      <c r="E165" s="3" t="s">
        <v>29</v>
      </c>
      <c r="F165" s="3" t="s">
        <v>152</v>
      </c>
      <c r="G165" s="3" t="s">
        <v>741</v>
      </c>
      <c r="H165" s="3"/>
      <c r="I165" s="3"/>
      <c r="J165" s="3" t="s">
        <v>742</v>
      </c>
      <c r="K165" s="3" t="s">
        <v>743</v>
      </c>
      <c r="L165" s="3">
        <v>3109552</v>
      </c>
      <c r="M165" s="3">
        <v>27</v>
      </c>
      <c r="N165" s="3">
        <v>3070</v>
      </c>
      <c r="O165" s="3" t="s">
        <v>133</v>
      </c>
      <c r="P165" s="3">
        <v>0</v>
      </c>
      <c r="Q165" s="3">
        <v>0</v>
      </c>
      <c r="R165" s="3">
        <v>0</v>
      </c>
      <c r="S165" s="3" t="s">
        <v>134</v>
      </c>
      <c r="T165" s="3" t="s">
        <v>127</v>
      </c>
      <c r="U165" s="3" t="s">
        <v>127</v>
      </c>
      <c r="V165" s="4">
        <v>43563.083333333336</v>
      </c>
      <c r="W165" s="4">
        <v>43563.083333333336</v>
      </c>
      <c r="X165" s="3"/>
      <c r="Y165" s="3"/>
      <c r="Z165" s="3"/>
      <c r="AY165" s="1"/>
      <c r="AZ165" s="1"/>
    </row>
    <row r="166" spans="1:52" x14ac:dyDescent="0.3">
      <c r="A166" s="3" t="s">
        <v>744</v>
      </c>
      <c r="B166" s="3" t="s">
        <v>27</v>
      </c>
      <c r="C166" s="3" t="s">
        <v>127</v>
      </c>
      <c r="D166" s="3" t="s">
        <v>28</v>
      </c>
      <c r="E166" s="3" t="s">
        <v>29</v>
      </c>
      <c r="F166" s="3" t="s">
        <v>152</v>
      </c>
      <c r="G166" s="3" t="s">
        <v>745</v>
      </c>
      <c r="H166" s="3"/>
      <c r="I166" s="3"/>
      <c r="J166" s="3" t="s">
        <v>746</v>
      </c>
      <c r="K166" s="3" t="s">
        <v>743</v>
      </c>
      <c r="L166" s="3">
        <v>3099889</v>
      </c>
      <c r="M166" s="3">
        <v>18</v>
      </c>
      <c r="N166" s="3">
        <v>3059</v>
      </c>
      <c r="O166" s="3" t="s">
        <v>133</v>
      </c>
      <c r="P166" s="3">
        <v>0</v>
      </c>
      <c r="Q166" s="3">
        <v>0</v>
      </c>
      <c r="R166" s="3">
        <v>0</v>
      </c>
      <c r="S166" s="3" t="s">
        <v>134</v>
      </c>
      <c r="T166" s="3" t="s">
        <v>127</v>
      </c>
      <c r="U166" s="3" t="s">
        <v>127</v>
      </c>
      <c r="V166" s="4">
        <v>43563.083333333336</v>
      </c>
      <c r="W166" s="4">
        <v>43563.083333333336</v>
      </c>
      <c r="X166" s="3"/>
      <c r="Y166" s="3"/>
      <c r="Z166" s="3"/>
      <c r="AY166" s="1"/>
      <c r="AZ166" s="1"/>
    </row>
    <row r="167" spans="1:52" x14ac:dyDescent="0.3">
      <c r="A167" t="s">
        <v>747</v>
      </c>
      <c r="B167" t="s">
        <v>27</v>
      </c>
      <c r="C167" t="s">
        <v>127</v>
      </c>
      <c r="D167" t="s">
        <v>28</v>
      </c>
      <c r="E167" t="s">
        <v>29</v>
      </c>
      <c r="F167" t="s">
        <v>152</v>
      </c>
      <c r="G167" t="s">
        <v>748</v>
      </c>
      <c r="H167" s="5" t="s">
        <v>749</v>
      </c>
      <c r="J167" t="s">
        <v>750</v>
      </c>
      <c r="K167" t="s">
        <v>424</v>
      </c>
      <c r="L167">
        <v>2948510</v>
      </c>
      <c r="M167">
        <v>47</v>
      </c>
      <c r="N167">
        <v>2932</v>
      </c>
      <c r="O167" t="s">
        <v>133</v>
      </c>
      <c r="P167">
        <v>0</v>
      </c>
      <c r="Q167">
        <v>0</v>
      </c>
      <c r="R167">
        <v>0</v>
      </c>
      <c r="S167" t="s">
        <v>134</v>
      </c>
      <c r="T167" t="s">
        <v>127</v>
      </c>
      <c r="U167" t="s">
        <v>127</v>
      </c>
      <c r="V167" s="1">
        <v>43563.083333333336</v>
      </c>
      <c r="W167" s="1">
        <v>43563.083333333336</v>
      </c>
      <c r="X167" t="s">
        <v>135</v>
      </c>
      <c r="Y167" t="s">
        <v>146</v>
      </c>
      <c r="Z167">
        <v>2018</v>
      </c>
      <c r="AY167" s="1"/>
      <c r="AZ167" s="1"/>
    </row>
    <row r="168" spans="1:52" x14ac:dyDescent="0.3">
      <c r="A168" t="s">
        <v>751</v>
      </c>
      <c r="B168" t="s">
        <v>27</v>
      </c>
      <c r="C168" t="s">
        <v>127</v>
      </c>
      <c r="D168" t="s">
        <v>28</v>
      </c>
      <c r="E168" t="s">
        <v>29</v>
      </c>
      <c r="F168" t="s">
        <v>152</v>
      </c>
      <c r="G168" t="s">
        <v>752</v>
      </c>
      <c r="H168" s="5" t="s">
        <v>753</v>
      </c>
      <c r="J168" t="s">
        <v>754</v>
      </c>
      <c r="K168" t="s">
        <v>424</v>
      </c>
      <c r="L168">
        <v>2988399</v>
      </c>
      <c r="M168">
        <v>61</v>
      </c>
      <c r="N168">
        <v>2970</v>
      </c>
      <c r="O168" t="s">
        <v>133</v>
      </c>
      <c r="P168">
        <v>0</v>
      </c>
      <c r="Q168">
        <v>0</v>
      </c>
      <c r="R168">
        <v>0</v>
      </c>
      <c r="S168" t="s">
        <v>134</v>
      </c>
      <c r="T168" t="s">
        <v>127</v>
      </c>
      <c r="U168" t="s">
        <v>127</v>
      </c>
      <c r="V168" s="1">
        <v>43563.083333333336</v>
      </c>
      <c r="W168" s="1">
        <v>43563.083333333336</v>
      </c>
      <c r="X168" t="s">
        <v>135</v>
      </c>
      <c r="Y168" t="s">
        <v>146</v>
      </c>
      <c r="Z168">
        <v>2019</v>
      </c>
      <c r="AY168" s="1"/>
      <c r="AZ168" s="1"/>
    </row>
    <row r="169" spans="1:52" x14ac:dyDescent="0.3">
      <c r="A169" t="s">
        <v>755</v>
      </c>
      <c r="B169" t="s">
        <v>27</v>
      </c>
      <c r="C169" t="s">
        <v>127</v>
      </c>
      <c r="D169" t="s">
        <v>28</v>
      </c>
      <c r="E169" t="s">
        <v>29</v>
      </c>
      <c r="F169" t="s">
        <v>152</v>
      </c>
      <c r="G169" t="s">
        <v>756</v>
      </c>
      <c r="H169" s="5" t="s">
        <v>757</v>
      </c>
      <c r="J169" t="s">
        <v>758</v>
      </c>
      <c r="K169" t="s">
        <v>759</v>
      </c>
      <c r="L169">
        <v>2948184</v>
      </c>
      <c r="M169">
        <v>22</v>
      </c>
      <c r="N169">
        <v>2902</v>
      </c>
      <c r="O169" t="s">
        <v>133</v>
      </c>
      <c r="P169">
        <v>0</v>
      </c>
      <c r="Q169">
        <v>0</v>
      </c>
      <c r="R169">
        <v>0</v>
      </c>
      <c r="S169" t="s">
        <v>134</v>
      </c>
      <c r="T169" t="s">
        <v>127</v>
      </c>
      <c r="U169" t="s">
        <v>127</v>
      </c>
      <c r="V169" s="1">
        <v>43902.041666666664</v>
      </c>
      <c r="W169" s="1">
        <v>43563.083333333336</v>
      </c>
      <c r="X169" t="s">
        <v>135</v>
      </c>
      <c r="Y169" t="s">
        <v>157</v>
      </c>
      <c r="Z169">
        <v>2006</v>
      </c>
      <c r="AY169" s="1"/>
      <c r="AZ169" s="1"/>
    </row>
    <row r="170" spans="1:52" x14ac:dyDescent="0.3">
      <c r="A170" t="s">
        <v>760</v>
      </c>
      <c r="B170" t="s">
        <v>27</v>
      </c>
      <c r="C170" t="s">
        <v>127</v>
      </c>
      <c r="D170" t="s">
        <v>28</v>
      </c>
      <c r="E170" t="s">
        <v>29</v>
      </c>
      <c r="F170" t="s">
        <v>152</v>
      </c>
      <c r="G170" t="s">
        <v>761</v>
      </c>
      <c r="H170" s="5" t="s">
        <v>762</v>
      </c>
      <c r="J170" t="s">
        <v>763</v>
      </c>
      <c r="K170" t="s">
        <v>764</v>
      </c>
      <c r="L170">
        <v>3056687</v>
      </c>
      <c r="M170">
        <v>54</v>
      </c>
      <c r="N170">
        <v>3063</v>
      </c>
      <c r="O170" t="s">
        <v>133</v>
      </c>
      <c r="P170">
        <v>0</v>
      </c>
      <c r="Q170">
        <v>0</v>
      </c>
      <c r="R170">
        <v>0</v>
      </c>
      <c r="S170" t="s">
        <v>134</v>
      </c>
      <c r="T170" t="s">
        <v>127</v>
      </c>
      <c r="U170" t="s">
        <v>127</v>
      </c>
      <c r="V170" s="1">
        <v>43902.041666666664</v>
      </c>
      <c r="W170" s="1">
        <v>43563.083333333336</v>
      </c>
      <c r="X170" t="s">
        <v>204</v>
      </c>
      <c r="Z170">
        <v>2007</v>
      </c>
      <c r="AY170" s="1"/>
      <c r="AZ170" s="1"/>
    </row>
    <row r="171" spans="1:52" x14ac:dyDescent="0.3">
      <c r="A171" t="s">
        <v>765</v>
      </c>
      <c r="B171" t="s">
        <v>27</v>
      </c>
      <c r="C171" t="s">
        <v>127</v>
      </c>
      <c r="D171" t="s">
        <v>28</v>
      </c>
      <c r="E171" t="s">
        <v>29</v>
      </c>
      <c r="F171" t="s">
        <v>152</v>
      </c>
      <c r="G171" t="s">
        <v>766</v>
      </c>
      <c r="H171" s="5" t="s">
        <v>767</v>
      </c>
      <c r="J171" t="s">
        <v>768</v>
      </c>
      <c r="K171" t="s">
        <v>132</v>
      </c>
      <c r="L171">
        <v>2931488</v>
      </c>
      <c r="M171">
        <v>80</v>
      </c>
      <c r="N171">
        <v>2919</v>
      </c>
      <c r="O171" t="s">
        <v>133</v>
      </c>
      <c r="P171">
        <v>0</v>
      </c>
      <c r="Q171">
        <v>0</v>
      </c>
      <c r="R171">
        <v>0</v>
      </c>
      <c r="S171" t="s">
        <v>134</v>
      </c>
      <c r="T171" t="s">
        <v>127</v>
      </c>
      <c r="U171" t="s">
        <v>127</v>
      </c>
      <c r="V171" s="1">
        <v>43563.083333333336</v>
      </c>
      <c r="W171" s="1">
        <v>43563.083333333336</v>
      </c>
      <c r="X171" t="s">
        <v>135</v>
      </c>
      <c r="Y171" t="s">
        <v>146</v>
      </c>
      <c r="Z171">
        <v>2017</v>
      </c>
      <c r="AY171" s="1"/>
      <c r="AZ171" s="1"/>
    </row>
    <row r="172" spans="1:52" x14ac:dyDescent="0.3">
      <c r="A172" t="s">
        <v>769</v>
      </c>
      <c r="B172" t="s">
        <v>27</v>
      </c>
      <c r="C172" t="s">
        <v>127</v>
      </c>
      <c r="D172" t="s">
        <v>28</v>
      </c>
      <c r="E172" t="s">
        <v>29</v>
      </c>
      <c r="F172" t="s">
        <v>152</v>
      </c>
      <c r="G172" t="s">
        <v>770</v>
      </c>
      <c r="H172" s="5" t="s">
        <v>771</v>
      </c>
      <c r="J172" t="s">
        <v>772</v>
      </c>
      <c r="K172" t="s">
        <v>132</v>
      </c>
      <c r="L172">
        <v>2941368</v>
      </c>
      <c r="M172">
        <v>87</v>
      </c>
      <c r="N172">
        <v>2929</v>
      </c>
      <c r="O172" t="s">
        <v>133</v>
      </c>
      <c r="P172">
        <v>0</v>
      </c>
      <c r="Q172">
        <v>0</v>
      </c>
      <c r="R172">
        <v>0</v>
      </c>
      <c r="S172" t="s">
        <v>134</v>
      </c>
      <c r="T172" t="s">
        <v>127</v>
      </c>
      <c r="U172" t="s">
        <v>127</v>
      </c>
      <c r="V172" s="1">
        <v>43563.083333333336</v>
      </c>
      <c r="W172" s="1">
        <v>43563.083333333336</v>
      </c>
      <c r="X172" t="s">
        <v>135</v>
      </c>
      <c r="Y172" t="s">
        <v>146</v>
      </c>
      <c r="Z172">
        <v>2017</v>
      </c>
      <c r="AY172" s="1"/>
      <c r="AZ172" s="1"/>
    </row>
    <row r="173" spans="1:52" x14ac:dyDescent="0.3">
      <c r="A173" t="s">
        <v>773</v>
      </c>
      <c r="B173" t="s">
        <v>27</v>
      </c>
      <c r="C173" t="s">
        <v>127</v>
      </c>
      <c r="D173" t="s">
        <v>28</v>
      </c>
      <c r="E173" t="s">
        <v>29</v>
      </c>
      <c r="F173" t="s">
        <v>152</v>
      </c>
      <c r="G173" t="s">
        <v>774</v>
      </c>
      <c r="H173" s="5" t="s">
        <v>775</v>
      </c>
      <c r="J173" t="s">
        <v>776</v>
      </c>
      <c r="K173" t="s">
        <v>132</v>
      </c>
      <c r="L173">
        <v>2953771</v>
      </c>
      <c r="M173">
        <v>50</v>
      </c>
      <c r="N173">
        <v>2935</v>
      </c>
      <c r="O173" t="s">
        <v>133</v>
      </c>
      <c r="P173">
        <v>0</v>
      </c>
      <c r="Q173">
        <v>0</v>
      </c>
      <c r="R173">
        <v>0</v>
      </c>
      <c r="S173" t="s">
        <v>134</v>
      </c>
      <c r="T173" t="s">
        <v>127</v>
      </c>
      <c r="U173" t="s">
        <v>127</v>
      </c>
      <c r="V173" s="1">
        <v>43563.083333333336</v>
      </c>
      <c r="W173" s="1">
        <v>43563.083333333336</v>
      </c>
      <c r="X173" t="s">
        <v>135</v>
      </c>
      <c r="Y173" t="s">
        <v>146</v>
      </c>
      <c r="Z173">
        <v>2017</v>
      </c>
      <c r="AY173" s="1"/>
      <c r="AZ173" s="1"/>
    </row>
    <row r="174" spans="1:52" x14ac:dyDescent="0.3">
      <c r="A174" t="s">
        <v>777</v>
      </c>
      <c r="B174" t="s">
        <v>27</v>
      </c>
      <c r="C174" t="s">
        <v>127</v>
      </c>
      <c r="D174" t="s">
        <v>28</v>
      </c>
      <c r="E174" t="s">
        <v>29</v>
      </c>
      <c r="F174" t="s">
        <v>128</v>
      </c>
      <c r="G174" t="s">
        <v>778</v>
      </c>
      <c r="H174" s="5" t="s">
        <v>779</v>
      </c>
      <c r="J174" t="s">
        <v>780</v>
      </c>
      <c r="K174" t="s">
        <v>781</v>
      </c>
      <c r="L174">
        <v>2964661</v>
      </c>
      <c r="M174">
        <v>43</v>
      </c>
      <c r="N174">
        <v>2941</v>
      </c>
      <c r="O174" t="s">
        <v>133</v>
      </c>
      <c r="P174">
        <v>0</v>
      </c>
      <c r="Q174">
        <v>0</v>
      </c>
      <c r="R174">
        <v>0</v>
      </c>
      <c r="S174" t="s">
        <v>134</v>
      </c>
      <c r="T174" t="s">
        <v>127</v>
      </c>
      <c r="U174" t="s">
        <v>127</v>
      </c>
      <c r="V174" s="1">
        <v>43563.083333333336</v>
      </c>
      <c r="W174" s="1">
        <v>43563.083333333336</v>
      </c>
      <c r="X174" t="s">
        <v>135</v>
      </c>
      <c r="Z174" s="2">
        <v>2017</v>
      </c>
      <c r="AY174" s="1"/>
      <c r="AZ174" s="1"/>
    </row>
    <row r="175" spans="1:52" x14ac:dyDescent="0.3">
      <c r="A175" t="s">
        <v>782</v>
      </c>
      <c r="B175" t="s">
        <v>27</v>
      </c>
      <c r="C175" t="s">
        <v>127</v>
      </c>
      <c r="D175" t="s">
        <v>28</v>
      </c>
      <c r="E175" t="s">
        <v>29</v>
      </c>
      <c r="F175" t="s">
        <v>152</v>
      </c>
      <c r="G175" t="s">
        <v>783</v>
      </c>
      <c r="H175" s="5" t="s">
        <v>784</v>
      </c>
      <c r="J175" t="s">
        <v>785</v>
      </c>
      <c r="K175" t="s">
        <v>132</v>
      </c>
      <c r="L175">
        <v>3025349</v>
      </c>
      <c r="M175">
        <v>23</v>
      </c>
      <c r="N175">
        <v>2991</v>
      </c>
      <c r="O175" t="s">
        <v>133</v>
      </c>
      <c r="P175">
        <v>0</v>
      </c>
      <c r="Q175">
        <v>0</v>
      </c>
      <c r="R175">
        <v>0</v>
      </c>
      <c r="S175" t="s">
        <v>134</v>
      </c>
      <c r="T175" t="s">
        <v>127</v>
      </c>
      <c r="U175" t="s">
        <v>127</v>
      </c>
      <c r="V175" s="1">
        <v>43902.041666666664</v>
      </c>
      <c r="W175" s="1">
        <v>43560.083333333336</v>
      </c>
      <c r="X175" t="s">
        <v>786</v>
      </c>
      <c r="Z175">
        <v>2015</v>
      </c>
      <c r="AY175" s="1"/>
      <c r="AZ175" s="1"/>
    </row>
    <row r="176" spans="1:52" x14ac:dyDescent="0.3">
      <c r="A176" t="s">
        <v>787</v>
      </c>
      <c r="B176" t="s">
        <v>27</v>
      </c>
      <c r="C176" t="s">
        <v>127</v>
      </c>
      <c r="D176" t="s">
        <v>28</v>
      </c>
      <c r="E176" t="s">
        <v>29</v>
      </c>
      <c r="F176" t="s">
        <v>152</v>
      </c>
      <c r="G176" t="s">
        <v>788</v>
      </c>
      <c r="H176" s="5" t="s">
        <v>789</v>
      </c>
      <c r="J176" t="s">
        <v>790</v>
      </c>
      <c r="K176" t="s">
        <v>791</v>
      </c>
      <c r="L176">
        <v>3216798</v>
      </c>
      <c r="M176">
        <v>56</v>
      </c>
      <c r="N176">
        <v>3227</v>
      </c>
      <c r="O176" t="s">
        <v>133</v>
      </c>
      <c r="P176">
        <v>0</v>
      </c>
      <c r="Q176">
        <v>0</v>
      </c>
      <c r="R176">
        <v>0</v>
      </c>
      <c r="S176" t="s">
        <v>134</v>
      </c>
      <c r="T176" t="s">
        <v>127</v>
      </c>
      <c r="U176" t="s">
        <v>127</v>
      </c>
      <c r="V176" s="1">
        <v>43560.083333333336</v>
      </c>
      <c r="W176" s="1">
        <v>43560.083333333336</v>
      </c>
      <c r="X176" t="s">
        <v>135</v>
      </c>
      <c r="Y176" t="s">
        <v>376</v>
      </c>
      <c r="Z176">
        <v>2015</v>
      </c>
      <c r="AY176" s="1"/>
      <c r="AZ176" s="1"/>
    </row>
    <row r="177" spans="1:52" x14ac:dyDescent="0.3">
      <c r="A177" t="s">
        <v>792</v>
      </c>
      <c r="B177" t="s">
        <v>27</v>
      </c>
      <c r="C177" t="s">
        <v>127</v>
      </c>
      <c r="D177" t="s">
        <v>28</v>
      </c>
      <c r="E177" t="s">
        <v>29</v>
      </c>
      <c r="F177" t="s">
        <v>152</v>
      </c>
      <c r="G177" t="s">
        <v>793</v>
      </c>
      <c r="H177" s="5" t="s">
        <v>794</v>
      </c>
      <c r="J177" t="s">
        <v>795</v>
      </c>
      <c r="K177" t="s">
        <v>796</v>
      </c>
      <c r="L177">
        <v>2961021</v>
      </c>
      <c r="M177">
        <v>17</v>
      </c>
      <c r="N177">
        <v>2904</v>
      </c>
      <c r="O177" t="s">
        <v>133</v>
      </c>
      <c r="P177">
        <v>0</v>
      </c>
      <c r="Q177">
        <v>0</v>
      </c>
      <c r="R177">
        <v>0</v>
      </c>
      <c r="S177" t="s">
        <v>134</v>
      </c>
      <c r="T177" t="s">
        <v>127</v>
      </c>
      <c r="U177" t="s">
        <v>127</v>
      </c>
      <c r="V177" s="1">
        <v>43560.083333333336</v>
      </c>
      <c r="W177" s="1">
        <v>43560.083333333336</v>
      </c>
      <c r="X177" t="s">
        <v>135</v>
      </c>
      <c r="Y177" t="s">
        <v>797</v>
      </c>
      <c r="Z177">
        <v>2013</v>
      </c>
      <c r="AY177" s="1"/>
      <c r="AZ177" s="1"/>
    </row>
    <row r="178" spans="1:52" x14ac:dyDescent="0.3">
      <c r="A178" t="s">
        <v>798</v>
      </c>
      <c r="B178" t="s">
        <v>27</v>
      </c>
      <c r="C178" t="s">
        <v>127</v>
      </c>
      <c r="D178" t="s">
        <v>28</v>
      </c>
      <c r="E178" t="s">
        <v>29</v>
      </c>
      <c r="F178" t="s">
        <v>152</v>
      </c>
      <c r="G178" t="s">
        <v>799</v>
      </c>
      <c r="H178" s="5" t="s">
        <v>800</v>
      </c>
      <c r="J178" t="s">
        <v>801</v>
      </c>
      <c r="K178" t="s">
        <v>802</v>
      </c>
      <c r="L178">
        <v>3109991</v>
      </c>
      <c r="M178">
        <v>20</v>
      </c>
      <c r="N178">
        <v>3055</v>
      </c>
      <c r="O178" t="s">
        <v>133</v>
      </c>
      <c r="P178">
        <v>0</v>
      </c>
      <c r="Q178">
        <v>0</v>
      </c>
      <c r="R178">
        <v>0</v>
      </c>
      <c r="S178" t="s">
        <v>134</v>
      </c>
      <c r="T178" t="s">
        <v>127</v>
      </c>
      <c r="U178" t="s">
        <v>127</v>
      </c>
      <c r="V178" s="1">
        <v>43560.083333333336</v>
      </c>
      <c r="W178" s="1">
        <v>43560.083333333336</v>
      </c>
      <c r="X178" t="s">
        <v>135</v>
      </c>
      <c r="Y178" t="s">
        <v>376</v>
      </c>
      <c r="Z178">
        <v>2015</v>
      </c>
      <c r="AY178" s="1"/>
      <c r="AZ178" s="1"/>
    </row>
    <row r="179" spans="1:52" x14ac:dyDescent="0.3">
      <c r="A179" s="3" t="s">
        <v>803</v>
      </c>
      <c r="B179" s="3" t="s">
        <v>27</v>
      </c>
      <c r="C179" s="3" t="s">
        <v>127</v>
      </c>
      <c r="D179" s="3" t="s">
        <v>28</v>
      </c>
      <c r="E179" s="3" t="s">
        <v>29</v>
      </c>
      <c r="F179" s="3" t="s">
        <v>152</v>
      </c>
      <c r="G179" s="3" t="s">
        <v>804</v>
      </c>
      <c r="H179" s="3"/>
      <c r="I179" s="3"/>
      <c r="J179" s="3" t="s">
        <v>805</v>
      </c>
      <c r="K179" s="3" t="s">
        <v>806</v>
      </c>
      <c r="L179" s="3">
        <v>3084513</v>
      </c>
      <c r="M179" s="3">
        <v>28</v>
      </c>
      <c r="N179" s="3">
        <v>3073</v>
      </c>
      <c r="O179" s="3" t="s">
        <v>133</v>
      </c>
      <c r="P179" s="3">
        <v>0</v>
      </c>
      <c r="Q179" s="3">
        <v>0</v>
      </c>
      <c r="R179" s="3">
        <v>0</v>
      </c>
      <c r="S179" s="3" t="s">
        <v>134</v>
      </c>
      <c r="T179" s="3" t="s">
        <v>127</v>
      </c>
      <c r="U179" s="3" t="s">
        <v>127</v>
      </c>
      <c r="V179" s="4">
        <v>43560.083333333336</v>
      </c>
      <c r="W179" s="4">
        <v>43560.083333333336</v>
      </c>
      <c r="X179" s="3"/>
      <c r="Y179" s="3"/>
      <c r="Z179" s="3"/>
      <c r="AY179" s="1"/>
      <c r="AZ179" s="1"/>
    </row>
    <row r="180" spans="1:52" x14ac:dyDescent="0.3">
      <c r="A180" s="3" t="s">
        <v>807</v>
      </c>
      <c r="B180" s="3" t="s">
        <v>27</v>
      </c>
      <c r="C180" s="3" t="s">
        <v>127</v>
      </c>
      <c r="D180" s="3" t="s">
        <v>28</v>
      </c>
      <c r="E180" s="3" t="s">
        <v>29</v>
      </c>
      <c r="F180" s="3" t="s">
        <v>152</v>
      </c>
      <c r="G180" s="3" t="s">
        <v>808</v>
      </c>
      <c r="H180" s="3"/>
      <c r="I180" s="3"/>
      <c r="J180" s="3" t="s">
        <v>809</v>
      </c>
      <c r="K180" s="3" t="s">
        <v>806</v>
      </c>
      <c r="L180" s="3">
        <v>3158858</v>
      </c>
      <c r="M180" s="3">
        <v>22</v>
      </c>
      <c r="N180" s="3">
        <v>3150</v>
      </c>
      <c r="O180" s="3" t="s">
        <v>133</v>
      </c>
      <c r="P180" s="3">
        <v>0</v>
      </c>
      <c r="Q180" s="3">
        <v>0</v>
      </c>
      <c r="R180" s="3">
        <v>0</v>
      </c>
      <c r="S180" s="3" t="s">
        <v>134</v>
      </c>
      <c r="T180" s="3" t="s">
        <v>127</v>
      </c>
      <c r="U180" s="3" t="s">
        <v>127</v>
      </c>
      <c r="V180" s="4">
        <v>43560.083333333336</v>
      </c>
      <c r="W180" s="4">
        <v>43560.083333333336</v>
      </c>
      <c r="X180" s="3"/>
      <c r="Y180" s="3"/>
      <c r="Z180" s="3"/>
      <c r="AY180" s="1"/>
      <c r="AZ180" s="1"/>
    </row>
    <row r="181" spans="1:52" x14ac:dyDescent="0.3">
      <c r="A181" t="s">
        <v>810</v>
      </c>
      <c r="B181" t="s">
        <v>27</v>
      </c>
      <c r="C181" t="s">
        <v>127</v>
      </c>
      <c r="D181" t="s">
        <v>28</v>
      </c>
      <c r="E181" t="s">
        <v>29</v>
      </c>
      <c r="F181" t="s">
        <v>152</v>
      </c>
      <c r="G181" t="s">
        <v>811</v>
      </c>
      <c r="H181" s="5" t="s">
        <v>812</v>
      </c>
      <c r="J181" t="s">
        <v>813</v>
      </c>
      <c r="K181" t="s">
        <v>814</v>
      </c>
      <c r="L181">
        <v>3099034</v>
      </c>
      <c r="M181">
        <v>17</v>
      </c>
      <c r="N181">
        <v>3057</v>
      </c>
      <c r="O181" t="s">
        <v>133</v>
      </c>
      <c r="P181">
        <v>0</v>
      </c>
      <c r="Q181">
        <v>0</v>
      </c>
      <c r="R181">
        <v>0</v>
      </c>
      <c r="S181" t="s">
        <v>134</v>
      </c>
      <c r="T181" t="s">
        <v>127</v>
      </c>
      <c r="U181" t="s">
        <v>127</v>
      </c>
      <c r="V181" s="1">
        <v>43560.083333333336</v>
      </c>
      <c r="W181" s="1">
        <v>43560.083333333336</v>
      </c>
      <c r="X181" t="s">
        <v>135</v>
      </c>
      <c r="Y181" t="s">
        <v>376</v>
      </c>
      <c r="Z181">
        <v>2005</v>
      </c>
      <c r="AY181" s="1"/>
      <c r="AZ181" s="1"/>
    </row>
    <row r="182" spans="1:52" x14ac:dyDescent="0.3">
      <c r="A182" t="s">
        <v>815</v>
      </c>
      <c r="B182" t="s">
        <v>27</v>
      </c>
      <c r="C182" t="s">
        <v>127</v>
      </c>
      <c r="D182" t="s">
        <v>28</v>
      </c>
      <c r="E182" t="s">
        <v>29</v>
      </c>
      <c r="F182" t="s">
        <v>152</v>
      </c>
      <c r="G182" t="s">
        <v>816</v>
      </c>
      <c r="H182" s="5" t="s">
        <v>817</v>
      </c>
      <c r="J182" t="s">
        <v>818</v>
      </c>
      <c r="K182" t="s">
        <v>819</v>
      </c>
      <c r="L182">
        <v>2997648</v>
      </c>
      <c r="M182">
        <v>17</v>
      </c>
      <c r="N182">
        <v>2976</v>
      </c>
      <c r="O182" t="s">
        <v>133</v>
      </c>
      <c r="P182">
        <v>0</v>
      </c>
      <c r="Q182">
        <v>0</v>
      </c>
      <c r="R182">
        <v>0</v>
      </c>
      <c r="S182" t="s">
        <v>134</v>
      </c>
      <c r="T182" t="s">
        <v>127</v>
      </c>
      <c r="U182" t="s">
        <v>127</v>
      </c>
      <c r="V182" s="1">
        <v>43560.083333333336</v>
      </c>
      <c r="W182" s="1">
        <v>43560.083333333336</v>
      </c>
      <c r="X182" t="s">
        <v>135</v>
      </c>
      <c r="Y182" t="s">
        <v>376</v>
      </c>
      <c r="Z182">
        <v>2006</v>
      </c>
      <c r="AY182" s="1"/>
      <c r="AZ182" s="1"/>
    </row>
    <row r="183" spans="1:52" x14ac:dyDescent="0.3">
      <c r="A183" t="s">
        <v>820</v>
      </c>
      <c r="B183" t="s">
        <v>27</v>
      </c>
      <c r="C183" t="s">
        <v>127</v>
      </c>
      <c r="D183" t="s">
        <v>28</v>
      </c>
      <c r="E183" t="s">
        <v>29</v>
      </c>
      <c r="F183" t="s">
        <v>152</v>
      </c>
      <c r="G183" t="s">
        <v>821</v>
      </c>
      <c r="H183" s="5" t="s">
        <v>822</v>
      </c>
      <c r="J183" t="s">
        <v>823</v>
      </c>
      <c r="K183" t="s">
        <v>824</v>
      </c>
      <c r="L183">
        <v>3090715</v>
      </c>
      <c r="M183">
        <v>25</v>
      </c>
      <c r="N183">
        <v>3033</v>
      </c>
      <c r="O183" t="s">
        <v>133</v>
      </c>
      <c r="P183">
        <v>0</v>
      </c>
      <c r="Q183">
        <v>0</v>
      </c>
      <c r="R183">
        <v>0</v>
      </c>
      <c r="S183" t="s">
        <v>134</v>
      </c>
      <c r="T183" t="s">
        <v>127</v>
      </c>
      <c r="U183" t="s">
        <v>127</v>
      </c>
      <c r="V183" s="1">
        <v>43560.083333333336</v>
      </c>
      <c r="W183" s="1">
        <v>43560.083333333336</v>
      </c>
      <c r="X183" t="s">
        <v>135</v>
      </c>
      <c r="Y183" t="s">
        <v>376</v>
      </c>
      <c r="Z183">
        <v>2007</v>
      </c>
      <c r="AY183" s="1"/>
      <c r="AZ183" s="1"/>
    </row>
    <row r="184" spans="1:52" x14ac:dyDescent="0.3">
      <c r="A184" s="3" t="s">
        <v>825</v>
      </c>
      <c r="B184" s="3" t="s">
        <v>27</v>
      </c>
      <c r="C184" s="3" t="s">
        <v>127</v>
      </c>
      <c r="D184" s="3" t="s">
        <v>28</v>
      </c>
      <c r="E184" s="3" t="s">
        <v>29</v>
      </c>
      <c r="F184" s="3" t="s">
        <v>152</v>
      </c>
      <c r="G184" s="3" t="s">
        <v>826</v>
      </c>
      <c r="H184" s="3"/>
      <c r="I184" s="3"/>
      <c r="J184" s="3" t="s">
        <v>827</v>
      </c>
      <c r="K184" s="3" t="s">
        <v>828</v>
      </c>
      <c r="L184" s="3">
        <v>3402433</v>
      </c>
      <c r="M184" s="3">
        <v>16</v>
      </c>
      <c r="N184" s="3">
        <v>3387</v>
      </c>
      <c r="O184" s="3" t="s">
        <v>133</v>
      </c>
      <c r="P184" s="3">
        <v>0</v>
      </c>
      <c r="Q184" s="3">
        <v>0</v>
      </c>
      <c r="R184" s="3">
        <v>0</v>
      </c>
      <c r="S184" s="3" t="s">
        <v>134</v>
      </c>
      <c r="T184" s="3" t="s">
        <v>127</v>
      </c>
      <c r="U184" s="3" t="s">
        <v>127</v>
      </c>
      <c r="V184" s="4">
        <v>43560.083333333336</v>
      </c>
      <c r="W184" s="4">
        <v>43560.083333333336</v>
      </c>
      <c r="X184" s="3"/>
      <c r="Y184" s="3"/>
      <c r="Z184" s="3"/>
      <c r="AY184" s="1"/>
      <c r="AZ184" s="1"/>
    </row>
    <row r="185" spans="1:52" x14ac:dyDescent="0.3">
      <c r="A185" t="s">
        <v>829</v>
      </c>
      <c r="B185" t="s">
        <v>27</v>
      </c>
      <c r="C185" t="s">
        <v>127</v>
      </c>
      <c r="D185" t="s">
        <v>28</v>
      </c>
      <c r="E185" t="s">
        <v>29</v>
      </c>
      <c r="F185" t="s">
        <v>152</v>
      </c>
      <c r="G185" t="s">
        <v>830</v>
      </c>
      <c r="H185" s="5" t="s">
        <v>831</v>
      </c>
      <c r="J185" t="s">
        <v>832</v>
      </c>
      <c r="K185" t="s">
        <v>833</v>
      </c>
      <c r="L185">
        <v>3096318</v>
      </c>
      <c r="M185">
        <v>55</v>
      </c>
      <c r="N185">
        <v>3101</v>
      </c>
      <c r="O185" t="s">
        <v>133</v>
      </c>
      <c r="P185">
        <v>0</v>
      </c>
      <c r="Q185">
        <v>0</v>
      </c>
      <c r="R185">
        <v>0</v>
      </c>
      <c r="S185" t="s">
        <v>134</v>
      </c>
      <c r="T185" t="s">
        <v>127</v>
      </c>
      <c r="U185" t="s">
        <v>127</v>
      </c>
      <c r="V185" s="1">
        <v>43902.041666666664</v>
      </c>
      <c r="W185" s="1">
        <v>43560.083333333336</v>
      </c>
      <c r="X185" t="s">
        <v>204</v>
      </c>
      <c r="Z185">
        <v>2012</v>
      </c>
      <c r="AY185" s="1"/>
      <c r="AZ185" s="1"/>
    </row>
    <row r="186" spans="1:52" x14ac:dyDescent="0.3">
      <c r="A186" t="s">
        <v>834</v>
      </c>
      <c r="B186" t="s">
        <v>27</v>
      </c>
      <c r="C186" t="s">
        <v>127</v>
      </c>
      <c r="D186" t="s">
        <v>28</v>
      </c>
      <c r="E186" t="s">
        <v>29</v>
      </c>
      <c r="F186" t="s">
        <v>128</v>
      </c>
      <c r="G186" t="s">
        <v>835</v>
      </c>
      <c r="H186" s="5" t="s">
        <v>836</v>
      </c>
      <c r="J186" t="s">
        <v>837</v>
      </c>
      <c r="K186" t="s">
        <v>838</v>
      </c>
      <c r="L186">
        <v>2944003</v>
      </c>
      <c r="M186">
        <v>55</v>
      </c>
      <c r="N186">
        <v>2928</v>
      </c>
      <c r="O186" t="s">
        <v>133</v>
      </c>
      <c r="P186">
        <v>0</v>
      </c>
      <c r="Q186">
        <v>0</v>
      </c>
      <c r="R186">
        <v>0</v>
      </c>
      <c r="S186" t="s">
        <v>134</v>
      </c>
      <c r="T186" t="s">
        <v>127</v>
      </c>
      <c r="U186" t="s">
        <v>127</v>
      </c>
      <c r="V186" s="1">
        <v>43560.083333333336</v>
      </c>
      <c r="W186" s="1">
        <v>43560.083333333336</v>
      </c>
      <c r="X186" t="s">
        <v>135</v>
      </c>
      <c r="Z186" s="2">
        <v>2017</v>
      </c>
      <c r="AY186" s="1"/>
      <c r="AZ186" s="1"/>
    </row>
    <row r="187" spans="1:52" x14ac:dyDescent="0.3">
      <c r="A187" t="s">
        <v>839</v>
      </c>
      <c r="B187" t="s">
        <v>27</v>
      </c>
      <c r="C187" t="s">
        <v>127</v>
      </c>
      <c r="D187" t="s">
        <v>28</v>
      </c>
      <c r="E187" t="s">
        <v>29</v>
      </c>
      <c r="F187" t="s">
        <v>128</v>
      </c>
      <c r="G187" t="s">
        <v>840</v>
      </c>
      <c r="H187" s="5" t="s">
        <v>841</v>
      </c>
      <c r="J187" t="s">
        <v>842</v>
      </c>
      <c r="K187" t="s">
        <v>838</v>
      </c>
      <c r="L187">
        <v>2973267</v>
      </c>
      <c r="M187">
        <v>32</v>
      </c>
      <c r="N187">
        <v>2950</v>
      </c>
      <c r="O187" t="s">
        <v>133</v>
      </c>
      <c r="P187">
        <v>0</v>
      </c>
      <c r="Q187">
        <v>0</v>
      </c>
      <c r="R187">
        <v>0</v>
      </c>
      <c r="S187" t="s">
        <v>134</v>
      </c>
      <c r="T187" t="s">
        <v>127</v>
      </c>
      <c r="U187" t="s">
        <v>127</v>
      </c>
      <c r="V187" s="1">
        <v>43560.083333333336</v>
      </c>
      <c r="W187" s="1">
        <v>43560.083333333336</v>
      </c>
      <c r="X187" t="s">
        <v>135</v>
      </c>
      <c r="Z187" s="2">
        <v>2017</v>
      </c>
      <c r="AY187" s="1"/>
      <c r="AZ187" s="1"/>
    </row>
    <row r="188" spans="1:52" x14ac:dyDescent="0.3">
      <c r="A188" s="3" t="s">
        <v>843</v>
      </c>
      <c r="B188" s="3" t="s">
        <v>27</v>
      </c>
      <c r="C188" s="3" t="s">
        <v>127</v>
      </c>
      <c r="D188" s="3" t="s">
        <v>28</v>
      </c>
      <c r="E188" s="3" t="s">
        <v>29</v>
      </c>
      <c r="F188" s="3" t="s">
        <v>152</v>
      </c>
      <c r="G188" s="3" t="s">
        <v>844</v>
      </c>
      <c r="H188" s="3"/>
      <c r="I188" s="3"/>
      <c r="J188" s="3" t="s">
        <v>845</v>
      </c>
      <c r="K188" s="3" t="s">
        <v>846</v>
      </c>
      <c r="L188" s="3">
        <v>3014011</v>
      </c>
      <c r="M188" s="3">
        <v>33</v>
      </c>
      <c r="N188" s="3">
        <v>2974</v>
      </c>
      <c r="O188" s="3" t="s">
        <v>133</v>
      </c>
      <c r="P188" s="3">
        <v>0</v>
      </c>
      <c r="Q188" s="3">
        <v>0</v>
      </c>
      <c r="R188" s="3">
        <v>0</v>
      </c>
      <c r="S188" s="3" t="s">
        <v>134</v>
      </c>
      <c r="T188" s="3" t="s">
        <v>127</v>
      </c>
      <c r="U188" s="3" t="s">
        <v>127</v>
      </c>
      <c r="V188" s="4">
        <v>43560.083333333336</v>
      </c>
      <c r="W188" s="4">
        <v>43560.083333333336</v>
      </c>
      <c r="X188" s="3"/>
      <c r="Y188" s="3"/>
      <c r="Z188" s="3"/>
      <c r="AY188" s="1"/>
      <c r="AZ188" s="1"/>
    </row>
    <row r="189" spans="1:52" x14ac:dyDescent="0.3">
      <c r="A189" s="3" t="s">
        <v>847</v>
      </c>
      <c r="B189" s="3" t="s">
        <v>27</v>
      </c>
      <c r="C189" s="3" t="s">
        <v>127</v>
      </c>
      <c r="D189" s="3" t="s">
        <v>28</v>
      </c>
      <c r="E189" s="3" t="s">
        <v>29</v>
      </c>
      <c r="F189" s="3" t="s">
        <v>152</v>
      </c>
      <c r="G189" s="3" t="s">
        <v>848</v>
      </c>
      <c r="H189" s="3"/>
      <c r="I189" s="3"/>
      <c r="J189" s="3" t="s">
        <v>849</v>
      </c>
      <c r="K189" s="3" t="s">
        <v>850</v>
      </c>
      <c r="L189" s="3">
        <v>3127029</v>
      </c>
      <c r="M189" s="3">
        <v>13</v>
      </c>
      <c r="N189" s="3">
        <v>3065</v>
      </c>
      <c r="O189" s="3" t="s">
        <v>133</v>
      </c>
      <c r="P189" s="3">
        <v>0</v>
      </c>
      <c r="Q189" s="3">
        <v>0</v>
      </c>
      <c r="R189" s="3">
        <v>0</v>
      </c>
      <c r="S189" s="3" t="s">
        <v>134</v>
      </c>
      <c r="T189" s="3" t="s">
        <v>127</v>
      </c>
      <c r="U189" s="3" t="s">
        <v>127</v>
      </c>
      <c r="V189" s="4">
        <v>43560.083333333336</v>
      </c>
      <c r="W189" s="4">
        <v>43560.083333333336</v>
      </c>
      <c r="X189" s="3"/>
      <c r="Y189" s="3"/>
      <c r="Z189" s="3"/>
      <c r="AY189" s="1"/>
      <c r="AZ189" s="1"/>
    </row>
    <row r="190" spans="1:52" x14ac:dyDescent="0.3">
      <c r="A190" s="3" t="s">
        <v>851</v>
      </c>
      <c r="B190" s="3" t="s">
        <v>27</v>
      </c>
      <c r="C190" s="3" t="s">
        <v>127</v>
      </c>
      <c r="D190" s="3" t="s">
        <v>28</v>
      </c>
      <c r="E190" s="3" t="s">
        <v>29</v>
      </c>
      <c r="F190" s="3" t="s">
        <v>152</v>
      </c>
      <c r="G190" s="3" t="s">
        <v>852</v>
      </c>
      <c r="H190" s="3"/>
      <c r="I190" s="3"/>
      <c r="J190" s="3" t="s">
        <v>853</v>
      </c>
      <c r="K190" s="3" t="s">
        <v>850</v>
      </c>
      <c r="L190" s="3">
        <v>3128062</v>
      </c>
      <c r="M190" s="3">
        <v>20</v>
      </c>
      <c r="N190" s="3">
        <v>3082</v>
      </c>
      <c r="O190" s="3" t="s">
        <v>133</v>
      </c>
      <c r="P190" s="3">
        <v>0</v>
      </c>
      <c r="Q190" s="3">
        <v>0</v>
      </c>
      <c r="R190" s="3">
        <v>0</v>
      </c>
      <c r="S190" s="3" t="s">
        <v>134</v>
      </c>
      <c r="T190" s="3" t="s">
        <v>127</v>
      </c>
      <c r="U190" s="3" t="s">
        <v>127</v>
      </c>
      <c r="V190" s="4">
        <v>43560.083333333336</v>
      </c>
      <c r="W190" s="4">
        <v>43560.083333333336</v>
      </c>
      <c r="X190" s="3"/>
      <c r="Y190" s="3"/>
      <c r="Z190" s="3"/>
      <c r="AY190" s="1"/>
      <c r="AZ190" s="1"/>
    </row>
    <row r="191" spans="1:52" x14ac:dyDescent="0.3">
      <c r="A191" s="3" t="s">
        <v>854</v>
      </c>
      <c r="B191" s="3" t="s">
        <v>27</v>
      </c>
      <c r="C191" s="3" t="s">
        <v>127</v>
      </c>
      <c r="D191" s="3" t="s">
        <v>28</v>
      </c>
      <c r="E191" s="3" t="s">
        <v>29</v>
      </c>
      <c r="F191" s="3" t="s">
        <v>152</v>
      </c>
      <c r="G191" s="3" t="s">
        <v>855</v>
      </c>
      <c r="H191" s="3"/>
      <c r="I191" s="3"/>
      <c r="J191" s="3" t="s">
        <v>856</v>
      </c>
      <c r="K191" s="3" t="s">
        <v>850</v>
      </c>
      <c r="L191" s="3">
        <v>3051332</v>
      </c>
      <c r="M191" s="3">
        <v>14</v>
      </c>
      <c r="N191" s="3">
        <v>2999</v>
      </c>
      <c r="O191" s="3" t="s">
        <v>133</v>
      </c>
      <c r="P191" s="3">
        <v>0</v>
      </c>
      <c r="Q191" s="3">
        <v>0</v>
      </c>
      <c r="R191" s="3">
        <v>0</v>
      </c>
      <c r="S191" s="3" t="s">
        <v>134</v>
      </c>
      <c r="T191" s="3" t="s">
        <v>127</v>
      </c>
      <c r="U191" s="3" t="s">
        <v>127</v>
      </c>
      <c r="V191" s="4">
        <v>43560.083333333336</v>
      </c>
      <c r="W191" s="4">
        <v>43560.083333333336</v>
      </c>
      <c r="X191" s="3"/>
      <c r="Y191" s="3"/>
      <c r="Z191" s="3"/>
      <c r="AY191" s="1"/>
      <c r="AZ191" s="1"/>
    </row>
    <row r="192" spans="1:52" x14ac:dyDescent="0.3">
      <c r="A192" s="3" t="s">
        <v>857</v>
      </c>
      <c r="B192" s="3" t="s">
        <v>27</v>
      </c>
      <c r="C192" s="3" t="s">
        <v>127</v>
      </c>
      <c r="D192" s="3" t="s">
        <v>28</v>
      </c>
      <c r="E192" s="3" t="s">
        <v>29</v>
      </c>
      <c r="F192" s="3" t="s">
        <v>152</v>
      </c>
      <c r="G192" s="3" t="s">
        <v>858</v>
      </c>
      <c r="H192" s="3"/>
      <c r="I192" s="3"/>
      <c r="J192" s="3" t="s">
        <v>859</v>
      </c>
      <c r="K192" s="3" t="s">
        <v>860</v>
      </c>
      <c r="L192" s="3">
        <v>3105484</v>
      </c>
      <c r="M192" s="3">
        <v>97</v>
      </c>
      <c r="N192" s="3">
        <v>3132</v>
      </c>
      <c r="O192" s="3" t="s">
        <v>133</v>
      </c>
      <c r="P192" s="3">
        <v>0</v>
      </c>
      <c r="Q192" s="3">
        <v>0</v>
      </c>
      <c r="R192" s="3">
        <v>0</v>
      </c>
      <c r="S192" s="3" t="s">
        <v>134</v>
      </c>
      <c r="T192" s="3" t="s">
        <v>127</v>
      </c>
      <c r="U192" s="3" t="s">
        <v>127</v>
      </c>
      <c r="V192" s="4">
        <v>43560.083333333336</v>
      </c>
      <c r="W192" s="4">
        <v>43560.083333333336</v>
      </c>
      <c r="X192" s="3"/>
      <c r="Y192" s="3"/>
      <c r="Z192" s="3"/>
      <c r="AY192" s="1"/>
      <c r="AZ192" s="1"/>
    </row>
    <row r="193" spans="1:52" x14ac:dyDescent="0.3">
      <c r="A193" s="3" t="s">
        <v>861</v>
      </c>
      <c r="B193" s="3" t="s">
        <v>27</v>
      </c>
      <c r="C193" s="3" t="s">
        <v>127</v>
      </c>
      <c r="D193" s="3" t="s">
        <v>28</v>
      </c>
      <c r="E193" s="3" t="s">
        <v>29</v>
      </c>
      <c r="F193" s="3" t="s">
        <v>152</v>
      </c>
      <c r="G193" s="3" t="s">
        <v>862</v>
      </c>
      <c r="H193" s="3"/>
      <c r="I193" s="3"/>
      <c r="J193" s="3" t="s">
        <v>863</v>
      </c>
      <c r="K193" s="3" t="s">
        <v>846</v>
      </c>
      <c r="L193" s="3">
        <v>2988178</v>
      </c>
      <c r="M193" s="3">
        <v>18</v>
      </c>
      <c r="N193" s="3">
        <v>2951</v>
      </c>
      <c r="O193" s="3" t="s">
        <v>133</v>
      </c>
      <c r="P193" s="3">
        <v>0</v>
      </c>
      <c r="Q193" s="3">
        <v>0</v>
      </c>
      <c r="R193" s="3">
        <v>0</v>
      </c>
      <c r="S193" s="3" t="s">
        <v>134</v>
      </c>
      <c r="T193" s="3" t="s">
        <v>127</v>
      </c>
      <c r="U193" s="3" t="s">
        <v>127</v>
      </c>
      <c r="V193" s="4">
        <v>43560.083333333336</v>
      </c>
      <c r="W193" s="4">
        <v>43560.083333333336</v>
      </c>
      <c r="X193" s="3"/>
      <c r="Y193" s="3"/>
      <c r="Z193" s="3"/>
      <c r="AY193" s="1"/>
      <c r="AZ193" s="1"/>
    </row>
    <row r="194" spans="1:52" x14ac:dyDescent="0.3">
      <c r="A194" s="3" t="s">
        <v>864</v>
      </c>
      <c r="B194" s="3" t="s">
        <v>27</v>
      </c>
      <c r="C194" s="3" t="s">
        <v>127</v>
      </c>
      <c r="D194" s="3" t="s">
        <v>28</v>
      </c>
      <c r="E194" s="3" t="s">
        <v>29</v>
      </c>
      <c r="F194" s="3" t="s">
        <v>152</v>
      </c>
      <c r="G194" s="3" t="s">
        <v>865</v>
      </c>
      <c r="H194" s="3"/>
      <c r="I194" s="3"/>
      <c r="J194" s="3" t="s">
        <v>866</v>
      </c>
      <c r="K194" s="3" t="s">
        <v>846</v>
      </c>
      <c r="L194" s="3">
        <v>2981948</v>
      </c>
      <c r="M194" s="3">
        <v>19</v>
      </c>
      <c r="N194" s="3">
        <v>2949</v>
      </c>
      <c r="O194" s="3" t="s">
        <v>133</v>
      </c>
      <c r="P194" s="3">
        <v>0</v>
      </c>
      <c r="Q194" s="3">
        <v>0</v>
      </c>
      <c r="R194" s="3">
        <v>0</v>
      </c>
      <c r="S194" s="3" t="s">
        <v>134</v>
      </c>
      <c r="T194" s="3" t="s">
        <v>127</v>
      </c>
      <c r="U194" s="3" t="s">
        <v>127</v>
      </c>
      <c r="V194" s="4">
        <v>43560.083333333336</v>
      </c>
      <c r="W194" s="4">
        <v>43560.083333333336</v>
      </c>
      <c r="X194" s="3"/>
      <c r="Y194" s="3"/>
      <c r="Z194" s="3"/>
      <c r="AY194" s="1"/>
      <c r="AZ194" s="1"/>
    </row>
    <row r="195" spans="1:52" x14ac:dyDescent="0.3">
      <c r="A195" s="3" t="s">
        <v>867</v>
      </c>
      <c r="B195" s="3" t="s">
        <v>27</v>
      </c>
      <c r="C195" s="3" t="s">
        <v>127</v>
      </c>
      <c r="D195" s="3" t="s">
        <v>28</v>
      </c>
      <c r="E195" s="3" t="s">
        <v>29</v>
      </c>
      <c r="F195" s="3" t="s">
        <v>152</v>
      </c>
      <c r="G195" s="3" t="s">
        <v>868</v>
      </c>
      <c r="H195" s="3"/>
      <c r="I195" s="3"/>
      <c r="J195" s="3" t="s">
        <v>869</v>
      </c>
      <c r="K195" s="3" t="s">
        <v>870</v>
      </c>
      <c r="L195" s="3">
        <v>3160935</v>
      </c>
      <c r="M195" s="3">
        <v>19</v>
      </c>
      <c r="N195" s="3">
        <v>3106</v>
      </c>
      <c r="O195" s="3" t="s">
        <v>133</v>
      </c>
      <c r="P195" s="3">
        <v>0</v>
      </c>
      <c r="Q195" s="3">
        <v>0</v>
      </c>
      <c r="R195" s="3">
        <v>0</v>
      </c>
      <c r="S195" s="3" t="s">
        <v>134</v>
      </c>
      <c r="T195" s="3" t="s">
        <v>127</v>
      </c>
      <c r="U195" s="3" t="s">
        <v>127</v>
      </c>
      <c r="V195" s="4">
        <v>43560.083333333336</v>
      </c>
      <c r="W195" s="4">
        <v>43560.083333333336</v>
      </c>
      <c r="X195" s="3"/>
      <c r="Y195" s="3"/>
      <c r="Z195" s="3"/>
      <c r="AY195" s="1"/>
      <c r="AZ195" s="1"/>
    </row>
    <row r="196" spans="1:52" x14ac:dyDescent="0.3">
      <c r="A196" s="3" t="s">
        <v>871</v>
      </c>
      <c r="B196" s="3" t="s">
        <v>27</v>
      </c>
      <c r="C196" s="3" t="s">
        <v>127</v>
      </c>
      <c r="D196" s="3" t="s">
        <v>28</v>
      </c>
      <c r="E196" s="3" t="s">
        <v>29</v>
      </c>
      <c r="F196" s="3" t="s">
        <v>152</v>
      </c>
      <c r="G196" s="3" t="s">
        <v>872</v>
      </c>
      <c r="H196" s="3"/>
      <c r="I196" s="3"/>
      <c r="J196" s="3" t="s">
        <v>873</v>
      </c>
      <c r="K196" s="3" t="s">
        <v>870</v>
      </c>
      <c r="L196" s="3">
        <v>3164718</v>
      </c>
      <c r="M196" s="3">
        <v>21</v>
      </c>
      <c r="N196" s="3">
        <v>3114</v>
      </c>
      <c r="O196" s="3" t="s">
        <v>133</v>
      </c>
      <c r="P196" s="3">
        <v>0</v>
      </c>
      <c r="Q196" s="3">
        <v>0</v>
      </c>
      <c r="R196" s="3">
        <v>0</v>
      </c>
      <c r="S196" s="3" t="s">
        <v>134</v>
      </c>
      <c r="T196" s="3" t="s">
        <v>127</v>
      </c>
      <c r="U196" s="3" t="s">
        <v>127</v>
      </c>
      <c r="V196" s="4">
        <v>43560.083333333336</v>
      </c>
      <c r="W196" s="4">
        <v>43560.083333333336</v>
      </c>
      <c r="X196" s="3"/>
      <c r="Y196" s="3"/>
      <c r="Z196" s="3"/>
      <c r="AY196" s="1"/>
      <c r="AZ196" s="1"/>
    </row>
    <row r="197" spans="1:52" x14ac:dyDescent="0.3">
      <c r="A197" s="3" t="s">
        <v>874</v>
      </c>
      <c r="B197" s="3" t="s">
        <v>27</v>
      </c>
      <c r="C197" s="3" t="s">
        <v>127</v>
      </c>
      <c r="D197" s="3" t="s">
        <v>28</v>
      </c>
      <c r="E197" s="3" t="s">
        <v>29</v>
      </c>
      <c r="F197" s="3" t="s">
        <v>152</v>
      </c>
      <c r="G197" s="3" t="s">
        <v>875</v>
      </c>
      <c r="H197" s="3"/>
      <c r="I197" s="3"/>
      <c r="J197" s="3" t="s">
        <v>876</v>
      </c>
      <c r="K197" s="3" t="s">
        <v>870</v>
      </c>
      <c r="L197" s="3">
        <v>3139314</v>
      </c>
      <c r="M197" s="3">
        <v>19</v>
      </c>
      <c r="N197" s="3">
        <v>3094</v>
      </c>
      <c r="O197" s="3" t="s">
        <v>133</v>
      </c>
      <c r="P197" s="3">
        <v>0</v>
      </c>
      <c r="Q197" s="3">
        <v>0</v>
      </c>
      <c r="R197" s="3">
        <v>0</v>
      </c>
      <c r="S197" s="3" t="s">
        <v>134</v>
      </c>
      <c r="T197" s="3" t="s">
        <v>127</v>
      </c>
      <c r="U197" s="3" t="s">
        <v>127</v>
      </c>
      <c r="V197" s="4">
        <v>43560.083333333336</v>
      </c>
      <c r="W197" s="4">
        <v>43560.083333333336</v>
      </c>
      <c r="X197" s="3"/>
      <c r="Y197" s="3"/>
      <c r="Z197" s="3"/>
      <c r="AY197" s="1"/>
      <c r="AZ197" s="1"/>
    </row>
    <row r="198" spans="1:52" x14ac:dyDescent="0.3">
      <c r="A198" s="3" t="s">
        <v>877</v>
      </c>
      <c r="B198" s="3" t="s">
        <v>27</v>
      </c>
      <c r="C198" s="3" t="s">
        <v>127</v>
      </c>
      <c r="D198" s="3" t="s">
        <v>28</v>
      </c>
      <c r="E198" s="3" t="s">
        <v>29</v>
      </c>
      <c r="F198" s="3" t="s">
        <v>152</v>
      </c>
      <c r="G198" s="3" t="s">
        <v>878</v>
      </c>
      <c r="H198" s="3"/>
      <c r="I198" s="3"/>
      <c r="J198" s="3" t="s">
        <v>879</v>
      </c>
      <c r="K198" s="3" t="s">
        <v>860</v>
      </c>
      <c r="L198" s="3">
        <v>2996054</v>
      </c>
      <c r="M198" s="3">
        <v>22</v>
      </c>
      <c r="N198" s="3">
        <v>2963</v>
      </c>
      <c r="O198" s="3" t="s">
        <v>133</v>
      </c>
      <c r="P198" s="3">
        <v>0</v>
      </c>
      <c r="Q198" s="3">
        <v>0</v>
      </c>
      <c r="R198" s="3">
        <v>0</v>
      </c>
      <c r="S198" s="3" t="s">
        <v>134</v>
      </c>
      <c r="T198" s="3" t="s">
        <v>127</v>
      </c>
      <c r="U198" s="3" t="s">
        <v>127</v>
      </c>
      <c r="V198" s="4">
        <v>43560.083333333336</v>
      </c>
      <c r="W198" s="4">
        <v>43560.083333333336</v>
      </c>
      <c r="X198" s="3"/>
      <c r="Y198" s="3"/>
      <c r="Z198" s="3"/>
      <c r="AY198" s="1"/>
      <c r="AZ198" s="1"/>
    </row>
    <row r="199" spans="1:52" x14ac:dyDescent="0.3">
      <c r="A199" s="3" t="s">
        <v>880</v>
      </c>
      <c r="B199" s="3" t="s">
        <v>27</v>
      </c>
      <c r="C199" s="3" t="s">
        <v>127</v>
      </c>
      <c r="D199" s="3" t="s">
        <v>28</v>
      </c>
      <c r="E199" s="3" t="s">
        <v>29</v>
      </c>
      <c r="F199" s="3" t="s">
        <v>152</v>
      </c>
      <c r="G199" s="3" t="s">
        <v>881</v>
      </c>
      <c r="H199" s="3"/>
      <c r="I199" s="3"/>
      <c r="J199" s="3" t="s">
        <v>882</v>
      </c>
      <c r="K199" s="3" t="s">
        <v>860</v>
      </c>
      <c r="L199" s="3">
        <v>3184618</v>
      </c>
      <c r="M199" s="3">
        <v>66</v>
      </c>
      <c r="N199" s="3">
        <v>3182</v>
      </c>
      <c r="O199" s="3" t="s">
        <v>133</v>
      </c>
      <c r="P199" s="3">
        <v>0</v>
      </c>
      <c r="Q199" s="3">
        <v>0</v>
      </c>
      <c r="R199" s="3">
        <v>0</v>
      </c>
      <c r="S199" s="3" t="s">
        <v>134</v>
      </c>
      <c r="T199" s="3" t="s">
        <v>127</v>
      </c>
      <c r="U199" s="3" t="s">
        <v>127</v>
      </c>
      <c r="V199" s="4">
        <v>43560.083333333336</v>
      </c>
      <c r="W199" s="4">
        <v>43560.083333333336</v>
      </c>
      <c r="X199" s="3"/>
      <c r="Y199" s="3"/>
      <c r="Z199" s="3"/>
      <c r="AY199" s="1"/>
      <c r="AZ199" s="1"/>
    </row>
    <row r="200" spans="1:52" x14ac:dyDescent="0.3">
      <c r="A200" t="s">
        <v>883</v>
      </c>
      <c r="B200" t="s">
        <v>27</v>
      </c>
      <c r="C200" t="s">
        <v>127</v>
      </c>
      <c r="D200" t="s">
        <v>28</v>
      </c>
      <c r="E200" t="s">
        <v>29</v>
      </c>
      <c r="F200" t="s">
        <v>152</v>
      </c>
      <c r="G200" t="s">
        <v>884</v>
      </c>
      <c r="H200" s="5" t="s">
        <v>885</v>
      </c>
      <c r="J200" t="s">
        <v>886</v>
      </c>
      <c r="K200" t="s">
        <v>887</v>
      </c>
      <c r="L200">
        <v>2970984</v>
      </c>
      <c r="M200">
        <v>20</v>
      </c>
      <c r="N200">
        <v>2907</v>
      </c>
      <c r="O200" t="s">
        <v>133</v>
      </c>
      <c r="P200">
        <v>0</v>
      </c>
      <c r="Q200">
        <v>0</v>
      </c>
      <c r="R200">
        <v>0</v>
      </c>
      <c r="S200" t="s">
        <v>134</v>
      </c>
      <c r="T200" t="s">
        <v>127</v>
      </c>
      <c r="U200" t="s">
        <v>127</v>
      </c>
      <c r="V200" s="1">
        <v>43560.083333333336</v>
      </c>
      <c r="W200" s="1">
        <v>43560.083333333336</v>
      </c>
      <c r="X200" t="s">
        <v>135</v>
      </c>
      <c r="Y200" t="s">
        <v>376</v>
      </c>
      <c r="Z200">
        <v>2007</v>
      </c>
      <c r="AY200" s="1"/>
      <c r="AZ200" s="1"/>
    </row>
    <row r="201" spans="1:52" x14ac:dyDescent="0.3">
      <c r="A201" s="3" t="s">
        <v>888</v>
      </c>
      <c r="B201" s="3" t="s">
        <v>27</v>
      </c>
      <c r="C201" s="3" t="s">
        <v>127</v>
      </c>
      <c r="D201" s="3" t="s">
        <v>28</v>
      </c>
      <c r="E201" s="3" t="s">
        <v>29</v>
      </c>
      <c r="F201" s="3" t="s">
        <v>152</v>
      </c>
      <c r="G201" s="3" t="s">
        <v>889</v>
      </c>
      <c r="H201" s="3"/>
      <c r="I201" s="3"/>
      <c r="J201" s="3" t="s">
        <v>890</v>
      </c>
      <c r="K201" s="3" t="s">
        <v>743</v>
      </c>
      <c r="L201" s="3">
        <v>3093933</v>
      </c>
      <c r="M201" s="3">
        <v>24</v>
      </c>
      <c r="N201" s="3">
        <v>3081</v>
      </c>
      <c r="O201" s="3" t="s">
        <v>133</v>
      </c>
      <c r="P201" s="3">
        <v>0</v>
      </c>
      <c r="Q201" s="3">
        <v>0</v>
      </c>
      <c r="R201" s="3">
        <v>0</v>
      </c>
      <c r="S201" s="3" t="s">
        <v>134</v>
      </c>
      <c r="T201" s="3" t="s">
        <v>127</v>
      </c>
      <c r="U201" s="3" t="s">
        <v>127</v>
      </c>
      <c r="V201" s="4">
        <v>43559.083333333336</v>
      </c>
      <c r="W201" s="4">
        <v>43559.083333333336</v>
      </c>
      <c r="X201" s="3"/>
      <c r="Y201" s="3"/>
      <c r="Z201" s="3"/>
      <c r="AY201" s="1"/>
      <c r="AZ201" s="1"/>
    </row>
    <row r="202" spans="1:52" x14ac:dyDescent="0.3">
      <c r="A202" s="3" t="s">
        <v>891</v>
      </c>
      <c r="B202" s="3" t="s">
        <v>27</v>
      </c>
      <c r="C202" s="3" t="s">
        <v>127</v>
      </c>
      <c r="D202" s="3" t="s">
        <v>28</v>
      </c>
      <c r="E202" s="3" t="s">
        <v>29</v>
      </c>
      <c r="F202" s="3" t="s">
        <v>152</v>
      </c>
      <c r="G202" s="3" t="s">
        <v>892</v>
      </c>
      <c r="H202" s="3"/>
      <c r="I202" s="3"/>
      <c r="J202" s="3" t="s">
        <v>893</v>
      </c>
      <c r="K202" s="3" t="s">
        <v>894</v>
      </c>
      <c r="L202" s="3">
        <v>3127212</v>
      </c>
      <c r="M202" s="3">
        <v>16</v>
      </c>
      <c r="N202" s="3">
        <v>3112</v>
      </c>
      <c r="O202" s="3" t="s">
        <v>133</v>
      </c>
      <c r="P202" s="3">
        <v>0</v>
      </c>
      <c r="Q202" s="3">
        <v>0</v>
      </c>
      <c r="R202" s="3">
        <v>0</v>
      </c>
      <c r="S202" s="3" t="s">
        <v>134</v>
      </c>
      <c r="T202" s="3" t="s">
        <v>127</v>
      </c>
      <c r="U202" s="3" t="s">
        <v>127</v>
      </c>
      <c r="V202" s="4">
        <v>43559.083333333336</v>
      </c>
      <c r="W202" s="4">
        <v>43559.083333333336</v>
      </c>
      <c r="X202" s="3"/>
      <c r="Y202" s="3"/>
      <c r="Z202" s="3"/>
      <c r="AY202" s="1"/>
      <c r="AZ202" s="1"/>
    </row>
    <row r="203" spans="1:52" x14ac:dyDescent="0.3">
      <c r="A203" t="s">
        <v>895</v>
      </c>
      <c r="B203" t="s">
        <v>27</v>
      </c>
      <c r="C203" t="s">
        <v>127</v>
      </c>
      <c r="D203" t="s">
        <v>28</v>
      </c>
      <c r="E203" t="s">
        <v>29</v>
      </c>
      <c r="F203" t="s">
        <v>152</v>
      </c>
      <c r="G203" t="s">
        <v>896</v>
      </c>
      <c r="H203" s="5" t="s">
        <v>897</v>
      </c>
      <c r="J203" t="s">
        <v>898</v>
      </c>
      <c r="K203" t="s">
        <v>899</v>
      </c>
      <c r="L203">
        <v>3175038</v>
      </c>
      <c r="M203">
        <v>17</v>
      </c>
      <c r="N203">
        <v>3149</v>
      </c>
      <c r="O203" t="s">
        <v>133</v>
      </c>
      <c r="P203">
        <v>0</v>
      </c>
      <c r="Q203">
        <v>0</v>
      </c>
      <c r="R203">
        <v>0</v>
      </c>
      <c r="S203" t="s">
        <v>134</v>
      </c>
      <c r="T203" t="s">
        <v>127</v>
      </c>
      <c r="U203" t="s">
        <v>127</v>
      </c>
      <c r="V203" s="1">
        <v>43559.083333333336</v>
      </c>
      <c r="W203" s="1">
        <v>43559.083333333336</v>
      </c>
      <c r="X203" t="s">
        <v>135</v>
      </c>
      <c r="Y203" t="s">
        <v>376</v>
      </c>
      <c r="Z203">
        <v>2000</v>
      </c>
      <c r="AY203" s="1"/>
      <c r="AZ203" s="1"/>
    </row>
    <row r="204" spans="1:52" x14ac:dyDescent="0.3">
      <c r="A204" t="s">
        <v>900</v>
      </c>
      <c r="B204" t="s">
        <v>27</v>
      </c>
      <c r="C204" t="s">
        <v>127</v>
      </c>
      <c r="D204" t="s">
        <v>28</v>
      </c>
      <c r="E204" t="s">
        <v>29</v>
      </c>
      <c r="F204" t="s">
        <v>152</v>
      </c>
      <c r="G204" t="s">
        <v>901</v>
      </c>
      <c r="H204" s="5" t="s">
        <v>902</v>
      </c>
      <c r="J204" t="s">
        <v>903</v>
      </c>
      <c r="K204" t="s">
        <v>580</v>
      </c>
      <c r="L204">
        <v>3003744</v>
      </c>
      <c r="M204">
        <v>16</v>
      </c>
      <c r="N204">
        <v>2968</v>
      </c>
      <c r="O204" t="s">
        <v>133</v>
      </c>
      <c r="P204">
        <v>0</v>
      </c>
      <c r="Q204">
        <v>0</v>
      </c>
      <c r="R204">
        <v>0</v>
      </c>
      <c r="S204" t="s">
        <v>134</v>
      </c>
      <c r="T204" t="s">
        <v>127</v>
      </c>
      <c r="U204" t="s">
        <v>127</v>
      </c>
      <c r="V204" s="1">
        <v>43901.041666666664</v>
      </c>
      <c r="W204" s="1">
        <v>43559.083333333336</v>
      </c>
      <c r="X204" t="s">
        <v>135</v>
      </c>
      <c r="Y204" t="s">
        <v>157</v>
      </c>
      <c r="Z204">
        <v>2003</v>
      </c>
      <c r="AY204" s="1"/>
      <c r="AZ204" s="1"/>
    </row>
    <row r="205" spans="1:52" x14ac:dyDescent="0.3">
      <c r="A205" t="s">
        <v>904</v>
      </c>
      <c r="B205" t="s">
        <v>27</v>
      </c>
      <c r="C205" t="s">
        <v>127</v>
      </c>
      <c r="D205" t="s">
        <v>28</v>
      </c>
      <c r="E205" t="s">
        <v>29</v>
      </c>
      <c r="F205" t="s">
        <v>152</v>
      </c>
      <c r="G205" t="s">
        <v>905</v>
      </c>
      <c r="H205" s="5" t="s">
        <v>906</v>
      </c>
      <c r="J205" t="s">
        <v>907</v>
      </c>
      <c r="K205" t="s">
        <v>908</v>
      </c>
      <c r="L205">
        <v>3138839</v>
      </c>
      <c r="M205">
        <v>36</v>
      </c>
      <c r="N205">
        <v>3157</v>
      </c>
      <c r="O205" t="s">
        <v>133</v>
      </c>
      <c r="P205">
        <v>0</v>
      </c>
      <c r="Q205">
        <v>0</v>
      </c>
      <c r="R205">
        <v>0</v>
      </c>
      <c r="S205" t="s">
        <v>134</v>
      </c>
      <c r="T205" t="s">
        <v>127</v>
      </c>
      <c r="U205" t="s">
        <v>127</v>
      </c>
      <c r="V205" s="1">
        <v>43559.083333333336</v>
      </c>
      <c r="W205" s="1">
        <v>43559.083333333336</v>
      </c>
      <c r="X205" t="s">
        <v>135</v>
      </c>
      <c r="Y205" t="s">
        <v>376</v>
      </c>
      <c r="Z205">
        <v>2017</v>
      </c>
      <c r="AY205" s="1"/>
      <c r="AZ205" s="1"/>
    </row>
    <row r="206" spans="1:52" x14ac:dyDescent="0.3">
      <c r="A206" t="s">
        <v>909</v>
      </c>
      <c r="B206" t="s">
        <v>27</v>
      </c>
      <c r="C206" t="s">
        <v>127</v>
      </c>
      <c r="D206" t="s">
        <v>28</v>
      </c>
      <c r="E206" t="s">
        <v>29</v>
      </c>
      <c r="F206" t="s">
        <v>152</v>
      </c>
      <c r="G206" t="s">
        <v>910</v>
      </c>
      <c r="H206" s="5" t="s">
        <v>911</v>
      </c>
      <c r="J206" t="s">
        <v>912</v>
      </c>
      <c r="K206" t="s">
        <v>913</v>
      </c>
      <c r="L206">
        <v>3033895</v>
      </c>
      <c r="M206">
        <v>16</v>
      </c>
      <c r="N206">
        <v>2979</v>
      </c>
      <c r="O206" t="s">
        <v>133</v>
      </c>
      <c r="P206">
        <v>0</v>
      </c>
      <c r="Q206">
        <v>0</v>
      </c>
      <c r="R206">
        <v>0</v>
      </c>
      <c r="S206" t="s">
        <v>134</v>
      </c>
      <c r="T206" t="s">
        <v>127</v>
      </c>
      <c r="U206" t="s">
        <v>127</v>
      </c>
      <c r="V206" s="1">
        <v>43559.083333333336</v>
      </c>
      <c r="W206" s="1">
        <v>43559.083333333336</v>
      </c>
      <c r="X206" t="s">
        <v>135</v>
      </c>
      <c r="Z206">
        <v>2003</v>
      </c>
      <c r="AY206" s="1"/>
      <c r="AZ206" s="1"/>
    </row>
    <row r="207" spans="1:52" x14ac:dyDescent="0.3">
      <c r="A207" t="s">
        <v>914</v>
      </c>
      <c r="B207" t="s">
        <v>27</v>
      </c>
      <c r="C207" t="s">
        <v>127</v>
      </c>
      <c r="D207" t="s">
        <v>28</v>
      </c>
      <c r="E207" t="s">
        <v>29</v>
      </c>
      <c r="F207" t="s">
        <v>152</v>
      </c>
      <c r="G207" t="s">
        <v>915</v>
      </c>
      <c r="H207" s="5" t="s">
        <v>916</v>
      </c>
      <c r="J207" t="s">
        <v>917</v>
      </c>
      <c r="K207" t="s">
        <v>913</v>
      </c>
      <c r="L207">
        <v>2950350</v>
      </c>
      <c r="M207">
        <v>51</v>
      </c>
      <c r="N207">
        <v>2914</v>
      </c>
      <c r="O207" t="s">
        <v>133</v>
      </c>
      <c r="P207">
        <v>0</v>
      </c>
      <c r="Q207">
        <v>0</v>
      </c>
      <c r="R207">
        <v>0</v>
      </c>
      <c r="S207" t="s">
        <v>134</v>
      </c>
      <c r="T207" t="s">
        <v>127</v>
      </c>
      <c r="U207" t="s">
        <v>127</v>
      </c>
      <c r="V207" s="1">
        <v>43559.083333333336</v>
      </c>
      <c r="W207" s="1">
        <v>43559.083333333336</v>
      </c>
      <c r="X207" t="s">
        <v>135</v>
      </c>
      <c r="Z207">
        <v>2003</v>
      </c>
      <c r="AY207" s="1"/>
      <c r="AZ207" s="1"/>
    </row>
    <row r="208" spans="1:52" x14ac:dyDescent="0.3">
      <c r="A208" t="s">
        <v>918</v>
      </c>
      <c r="B208" t="s">
        <v>27</v>
      </c>
      <c r="C208" t="s">
        <v>127</v>
      </c>
      <c r="D208" t="s">
        <v>28</v>
      </c>
      <c r="E208" t="s">
        <v>29</v>
      </c>
      <c r="F208" t="s">
        <v>152</v>
      </c>
      <c r="G208" t="s">
        <v>919</v>
      </c>
      <c r="H208" s="5" t="s">
        <v>920</v>
      </c>
      <c r="J208" t="s">
        <v>921</v>
      </c>
      <c r="K208" t="s">
        <v>132</v>
      </c>
      <c r="L208">
        <v>2932234</v>
      </c>
      <c r="M208">
        <v>14</v>
      </c>
      <c r="N208">
        <v>2904</v>
      </c>
      <c r="O208" t="s">
        <v>133</v>
      </c>
      <c r="P208">
        <v>0</v>
      </c>
      <c r="Q208">
        <v>0</v>
      </c>
      <c r="R208">
        <v>0</v>
      </c>
      <c r="S208" t="s">
        <v>134</v>
      </c>
      <c r="T208" t="s">
        <v>127</v>
      </c>
      <c r="U208" t="s">
        <v>127</v>
      </c>
      <c r="V208" s="1">
        <v>43559.083333333336</v>
      </c>
      <c r="W208" s="1">
        <v>43559.083333333336</v>
      </c>
      <c r="X208" t="s">
        <v>135</v>
      </c>
      <c r="Y208" t="s">
        <v>146</v>
      </c>
      <c r="Z208">
        <v>2017</v>
      </c>
      <c r="AY208" s="1"/>
      <c r="AZ208" s="1"/>
    </row>
    <row r="209" spans="1:52" x14ac:dyDescent="0.3">
      <c r="A209" t="s">
        <v>922</v>
      </c>
      <c r="B209" t="s">
        <v>27</v>
      </c>
      <c r="C209" t="s">
        <v>127</v>
      </c>
      <c r="D209" t="s">
        <v>28</v>
      </c>
      <c r="E209" t="s">
        <v>29</v>
      </c>
      <c r="F209" t="s">
        <v>152</v>
      </c>
      <c r="G209" t="s">
        <v>923</v>
      </c>
      <c r="H209" s="5" t="s">
        <v>924</v>
      </c>
      <c r="J209" t="s">
        <v>925</v>
      </c>
      <c r="K209" t="s">
        <v>926</v>
      </c>
      <c r="L209">
        <v>3011128</v>
      </c>
      <c r="M209">
        <v>36</v>
      </c>
      <c r="N209">
        <v>2978</v>
      </c>
      <c r="O209" t="s">
        <v>133</v>
      </c>
      <c r="P209">
        <v>0</v>
      </c>
      <c r="Q209">
        <v>0</v>
      </c>
      <c r="R209">
        <v>0</v>
      </c>
      <c r="S209" t="s">
        <v>134</v>
      </c>
      <c r="T209" t="s">
        <v>127</v>
      </c>
      <c r="U209" t="s">
        <v>127</v>
      </c>
      <c r="V209" s="1">
        <v>43559.083333333336</v>
      </c>
      <c r="W209" s="1">
        <v>43559.083333333336</v>
      </c>
      <c r="X209" t="s">
        <v>135</v>
      </c>
      <c r="Y209" t="s">
        <v>146</v>
      </c>
      <c r="Z209">
        <v>2012</v>
      </c>
      <c r="AY209" s="1"/>
      <c r="AZ209" s="1"/>
    </row>
    <row r="210" spans="1:52" x14ac:dyDescent="0.3">
      <c r="A210" s="3" t="s">
        <v>927</v>
      </c>
      <c r="B210" s="3" t="s">
        <v>27</v>
      </c>
      <c r="C210" s="3" t="s">
        <v>127</v>
      </c>
      <c r="D210" s="3" t="s">
        <v>28</v>
      </c>
      <c r="E210" s="3" t="s">
        <v>29</v>
      </c>
      <c r="F210" s="3" t="s">
        <v>152</v>
      </c>
      <c r="G210" s="3" t="s">
        <v>928</v>
      </c>
      <c r="H210" s="3"/>
      <c r="I210" s="3"/>
      <c r="J210" s="3" t="s">
        <v>929</v>
      </c>
      <c r="K210" s="3" t="s">
        <v>457</v>
      </c>
      <c r="L210" s="3">
        <v>3020409</v>
      </c>
      <c r="M210" s="3">
        <v>23</v>
      </c>
      <c r="N210" s="3">
        <v>2982</v>
      </c>
      <c r="O210" s="3" t="s">
        <v>133</v>
      </c>
      <c r="P210" s="3">
        <v>0</v>
      </c>
      <c r="Q210" s="3">
        <v>0</v>
      </c>
      <c r="R210" s="3">
        <v>0</v>
      </c>
      <c r="S210" s="3" t="s">
        <v>134</v>
      </c>
      <c r="T210" s="3" t="s">
        <v>127</v>
      </c>
      <c r="U210" s="3" t="s">
        <v>127</v>
      </c>
      <c r="V210" s="4">
        <v>43559.083333333336</v>
      </c>
      <c r="W210" s="4">
        <v>43559.083333333336</v>
      </c>
      <c r="X210" s="3"/>
      <c r="Y210" s="3"/>
      <c r="Z210" s="3"/>
      <c r="AY210" s="1"/>
      <c r="AZ210" s="1"/>
    </row>
    <row r="211" spans="1:52" x14ac:dyDescent="0.3">
      <c r="A211" s="3" t="s">
        <v>930</v>
      </c>
      <c r="B211" s="3" t="s">
        <v>27</v>
      </c>
      <c r="C211" s="3" t="s">
        <v>127</v>
      </c>
      <c r="D211" s="3" t="s">
        <v>28</v>
      </c>
      <c r="E211" s="3" t="s">
        <v>29</v>
      </c>
      <c r="F211" s="3" t="s">
        <v>152</v>
      </c>
      <c r="G211" s="3" t="s">
        <v>931</v>
      </c>
      <c r="H211" s="3"/>
      <c r="I211" s="3"/>
      <c r="J211" s="3" t="s">
        <v>932</v>
      </c>
      <c r="K211" s="3" t="s">
        <v>457</v>
      </c>
      <c r="L211" s="3">
        <v>3027570</v>
      </c>
      <c r="M211" s="3">
        <v>24</v>
      </c>
      <c r="N211" s="3">
        <v>2991</v>
      </c>
      <c r="O211" s="3" t="s">
        <v>133</v>
      </c>
      <c r="P211" s="3">
        <v>0</v>
      </c>
      <c r="Q211" s="3">
        <v>0</v>
      </c>
      <c r="R211" s="3">
        <v>0</v>
      </c>
      <c r="S211" s="3" t="s">
        <v>134</v>
      </c>
      <c r="T211" s="3" t="s">
        <v>127</v>
      </c>
      <c r="U211" s="3" t="s">
        <v>127</v>
      </c>
      <c r="V211" s="4">
        <v>43559.083333333336</v>
      </c>
      <c r="W211" s="4">
        <v>43559.083333333336</v>
      </c>
      <c r="X211" s="3"/>
      <c r="Y211" s="3"/>
      <c r="Z211" s="3"/>
      <c r="AY211" s="1"/>
      <c r="AZ211" s="1"/>
    </row>
    <row r="212" spans="1:52" x14ac:dyDescent="0.3">
      <c r="A212" s="3" t="s">
        <v>933</v>
      </c>
      <c r="B212" s="3" t="s">
        <v>27</v>
      </c>
      <c r="C212" s="3" t="s">
        <v>127</v>
      </c>
      <c r="D212" s="3" t="s">
        <v>28</v>
      </c>
      <c r="E212" s="3" t="s">
        <v>29</v>
      </c>
      <c r="F212" s="3" t="s">
        <v>152</v>
      </c>
      <c r="G212" s="3" t="s">
        <v>934</v>
      </c>
      <c r="H212" s="3"/>
      <c r="I212" s="3"/>
      <c r="J212" s="3" t="s">
        <v>935</v>
      </c>
      <c r="K212" s="3" t="s">
        <v>457</v>
      </c>
      <c r="L212" s="3">
        <v>3068719</v>
      </c>
      <c r="M212" s="3">
        <v>28</v>
      </c>
      <c r="N212" s="3">
        <v>3027</v>
      </c>
      <c r="O212" s="3" t="s">
        <v>133</v>
      </c>
      <c r="P212" s="3">
        <v>0</v>
      </c>
      <c r="Q212" s="3">
        <v>0</v>
      </c>
      <c r="R212" s="3">
        <v>0</v>
      </c>
      <c r="S212" s="3" t="s">
        <v>134</v>
      </c>
      <c r="T212" s="3" t="s">
        <v>127</v>
      </c>
      <c r="U212" s="3" t="s">
        <v>127</v>
      </c>
      <c r="V212" s="4">
        <v>43559.083333333336</v>
      </c>
      <c r="W212" s="4">
        <v>43559.083333333336</v>
      </c>
      <c r="X212" s="3"/>
      <c r="Y212" s="3"/>
      <c r="Z212" s="3"/>
      <c r="AY212" s="1"/>
      <c r="AZ212" s="1"/>
    </row>
    <row r="213" spans="1:52" x14ac:dyDescent="0.3">
      <c r="A213" s="3" t="s">
        <v>936</v>
      </c>
      <c r="B213" s="3" t="s">
        <v>27</v>
      </c>
      <c r="C213" s="3" t="s">
        <v>127</v>
      </c>
      <c r="D213" s="3" t="s">
        <v>28</v>
      </c>
      <c r="E213" s="3" t="s">
        <v>29</v>
      </c>
      <c r="F213" s="3" t="s">
        <v>152</v>
      </c>
      <c r="G213" s="3" t="s">
        <v>937</v>
      </c>
      <c r="H213" s="3"/>
      <c r="I213" s="3"/>
      <c r="J213" s="3" t="s">
        <v>938</v>
      </c>
      <c r="K213" s="3" t="s">
        <v>457</v>
      </c>
      <c r="L213" s="3">
        <v>3007942</v>
      </c>
      <c r="M213" s="3">
        <v>22</v>
      </c>
      <c r="N213" s="3">
        <v>2968</v>
      </c>
      <c r="O213" s="3" t="s">
        <v>133</v>
      </c>
      <c r="P213" s="3">
        <v>0</v>
      </c>
      <c r="Q213" s="3">
        <v>0</v>
      </c>
      <c r="R213" s="3">
        <v>0</v>
      </c>
      <c r="S213" s="3" t="s">
        <v>134</v>
      </c>
      <c r="T213" s="3" t="s">
        <v>127</v>
      </c>
      <c r="U213" s="3" t="s">
        <v>127</v>
      </c>
      <c r="V213" s="4">
        <v>43559.083333333336</v>
      </c>
      <c r="W213" s="4">
        <v>43559.083333333336</v>
      </c>
      <c r="X213" s="3"/>
      <c r="Y213" s="3"/>
      <c r="Z213" s="3"/>
      <c r="AY213" s="1"/>
      <c r="AZ213" s="1"/>
    </row>
    <row r="214" spans="1:52" x14ac:dyDescent="0.3">
      <c r="A214" s="3" t="s">
        <v>939</v>
      </c>
      <c r="B214" s="3" t="s">
        <v>27</v>
      </c>
      <c r="C214" s="3" t="s">
        <v>127</v>
      </c>
      <c r="D214" s="3" t="s">
        <v>28</v>
      </c>
      <c r="E214" s="3" t="s">
        <v>29</v>
      </c>
      <c r="F214" s="3" t="s">
        <v>152</v>
      </c>
      <c r="G214" s="3" t="s">
        <v>940</v>
      </c>
      <c r="H214" s="3"/>
      <c r="I214" s="3"/>
      <c r="J214" s="3" t="s">
        <v>941</v>
      </c>
      <c r="K214" s="3" t="s">
        <v>743</v>
      </c>
      <c r="L214" s="3">
        <v>2974779</v>
      </c>
      <c r="M214" s="3">
        <v>19</v>
      </c>
      <c r="N214" s="3">
        <v>2924</v>
      </c>
      <c r="O214" s="3" t="s">
        <v>133</v>
      </c>
      <c r="P214" s="3">
        <v>0</v>
      </c>
      <c r="Q214" s="3">
        <v>0</v>
      </c>
      <c r="R214" s="3">
        <v>0</v>
      </c>
      <c r="S214" s="3" t="s">
        <v>134</v>
      </c>
      <c r="T214" s="3" t="s">
        <v>127</v>
      </c>
      <c r="U214" s="3" t="s">
        <v>127</v>
      </c>
      <c r="V214" s="4">
        <v>43559.083333333336</v>
      </c>
      <c r="W214" s="4">
        <v>43559.083333333336</v>
      </c>
      <c r="X214" s="3"/>
      <c r="Y214" s="3"/>
      <c r="Z214" s="3"/>
      <c r="AY214" s="1"/>
      <c r="AZ214" s="1"/>
    </row>
    <row r="215" spans="1:52" x14ac:dyDescent="0.3">
      <c r="A215" s="3" t="s">
        <v>942</v>
      </c>
      <c r="B215" s="3" t="s">
        <v>27</v>
      </c>
      <c r="C215" s="3" t="s">
        <v>127</v>
      </c>
      <c r="D215" s="3" t="s">
        <v>28</v>
      </c>
      <c r="E215" s="3" t="s">
        <v>29</v>
      </c>
      <c r="F215" s="3" t="s">
        <v>152</v>
      </c>
      <c r="G215" s="3" t="s">
        <v>943</v>
      </c>
      <c r="H215" s="3"/>
      <c r="I215" s="3"/>
      <c r="J215" s="3" t="s">
        <v>944</v>
      </c>
      <c r="K215" s="3" t="s">
        <v>806</v>
      </c>
      <c r="L215" s="3">
        <v>3079892</v>
      </c>
      <c r="M215" s="3">
        <v>22</v>
      </c>
      <c r="N215" s="3">
        <v>3073</v>
      </c>
      <c r="O215" s="3" t="s">
        <v>133</v>
      </c>
      <c r="P215" s="3">
        <v>0</v>
      </c>
      <c r="Q215" s="3">
        <v>0</v>
      </c>
      <c r="R215" s="3">
        <v>0</v>
      </c>
      <c r="S215" s="3" t="s">
        <v>134</v>
      </c>
      <c r="T215" s="3" t="s">
        <v>127</v>
      </c>
      <c r="U215" s="3" t="s">
        <v>127</v>
      </c>
      <c r="V215" s="4">
        <v>43559.083333333336</v>
      </c>
      <c r="W215" s="4">
        <v>43559.083333333336</v>
      </c>
      <c r="X215" s="3"/>
      <c r="Y215" s="3"/>
      <c r="Z215" s="3"/>
      <c r="AY215" s="1"/>
      <c r="AZ215" s="1"/>
    </row>
    <row r="216" spans="1:52" x14ac:dyDescent="0.3">
      <c r="A216" s="3" t="s">
        <v>945</v>
      </c>
      <c r="B216" s="3" t="s">
        <v>27</v>
      </c>
      <c r="C216" s="3" t="s">
        <v>127</v>
      </c>
      <c r="D216" s="3" t="s">
        <v>28</v>
      </c>
      <c r="E216" s="3" t="s">
        <v>29</v>
      </c>
      <c r="F216" s="3" t="s">
        <v>152</v>
      </c>
      <c r="G216" s="3" t="s">
        <v>946</v>
      </c>
      <c r="H216" s="3"/>
      <c r="I216" s="3"/>
      <c r="J216" s="3" t="s">
        <v>947</v>
      </c>
      <c r="K216" s="3" t="s">
        <v>743</v>
      </c>
      <c r="L216" s="3">
        <v>2977414</v>
      </c>
      <c r="M216" s="3">
        <v>16</v>
      </c>
      <c r="N216" s="3">
        <v>2927</v>
      </c>
      <c r="O216" s="3" t="s">
        <v>133</v>
      </c>
      <c r="P216" s="3">
        <v>0</v>
      </c>
      <c r="Q216" s="3">
        <v>0</v>
      </c>
      <c r="R216" s="3">
        <v>0</v>
      </c>
      <c r="S216" s="3" t="s">
        <v>134</v>
      </c>
      <c r="T216" s="3" t="s">
        <v>127</v>
      </c>
      <c r="U216" s="3" t="s">
        <v>127</v>
      </c>
      <c r="V216" s="4">
        <v>43559.083333333336</v>
      </c>
      <c r="W216" s="4">
        <v>43559.083333333336</v>
      </c>
      <c r="X216" s="3"/>
      <c r="Y216" s="3"/>
      <c r="Z216" s="3"/>
      <c r="AY216" s="1"/>
      <c r="AZ216" s="1"/>
    </row>
    <row r="217" spans="1:52" x14ac:dyDescent="0.3">
      <c r="A217" s="3" t="s">
        <v>948</v>
      </c>
      <c r="B217" s="3" t="s">
        <v>27</v>
      </c>
      <c r="C217" s="3" t="s">
        <v>127</v>
      </c>
      <c r="D217" s="3" t="s">
        <v>28</v>
      </c>
      <c r="E217" s="3" t="s">
        <v>29</v>
      </c>
      <c r="F217" s="3" t="s">
        <v>152</v>
      </c>
      <c r="G217" s="3" t="s">
        <v>949</v>
      </c>
      <c r="H217" s="3"/>
      <c r="I217" s="3"/>
      <c r="J217" s="3" t="s">
        <v>950</v>
      </c>
      <c r="K217" s="3" t="s">
        <v>743</v>
      </c>
      <c r="L217" s="3">
        <v>2977866</v>
      </c>
      <c r="M217" s="3">
        <v>17</v>
      </c>
      <c r="N217" s="3">
        <v>2928</v>
      </c>
      <c r="O217" s="3" t="s">
        <v>133</v>
      </c>
      <c r="P217" s="3">
        <v>0</v>
      </c>
      <c r="Q217" s="3">
        <v>0</v>
      </c>
      <c r="R217" s="3">
        <v>0</v>
      </c>
      <c r="S217" s="3" t="s">
        <v>134</v>
      </c>
      <c r="T217" s="3" t="s">
        <v>127</v>
      </c>
      <c r="U217" s="3" t="s">
        <v>127</v>
      </c>
      <c r="V217" s="4">
        <v>43559.083333333336</v>
      </c>
      <c r="W217" s="4">
        <v>43559.083333333336</v>
      </c>
      <c r="X217" s="3"/>
      <c r="Y217" s="3"/>
      <c r="Z217" s="3"/>
      <c r="AY217" s="1"/>
      <c r="AZ217" s="1"/>
    </row>
    <row r="218" spans="1:52" x14ac:dyDescent="0.3">
      <c r="A218" s="3" t="s">
        <v>951</v>
      </c>
      <c r="B218" s="3" t="s">
        <v>27</v>
      </c>
      <c r="C218" s="3" t="s">
        <v>127</v>
      </c>
      <c r="D218" s="3" t="s">
        <v>28</v>
      </c>
      <c r="E218" s="3" t="s">
        <v>29</v>
      </c>
      <c r="F218" s="3" t="s">
        <v>152</v>
      </c>
      <c r="G218" s="3" t="s">
        <v>952</v>
      </c>
      <c r="H218" s="3"/>
      <c r="I218" s="3"/>
      <c r="J218" s="3" t="s">
        <v>953</v>
      </c>
      <c r="K218" s="3" t="s">
        <v>954</v>
      </c>
      <c r="L218" s="3">
        <v>3159860</v>
      </c>
      <c r="M218" s="3">
        <v>21</v>
      </c>
      <c r="N218" s="3">
        <v>3150</v>
      </c>
      <c r="O218" s="3" t="s">
        <v>133</v>
      </c>
      <c r="P218" s="3">
        <v>0</v>
      </c>
      <c r="Q218" s="3">
        <v>0</v>
      </c>
      <c r="R218" s="3">
        <v>0</v>
      </c>
      <c r="S218" s="3" t="s">
        <v>134</v>
      </c>
      <c r="T218" s="3" t="s">
        <v>127</v>
      </c>
      <c r="U218" s="3" t="s">
        <v>127</v>
      </c>
      <c r="V218" s="4">
        <v>43559.083333333336</v>
      </c>
      <c r="W218" s="4">
        <v>43559.083333333336</v>
      </c>
      <c r="X218" s="3"/>
      <c r="Y218" s="3"/>
      <c r="Z218" s="3"/>
      <c r="AY218" s="1"/>
      <c r="AZ218" s="1"/>
    </row>
    <row r="219" spans="1:52" x14ac:dyDescent="0.3">
      <c r="A219" s="3" t="s">
        <v>955</v>
      </c>
      <c r="B219" s="3" t="s">
        <v>27</v>
      </c>
      <c r="C219" s="3" t="s">
        <v>127</v>
      </c>
      <c r="D219" s="3" t="s">
        <v>28</v>
      </c>
      <c r="E219" s="3" t="s">
        <v>29</v>
      </c>
      <c r="F219" s="3" t="s">
        <v>152</v>
      </c>
      <c r="G219" s="3" t="s">
        <v>956</v>
      </c>
      <c r="H219" s="3"/>
      <c r="I219" s="3"/>
      <c r="J219" s="3" t="s">
        <v>957</v>
      </c>
      <c r="K219" s="3" t="s">
        <v>958</v>
      </c>
      <c r="L219" s="3">
        <v>3084222</v>
      </c>
      <c r="M219" s="3">
        <v>48</v>
      </c>
      <c r="N219" s="3">
        <v>3115</v>
      </c>
      <c r="O219" s="3" t="s">
        <v>133</v>
      </c>
      <c r="P219" s="3">
        <v>0</v>
      </c>
      <c r="Q219" s="3">
        <v>0</v>
      </c>
      <c r="R219" s="3">
        <v>0</v>
      </c>
      <c r="S219" s="3" t="s">
        <v>134</v>
      </c>
      <c r="T219" s="3" t="s">
        <v>127</v>
      </c>
      <c r="U219" s="3" t="s">
        <v>127</v>
      </c>
      <c r="V219" s="4">
        <v>43559.083333333336</v>
      </c>
      <c r="W219" s="4">
        <v>43559.083333333336</v>
      </c>
      <c r="X219" s="3"/>
      <c r="Y219" s="3"/>
      <c r="Z219" s="3"/>
      <c r="AY219" s="1"/>
      <c r="AZ219" s="1"/>
    </row>
    <row r="220" spans="1:52" x14ac:dyDescent="0.3">
      <c r="A220" s="3" t="s">
        <v>959</v>
      </c>
      <c r="B220" s="3" t="s">
        <v>27</v>
      </c>
      <c r="C220" s="3" t="s">
        <v>127</v>
      </c>
      <c r="D220" s="3" t="s">
        <v>28</v>
      </c>
      <c r="E220" s="3" t="s">
        <v>29</v>
      </c>
      <c r="F220" s="3" t="s">
        <v>152</v>
      </c>
      <c r="G220" s="3" t="s">
        <v>960</v>
      </c>
      <c r="H220" s="3"/>
      <c r="I220" s="3"/>
      <c r="J220" s="3" t="s">
        <v>961</v>
      </c>
      <c r="K220" s="3" t="s">
        <v>962</v>
      </c>
      <c r="L220" s="3">
        <v>3167363</v>
      </c>
      <c r="M220" s="3">
        <v>30</v>
      </c>
      <c r="N220" s="3">
        <v>3139</v>
      </c>
      <c r="O220" s="3" t="s">
        <v>133</v>
      </c>
      <c r="P220" s="3">
        <v>0</v>
      </c>
      <c r="Q220" s="3">
        <v>0</v>
      </c>
      <c r="R220" s="3">
        <v>0</v>
      </c>
      <c r="S220" s="3" t="s">
        <v>134</v>
      </c>
      <c r="T220" s="3" t="s">
        <v>127</v>
      </c>
      <c r="U220" s="3" t="s">
        <v>127</v>
      </c>
      <c r="V220" s="4">
        <v>43559.083333333336</v>
      </c>
      <c r="W220" s="4">
        <v>43559.083333333336</v>
      </c>
      <c r="X220" s="3"/>
      <c r="Y220" s="3"/>
      <c r="Z220" s="3"/>
      <c r="AY220" s="1"/>
      <c r="AZ220" s="1"/>
    </row>
    <row r="221" spans="1:52" x14ac:dyDescent="0.3">
      <c r="A221" s="3" t="s">
        <v>963</v>
      </c>
      <c r="B221" s="3" t="s">
        <v>27</v>
      </c>
      <c r="C221" s="3" t="s">
        <v>127</v>
      </c>
      <c r="D221" s="3" t="s">
        <v>28</v>
      </c>
      <c r="E221" s="3" t="s">
        <v>29</v>
      </c>
      <c r="F221" s="3" t="s">
        <v>152</v>
      </c>
      <c r="G221" s="3" t="s">
        <v>964</v>
      </c>
      <c r="H221" s="3"/>
      <c r="I221" s="3"/>
      <c r="J221" s="3" t="s">
        <v>965</v>
      </c>
      <c r="K221" s="3" t="s">
        <v>966</v>
      </c>
      <c r="L221" s="3">
        <v>3025825</v>
      </c>
      <c r="M221" s="3">
        <v>19</v>
      </c>
      <c r="N221" s="3">
        <v>2973</v>
      </c>
      <c r="O221" s="3" t="s">
        <v>133</v>
      </c>
      <c r="P221" s="3">
        <v>0</v>
      </c>
      <c r="Q221" s="3">
        <v>0</v>
      </c>
      <c r="R221" s="3">
        <v>0</v>
      </c>
      <c r="S221" s="3" t="s">
        <v>134</v>
      </c>
      <c r="T221" s="3" t="s">
        <v>127</v>
      </c>
      <c r="U221" s="3" t="s">
        <v>127</v>
      </c>
      <c r="V221" s="4">
        <v>43559.083333333336</v>
      </c>
      <c r="W221" s="4">
        <v>43559.083333333336</v>
      </c>
      <c r="X221" s="3"/>
      <c r="Y221" s="3"/>
      <c r="Z221" s="3"/>
      <c r="AY221" s="1"/>
      <c r="AZ221" s="1"/>
    </row>
    <row r="222" spans="1:52" x14ac:dyDescent="0.3">
      <c r="A222" t="s">
        <v>967</v>
      </c>
      <c r="B222" t="s">
        <v>27</v>
      </c>
      <c r="C222" t="s">
        <v>127</v>
      </c>
      <c r="D222" t="s">
        <v>28</v>
      </c>
      <c r="E222" t="s">
        <v>29</v>
      </c>
      <c r="F222" t="s">
        <v>152</v>
      </c>
      <c r="G222" t="s">
        <v>968</v>
      </c>
      <c r="H222" s="5" t="s">
        <v>969</v>
      </c>
      <c r="J222" t="s">
        <v>970</v>
      </c>
      <c r="K222" t="s">
        <v>971</v>
      </c>
      <c r="L222">
        <v>2938747</v>
      </c>
      <c r="M222">
        <v>42</v>
      </c>
      <c r="N222">
        <v>2915</v>
      </c>
      <c r="O222" t="s">
        <v>133</v>
      </c>
      <c r="P222">
        <v>0</v>
      </c>
      <c r="Q222">
        <v>0</v>
      </c>
      <c r="R222">
        <v>0</v>
      </c>
      <c r="S222" t="s">
        <v>134</v>
      </c>
      <c r="T222" t="s">
        <v>127</v>
      </c>
      <c r="U222" t="s">
        <v>127</v>
      </c>
      <c r="V222" s="1">
        <v>43559.083333333336</v>
      </c>
      <c r="W222" s="1">
        <v>43559.083333333336</v>
      </c>
      <c r="X222" t="s">
        <v>135</v>
      </c>
      <c r="Y222" t="s">
        <v>146</v>
      </c>
      <c r="Z222">
        <v>2017</v>
      </c>
      <c r="AY222" s="1"/>
      <c r="AZ222" s="1"/>
    </row>
    <row r="223" spans="1:52" x14ac:dyDescent="0.3">
      <c r="A223" s="3" t="s">
        <v>972</v>
      </c>
      <c r="B223" s="3" t="s">
        <v>27</v>
      </c>
      <c r="C223" s="3" t="s">
        <v>127</v>
      </c>
      <c r="D223" s="3" t="s">
        <v>28</v>
      </c>
      <c r="E223" s="3" t="s">
        <v>29</v>
      </c>
      <c r="F223" s="3" t="s">
        <v>152</v>
      </c>
      <c r="G223" s="3" t="s">
        <v>973</v>
      </c>
      <c r="H223" s="3"/>
      <c r="I223" s="3"/>
      <c r="J223" s="3" t="s">
        <v>974</v>
      </c>
      <c r="K223" s="3" t="s">
        <v>743</v>
      </c>
      <c r="L223" s="3">
        <v>3088178</v>
      </c>
      <c r="M223" s="3">
        <v>19</v>
      </c>
      <c r="N223" s="3">
        <v>3071</v>
      </c>
      <c r="O223" s="3" t="s">
        <v>133</v>
      </c>
      <c r="P223" s="3">
        <v>0</v>
      </c>
      <c r="Q223" s="3">
        <v>0</v>
      </c>
      <c r="R223" s="3">
        <v>0</v>
      </c>
      <c r="S223" s="3" t="s">
        <v>134</v>
      </c>
      <c r="T223" s="3" t="s">
        <v>127</v>
      </c>
      <c r="U223" s="3" t="s">
        <v>127</v>
      </c>
      <c r="V223" s="4">
        <v>43559.083333333336</v>
      </c>
      <c r="W223" s="4">
        <v>43559.083333333336</v>
      </c>
      <c r="X223" s="3"/>
      <c r="Y223" s="3"/>
      <c r="Z223" s="3"/>
      <c r="AY223" s="1"/>
      <c r="AZ223" s="1"/>
    </row>
    <row r="224" spans="1:52" x14ac:dyDescent="0.3">
      <c r="A224" t="s">
        <v>975</v>
      </c>
      <c r="B224" t="s">
        <v>27</v>
      </c>
      <c r="C224" t="s">
        <v>127</v>
      </c>
      <c r="D224" t="s">
        <v>28</v>
      </c>
      <c r="E224" t="s">
        <v>29</v>
      </c>
      <c r="F224" t="s">
        <v>152</v>
      </c>
      <c r="G224" t="s">
        <v>976</v>
      </c>
      <c r="H224" s="5" t="s">
        <v>977</v>
      </c>
      <c r="J224" t="s">
        <v>978</v>
      </c>
      <c r="K224" t="s">
        <v>429</v>
      </c>
      <c r="L224">
        <v>2916489</v>
      </c>
      <c r="M224">
        <v>30</v>
      </c>
      <c r="N224">
        <v>2892</v>
      </c>
      <c r="O224" t="s">
        <v>133</v>
      </c>
      <c r="P224">
        <v>0</v>
      </c>
      <c r="Q224">
        <v>0</v>
      </c>
      <c r="R224">
        <v>0</v>
      </c>
      <c r="S224" t="s">
        <v>134</v>
      </c>
      <c r="T224" t="s">
        <v>127</v>
      </c>
      <c r="U224" t="s">
        <v>127</v>
      </c>
      <c r="V224" s="1">
        <v>43559.083333333336</v>
      </c>
      <c r="W224" s="1">
        <v>43559.083333333336</v>
      </c>
      <c r="X224" t="s">
        <v>135</v>
      </c>
      <c r="Y224" t="s">
        <v>146</v>
      </c>
      <c r="Z224">
        <v>2017</v>
      </c>
      <c r="AY224" s="1"/>
      <c r="AZ224" s="1"/>
    </row>
    <row r="225" spans="1:52" x14ac:dyDescent="0.3">
      <c r="A225" t="s">
        <v>979</v>
      </c>
      <c r="B225" t="s">
        <v>27</v>
      </c>
      <c r="C225" t="s">
        <v>127</v>
      </c>
      <c r="D225" t="s">
        <v>28</v>
      </c>
      <c r="E225" t="s">
        <v>29</v>
      </c>
      <c r="F225" t="s">
        <v>152</v>
      </c>
      <c r="G225" t="s">
        <v>980</v>
      </c>
      <c r="H225" s="5" t="s">
        <v>981</v>
      </c>
      <c r="J225" t="s">
        <v>982</v>
      </c>
      <c r="K225" t="s">
        <v>132</v>
      </c>
      <c r="L225">
        <v>2913727</v>
      </c>
      <c r="M225">
        <v>18</v>
      </c>
      <c r="N225">
        <v>2891</v>
      </c>
      <c r="O225" t="s">
        <v>133</v>
      </c>
      <c r="P225">
        <v>0</v>
      </c>
      <c r="Q225">
        <v>0</v>
      </c>
      <c r="R225">
        <v>0</v>
      </c>
      <c r="S225" t="s">
        <v>134</v>
      </c>
      <c r="T225" t="s">
        <v>127</v>
      </c>
      <c r="U225" t="s">
        <v>127</v>
      </c>
      <c r="V225" s="1">
        <v>43559.083333333336</v>
      </c>
      <c r="W225" s="1">
        <v>43559.083333333336</v>
      </c>
      <c r="X225" t="s">
        <v>135</v>
      </c>
      <c r="Y225" t="s">
        <v>146</v>
      </c>
      <c r="Z225">
        <v>2017</v>
      </c>
      <c r="AY225" s="1"/>
      <c r="AZ225" s="1"/>
    </row>
    <row r="226" spans="1:52" x14ac:dyDescent="0.3">
      <c r="A226" t="s">
        <v>983</v>
      </c>
      <c r="B226" t="s">
        <v>27</v>
      </c>
      <c r="C226" t="s">
        <v>127</v>
      </c>
      <c r="D226" t="s">
        <v>28</v>
      </c>
      <c r="E226" t="s">
        <v>29</v>
      </c>
      <c r="F226" t="s">
        <v>152</v>
      </c>
      <c r="G226" t="s">
        <v>984</v>
      </c>
      <c r="H226" s="5" t="s">
        <v>985</v>
      </c>
      <c r="J226" t="s">
        <v>986</v>
      </c>
      <c r="K226" t="s">
        <v>132</v>
      </c>
      <c r="L226">
        <v>2945452</v>
      </c>
      <c r="M226">
        <v>18</v>
      </c>
      <c r="N226">
        <v>2919</v>
      </c>
      <c r="O226" t="s">
        <v>133</v>
      </c>
      <c r="P226">
        <v>0</v>
      </c>
      <c r="Q226">
        <v>0</v>
      </c>
      <c r="R226">
        <v>0</v>
      </c>
      <c r="S226" t="s">
        <v>134</v>
      </c>
      <c r="T226" t="s">
        <v>127</v>
      </c>
      <c r="U226" t="s">
        <v>127</v>
      </c>
      <c r="V226" s="1">
        <v>43559.083333333336</v>
      </c>
      <c r="W226" s="1">
        <v>43559.083333333336</v>
      </c>
      <c r="X226" t="s">
        <v>135</v>
      </c>
      <c r="Y226" t="s">
        <v>146</v>
      </c>
      <c r="Z226">
        <v>2017</v>
      </c>
      <c r="AY226" s="1"/>
      <c r="AZ226" s="1"/>
    </row>
    <row r="227" spans="1:52" x14ac:dyDescent="0.3">
      <c r="A227" t="s">
        <v>987</v>
      </c>
      <c r="B227" t="s">
        <v>27</v>
      </c>
      <c r="C227" t="s">
        <v>127</v>
      </c>
      <c r="D227" t="s">
        <v>28</v>
      </c>
      <c r="E227" t="s">
        <v>29</v>
      </c>
      <c r="F227" t="s">
        <v>152</v>
      </c>
      <c r="G227" t="s">
        <v>988</v>
      </c>
      <c r="H227" s="5" t="s">
        <v>989</v>
      </c>
      <c r="J227" t="s">
        <v>990</v>
      </c>
      <c r="K227" t="s">
        <v>132</v>
      </c>
      <c r="L227">
        <v>2923939</v>
      </c>
      <c r="M227">
        <v>19</v>
      </c>
      <c r="N227">
        <v>2902</v>
      </c>
      <c r="O227" t="s">
        <v>133</v>
      </c>
      <c r="P227">
        <v>0</v>
      </c>
      <c r="Q227">
        <v>0</v>
      </c>
      <c r="R227">
        <v>0</v>
      </c>
      <c r="S227" t="s">
        <v>134</v>
      </c>
      <c r="T227" t="s">
        <v>127</v>
      </c>
      <c r="U227" t="s">
        <v>127</v>
      </c>
      <c r="V227" s="1">
        <v>43559.083333333336</v>
      </c>
      <c r="W227" s="1">
        <v>43559.083333333336</v>
      </c>
      <c r="X227" t="s">
        <v>135</v>
      </c>
      <c r="Y227" t="s">
        <v>146</v>
      </c>
      <c r="Z227">
        <v>2017</v>
      </c>
      <c r="AY227" s="1"/>
      <c r="AZ227" s="1"/>
    </row>
    <row r="228" spans="1:52" x14ac:dyDescent="0.3">
      <c r="A228" s="3" t="s">
        <v>991</v>
      </c>
      <c r="B228" s="3" t="s">
        <v>27</v>
      </c>
      <c r="C228" s="3" t="s">
        <v>127</v>
      </c>
      <c r="D228" s="3" t="s">
        <v>28</v>
      </c>
      <c r="E228" s="3" t="s">
        <v>29</v>
      </c>
      <c r="F228" s="3" t="s">
        <v>152</v>
      </c>
      <c r="G228" s="3" t="s">
        <v>992</v>
      </c>
      <c r="H228" s="3"/>
      <c r="I228" s="3"/>
      <c r="J228" s="3" t="s">
        <v>993</v>
      </c>
      <c r="K228" s="3" t="s">
        <v>994</v>
      </c>
      <c r="L228" s="3">
        <v>2976743</v>
      </c>
      <c r="M228" s="3">
        <v>18</v>
      </c>
      <c r="N228" s="3">
        <v>2912</v>
      </c>
      <c r="O228" s="3" t="s">
        <v>133</v>
      </c>
      <c r="P228" s="3">
        <v>0</v>
      </c>
      <c r="Q228" s="3">
        <v>0</v>
      </c>
      <c r="R228" s="3">
        <v>0</v>
      </c>
      <c r="S228" s="3" t="s">
        <v>134</v>
      </c>
      <c r="T228" s="3" t="s">
        <v>127</v>
      </c>
      <c r="U228" s="3" t="s">
        <v>127</v>
      </c>
      <c r="V228" s="4">
        <v>43559.083333333336</v>
      </c>
      <c r="W228" s="4">
        <v>43559.083333333336</v>
      </c>
      <c r="X228" s="3"/>
      <c r="Y228" s="3"/>
      <c r="Z228" s="3"/>
      <c r="AY228" s="1"/>
      <c r="AZ228" s="1"/>
    </row>
    <row r="229" spans="1:52" x14ac:dyDescent="0.3">
      <c r="A229" t="s">
        <v>995</v>
      </c>
      <c r="B229" t="s">
        <v>27</v>
      </c>
      <c r="C229" t="s">
        <v>127</v>
      </c>
      <c r="D229" t="s">
        <v>28</v>
      </c>
      <c r="E229" t="s">
        <v>29</v>
      </c>
      <c r="F229" t="s">
        <v>152</v>
      </c>
      <c r="G229" t="s">
        <v>996</v>
      </c>
      <c r="H229" s="5" t="s">
        <v>997</v>
      </c>
      <c r="J229" t="s">
        <v>998</v>
      </c>
      <c r="K229" t="s">
        <v>429</v>
      </c>
      <c r="L229">
        <v>2948390</v>
      </c>
      <c r="M229">
        <v>17</v>
      </c>
      <c r="N229">
        <v>2910</v>
      </c>
      <c r="O229" t="s">
        <v>133</v>
      </c>
      <c r="P229">
        <v>0</v>
      </c>
      <c r="Q229">
        <v>0</v>
      </c>
      <c r="R229">
        <v>0</v>
      </c>
      <c r="S229" t="s">
        <v>134</v>
      </c>
      <c r="T229" t="s">
        <v>127</v>
      </c>
      <c r="U229" t="s">
        <v>127</v>
      </c>
      <c r="V229" s="1">
        <v>43559.083333333336</v>
      </c>
      <c r="W229" s="1">
        <v>43559.083333333336</v>
      </c>
      <c r="X229" t="s">
        <v>135</v>
      </c>
      <c r="Y229" t="s">
        <v>146</v>
      </c>
      <c r="Z229">
        <v>2017</v>
      </c>
      <c r="AY229" s="1"/>
      <c r="AZ229" s="1"/>
    </row>
    <row r="230" spans="1:52" x14ac:dyDescent="0.3">
      <c r="A230" t="s">
        <v>999</v>
      </c>
      <c r="B230" t="s">
        <v>27</v>
      </c>
      <c r="C230" t="s">
        <v>127</v>
      </c>
      <c r="D230" t="s">
        <v>28</v>
      </c>
      <c r="E230" t="s">
        <v>29</v>
      </c>
      <c r="F230" t="s">
        <v>152</v>
      </c>
      <c r="G230" t="s">
        <v>1000</v>
      </c>
      <c r="H230" s="5" t="s">
        <v>1001</v>
      </c>
      <c r="J230" t="s">
        <v>1002</v>
      </c>
      <c r="K230" t="s">
        <v>1003</v>
      </c>
      <c r="L230">
        <v>3102178</v>
      </c>
      <c r="M230">
        <v>31</v>
      </c>
      <c r="N230">
        <v>3056</v>
      </c>
      <c r="O230" t="s">
        <v>133</v>
      </c>
      <c r="P230">
        <v>0</v>
      </c>
      <c r="Q230">
        <v>0</v>
      </c>
      <c r="R230">
        <v>0</v>
      </c>
      <c r="S230" t="s">
        <v>134</v>
      </c>
      <c r="T230" t="s">
        <v>127</v>
      </c>
      <c r="U230" t="s">
        <v>127</v>
      </c>
      <c r="V230" s="1">
        <v>43558.083333333336</v>
      </c>
      <c r="W230" s="1">
        <v>43558.083333333336</v>
      </c>
      <c r="X230" t="s">
        <v>135</v>
      </c>
      <c r="Y230" t="s">
        <v>376</v>
      </c>
      <c r="Z230">
        <v>2002</v>
      </c>
      <c r="AY230" s="1"/>
      <c r="AZ230" s="1"/>
    </row>
    <row r="231" spans="1:52" x14ac:dyDescent="0.3">
      <c r="A231" t="s">
        <v>1004</v>
      </c>
      <c r="B231" t="s">
        <v>27</v>
      </c>
      <c r="C231" t="s">
        <v>127</v>
      </c>
      <c r="D231" t="s">
        <v>28</v>
      </c>
      <c r="E231" t="s">
        <v>29</v>
      </c>
      <c r="F231" t="s">
        <v>152</v>
      </c>
      <c r="G231" t="s">
        <v>1005</v>
      </c>
      <c r="H231" s="5" t="s">
        <v>1006</v>
      </c>
      <c r="J231" t="s">
        <v>1007</v>
      </c>
      <c r="K231" t="s">
        <v>1008</v>
      </c>
      <c r="L231">
        <v>3025448</v>
      </c>
      <c r="M231">
        <v>36</v>
      </c>
      <c r="N231">
        <v>3007</v>
      </c>
      <c r="O231" t="s">
        <v>133</v>
      </c>
      <c r="P231">
        <v>0</v>
      </c>
      <c r="Q231">
        <v>0</v>
      </c>
      <c r="R231">
        <v>0</v>
      </c>
      <c r="S231" t="s">
        <v>134</v>
      </c>
      <c r="T231" t="s">
        <v>127</v>
      </c>
      <c r="U231" t="s">
        <v>127</v>
      </c>
      <c r="V231" s="1">
        <v>43558.083333333336</v>
      </c>
      <c r="W231" s="1">
        <v>43558.083333333336</v>
      </c>
      <c r="X231" t="s">
        <v>135</v>
      </c>
      <c r="Y231" t="s">
        <v>146</v>
      </c>
      <c r="Z231">
        <v>2009</v>
      </c>
      <c r="AY231" s="1"/>
      <c r="AZ231" s="1"/>
    </row>
    <row r="232" spans="1:52" x14ac:dyDescent="0.3">
      <c r="A232" s="3" t="s">
        <v>1009</v>
      </c>
      <c r="B232" s="3" t="s">
        <v>27</v>
      </c>
      <c r="C232" s="3" t="s">
        <v>127</v>
      </c>
      <c r="D232" s="3" t="s">
        <v>28</v>
      </c>
      <c r="E232" s="3" t="s">
        <v>29</v>
      </c>
      <c r="F232" s="3" t="s">
        <v>152</v>
      </c>
      <c r="G232" s="3" t="s">
        <v>1010</v>
      </c>
      <c r="H232" s="3"/>
      <c r="I232" s="3"/>
      <c r="J232" s="3" t="s">
        <v>1011</v>
      </c>
      <c r="K232" s="3" t="s">
        <v>1012</v>
      </c>
      <c r="L232" s="3">
        <v>3138196</v>
      </c>
      <c r="M232" s="3">
        <v>21</v>
      </c>
      <c r="N232" s="3">
        <v>3148</v>
      </c>
      <c r="O232" s="3" t="s">
        <v>133</v>
      </c>
      <c r="P232" s="3">
        <v>0</v>
      </c>
      <c r="Q232" s="3">
        <v>0</v>
      </c>
      <c r="R232" s="3">
        <v>0</v>
      </c>
      <c r="S232" s="3" t="s">
        <v>134</v>
      </c>
      <c r="T232" s="3" t="s">
        <v>127</v>
      </c>
      <c r="U232" s="3" t="s">
        <v>127</v>
      </c>
      <c r="V232" s="4">
        <v>43558.083333333336</v>
      </c>
      <c r="W232" s="4">
        <v>43558.083333333336</v>
      </c>
      <c r="X232" s="3"/>
      <c r="Y232" s="3"/>
      <c r="Z232" s="3"/>
      <c r="AY232" s="1"/>
      <c r="AZ232" s="1"/>
    </row>
    <row r="233" spans="1:52" x14ac:dyDescent="0.3">
      <c r="A233" s="3" t="s">
        <v>1013</v>
      </c>
      <c r="B233" s="3" t="s">
        <v>27</v>
      </c>
      <c r="C233" s="3" t="s">
        <v>127</v>
      </c>
      <c r="D233" s="3" t="s">
        <v>28</v>
      </c>
      <c r="E233" s="3" t="s">
        <v>29</v>
      </c>
      <c r="F233" s="3" t="s">
        <v>152</v>
      </c>
      <c r="G233" s="3" t="s">
        <v>1014</v>
      </c>
      <c r="H233" s="3"/>
      <c r="I233" s="3"/>
      <c r="J233" s="3" t="s">
        <v>1015</v>
      </c>
      <c r="K233" s="3" t="s">
        <v>1012</v>
      </c>
      <c r="L233" s="3">
        <v>3103883</v>
      </c>
      <c r="M233" s="3">
        <v>20</v>
      </c>
      <c r="N233" s="3">
        <v>3121</v>
      </c>
      <c r="O233" s="3" t="s">
        <v>133</v>
      </c>
      <c r="P233" s="3">
        <v>0</v>
      </c>
      <c r="Q233" s="3">
        <v>0</v>
      </c>
      <c r="R233" s="3">
        <v>0</v>
      </c>
      <c r="S233" s="3" t="s">
        <v>134</v>
      </c>
      <c r="T233" s="3" t="s">
        <v>127</v>
      </c>
      <c r="U233" s="3" t="s">
        <v>127</v>
      </c>
      <c r="V233" s="4">
        <v>43558.083333333336</v>
      </c>
      <c r="W233" s="4">
        <v>43558.083333333336</v>
      </c>
      <c r="X233" s="3"/>
      <c r="Y233" s="3"/>
      <c r="Z233" s="3"/>
      <c r="AY233" s="1"/>
      <c r="AZ233" s="1"/>
    </row>
    <row r="234" spans="1:52" x14ac:dyDescent="0.3">
      <c r="A234" s="3" t="s">
        <v>1016</v>
      </c>
      <c r="B234" s="3" t="s">
        <v>27</v>
      </c>
      <c r="C234" s="3" t="s">
        <v>127</v>
      </c>
      <c r="D234" s="3" t="s">
        <v>28</v>
      </c>
      <c r="E234" s="3" t="s">
        <v>29</v>
      </c>
      <c r="F234" s="3" t="s">
        <v>152</v>
      </c>
      <c r="G234" s="3" t="s">
        <v>1017</v>
      </c>
      <c r="H234" s="3"/>
      <c r="I234" s="3"/>
      <c r="J234" s="3" t="s">
        <v>1018</v>
      </c>
      <c r="K234" s="3" t="s">
        <v>743</v>
      </c>
      <c r="L234" s="3">
        <v>3096154</v>
      </c>
      <c r="M234" s="3">
        <v>17</v>
      </c>
      <c r="N234" s="3">
        <v>3066</v>
      </c>
      <c r="O234" s="3" t="s">
        <v>133</v>
      </c>
      <c r="P234" s="3">
        <v>0</v>
      </c>
      <c r="Q234" s="3">
        <v>0</v>
      </c>
      <c r="R234" s="3">
        <v>0</v>
      </c>
      <c r="S234" s="3" t="s">
        <v>134</v>
      </c>
      <c r="T234" s="3" t="s">
        <v>127</v>
      </c>
      <c r="U234" s="3" t="s">
        <v>127</v>
      </c>
      <c r="V234" s="4">
        <v>43558.083333333336</v>
      </c>
      <c r="W234" s="4">
        <v>43558.083333333336</v>
      </c>
      <c r="X234" s="3"/>
      <c r="Y234" s="3"/>
      <c r="Z234" s="3"/>
      <c r="AY234" s="1"/>
      <c r="AZ234" s="1"/>
    </row>
    <row r="235" spans="1:52" x14ac:dyDescent="0.3">
      <c r="A235" t="s">
        <v>1019</v>
      </c>
      <c r="B235" t="s">
        <v>27</v>
      </c>
      <c r="C235" t="s">
        <v>127</v>
      </c>
      <c r="D235" t="s">
        <v>28</v>
      </c>
      <c r="E235" t="s">
        <v>29</v>
      </c>
      <c r="F235" t="s">
        <v>152</v>
      </c>
      <c r="G235" t="s">
        <v>1020</v>
      </c>
      <c r="H235" s="5" t="s">
        <v>1021</v>
      </c>
      <c r="J235" t="s">
        <v>1022</v>
      </c>
      <c r="K235" t="s">
        <v>1023</v>
      </c>
      <c r="L235">
        <v>2948044</v>
      </c>
      <c r="M235">
        <v>29</v>
      </c>
      <c r="N235">
        <v>2900</v>
      </c>
      <c r="O235" t="s">
        <v>133</v>
      </c>
      <c r="P235">
        <v>0</v>
      </c>
      <c r="Q235">
        <v>0</v>
      </c>
      <c r="R235">
        <v>0</v>
      </c>
      <c r="S235" t="s">
        <v>134</v>
      </c>
      <c r="T235" t="s">
        <v>127</v>
      </c>
      <c r="U235" t="s">
        <v>127</v>
      </c>
      <c r="V235" s="1">
        <v>43558.083333333336</v>
      </c>
      <c r="W235" s="1">
        <v>43558.083333333336</v>
      </c>
      <c r="X235" t="s">
        <v>135</v>
      </c>
      <c r="Y235" t="s">
        <v>1024</v>
      </c>
      <c r="Z235">
        <v>2013</v>
      </c>
      <c r="AY235" s="1"/>
      <c r="AZ235" s="1"/>
    </row>
    <row r="236" spans="1:52" x14ac:dyDescent="0.3">
      <c r="A236" t="s">
        <v>1025</v>
      </c>
      <c r="B236" t="s">
        <v>27</v>
      </c>
      <c r="C236" t="s">
        <v>127</v>
      </c>
      <c r="D236" t="s">
        <v>28</v>
      </c>
      <c r="E236" t="s">
        <v>29</v>
      </c>
      <c r="F236" t="s">
        <v>152</v>
      </c>
      <c r="G236" t="s">
        <v>1026</v>
      </c>
      <c r="H236" s="5" t="s">
        <v>1027</v>
      </c>
      <c r="J236" t="s">
        <v>1028</v>
      </c>
      <c r="K236" t="s">
        <v>1029</v>
      </c>
      <c r="L236">
        <v>2893288</v>
      </c>
      <c r="M236">
        <v>34</v>
      </c>
      <c r="N236">
        <v>2848</v>
      </c>
      <c r="O236" t="s">
        <v>133</v>
      </c>
      <c r="P236">
        <v>0</v>
      </c>
      <c r="Q236">
        <v>0</v>
      </c>
      <c r="R236">
        <v>0</v>
      </c>
      <c r="S236" t="s">
        <v>134</v>
      </c>
      <c r="T236" t="s">
        <v>127</v>
      </c>
      <c r="U236" t="s">
        <v>127</v>
      </c>
      <c r="V236" s="1">
        <v>43558.083333333336</v>
      </c>
      <c r="W236" s="1">
        <v>43558.083333333336</v>
      </c>
      <c r="X236" t="s">
        <v>135</v>
      </c>
      <c r="Y236" t="s">
        <v>1030</v>
      </c>
      <c r="Z236">
        <v>2013</v>
      </c>
      <c r="AY236" s="1"/>
      <c r="AZ236" s="1"/>
    </row>
    <row r="237" spans="1:52" x14ac:dyDescent="0.3">
      <c r="A237" t="s">
        <v>1031</v>
      </c>
      <c r="B237" t="s">
        <v>27</v>
      </c>
      <c r="C237" t="s">
        <v>127</v>
      </c>
      <c r="D237" t="s">
        <v>28</v>
      </c>
      <c r="E237" t="s">
        <v>29</v>
      </c>
      <c r="F237" t="s">
        <v>152</v>
      </c>
      <c r="G237" t="s">
        <v>1032</v>
      </c>
      <c r="H237" s="5" t="s">
        <v>1033</v>
      </c>
      <c r="J237" t="s">
        <v>1034</v>
      </c>
      <c r="K237" t="s">
        <v>1035</v>
      </c>
      <c r="L237">
        <v>2956699</v>
      </c>
      <c r="M237">
        <v>16</v>
      </c>
      <c r="N237">
        <v>2908</v>
      </c>
      <c r="O237" t="s">
        <v>133</v>
      </c>
      <c r="P237">
        <v>0</v>
      </c>
      <c r="Q237">
        <v>0</v>
      </c>
      <c r="R237">
        <v>0</v>
      </c>
      <c r="S237" t="s">
        <v>134</v>
      </c>
      <c r="T237" t="s">
        <v>127</v>
      </c>
      <c r="U237" t="s">
        <v>127</v>
      </c>
      <c r="V237" s="1">
        <v>43901.041666666664</v>
      </c>
      <c r="W237" s="1">
        <v>43558.083333333336</v>
      </c>
      <c r="X237" t="s">
        <v>135</v>
      </c>
      <c r="Y237" t="s">
        <v>381</v>
      </c>
      <c r="Z237">
        <v>2016</v>
      </c>
      <c r="AY237" s="1"/>
      <c r="AZ237" s="1"/>
    </row>
    <row r="238" spans="1:52" x14ac:dyDescent="0.3">
      <c r="A238" s="3" t="s">
        <v>1036</v>
      </c>
      <c r="B238" s="3" t="s">
        <v>27</v>
      </c>
      <c r="C238" s="3" t="s">
        <v>127</v>
      </c>
      <c r="D238" s="3" t="s">
        <v>28</v>
      </c>
      <c r="E238" s="3" t="s">
        <v>29</v>
      </c>
      <c r="F238" s="3" t="s">
        <v>152</v>
      </c>
      <c r="G238" s="3" t="s">
        <v>1037</v>
      </c>
      <c r="H238" s="3"/>
      <c r="I238" s="3"/>
      <c r="J238" s="3" t="s">
        <v>1038</v>
      </c>
      <c r="K238" s="3" t="s">
        <v>1039</v>
      </c>
      <c r="L238" s="3">
        <v>2965687</v>
      </c>
      <c r="M238" s="3">
        <v>17</v>
      </c>
      <c r="N238" s="3">
        <v>2965</v>
      </c>
      <c r="O238" s="3" t="s">
        <v>133</v>
      </c>
      <c r="P238" s="3">
        <v>0</v>
      </c>
      <c r="Q238" s="3">
        <v>0</v>
      </c>
      <c r="R238" s="3">
        <v>0</v>
      </c>
      <c r="S238" s="3" t="s">
        <v>134</v>
      </c>
      <c r="T238" s="3" t="s">
        <v>127</v>
      </c>
      <c r="U238" s="3" t="s">
        <v>127</v>
      </c>
      <c r="V238" s="4">
        <v>43901.041666666664</v>
      </c>
      <c r="W238" s="4">
        <v>43558.083333333336</v>
      </c>
      <c r="X238" s="3"/>
      <c r="Y238" s="3"/>
      <c r="Z238" s="3"/>
      <c r="AY238" s="1"/>
      <c r="AZ238" s="1"/>
    </row>
    <row r="239" spans="1:52" x14ac:dyDescent="0.3">
      <c r="A239" s="3" t="s">
        <v>1040</v>
      </c>
      <c r="B239" s="3" t="s">
        <v>27</v>
      </c>
      <c r="C239" s="3" t="s">
        <v>127</v>
      </c>
      <c r="D239" s="3" t="s">
        <v>28</v>
      </c>
      <c r="E239" s="3" t="s">
        <v>29</v>
      </c>
      <c r="F239" s="3" t="s">
        <v>152</v>
      </c>
      <c r="G239" s="3" t="s">
        <v>1041</v>
      </c>
      <c r="H239" s="3"/>
      <c r="I239" s="3"/>
      <c r="J239" s="3" t="s">
        <v>1042</v>
      </c>
      <c r="K239" s="3" t="s">
        <v>1039</v>
      </c>
      <c r="L239" s="3">
        <v>2928300</v>
      </c>
      <c r="M239" s="3">
        <v>16</v>
      </c>
      <c r="N239" s="3">
        <v>2896</v>
      </c>
      <c r="O239" s="3" t="s">
        <v>133</v>
      </c>
      <c r="P239" s="3">
        <v>0</v>
      </c>
      <c r="Q239" s="3">
        <v>0</v>
      </c>
      <c r="R239" s="3">
        <v>0</v>
      </c>
      <c r="S239" s="3" t="s">
        <v>134</v>
      </c>
      <c r="T239" s="3" t="s">
        <v>127</v>
      </c>
      <c r="U239" s="3" t="s">
        <v>127</v>
      </c>
      <c r="V239" s="4">
        <v>43901.041666666664</v>
      </c>
      <c r="W239" s="4">
        <v>43558.083333333336</v>
      </c>
      <c r="X239" s="3"/>
      <c r="Y239" s="3"/>
      <c r="Z239" s="3"/>
      <c r="AY239" s="1"/>
      <c r="AZ239" s="1"/>
    </row>
    <row r="240" spans="1:52" x14ac:dyDescent="0.3">
      <c r="A240" s="3" t="s">
        <v>1043</v>
      </c>
      <c r="B240" s="3" t="s">
        <v>27</v>
      </c>
      <c r="C240" s="3" t="s">
        <v>127</v>
      </c>
      <c r="D240" s="3" t="s">
        <v>28</v>
      </c>
      <c r="E240" s="3" t="s">
        <v>29</v>
      </c>
      <c r="F240" s="3" t="s">
        <v>152</v>
      </c>
      <c r="G240" s="3" t="s">
        <v>1044</v>
      </c>
      <c r="H240" s="3"/>
      <c r="I240" s="3"/>
      <c r="J240" s="3" t="s">
        <v>1045</v>
      </c>
      <c r="K240" s="3" t="s">
        <v>1039</v>
      </c>
      <c r="L240" s="3">
        <v>3015624</v>
      </c>
      <c r="M240" s="3">
        <v>20</v>
      </c>
      <c r="N240" s="3">
        <v>3023</v>
      </c>
      <c r="O240" s="3" t="s">
        <v>133</v>
      </c>
      <c r="P240" s="3">
        <v>0</v>
      </c>
      <c r="Q240" s="3">
        <v>0</v>
      </c>
      <c r="R240" s="3">
        <v>0</v>
      </c>
      <c r="S240" s="3" t="s">
        <v>134</v>
      </c>
      <c r="T240" s="3" t="s">
        <v>127</v>
      </c>
      <c r="U240" s="3" t="s">
        <v>127</v>
      </c>
      <c r="V240" s="4">
        <v>43901.041666666664</v>
      </c>
      <c r="W240" s="4">
        <v>43558.083333333336</v>
      </c>
      <c r="X240" s="3"/>
      <c r="Y240" s="3"/>
      <c r="Z240" s="3"/>
      <c r="AY240" s="1"/>
      <c r="AZ240" s="1"/>
    </row>
    <row r="241" spans="1:55" x14ac:dyDescent="0.3">
      <c r="A241" s="3" t="s">
        <v>1046</v>
      </c>
      <c r="B241" s="3" t="s">
        <v>27</v>
      </c>
      <c r="C241" s="3" t="s">
        <v>127</v>
      </c>
      <c r="D241" s="3" t="s">
        <v>28</v>
      </c>
      <c r="E241" s="3" t="s">
        <v>29</v>
      </c>
      <c r="F241" s="3" t="s">
        <v>152</v>
      </c>
      <c r="G241" s="3" t="s">
        <v>1047</v>
      </c>
      <c r="H241" s="3"/>
      <c r="I241" s="3"/>
      <c r="J241" s="3" t="s">
        <v>1048</v>
      </c>
      <c r="K241" s="3" t="s">
        <v>1039</v>
      </c>
      <c r="L241" s="3">
        <v>3030534</v>
      </c>
      <c r="M241" s="3">
        <v>19</v>
      </c>
      <c r="N241" s="3">
        <v>3021</v>
      </c>
      <c r="O241" s="3" t="s">
        <v>133</v>
      </c>
      <c r="P241" s="3">
        <v>0</v>
      </c>
      <c r="Q241" s="3">
        <v>0</v>
      </c>
      <c r="R241" s="3">
        <v>0</v>
      </c>
      <c r="S241" s="3" t="s">
        <v>134</v>
      </c>
      <c r="T241" s="3" t="s">
        <v>127</v>
      </c>
      <c r="U241" s="3" t="s">
        <v>127</v>
      </c>
      <c r="V241" s="4">
        <v>43901.041666666664</v>
      </c>
      <c r="W241" s="4">
        <v>43558.083333333336</v>
      </c>
      <c r="X241" s="3"/>
      <c r="Y241" s="3"/>
      <c r="Z241" s="3"/>
      <c r="AY241" s="1"/>
      <c r="AZ241" s="1"/>
    </row>
    <row r="242" spans="1:55" x14ac:dyDescent="0.3">
      <c r="A242" s="3" t="s">
        <v>1049</v>
      </c>
      <c r="B242" s="3" t="s">
        <v>27</v>
      </c>
      <c r="C242" s="3" t="s">
        <v>127</v>
      </c>
      <c r="D242" s="3" t="s">
        <v>28</v>
      </c>
      <c r="E242" s="3" t="s">
        <v>29</v>
      </c>
      <c r="F242" s="3" t="s">
        <v>152</v>
      </c>
      <c r="G242" s="3" t="s">
        <v>1050</v>
      </c>
      <c r="H242" s="3"/>
      <c r="I242" s="3"/>
      <c r="J242" s="3" t="s">
        <v>1051</v>
      </c>
      <c r="K242" s="3" t="s">
        <v>1039</v>
      </c>
      <c r="L242" s="3">
        <v>3049466</v>
      </c>
      <c r="M242" s="3">
        <v>20</v>
      </c>
      <c r="N242" s="3">
        <v>3040</v>
      </c>
      <c r="O242" s="3" t="s">
        <v>133</v>
      </c>
      <c r="P242" s="3">
        <v>0</v>
      </c>
      <c r="Q242" s="3">
        <v>0</v>
      </c>
      <c r="R242" s="3">
        <v>0</v>
      </c>
      <c r="S242" s="3" t="s">
        <v>134</v>
      </c>
      <c r="T242" s="3" t="s">
        <v>127</v>
      </c>
      <c r="U242" s="3" t="s">
        <v>127</v>
      </c>
      <c r="V242" s="4">
        <v>43901.041666666664</v>
      </c>
      <c r="W242" s="4">
        <v>43558.083333333336</v>
      </c>
      <c r="X242" s="3"/>
      <c r="Y242" s="3"/>
      <c r="Z242" s="3"/>
      <c r="AY242" s="1"/>
      <c r="AZ242" s="1"/>
    </row>
    <row r="243" spans="1:55" x14ac:dyDescent="0.3">
      <c r="A243" t="s">
        <v>1052</v>
      </c>
      <c r="B243" t="s">
        <v>27</v>
      </c>
      <c r="C243" t="s">
        <v>127</v>
      </c>
      <c r="D243" t="s">
        <v>28</v>
      </c>
      <c r="E243" t="s">
        <v>29</v>
      </c>
      <c r="F243" t="s">
        <v>152</v>
      </c>
      <c r="G243" t="s">
        <v>1053</v>
      </c>
      <c r="H243" s="5" t="s">
        <v>1054</v>
      </c>
      <c r="J243" t="s">
        <v>1055</v>
      </c>
      <c r="K243" t="s">
        <v>132</v>
      </c>
      <c r="L243">
        <v>2887378</v>
      </c>
      <c r="M243">
        <v>186</v>
      </c>
      <c r="N243">
        <v>2932</v>
      </c>
      <c r="O243" t="s">
        <v>133</v>
      </c>
      <c r="P243">
        <v>0</v>
      </c>
      <c r="Q243">
        <v>0</v>
      </c>
      <c r="R243">
        <v>0</v>
      </c>
      <c r="S243" t="s">
        <v>134</v>
      </c>
      <c r="T243" t="s">
        <v>127</v>
      </c>
      <c r="U243" t="s">
        <v>127</v>
      </c>
      <c r="V243" s="1">
        <v>43558.083333333336</v>
      </c>
      <c r="W243" s="1">
        <v>43558.083333333336</v>
      </c>
      <c r="X243" t="s">
        <v>135</v>
      </c>
      <c r="Y243" t="s">
        <v>146</v>
      </c>
      <c r="Z243">
        <v>2008</v>
      </c>
      <c r="AY243" s="1"/>
      <c r="AZ243" s="1"/>
    </row>
    <row r="244" spans="1:55" x14ac:dyDescent="0.3">
      <c r="A244" t="s">
        <v>1056</v>
      </c>
      <c r="B244" t="s">
        <v>27</v>
      </c>
      <c r="C244" t="s">
        <v>127</v>
      </c>
      <c r="D244" t="s">
        <v>28</v>
      </c>
      <c r="E244" t="s">
        <v>29</v>
      </c>
      <c r="F244" t="s">
        <v>152</v>
      </c>
      <c r="G244" t="s">
        <v>1057</v>
      </c>
      <c r="H244" s="5" t="s">
        <v>1058</v>
      </c>
      <c r="J244" t="s">
        <v>1059</v>
      </c>
      <c r="K244" t="s">
        <v>132</v>
      </c>
      <c r="L244">
        <v>2895412</v>
      </c>
      <c r="M244">
        <v>146</v>
      </c>
      <c r="N244">
        <v>2920</v>
      </c>
      <c r="O244" t="s">
        <v>133</v>
      </c>
      <c r="P244">
        <v>0</v>
      </c>
      <c r="Q244">
        <v>0</v>
      </c>
      <c r="R244">
        <v>0</v>
      </c>
      <c r="S244" t="s">
        <v>134</v>
      </c>
      <c r="T244" t="s">
        <v>127</v>
      </c>
      <c r="U244" t="s">
        <v>127</v>
      </c>
      <c r="V244" s="1">
        <v>43558.083333333336</v>
      </c>
      <c r="W244" s="1">
        <v>43558.083333333336</v>
      </c>
      <c r="X244" t="s">
        <v>135</v>
      </c>
      <c r="Y244" t="s">
        <v>146</v>
      </c>
      <c r="Z244">
        <v>2008</v>
      </c>
      <c r="AY244" s="1"/>
      <c r="AZ244" s="1"/>
    </row>
    <row r="245" spans="1:55" x14ac:dyDescent="0.3">
      <c r="A245" s="3" t="s">
        <v>1060</v>
      </c>
      <c r="B245" s="3" t="s">
        <v>27</v>
      </c>
      <c r="C245" s="3" t="s">
        <v>127</v>
      </c>
      <c r="D245" s="3" t="s">
        <v>28</v>
      </c>
      <c r="E245" s="3" t="s">
        <v>29</v>
      </c>
      <c r="F245" s="3" t="s">
        <v>128</v>
      </c>
      <c r="G245" s="3" t="s">
        <v>1061</v>
      </c>
      <c r="H245" s="3"/>
      <c r="I245" s="3"/>
      <c r="J245" s="3" t="s">
        <v>1062</v>
      </c>
      <c r="K245" s="3" t="s">
        <v>1063</v>
      </c>
      <c r="L245" s="3">
        <v>2995947</v>
      </c>
      <c r="M245" s="3">
        <v>16</v>
      </c>
      <c r="N245" s="3">
        <v>2970</v>
      </c>
      <c r="O245" s="3" t="s">
        <v>133</v>
      </c>
      <c r="P245" s="3">
        <v>0</v>
      </c>
      <c r="Q245" s="3">
        <v>0</v>
      </c>
      <c r="R245" s="3">
        <v>0</v>
      </c>
      <c r="S245" s="3" t="s">
        <v>134</v>
      </c>
      <c r="T245" s="3" t="s">
        <v>127</v>
      </c>
      <c r="U245" s="3" t="s">
        <v>127</v>
      </c>
      <c r="V245" s="4">
        <v>43558.083333333336</v>
      </c>
      <c r="W245" s="4">
        <v>43558.083333333336</v>
      </c>
      <c r="X245" s="3"/>
      <c r="Y245" s="3"/>
      <c r="Z245" s="3"/>
      <c r="AY245" s="1"/>
      <c r="AZ245" s="1"/>
    </row>
    <row r="246" spans="1:55" x14ac:dyDescent="0.3">
      <c r="A246" t="s">
        <v>1064</v>
      </c>
      <c r="B246" t="s">
        <v>27</v>
      </c>
      <c r="C246" t="s">
        <v>127</v>
      </c>
      <c r="D246" t="s">
        <v>28</v>
      </c>
      <c r="E246" t="s">
        <v>29</v>
      </c>
      <c r="F246" t="s">
        <v>152</v>
      </c>
      <c r="G246" t="s">
        <v>1065</v>
      </c>
      <c r="H246" s="5" t="s">
        <v>1066</v>
      </c>
      <c r="J246" t="s">
        <v>1067</v>
      </c>
      <c r="K246" t="s">
        <v>1068</v>
      </c>
      <c r="L246">
        <v>2994730</v>
      </c>
      <c r="M246">
        <v>13</v>
      </c>
      <c r="N246">
        <v>2963</v>
      </c>
      <c r="O246" t="s">
        <v>133</v>
      </c>
      <c r="P246">
        <v>0</v>
      </c>
      <c r="Q246">
        <v>0</v>
      </c>
      <c r="R246">
        <v>0</v>
      </c>
      <c r="S246" t="s">
        <v>134</v>
      </c>
      <c r="T246" t="s">
        <v>127</v>
      </c>
      <c r="U246" t="s">
        <v>127</v>
      </c>
      <c r="V246" s="1">
        <v>43901.041666666664</v>
      </c>
      <c r="W246" s="1">
        <v>43558.083333333336</v>
      </c>
      <c r="X246" t="s">
        <v>786</v>
      </c>
      <c r="Z246">
        <v>2014</v>
      </c>
      <c r="AY246" s="1"/>
      <c r="AZ246" s="1"/>
    </row>
    <row r="247" spans="1:55" x14ac:dyDescent="0.3">
      <c r="A247" t="s">
        <v>1069</v>
      </c>
      <c r="B247" t="s">
        <v>27</v>
      </c>
      <c r="C247" t="s">
        <v>127</v>
      </c>
      <c r="D247" t="s">
        <v>28</v>
      </c>
      <c r="E247" t="s">
        <v>29</v>
      </c>
      <c r="F247" t="s">
        <v>128</v>
      </c>
      <c r="G247" t="s">
        <v>1070</v>
      </c>
      <c r="H247" s="5" t="s">
        <v>1071</v>
      </c>
      <c r="J247" t="s">
        <v>1072</v>
      </c>
      <c r="K247" t="s">
        <v>132</v>
      </c>
      <c r="L247">
        <v>2965084</v>
      </c>
      <c r="M247">
        <v>21</v>
      </c>
      <c r="N247">
        <v>2944</v>
      </c>
      <c r="O247" t="s">
        <v>133</v>
      </c>
      <c r="P247">
        <v>0</v>
      </c>
      <c r="Q247">
        <v>0</v>
      </c>
      <c r="R247">
        <v>0</v>
      </c>
      <c r="S247" t="s">
        <v>134</v>
      </c>
      <c r="T247" t="s">
        <v>127</v>
      </c>
      <c r="U247" t="s">
        <v>127</v>
      </c>
      <c r="V247" s="1">
        <v>43558.083333333336</v>
      </c>
      <c r="W247" s="1">
        <v>43558.083333333336</v>
      </c>
      <c r="X247" t="s">
        <v>135</v>
      </c>
      <c r="Z247">
        <v>2017</v>
      </c>
      <c r="AY247" s="1"/>
      <c r="AZ247" s="1"/>
    </row>
    <row r="248" spans="1:55" x14ac:dyDescent="0.3">
      <c r="A248" s="3" t="s">
        <v>1073</v>
      </c>
      <c r="B248" s="3" t="s">
        <v>27</v>
      </c>
      <c r="C248" s="3" t="s">
        <v>127</v>
      </c>
      <c r="D248" s="3" t="s">
        <v>28</v>
      </c>
      <c r="E248" s="3" t="s">
        <v>29</v>
      </c>
      <c r="F248" s="3" t="s">
        <v>152</v>
      </c>
      <c r="G248" s="3" t="s">
        <v>1074</v>
      </c>
      <c r="H248" s="3"/>
      <c r="I248" s="3"/>
      <c r="J248" s="3" t="s">
        <v>1075</v>
      </c>
      <c r="K248" s="3" t="s">
        <v>743</v>
      </c>
      <c r="L248" s="3">
        <v>3249707</v>
      </c>
      <c r="M248" s="3">
        <v>21</v>
      </c>
      <c r="N248" s="3">
        <v>3220</v>
      </c>
      <c r="O248" s="3" t="s">
        <v>133</v>
      </c>
      <c r="P248" s="3">
        <v>0</v>
      </c>
      <c r="Q248" s="3">
        <v>0</v>
      </c>
      <c r="R248" s="3">
        <v>0</v>
      </c>
      <c r="S248" s="3" t="s">
        <v>134</v>
      </c>
      <c r="T248" s="3" t="s">
        <v>127</v>
      </c>
      <c r="U248" s="3" t="s">
        <v>127</v>
      </c>
      <c r="V248" s="4">
        <v>43558.083333333336</v>
      </c>
      <c r="W248" s="4">
        <v>43558.083333333336</v>
      </c>
      <c r="X248" s="3"/>
      <c r="Y248" s="3"/>
      <c r="Z248" s="3"/>
      <c r="AY248" s="1"/>
      <c r="AZ248" s="1"/>
      <c r="BC248" s="2"/>
    </row>
    <row r="249" spans="1:55" x14ac:dyDescent="0.3">
      <c r="A249" s="3" t="s">
        <v>1076</v>
      </c>
      <c r="B249" s="3" t="s">
        <v>27</v>
      </c>
      <c r="C249" s="3" t="s">
        <v>127</v>
      </c>
      <c r="D249" s="3" t="s">
        <v>28</v>
      </c>
      <c r="E249" s="3" t="s">
        <v>29</v>
      </c>
      <c r="F249" s="3" t="s">
        <v>152</v>
      </c>
      <c r="G249" s="3" t="s">
        <v>1077</v>
      </c>
      <c r="H249" s="3"/>
      <c r="I249" s="3"/>
      <c r="J249" s="3" t="s">
        <v>1078</v>
      </c>
      <c r="K249" s="3" t="s">
        <v>743</v>
      </c>
      <c r="L249" s="3">
        <v>3263197</v>
      </c>
      <c r="M249" s="3">
        <v>24</v>
      </c>
      <c r="N249" s="3">
        <v>3232</v>
      </c>
      <c r="O249" s="3" t="s">
        <v>133</v>
      </c>
      <c r="P249" s="3">
        <v>0</v>
      </c>
      <c r="Q249" s="3">
        <v>0</v>
      </c>
      <c r="R249" s="3">
        <v>0</v>
      </c>
      <c r="S249" s="3" t="s">
        <v>134</v>
      </c>
      <c r="T249" s="3" t="s">
        <v>127</v>
      </c>
      <c r="U249" s="3" t="s">
        <v>127</v>
      </c>
      <c r="V249" s="4">
        <v>43558.083333333336</v>
      </c>
      <c r="W249" s="4">
        <v>43558.083333333336</v>
      </c>
      <c r="X249" s="3"/>
      <c r="Y249" s="3"/>
      <c r="Z249" s="3"/>
      <c r="AY249" s="1"/>
      <c r="AZ249" s="1"/>
      <c r="BC249" s="2"/>
    </row>
    <row r="250" spans="1:55" x14ac:dyDescent="0.3">
      <c r="A250" s="3" t="s">
        <v>1079</v>
      </c>
      <c r="B250" s="3" t="s">
        <v>27</v>
      </c>
      <c r="C250" s="3" t="s">
        <v>127</v>
      </c>
      <c r="D250" s="3" t="s">
        <v>28</v>
      </c>
      <c r="E250" s="3" t="s">
        <v>29</v>
      </c>
      <c r="F250" s="3" t="s">
        <v>152</v>
      </c>
      <c r="G250" s="3" t="s">
        <v>1080</v>
      </c>
      <c r="H250" s="3"/>
      <c r="I250" s="3"/>
      <c r="J250" s="3" t="s">
        <v>1081</v>
      </c>
      <c r="K250" s="3" t="s">
        <v>743</v>
      </c>
      <c r="L250" s="3">
        <v>3214997</v>
      </c>
      <c r="M250" s="3">
        <v>25</v>
      </c>
      <c r="N250" s="3">
        <v>3194</v>
      </c>
      <c r="O250" s="3" t="s">
        <v>133</v>
      </c>
      <c r="P250" s="3">
        <v>0</v>
      </c>
      <c r="Q250" s="3">
        <v>0</v>
      </c>
      <c r="R250" s="3">
        <v>0</v>
      </c>
      <c r="S250" s="3" t="s">
        <v>134</v>
      </c>
      <c r="T250" s="3" t="s">
        <v>127</v>
      </c>
      <c r="U250" s="3" t="s">
        <v>127</v>
      </c>
      <c r="V250" s="4">
        <v>43558.083333333336</v>
      </c>
      <c r="W250" s="4">
        <v>43558.083333333336</v>
      </c>
      <c r="X250" s="3"/>
      <c r="Y250" s="3"/>
      <c r="Z250" s="3"/>
      <c r="AY250" s="1"/>
      <c r="AZ250" s="1"/>
    </row>
    <row r="251" spans="1:55" x14ac:dyDescent="0.3">
      <c r="A251" s="3" t="s">
        <v>1082</v>
      </c>
      <c r="B251" s="3" t="s">
        <v>27</v>
      </c>
      <c r="C251" s="3" t="s">
        <v>127</v>
      </c>
      <c r="D251" s="3" t="s">
        <v>28</v>
      </c>
      <c r="E251" s="3" t="s">
        <v>29</v>
      </c>
      <c r="F251" s="3" t="s">
        <v>152</v>
      </c>
      <c r="G251" s="3" t="s">
        <v>1083</v>
      </c>
      <c r="H251" s="3"/>
      <c r="I251" s="3"/>
      <c r="J251" s="3" t="s">
        <v>1084</v>
      </c>
      <c r="K251" s="3" t="s">
        <v>828</v>
      </c>
      <c r="L251" s="3">
        <v>2953999</v>
      </c>
      <c r="M251" s="3">
        <v>16</v>
      </c>
      <c r="N251" s="3">
        <v>2893</v>
      </c>
      <c r="O251" s="3" t="s">
        <v>133</v>
      </c>
      <c r="P251" s="3">
        <v>0</v>
      </c>
      <c r="Q251" s="3">
        <v>0</v>
      </c>
      <c r="R251" s="3">
        <v>0</v>
      </c>
      <c r="S251" s="3" t="s">
        <v>134</v>
      </c>
      <c r="T251" s="3" t="s">
        <v>127</v>
      </c>
      <c r="U251" s="3" t="s">
        <v>127</v>
      </c>
      <c r="V251" s="4">
        <v>43558.083333333336</v>
      </c>
      <c r="W251" s="4">
        <v>43558.083333333336</v>
      </c>
      <c r="X251" s="3"/>
      <c r="Y251" s="3"/>
      <c r="Z251" s="3"/>
      <c r="AY251" s="1"/>
      <c r="AZ251" s="1"/>
    </row>
    <row r="252" spans="1:55" x14ac:dyDescent="0.3">
      <c r="A252" t="s">
        <v>1085</v>
      </c>
      <c r="B252" t="s">
        <v>27</v>
      </c>
      <c r="C252" t="s">
        <v>127</v>
      </c>
      <c r="D252" t="s">
        <v>28</v>
      </c>
      <c r="E252" t="s">
        <v>29</v>
      </c>
      <c r="F252" t="s">
        <v>152</v>
      </c>
      <c r="G252" t="s">
        <v>1086</v>
      </c>
      <c r="H252" s="5" t="s">
        <v>1087</v>
      </c>
      <c r="J252" t="s">
        <v>1088</v>
      </c>
      <c r="K252" t="s">
        <v>1089</v>
      </c>
      <c r="L252">
        <v>3036158</v>
      </c>
      <c r="M252">
        <v>26</v>
      </c>
      <c r="N252">
        <v>3020</v>
      </c>
      <c r="O252" t="s">
        <v>133</v>
      </c>
      <c r="P252">
        <v>0</v>
      </c>
      <c r="Q252">
        <v>0</v>
      </c>
      <c r="R252">
        <v>0</v>
      </c>
      <c r="S252" t="s">
        <v>134</v>
      </c>
      <c r="T252" t="s">
        <v>127</v>
      </c>
      <c r="U252" t="s">
        <v>127</v>
      </c>
      <c r="V252" s="1">
        <v>43558.083333333336</v>
      </c>
      <c r="W252" s="1">
        <v>43558.083333333336</v>
      </c>
      <c r="X252" t="s">
        <v>135</v>
      </c>
      <c r="Y252" t="s">
        <v>376</v>
      </c>
      <c r="Z252">
        <v>2004</v>
      </c>
      <c r="AY252" s="1"/>
      <c r="AZ252" s="1"/>
    </row>
    <row r="253" spans="1:55" x14ac:dyDescent="0.3">
      <c r="A253" s="3" t="s">
        <v>1090</v>
      </c>
      <c r="B253" s="3" t="s">
        <v>27</v>
      </c>
      <c r="C253" s="3" t="s">
        <v>127</v>
      </c>
      <c r="D253" s="3" t="s">
        <v>28</v>
      </c>
      <c r="E253" s="3" t="s">
        <v>29</v>
      </c>
      <c r="F253" s="3" t="s">
        <v>152</v>
      </c>
      <c r="G253" s="3" t="s">
        <v>1091</v>
      </c>
      <c r="H253" s="3"/>
      <c r="I253" s="3"/>
      <c r="J253" s="3" t="s">
        <v>1092</v>
      </c>
      <c r="K253" s="3" t="s">
        <v>1093</v>
      </c>
      <c r="L253" s="3">
        <v>3152166</v>
      </c>
      <c r="M253" s="3">
        <v>17</v>
      </c>
      <c r="N253" s="3">
        <v>3101</v>
      </c>
      <c r="O253" s="3" t="s">
        <v>133</v>
      </c>
      <c r="P253" s="3">
        <v>0</v>
      </c>
      <c r="Q253" s="3">
        <v>0</v>
      </c>
      <c r="R253" s="3">
        <v>0</v>
      </c>
      <c r="S253" s="3" t="s">
        <v>134</v>
      </c>
      <c r="T253" s="3" t="s">
        <v>127</v>
      </c>
      <c r="U253" s="3" t="s">
        <v>127</v>
      </c>
      <c r="V253" s="4">
        <v>43558.083333333336</v>
      </c>
      <c r="W253" s="4">
        <v>43558.083333333336</v>
      </c>
      <c r="X253" s="3"/>
      <c r="Y253" s="3"/>
      <c r="Z253" s="3"/>
      <c r="AY253" s="1"/>
      <c r="AZ253" s="1"/>
    </row>
    <row r="254" spans="1:55" x14ac:dyDescent="0.3">
      <c r="A254" s="3" t="s">
        <v>1094</v>
      </c>
      <c r="B254" s="3" t="s">
        <v>27</v>
      </c>
      <c r="C254" s="3" t="s">
        <v>127</v>
      </c>
      <c r="D254" s="3" t="s">
        <v>28</v>
      </c>
      <c r="E254" s="3" t="s">
        <v>29</v>
      </c>
      <c r="F254" s="3" t="s">
        <v>152</v>
      </c>
      <c r="G254" s="3" t="s">
        <v>1095</v>
      </c>
      <c r="H254" s="3"/>
      <c r="I254" s="3"/>
      <c r="J254" s="3" t="s">
        <v>1096</v>
      </c>
      <c r="K254" s="3" t="s">
        <v>743</v>
      </c>
      <c r="L254" s="3">
        <v>3097108</v>
      </c>
      <c r="M254" s="3">
        <v>31</v>
      </c>
      <c r="N254" s="3">
        <v>3100</v>
      </c>
      <c r="O254" s="3" t="s">
        <v>133</v>
      </c>
      <c r="P254" s="3">
        <v>0</v>
      </c>
      <c r="Q254" s="3">
        <v>0</v>
      </c>
      <c r="R254" s="3">
        <v>0</v>
      </c>
      <c r="S254" s="3" t="s">
        <v>134</v>
      </c>
      <c r="T254" s="3" t="s">
        <v>127</v>
      </c>
      <c r="U254" s="3" t="s">
        <v>127</v>
      </c>
      <c r="V254" s="4">
        <v>43558.083333333336</v>
      </c>
      <c r="W254" s="4">
        <v>43558.083333333336</v>
      </c>
      <c r="X254" s="3"/>
      <c r="Y254" s="3"/>
      <c r="Z254" s="3"/>
      <c r="AY254" s="1"/>
      <c r="AZ254" s="1"/>
    </row>
    <row r="255" spans="1:55" x14ac:dyDescent="0.3">
      <c r="A255" s="3" t="s">
        <v>1097</v>
      </c>
      <c r="B255" s="3" t="s">
        <v>27</v>
      </c>
      <c r="C255" s="3" t="s">
        <v>127</v>
      </c>
      <c r="D255" s="3" t="s">
        <v>28</v>
      </c>
      <c r="E255" s="3" t="s">
        <v>29</v>
      </c>
      <c r="F255" s="3" t="s">
        <v>152</v>
      </c>
      <c r="G255" s="3" t="s">
        <v>1098</v>
      </c>
      <c r="H255" s="3"/>
      <c r="I255" s="3"/>
      <c r="J255" s="3" t="s">
        <v>1099</v>
      </c>
      <c r="K255" s="3" t="s">
        <v>743</v>
      </c>
      <c r="L255" s="3">
        <v>3048262</v>
      </c>
      <c r="M255" s="3">
        <v>18</v>
      </c>
      <c r="N255" s="3">
        <v>2990</v>
      </c>
      <c r="O255" s="3" t="s">
        <v>133</v>
      </c>
      <c r="P255" s="3">
        <v>0</v>
      </c>
      <c r="Q255" s="3">
        <v>0</v>
      </c>
      <c r="R255" s="3">
        <v>0</v>
      </c>
      <c r="S255" s="3" t="s">
        <v>134</v>
      </c>
      <c r="T255" s="3" t="s">
        <v>127</v>
      </c>
      <c r="U255" s="3" t="s">
        <v>127</v>
      </c>
      <c r="V255" s="4">
        <v>43558.083333333336</v>
      </c>
      <c r="W255" s="4">
        <v>43558.083333333336</v>
      </c>
      <c r="X255" s="3"/>
      <c r="Y255" s="3"/>
      <c r="Z255" s="3"/>
      <c r="AY255" s="1"/>
      <c r="AZ255" s="1"/>
    </row>
    <row r="256" spans="1:55" x14ac:dyDescent="0.3">
      <c r="A256" s="3" t="s">
        <v>1100</v>
      </c>
      <c r="B256" s="3" t="s">
        <v>27</v>
      </c>
      <c r="C256" s="3" t="s">
        <v>127</v>
      </c>
      <c r="D256" s="3" t="s">
        <v>28</v>
      </c>
      <c r="E256" s="3" t="s">
        <v>29</v>
      </c>
      <c r="F256" s="3" t="s">
        <v>152</v>
      </c>
      <c r="G256" s="3" t="s">
        <v>1101</v>
      </c>
      <c r="H256" s="3"/>
      <c r="I256" s="3"/>
      <c r="J256" s="3" t="s">
        <v>1102</v>
      </c>
      <c r="K256" s="3" t="s">
        <v>743</v>
      </c>
      <c r="L256" s="3">
        <v>3073223</v>
      </c>
      <c r="M256" s="3">
        <v>19</v>
      </c>
      <c r="N256" s="3">
        <v>3010</v>
      </c>
      <c r="O256" s="3" t="s">
        <v>133</v>
      </c>
      <c r="P256" s="3">
        <v>0</v>
      </c>
      <c r="Q256" s="3">
        <v>0</v>
      </c>
      <c r="R256" s="3">
        <v>0</v>
      </c>
      <c r="S256" s="3" t="s">
        <v>134</v>
      </c>
      <c r="T256" s="3" t="s">
        <v>127</v>
      </c>
      <c r="U256" s="3" t="s">
        <v>127</v>
      </c>
      <c r="V256" s="4">
        <v>43558.083333333336</v>
      </c>
      <c r="W256" s="4">
        <v>43558.083333333336</v>
      </c>
      <c r="X256" s="3"/>
      <c r="Y256" s="3"/>
      <c r="Z256" s="3"/>
      <c r="AY256" s="1"/>
      <c r="AZ256" s="1"/>
    </row>
    <row r="257" spans="1:52" x14ac:dyDescent="0.3">
      <c r="A257" s="3" t="s">
        <v>1103</v>
      </c>
      <c r="B257" s="3" t="s">
        <v>27</v>
      </c>
      <c r="C257" s="3" t="s">
        <v>127</v>
      </c>
      <c r="D257" s="3" t="s">
        <v>28</v>
      </c>
      <c r="E257" s="3" t="s">
        <v>29</v>
      </c>
      <c r="F257" s="3" t="s">
        <v>152</v>
      </c>
      <c r="G257" s="3" t="s">
        <v>1104</v>
      </c>
      <c r="H257" s="3"/>
      <c r="I257" s="3"/>
      <c r="J257" s="3" t="s">
        <v>1105</v>
      </c>
      <c r="K257" s="3" t="s">
        <v>743</v>
      </c>
      <c r="L257" s="3">
        <v>3127575</v>
      </c>
      <c r="M257" s="3">
        <v>22</v>
      </c>
      <c r="N257" s="3">
        <v>3095</v>
      </c>
      <c r="O257" s="3" t="s">
        <v>133</v>
      </c>
      <c r="P257" s="3">
        <v>0</v>
      </c>
      <c r="Q257" s="3">
        <v>0</v>
      </c>
      <c r="R257" s="3">
        <v>0</v>
      </c>
      <c r="S257" s="3" t="s">
        <v>134</v>
      </c>
      <c r="T257" s="3" t="s">
        <v>127</v>
      </c>
      <c r="U257" s="3" t="s">
        <v>127</v>
      </c>
      <c r="V257" s="4">
        <v>43558.083333333336</v>
      </c>
      <c r="W257" s="4">
        <v>43558.083333333336</v>
      </c>
      <c r="X257" s="3"/>
      <c r="Y257" s="3"/>
      <c r="Z257" s="3"/>
      <c r="AY257" s="1"/>
      <c r="AZ257" s="1"/>
    </row>
    <row r="258" spans="1:52" x14ac:dyDescent="0.3">
      <c r="A258" s="3" t="s">
        <v>1106</v>
      </c>
      <c r="B258" s="3" t="s">
        <v>27</v>
      </c>
      <c r="C258" s="3" t="s">
        <v>127</v>
      </c>
      <c r="D258" s="3" t="s">
        <v>28</v>
      </c>
      <c r="E258" s="3" t="s">
        <v>29</v>
      </c>
      <c r="F258" s="3" t="s">
        <v>152</v>
      </c>
      <c r="G258" s="3" t="s">
        <v>1107</v>
      </c>
      <c r="H258" s="3"/>
      <c r="I258" s="3"/>
      <c r="J258" s="3" t="s">
        <v>1108</v>
      </c>
      <c r="K258" s="3" t="s">
        <v>743</v>
      </c>
      <c r="L258" s="3">
        <v>3168780</v>
      </c>
      <c r="M258" s="3">
        <v>15</v>
      </c>
      <c r="N258" s="3">
        <v>3128</v>
      </c>
      <c r="O258" s="3" t="s">
        <v>133</v>
      </c>
      <c r="P258" s="3">
        <v>0</v>
      </c>
      <c r="Q258" s="3">
        <v>0</v>
      </c>
      <c r="R258" s="3">
        <v>0</v>
      </c>
      <c r="S258" s="3" t="s">
        <v>134</v>
      </c>
      <c r="T258" s="3" t="s">
        <v>127</v>
      </c>
      <c r="U258" s="3" t="s">
        <v>127</v>
      </c>
      <c r="V258" s="4">
        <v>43558.083333333336</v>
      </c>
      <c r="W258" s="4">
        <v>43558.083333333336</v>
      </c>
      <c r="X258" s="3"/>
      <c r="Y258" s="3"/>
      <c r="Z258" s="3"/>
      <c r="AY258" s="1"/>
      <c r="AZ258" s="1"/>
    </row>
    <row r="259" spans="1:52" x14ac:dyDescent="0.3">
      <c r="A259" t="s">
        <v>1109</v>
      </c>
      <c r="B259" t="s">
        <v>27</v>
      </c>
      <c r="C259" t="s">
        <v>127</v>
      </c>
      <c r="D259" t="s">
        <v>28</v>
      </c>
      <c r="E259" t="s">
        <v>29</v>
      </c>
      <c r="F259" t="s">
        <v>152</v>
      </c>
      <c r="G259" t="s">
        <v>1110</v>
      </c>
      <c r="H259" s="5" t="s">
        <v>1111</v>
      </c>
      <c r="J259" t="s">
        <v>1112</v>
      </c>
      <c r="K259" t="s">
        <v>1113</v>
      </c>
      <c r="L259">
        <v>3156493</v>
      </c>
      <c r="M259">
        <v>26</v>
      </c>
      <c r="N259">
        <v>3122</v>
      </c>
      <c r="O259" t="s">
        <v>133</v>
      </c>
      <c r="P259">
        <v>0</v>
      </c>
      <c r="Q259">
        <v>0</v>
      </c>
      <c r="R259">
        <v>0</v>
      </c>
      <c r="S259" t="s">
        <v>134</v>
      </c>
      <c r="T259" t="s">
        <v>127</v>
      </c>
      <c r="U259" t="s">
        <v>127</v>
      </c>
      <c r="V259" s="1">
        <v>43558.083333333336</v>
      </c>
      <c r="W259" s="1">
        <v>43558.083333333336</v>
      </c>
      <c r="X259" t="s">
        <v>135</v>
      </c>
      <c r="Y259" t="s">
        <v>1024</v>
      </c>
      <c r="Z259">
        <v>2009</v>
      </c>
      <c r="AY259" s="1"/>
      <c r="AZ259" s="1"/>
    </row>
    <row r="260" spans="1:52" x14ac:dyDescent="0.3">
      <c r="A260" t="s">
        <v>1114</v>
      </c>
      <c r="B260" t="s">
        <v>27</v>
      </c>
      <c r="C260" t="s">
        <v>127</v>
      </c>
      <c r="D260" t="s">
        <v>28</v>
      </c>
      <c r="E260" t="s">
        <v>29</v>
      </c>
      <c r="F260" t="s">
        <v>152</v>
      </c>
      <c r="G260" t="s">
        <v>1115</v>
      </c>
      <c r="H260" s="5" t="s">
        <v>1116</v>
      </c>
      <c r="J260" t="s">
        <v>1117</v>
      </c>
      <c r="K260" t="s">
        <v>132</v>
      </c>
      <c r="L260">
        <v>2975208</v>
      </c>
      <c r="M260">
        <v>23</v>
      </c>
      <c r="N260">
        <v>2933</v>
      </c>
      <c r="O260" t="s">
        <v>133</v>
      </c>
      <c r="P260">
        <v>0</v>
      </c>
      <c r="Q260">
        <v>0</v>
      </c>
      <c r="R260">
        <v>0</v>
      </c>
      <c r="S260" t="s">
        <v>134</v>
      </c>
      <c r="T260" t="s">
        <v>127</v>
      </c>
      <c r="U260" t="s">
        <v>127</v>
      </c>
      <c r="V260" s="1">
        <v>43558.083333333336</v>
      </c>
      <c r="W260" s="1">
        <v>43558.083333333336</v>
      </c>
      <c r="X260" t="s">
        <v>135</v>
      </c>
      <c r="Y260" t="s">
        <v>376</v>
      </c>
      <c r="Z260">
        <v>2004</v>
      </c>
      <c r="AY260" s="1"/>
      <c r="AZ260" s="1"/>
    </row>
    <row r="261" spans="1:52" x14ac:dyDescent="0.3">
      <c r="A261" t="s">
        <v>1118</v>
      </c>
      <c r="B261" t="s">
        <v>27</v>
      </c>
      <c r="C261" t="s">
        <v>127</v>
      </c>
      <c r="D261" t="s">
        <v>28</v>
      </c>
      <c r="E261" t="s">
        <v>29</v>
      </c>
      <c r="F261" t="s">
        <v>152</v>
      </c>
      <c r="G261" t="s">
        <v>1119</v>
      </c>
      <c r="H261" s="5" t="s">
        <v>1120</v>
      </c>
      <c r="J261" t="s">
        <v>1121</v>
      </c>
      <c r="K261" t="s">
        <v>1003</v>
      </c>
      <c r="L261">
        <v>3084322</v>
      </c>
      <c r="M261">
        <v>21</v>
      </c>
      <c r="N261">
        <v>3044</v>
      </c>
      <c r="O261" t="s">
        <v>133</v>
      </c>
      <c r="P261">
        <v>0</v>
      </c>
      <c r="Q261">
        <v>0</v>
      </c>
      <c r="R261">
        <v>0</v>
      </c>
      <c r="S261" t="s">
        <v>134</v>
      </c>
      <c r="T261" t="s">
        <v>127</v>
      </c>
      <c r="U261" t="s">
        <v>127</v>
      </c>
      <c r="V261" s="1">
        <v>43558.083333333336</v>
      </c>
      <c r="W261" s="1">
        <v>43558.083333333336</v>
      </c>
      <c r="X261" t="s">
        <v>135</v>
      </c>
      <c r="Y261" t="s">
        <v>376</v>
      </c>
      <c r="Z261">
        <v>2004</v>
      </c>
      <c r="AY261" s="1"/>
      <c r="AZ261" s="1"/>
    </row>
    <row r="262" spans="1:52" x14ac:dyDescent="0.3">
      <c r="A262" t="s">
        <v>1122</v>
      </c>
      <c r="B262" t="s">
        <v>27</v>
      </c>
      <c r="C262" t="s">
        <v>127</v>
      </c>
      <c r="D262" t="s">
        <v>28</v>
      </c>
      <c r="E262" t="s">
        <v>29</v>
      </c>
      <c r="F262" t="s">
        <v>152</v>
      </c>
      <c r="G262" t="s">
        <v>1123</v>
      </c>
      <c r="H262" s="5" t="s">
        <v>1124</v>
      </c>
      <c r="J262" t="s">
        <v>1125</v>
      </c>
      <c r="K262" t="s">
        <v>1126</v>
      </c>
      <c r="L262">
        <v>3114446</v>
      </c>
      <c r="M262">
        <v>15</v>
      </c>
      <c r="N262">
        <v>3105</v>
      </c>
      <c r="O262" t="s">
        <v>133</v>
      </c>
      <c r="P262">
        <v>0</v>
      </c>
      <c r="Q262">
        <v>0</v>
      </c>
      <c r="R262">
        <v>0</v>
      </c>
      <c r="S262" t="s">
        <v>134</v>
      </c>
      <c r="T262" t="s">
        <v>127</v>
      </c>
      <c r="U262" t="s">
        <v>127</v>
      </c>
      <c r="V262" s="1">
        <v>43558.083333333336</v>
      </c>
      <c r="W262" s="1">
        <v>43558.083333333336</v>
      </c>
      <c r="X262" t="s">
        <v>135</v>
      </c>
      <c r="Y262" t="s">
        <v>376</v>
      </c>
      <c r="Z262">
        <v>2003</v>
      </c>
      <c r="AY262" s="1"/>
      <c r="AZ262" s="1"/>
    </row>
    <row r="263" spans="1:52" x14ac:dyDescent="0.3">
      <c r="A263" s="3" t="s">
        <v>1127</v>
      </c>
      <c r="B263" s="3" t="s">
        <v>27</v>
      </c>
      <c r="C263" s="3" t="s">
        <v>127</v>
      </c>
      <c r="D263" s="3" t="s">
        <v>28</v>
      </c>
      <c r="E263" s="3" t="s">
        <v>29</v>
      </c>
      <c r="F263" s="3" t="s">
        <v>152</v>
      </c>
      <c r="G263" s="3" t="s">
        <v>1128</v>
      </c>
      <c r="H263" s="3"/>
      <c r="I263" s="3"/>
      <c r="J263" s="3" t="s">
        <v>1129</v>
      </c>
      <c r="K263" s="3" t="s">
        <v>743</v>
      </c>
      <c r="L263" s="3">
        <v>3164595</v>
      </c>
      <c r="M263" s="3">
        <v>25</v>
      </c>
      <c r="N263" s="3">
        <v>3134</v>
      </c>
      <c r="O263" s="3" t="s">
        <v>133</v>
      </c>
      <c r="P263" s="3">
        <v>0</v>
      </c>
      <c r="Q263" s="3">
        <v>0</v>
      </c>
      <c r="R263" s="3">
        <v>0</v>
      </c>
      <c r="S263" s="3" t="s">
        <v>134</v>
      </c>
      <c r="T263" s="3" t="s">
        <v>127</v>
      </c>
      <c r="U263" s="3" t="s">
        <v>127</v>
      </c>
      <c r="V263" s="4">
        <v>43558.083333333336</v>
      </c>
      <c r="W263" s="4">
        <v>43558.083333333336</v>
      </c>
      <c r="X263" s="3"/>
      <c r="Y263" s="3"/>
      <c r="Z263" s="3"/>
      <c r="AY263" s="1"/>
      <c r="AZ263" s="1"/>
    </row>
    <row r="264" spans="1:52" x14ac:dyDescent="0.3">
      <c r="A264" s="3" t="s">
        <v>1130</v>
      </c>
      <c r="B264" s="3" t="s">
        <v>27</v>
      </c>
      <c r="C264" s="3" t="s">
        <v>127</v>
      </c>
      <c r="D264" s="3" t="s">
        <v>28</v>
      </c>
      <c r="E264" s="3" t="s">
        <v>29</v>
      </c>
      <c r="F264" s="3" t="s">
        <v>152</v>
      </c>
      <c r="G264" s="3" t="s">
        <v>1131</v>
      </c>
      <c r="H264" s="3"/>
      <c r="I264" s="3"/>
      <c r="J264" s="3" t="s">
        <v>1132</v>
      </c>
      <c r="K264" s="3" t="s">
        <v>743</v>
      </c>
      <c r="L264" s="3">
        <v>3071743</v>
      </c>
      <c r="M264" s="3">
        <v>17</v>
      </c>
      <c r="N264" s="3">
        <v>3045</v>
      </c>
      <c r="O264" s="3" t="s">
        <v>133</v>
      </c>
      <c r="P264" s="3">
        <v>0</v>
      </c>
      <c r="Q264" s="3">
        <v>0</v>
      </c>
      <c r="R264" s="3">
        <v>0</v>
      </c>
      <c r="S264" s="3" t="s">
        <v>134</v>
      </c>
      <c r="T264" s="3" t="s">
        <v>127</v>
      </c>
      <c r="U264" s="3" t="s">
        <v>127</v>
      </c>
      <c r="V264" s="4">
        <v>43558.083333333336</v>
      </c>
      <c r="W264" s="4">
        <v>43558.083333333336</v>
      </c>
      <c r="X264" s="3"/>
      <c r="Y264" s="3"/>
      <c r="Z264" s="3"/>
      <c r="AY264" s="1"/>
      <c r="AZ264" s="1"/>
    </row>
    <row r="265" spans="1:52" x14ac:dyDescent="0.3">
      <c r="A265" s="3" t="s">
        <v>1133</v>
      </c>
      <c r="B265" s="3" t="s">
        <v>27</v>
      </c>
      <c r="C265" s="3" t="s">
        <v>127</v>
      </c>
      <c r="D265" s="3" t="s">
        <v>28</v>
      </c>
      <c r="E265" s="3" t="s">
        <v>29</v>
      </c>
      <c r="F265" s="3" t="s">
        <v>152</v>
      </c>
      <c r="G265" s="3" t="s">
        <v>1134</v>
      </c>
      <c r="H265" s="3"/>
      <c r="I265" s="3"/>
      <c r="J265" s="3" t="s">
        <v>1135</v>
      </c>
      <c r="K265" s="3" t="s">
        <v>743</v>
      </c>
      <c r="L265" s="3">
        <v>3092284</v>
      </c>
      <c r="M265" s="3">
        <v>22</v>
      </c>
      <c r="N265" s="3">
        <v>3068</v>
      </c>
      <c r="O265" s="3" t="s">
        <v>133</v>
      </c>
      <c r="P265" s="3">
        <v>0</v>
      </c>
      <c r="Q265" s="3">
        <v>0</v>
      </c>
      <c r="R265" s="3">
        <v>0</v>
      </c>
      <c r="S265" s="3" t="s">
        <v>134</v>
      </c>
      <c r="T265" s="3" t="s">
        <v>127</v>
      </c>
      <c r="U265" s="3" t="s">
        <v>127</v>
      </c>
      <c r="V265" s="4">
        <v>43558.083333333336</v>
      </c>
      <c r="W265" s="4">
        <v>43558.083333333336</v>
      </c>
      <c r="X265" s="3"/>
      <c r="Y265" s="3"/>
      <c r="Z265" s="3"/>
      <c r="AY265" s="1"/>
      <c r="AZ265" s="1"/>
    </row>
    <row r="266" spans="1:52" x14ac:dyDescent="0.3">
      <c r="A266" s="3" t="s">
        <v>1136</v>
      </c>
      <c r="B266" s="3" t="s">
        <v>27</v>
      </c>
      <c r="C266" s="3" t="s">
        <v>127</v>
      </c>
      <c r="D266" s="3" t="s">
        <v>28</v>
      </c>
      <c r="E266" s="3" t="s">
        <v>29</v>
      </c>
      <c r="F266" s="3" t="s">
        <v>152</v>
      </c>
      <c r="G266" s="3" t="s">
        <v>1137</v>
      </c>
      <c r="H266" s="3"/>
      <c r="I266" s="3"/>
      <c r="J266" s="3" t="s">
        <v>1138</v>
      </c>
      <c r="K266" s="3" t="s">
        <v>743</v>
      </c>
      <c r="L266" s="3">
        <v>3125739</v>
      </c>
      <c r="M266" s="3">
        <v>21</v>
      </c>
      <c r="N266" s="3">
        <v>3095</v>
      </c>
      <c r="O266" s="3" t="s">
        <v>133</v>
      </c>
      <c r="P266" s="3">
        <v>0</v>
      </c>
      <c r="Q266" s="3">
        <v>0</v>
      </c>
      <c r="R266" s="3">
        <v>0</v>
      </c>
      <c r="S266" s="3" t="s">
        <v>134</v>
      </c>
      <c r="T266" s="3" t="s">
        <v>127</v>
      </c>
      <c r="U266" s="3" t="s">
        <v>127</v>
      </c>
      <c r="V266" s="4">
        <v>43558.083333333336</v>
      </c>
      <c r="W266" s="4">
        <v>43558.083333333336</v>
      </c>
      <c r="X266" s="3"/>
      <c r="Y266" s="3"/>
      <c r="Z266" s="3"/>
      <c r="AY266" s="1"/>
      <c r="AZ266" s="1"/>
    </row>
    <row r="267" spans="1:52" x14ac:dyDescent="0.3">
      <c r="A267" s="3" t="s">
        <v>1139</v>
      </c>
      <c r="B267" s="3" t="s">
        <v>27</v>
      </c>
      <c r="C267" s="3" t="s">
        <v>127</v>
      </c>
      <c r="D267" s="3" t="s">
        <v>28</v>
      </c>
      <c r="E267" s="3" t="s">
        <v>29</v>
      </c>
      <c r="F267" s="3" t="s">
        <v>152</v>
      </c>
      <c r="G267" s="3" t="s">
        <v>1140</v>
      </c>
      <c r="H267" s="3"/>
      <c r="I267" s="3"/>
      <c r="J267" s="3" t="s">
        <v>1141</v>
      </c>
      <c r="K267" s="3" t="s">
        <v>966</v>
      </c>
      <c r="L267" s="3">
        <v>3255536</v>
      </c>
      <c r="M267" s="3">
        <v>22</v>
      </c>
      <c r="N267" s="3">
        <v>3268</v>
      </c>
      <c r="O267" s="3" t="s">
        <v>133</v>
      </c>
      <c r="P267" s="3">
        <v>0</v>
      </c>
      <c r="Q267" s="3">
        <v>0</v>
      </c>
      <c r="R267" s="3">
        <v>0</v>
      </c>
      <c r="S267" s="3" t="s">
        <v>134</v>
      </c>
      <c r="T267" s="3" t="s">
        <v>127</v>
      </c>
      <c r="U267" s="3" t="s">
        <v>127</v>
      </c>
      <c r="V267" s="4">
        <v>43558.083333333336</v>
      </c>
      <c r="W267" s="4">
        <v>43558.083333333336</v>
      </c>
      <c r="X267" s="3"/>
      <c r="Y267" s="3"/>
      <c r="Z267" s="3"/>
      <c r="AY267" s="1"/>
      <c r="AZ267" s="1"/>
    </row>
    <row r="268" spans="1:52" x14ac:dyDescent="0.3">
      <c r="A268" s="3" t="s">
        <v>1142</v>
      </c>
      <c r="B268" s="3" t="s">
        <v>27</v>
      </c>
      <c r="C268" s="3" t="s">
        <v>127</v>
      </c>
      <c r="D268" s="3" t="s">
        <v>28</v>
      </c>
      <c r="E268" s="3" t="s">
        <v>29</v>
      </c>
      <c r="F268" s="3" t="s">
        <v>152</v>
      </c>
      <c r="G268" s="3" t="s">
        <v>1143</v>
      </c>
      <c r="H268" s="3"/>
      <c r="I268" s="3"/>
      <c r="J268" s="3" t="s">
        <v>1144</v>
      </c>
      <c r="K268" s="3" t="s">
        <v>743</v>
      </c>
      <c r="L268" s="3">
        <v>3124935</v>
      </c>
      <c r="M268" s="3">
        <v>23</v>
      </c>
      <c r="N268" s="3">
        <v>3095</v>
      </c>
      <c r="O268" s="3" t="s">
        <v>133</v>
      </c>
      <c r="P268" s="3">
        <v>0</v>
      </c>
      <c r="Q268" s="3">
        <v>0</v>
      </c>
      <c r="R268" s="3">
        <v>0</v>
      </c>
      <c r="S268" s="3" t="s">
        <v>134</v>
      </c>
      <c r="T268" s="3" t="s">
        <v>127</v>
      </c>
      <c r="U268" s="3" t="s">
        <v>127</v>
      </c>
      <c r="V268" s="4">
        <v>43558.083333333336</v>
      </c>
      <c r="W268" s="4">
        <v>43558.083333333336</v>
      </c>
      <c r="X268" s="3"/>
      <c r="Y268" s="3"/>
      <c r="Z268" s="3"/>
      <c r="AY268" s="1"/>
      <c r="AZ268" s="1"/>
    </row>
    <row r="269" spans="1:52" x14ac:dyDescent="0.3">
      <c r="A269" s="3" t="s">
        <v>1145</v>
      </c>
      <c r="B269" s="3" t="s">
        <v>27</v>
      </c>
      <c r="C269" s="3" t="s">
        <v>127</v>
      </c>
      <c r="D269" s="3" t="s">
        <v>28</v>
      </c>
      <c r="E269" s="3" t="s">
        <v>29</v>
      </c>
      <c r="F269" s="3" t="s">
        <v>152</v>
      </c>
      <c r="G269" s="3" t="s">
        <v>1146</v>
      </c>
      <c r="H269" s="3"/>
      <c r="I269" s="3"/>
      <c r="J269" s="3" t="s">
        <v>1147</v>
      </c>
      <c r="K269" s="3" t="s">
        <v>743</v>
      </c>
      <c r="L269" s="3">
        <v>3167919</v>
      </c>
      <c r="M269" s="3">
        <v>13</v>
      </c>
      <c r="N269" s="3">
        <v>3129</v>
      </c>
      <c r="O269" s="3" t="s">
        <v>133</v>
      </c>
      <c r="P269" s="3">
        <v>0</v>
      </c>
      <c r="Q269" s="3">
        <v>0</v>
      </c>
      <c r="R269" s="3">
        <v>0</v>
      </c>
      <c r="S269" s="3" t="s">
        <v>134</v>
      </c>
      <c r="T269" s="3" t="s">
        <v>127</v>
      </c>
      <c r="U269" s="3" t="s">
        <v>127</v>
      </c>
      <c r="V269" s="4">
        <v>43558.083333333336</v>
      </c>
      <c r="W269" s="4">
        <v>43558.083333333336</v>
      </c>
      <c r="X269" s="3"/>
      <c r="Y269" s="3"/>
      <c r="Z269" s="3"/>
      <c r="AY269" s="1"/>
      <c r="AZ269" s="1"/>
    </row>
    <row r="270" spans="1:52" x14ac:dyDescent="0.3">
      <c r="A270" s="3" t="s">
        <v>1148</v>
      </c>
      <c r="B270" s="3" t="s">
        <v>27</v>
      </c>
      <c r="C270" s="3" t="s">
        <v>127</v>
      </c>
      <c r="D270" s="3" t="s">
        <v>28</v>
      </c>
      <c r="E270" s="3" t="s">
        <v>29</v>
      </c>
      <c r="F270" s="3" t="s">
        <v>152</v>
      </c>
      <c r="G270" s="3" t="s">
        <v>1149</v>
      </c>
      <c r="H270" s="3"/>
      <c r="I270" s="3"/>
      <c r="J270" s="3" t="s">
        <v>1150</v>
      </c>
      <c r="K270" s="3" t="s">
        <v>743</v>
      </c>
      <c r="L270" s="3">
        <v>3167782</v>
      </c>
      <c r="M270" s="3">
        <v>13</v>
      </c>
      <c r="N270" s="3">
        <v>3129</v>
      </c>
      <c r="O270" s="3" t="s">
        <v>133</v>
      </c>
      <c r="P270" s="3">
        <v>0</v>
      </c>
      <c r="Q270" s="3">
        <v>0</v>
      </c>
      <c r="R270" s="3">
        <v>0</v>
      </c>
      <c r="S270" s="3" t="s">
        <v>134</v>
      </c>
      <c r="T270" s="3" t="s">
        <v>127</v>
      </c>
      <c r="U270" s="3" t="s">
        <v>127</v>
      </c>
      <c r="V270" s="4">
        <v>43558.083333333336</v>
      </c>
      <c r="W270" s="4">
        <v>43558.083333333336</v>
      </c>
      <c r="X270" s="3"/>
      <c r="Y270" s="3"/>
      <c r="Z270" s="3"/>
      <c r="AY270" s="1"/>
      <c r="AZ270" s="1"/>
    </row>
    <row r="271" spans="1:52" x14ac:dyDescent="0.3">
      <c r="A271" s="3" t="s">
        <v>1151</v>
      </c>
      <c r="B271" s="3" t="s">
        <v>27</v>
      </c>
      <c r="C271" s="3" t="s">
        <v>127</v>
      </c>
      <c r="D271" s="3" t="s">
        <v>28</v>
      </c>
      <c r="E271" s="3" t="s">
        <v>29</v>
      </c>
      <c r="F271" s="3" t="s">
        <v>152</v>
      </c>
      <c r="G271" s="3" t="s">
        <v>1152</v>
      </c>
      <c r="H271" s="3"/>
      <c r="I271" s="3"/>
      <c r="J271" s="3" t="s">
        <v>1153</v>
      </c>
      <c r="K271" s="3" t="s">
        <v>1154</v>
      </c>
      <c r="L271" s="3">
        <v>3061314</v>
      </c>
      <c r="M271" s="3">
        <v>26</v>
      </c>
      <c r="N271" s="3">
        <v>3042</v>
      </c>
      <c r="O271" s="3" t="s">
        <v>133</v>
      </c>
      <c r="P271" s="3">
        <v>0</v>
      </c>
      <c r="Q271" s="3">
        <v>0</v>
      </c>
      <c r="R271" s="3">
        <v>0</v>
      </c>
      <c r="S271" s="3" t="s">
        <v>134</v>
      </c>
      <c r="T271" s="3" t="s">
        <v>127</v>
      </c>
      <c r="U271" s="3" t="s">
        <v>127</v>
      </c>
      <c r="V271" s="4">
        <v>43558.083333333336</v>
      </c>
      <c r="W271" s="4">
        <v>43558.083333333336</v>
      </c>
      <c r="X271" s="3"/>
      <c r="Y271" s="3"/>
      <c r="Z271" s="3"/>
      <c r="AY271" s="1"/>
      <c r="AZ271" s="1"/>
    </row>
    <row r="272" spans="1:52" x14ac:dyDescent="0.3">
      <c r="A272" s="3" t="s">
        <v>1155</v>
      </c>
      <c r="B272" s="3" t="s">
        <v>27</v>
      </c>
      <c r="C272" s="3" t="s">
        <v>127</v>
      </c>
      <c r="D272" s="3" t="s">
        <v>28</v>
      </c>
      <c r="E272" s="3" t="s">
        <v>29</v>
      </c>
      <c r="F272" s="3" t="s">
        <v>152</v>
      </c>
      <c r="G272" s="3" t="s">
        <v>1156</v>
      </c>
      <c r="H272" s="3"/>
      <c r="I272" s="3"/>
      <c r="J272" s="3" t="s">
        <v>1157</v>
      </c>
      <c r="K272" s="3" t="s">
        <v>743</v>
      </c>
      <c r="L272" s="3">
        <v>3124097</v>
      </c>
      <c r="M272" s="3">
        <v>12</v>
      </c>
      <c r="N272" s="3">
        <v>3086</v>
      </c>
      <c r="O272" s="3" t="s">
        <v>133</v>
      </c>
      <c r="P272" s="3">
        <v>0</v>
      </c>
      <c r="Q272" s="3">
        <v>0</v>
      </c>
      <c r="R272" s="3">
        <v>0</v>
      </c>
      <c r="S272" s="3" t="s">
        <v>134</v>
      </c>
      <c r="T272" s="3" t="s">
        <v>127</v>
      </c>
      <c r="U272" s="3" t="s">
        <v>127</v>
      </c>
      <c r="V272" s="4">
        <v>43558.083333333336</v>
      </c>
      <c r="W272" s="4">
        <v>43558.083333333336</v>
      </c>
      <c r="X272" s="3"/>
      <c r="Y272" s="3"/>
      <c r="Z272" s="3"/>
      <c r="AY272" s="1"/>
      <c r="AZ272" s="1"/>
    </row>
    <row r="273" spans="1:52" x14ac:dyDescent="0.3">
      <c r="A273" t="s">
        <v>1158</v>
      </c>
      <c r="B273" t="s">
        <v>27</v>
      </c>
      <c r="C273" t="s">
        <v>127</v>
      </c>
      <c r="D273" t="s">
        <v>28</v>
      </c>
      <c r="E273" t="s">
        <v>29</v>
      </c>
      <c r="F273" t="s">
        <v>152</v>
      </c>
      <c r="G273" t="s">
        <v>1159</v>
      </c>
      <c r="H273" s="5" t="s">
        <v>1160</v>
      </c>
      <c r="J273" t="s">
        <v>1161</v>
      </c>
      <c r="K273" t="s">
        <v>1162</v>
      </c>
      <c r="L273">
        <v>3068113</v>
      </c>
      <c r="M273">
        <v>33</v>
      </c>
      <c r="N273">
        <v>3049</v>
      </c>
      <c r="O273" t="s">
        <v>133</v>
      </c>
      <c r="P273">
        <v>0</v>
      </c>
      <c r="Q273">
        <v>0</v>
      </c>
      <c r="R273">
        <v>0</v>
      </c>
      <c r="S273" t="s">
        <v>134</v>
      </c>
      <c r="T273" t="s">
        <v>127</v>
      </c>
      <c r="U273" t="s">
        <v>127</v>
      </c>
      <c r="V273" s="1">
        <v>43558.083333333336</v>
      </c>
      <c r="W273" s="1">
        <v>43558.083333333336</v>
      </c>
      <c r="X273" t="s">
        <v>135</v>
      </c>
      <c r="Y273" t="s">
        <v>1024</v>
      </c>
      <c r="Z273">
        <v>2009</v>
      </c>
      <c r="AY273" s="1"/>
      <c r="AZ273" s="1"/>
    </row>
    <row r="274" spans="1:52" x14ac:dyDescent="0.3">
      <c r="A274" s="3" t="s">
        <v>1163</v>
      </c>
      <c r="B274" s="3" t="s">
        <v>27</v>
      </c>
      <c r="C274" s="3" t="s">
        <v>127</v>
      </c>
      <c r="D274" s="3" t="s">
        <v>28</v>
      </c>
      <c r="E274" s="3" t="s">
        <v>29</v>
      </c>
      <c r="F274" s="3" t="s">
        <v>152</v>
      </c>
      <c r="G274" s="3" t="s">
        <v>1164</v>
      </c>
      <c r="H274" s="3"/>
      <c r="I274" s="3"/>
      <c r="J274" s="3" t="s">
        <v>1165</v>
      </c>
      <c r="K274" s="3" t="s">
        <v>743</v>
      </c>
      <c r="L274" s="3">
        <v>3092560</v>
      </c>
      <c r="M274" s="3">
        <v>17</v>
      </c>
      <c r="N274" s="3">
        <v>3067</v>
      </c>
      <c r="O274" s="3" t="s">
        <v>133</v>
      </c>
      <c r="P274" s="3">
        <v>0</v>
      </c>
      <c r="Q274" s="3">
        <v>0</v>
      </c>
      <c r="R274" s="3">
        <v>0</v>
      </c>
      <c r="S274" s="3" t="s">
        <v>134</v>
      </c>
      <c r="T274" s="3" t="s">
        <v>127</v>
      </c>
      <c r="U274" s="3" t="s">
        <v>127</v>
      </c>
      <c r="V274" s="4">
        <v>43558.083333333336</v>
      </c>
      <c r="W274" s="4">
        <v>43558.083333333336</v>
      </c>
      <c r="X274" s="3"/>
      <c r="Y274" s="3"/>
      <c r="Z274" s="3"/>
      <c r="AY274" s="1"/>
      <c r="AZ274" s="1"/>
    </row>
    <row r="275" spans="1:52" x14ac:dyDescent="0.3">
      <c r="A275" s="3" t="s">
        <v>1166</v>
      </c>
      <c r="B275" s="3" t="s">
        <v>27</v>
      </c>
      <c r="C275" s="3" t="s">
        <v>127</v>
      </c>
      <c r="D275" s="3" t="s">
        <v>28</v>
      </c>
      <c r="E275" s="3" t="s">
        <v>29</v>
      </c>
      <c r="F275" s="3" t="s">
        <v>152</v>
      </c>
      <c r="G275" s="3" t="s">
        <v>1167</v>
      </c>
      <c r="H275" s="3"/>
      <c r="I275" s="3"/>
      <c r="J275" s="3" t="s">
        <v>1168</v>
      </c>
      <c r="K275" s="3" t="s">
        <v>743</v>
      </c>
      <c r="L275" s="3">
        <v>3126315</v>
      </c>
      <c r="M275" s="3">
        <v>18</v>
      </c>
      <c r="N275" s="3">
        <v>3092</v>
      </c>
      <c r="O275" s="3" t="s">
        <v>133</v>
      </c>
      <c r="P275" s="3">
        <v>0</v>
      </c>
      <c r="Q275" s="3">
        <v>0</v>
      </c>
      <c r="R275" s="3">
        <v>0</v>
      </c>
      <c r="S275" s="3" t="s">
        <v>134</v>
      </c>
      <c r="T275" s="3" t="s">
        <v>127</v>
      </c>
      <c r="U275" s="3" t="s">
        <v>127</v>
      </c>
      <c r="V275" s="4">
        <v>43558.083333333336</v>
      </c>
      <c r="W275" s="4">
        <v>43558.083333333336</v>
      </c>
      <c r="X275" s="3"/>
      <c r="Y275" s="3"/>
      <c r="Z275" s="3"/>
      <c r="AY275" s="1"/>
      <c r="AZ275" s="1"/>
    </row>
    <row r="276" spans="1:52" x14ac:dyDescent="0.3">
      <c r="A276" t="s">
        <v>1169</v>
      </c>
      <c r="B276" t="s">
        <v>27</v>
      </c>
      <c r="C276" t="s">
        <v>127</v>
      </c>
      <c r="D276" t="s">
        <v>28</v>
      </c>
      <c r="E276" t="s">
        <v>29</v>
      </c>
      <c r="F276" t="s">
        <v>152</v>
      </c>
      <c r="G276" t="s">
        <v>1170</v>
      </c>
      <c r="H276" s="5" t="s">
        <v>1171</v>
      </c>
      <c r="J276" t="s">
        <v>1172</v>
      </c>
      <c r="K276" t="s">
        <v>838</v>
      </c>
      <c r="L276">
        <v>2935595</v>
      </c>
      <c r="M276">
        <v>14</v>
      </c>
      <c r="N276">
        <v>2880</v>
      </c>
      <c r="O276" t="s">
        <v>133</v>
      </c>
      <c r="P276">
        <v>0</v>
      </c>
      <c r="Q276">
        <v>0</v>
      </c>
      <c r="R276">
        <v>0</v>
      </c>
      <c r="S276" t="s">
        <v>134</v>
      </c>
      <c r="T276" t="s">
        <v>127</v>
      </c>
      <c r="U276" t="s">
        <v>127</v>
      </c>
      <c r="V276" s="1">
        <v>43558.083333333336</v>
      </c>
      <c r="W276" s="1">
        <v>43558.083333333336</v>
      </c>
      <c r="X276" t="s">
        <v>135</v>
      </c>
      <c r="Y276" t="s">
        <v>1024</v>
      </c>
      <c r="Z276">
        <v>2013</v>
      </c>
      <c r="AY276" s="1"/>
      <c r="AZ276" s="1"/>
    </row>
    <row r="277" spans="1:52" x14ac:dyDescent="0.3">
      <c r="A277" t="s">
        <v>1173</v>
      </c>
      <c r="B277" t="s">
        <v>27</v>
      </c>
      <c r="C277" t="s">
        <v>127</v>
      </c>
      <c r="D277" t="s">
        <v>28</v>
      </c>
      <c r="E277" t="s">
        <v>29</v>
      </c>
      <c r="F277" t="s">
        <v>152</v>
      </c>
      <c r="G277" t="s">
        <v>1174</v>
      </c>
      <c r="H277" s="5" t="s">
        <v>1175</v>
      </c>
      <c r="J277" t="s">
        <v>1176</v>
      </c>
      <c r="K277" t="s">
        <v>764</v>
      </c>
      <c r="L277">
        <v>2971593</v>
      </c>
      <c r="M277">
        <v>13</v>
      </c>
      <c r="N277">
        <v>2914</v>
      </c>
      <c r="O277" t="s">
        <v>133</v>
      </c>
      <c r="P277">
        <v>0</v>
      </c>
      <c r="Q277">
        <v>0</v>
      </c>
      <c r="R277">
        <v>0</v>
      </c>
      <c r="S277" t="s">
        <v>134</v>
      </c>
      <c r="T277" t="s">
        <v>127</v>
      </c>
      <c r="U277" t="s">
        <v>127</v>
      </c>
      <c r="V277" s="1">
        <v>43558.083333333336</v>
      </c>
      <c r="W277" s="1">
        <v>43558.083333333336</v>
      </c>
      <c r="X277" t="s">
        <v>135</v>
      </c>
      <c r="Y277" t="s">
        <v>1024</v>
      </c>
      <c r="Z277">
        <v>2013</v>
      </c>
      <c r="AY277" s="1"/>
      <c r="AZ277" s="1"/>
    </row>
    <row r="278" spans="1:52" x14ac:dyDescent="0.3">
      <c r="A278" s="3" t="s">
        <v>1177</v>
      </c>
      <c r="B278" s="3" t="s">
        <v>27</v>
      </c>
      <c r="C278" s="3" t="s">
        <v>127</v>
      </c>
      <c r="D278" s="3" t="s">
        <v>28</v>
      </c>
      <c r="E278" s="3" t="s">
        <v>29</v>
      </c>
      <c r="F278" s="3" t="s">
        <v>152</v>
      </c>
      <c r="G278" s="3" t="s">
        <v>1178</v>
      </c>
      <c r="H278" s="3"/>
      <c r="I278" s="3"/>
      <c r="J278" s="3" t="s">
        <v>1179</v>
      </c>
      <c r="K278" s="3" t="s">
        <v>743</v>
      </c>
      <c r="L278" s="3">
        <v>3125716</v>
      </c>
      <c r="M278" s="3">
        <v>21</v>
      </c>
      <c r="N278" s="3">
        <v>3088</v>
      </c>
      <c r="O278" s="3" t="s">
        <v>133</v>
      </c>
      <c r="P278" s="3">
        <v>0</v>
      </c>
      <c r="Q278" s="3">
        <v>0</v>
      </c>
      <c r="R278" s="3">
        <v>0</v>
      </c>
      <c r="S278" s="3" t="s">
        <v>134</v>
      </c>
      <c r="T278" s="3" t="s">
        <v>127</v>
      </c>
      <c r="U278" s="3" t="s">
        <v>127</v>
      </c>
      <c r="V278" s="4">
        <v>43558.083333333336</v>
      </c>
      <c r="W278" s="4">
        <v>43558.083333333336</v>
      </c>
      <c r="X278" s="3"/>
      <c r="Y278" s="3"/>
      <c r="Z278" s="3"/>
      <c r="AY278" s="1"/>
      <c r="AZ278" s="1"/>
    </row>
    <row r="279" spans="1:52" x14ac:dyDescent="0.3">
      <c r="A279" t="s">
        <v>1180</v>
      </c>
      <c r="B279" t="s">
        <v>27</v>
      </c>
      <c r="C279" t="s">
        <v>127</v>
      </c>
      <c r="D279" t="s">
        <v>28</v>
      </c>
      <c r="E279" t="s">
        <v>29</v>
      </c>
      <c r="F279" t="s">
        <v>152</v>
      </c>
      <c r="G279" t="s">
        <v>1181</v>
      </c>
      <c r="H279" t="s">
        <v>1182</v>
      </c>
      <c r="J279" t="s">
        <v>1183</v>
      </c>
      <c r="K279" t="s">
        <v>1184</v>
      </c>
      <c r="L279">
        <v>3111488</v>
      </c>
      <c r="M279">
        <v>15</v>
      </c>
      <c r="N279">
        <v>3063</v>
      </c>
      <c r="O279" t="s">
        <v>133</v>
      </c>
      <c r="P279">
        <v>0</v>
      </c>
      <c r="Q279">
        <v>0</v>
      </c>
      <c r="R279">
        <v>0</v>
      </c>
      <c r="S279" t="s">
        <v>134</v>
      </c>
      <c r="T279" t="s">
        <v>127</v>
      </c>
      <c r="U279" t="s">
        <v>127</v>
      </c>
      <c r="V279" s="1">
        <v>43901.041666666664</v>
      </c>
      <c r="W279" s="1">
        <v>43558.083333333336</v>
      </c>
      <c r="X279" t="s">
        <v>135</v>
      </c>
      <c r="Y279" t="s">
        <v>1185</v>
      </c>
      <c r="Z279">
        <v>2011</v>
      </c>
      <c r="AY279" s="1"/>
      <c r="AZ279" s="1"/>
    </row>
    <row r="280" spans="1:52" x14ac:dyDescent="0.3">
      <c r="A280" t="s">
        <v>1186</v>
      </c>
      <c r="B280" t="s">
        <v>27</v>
      </c>
      <c r="C280" t="s">
        <v>127</v>
      </c>
      <c r="D280" t="s">
        <v>28</v>
      </c>
      <c r="E280" t="s">
        <v>29</v>
      </c>
      <c r="F280" t="s">
        <v>152</v>
      </c>
      <c r="G280" t="s">
        <v>1187</v>
      </c>
      <c r="H280" s="5" t="s">
        <v>1188</v>
      </c>
      <c r="J280" t="s">
        <v>1189</v>
      </c>
      <c r="K280" t="s">
        <v>1190</v>
      </c>
      <c r="L280">
        <v>3075298</v>
      </c>
      <c r="M280">
        <v>55</v>
      </c>
      <c r="N280">
        <v>3059</v>
      </c>
      <c r="O280" t="s">
        <v>133</v>
      </c>
      <c r="P280">
        <v>0</v>
      </c>
      <c r="Q280">
        <v>0</v>
      </c>
      <c r="R280">
        <v>0</v>
      </c>
      <c r="S280" t="s">
        <v>134</v>
      </c>
      <c r="T280" t="s">
        <v>127</v>
      </c>
      <c r="U280" t="s">
        <v>127</v>
      </c>
      <c r="V280" s="1">
        <v>43901.041666666664</v>
      </c>
      <c r="W280" s="1">
        <v>43556.083333333336</v>
      </c>
      <c r="X280" t="s">
        <v>1191</v>
      </c>
      <c r="Z280">
        <v>2018</v>
      </c>
      <c r="AY280" s="1"/>
      <c r="AZ280" s="1"/>
    </row>
    <row r="281" spans="1:52" x14ac:dyDescent="0.3">
      <c r="A281" t="s">
        <v>1192</v>
      </c>
      <c r="B281" t="s">
        <v>27</v>
      </c>
      <c r="C281" t="s">
        <v>127</v>
      </c>
      <c r="D281" t="s">
        <v>28</v>
      </c>
      <c r="E281" t="s">
        <v>29</v>
      </c>
      <c r="F281" t="s">
        <v>152</v>
      </c>
      <c r="G281" t="s">
        <v>1193</v>
      </c>
      <c r="H281" s="5" t="s">
        <v>1194</v>
      </c>
      <c r="J281" t="s">
        <v>1195</v>
      </c>
      <c r="K281" t="s">
        <v>132</v>
      </c>
      <c r="L281">
        <v>2967431</v>
      </c>
      <c r="M281">
        <v>16</v>
      </c>
      <c r="N281">
        <v>2919</v>
      </c>
      <c r="O281" t="s">
        <v>133</v>
      </c>
      <c r="P281">
        <v>0</v>
      </c>
      <c r="Q281">
        <v>0</v>
      </c>
      <c r="R281">
        <v>0</v>
      </c>
      <c r="S281" t="s">
        <v>134</v>
      </c>
      <c r="T281" t="s">
        <v>127</v>
      </c>
      <c r="U281" t="s">
        <v>127</v>
      </c>
      <c r="V281" s="1">
        <v>43556.083333333336</v>
      </c>
      <c r="W281" s="1">
        <v>43556.083333333336</v>
      </c>
      <c r="X281" t="s">
        <v>467</v>
      </c>
      <c r="Z281">
        <v>2016</v>
      </c>
      <c r="AY281" s="1"/>
      <c r="AZ281" s="1"/>
    </row>
    <row r="282" spans="1:52" x14ac:dyDescent="0.3">
      <c r="A282" t="s">
        <v>1196</v>
      </c>
      <c r="B282" t="s">
        <v>27</v>
      </c>
      <c r="C282" t="s">
        <v>127</v>
      </c>
      <c r="D282" t="s">
        <v>28</v>
      </c>
      <c r="E282" t="s">
        <v>29</v>
      </c>
      <c r="F282" t="s">
        <v>152</v>
      </c>
      <c r="G282" t="s">
        <v>1197</v>
      </c>
      <c r="H282" s="5" t="s">
        <v>1198</v>
      </c>
      <c r="J282" t="s">
        <v>1199</v>
      </c>
      <c r="K282" t="s">
        <v>132</v>
      </c>
      <c r="L282">
        <v>2937024</v>
      </c>
      <c r="M282">
        <v>13</v>
      </c>
      <c r="N282">
        <v>2886</v>
      </c>
      <c r="O282" t="s">
        <v>133</v>
      </c>
      <c r="P282">
        <v>0</v>
      </c>
      <c r="Q282">
        <v>0</v>
      </c>
      <c r="R282">
        <v>0</v>
      </c>
      <c r="S282" t="s">
        <v>134</v>
      </c>
      <c r="T282" t="s">
        <v>127</v>
      </c>
      <c r="U282" t="s">
        <v>127</v>
      </c>
      <c r="V282" s="1">
        <v>43556.083333333336</v>
      </c>
      <c r="W282" s="1">
        <v>43556.083333333336</v>
      </c>
      <c r="X282" t="s">
        <v>467</v>
      </c>
      <c r="Z282">
        <v>2016</v>
      </c>
      <c r="AY282" s="1"/>
      <c r="AZ282" s="1"/>
    </row>
    <row r="283" spans="1:52" x14ac:dyDescent="0.3">
      <c r="A283" t="s">
        <v>1200</v>
      </c>
      <c r="B283" t="s">
        <v>27</v>
      </c>
      <c r="C283" t="s">
        <v>127</v>
      </c>
      <c r="D283" t="s">
        <v>28</v>
      </c>
      <c r="E283" t="s">
        <v>29</v>
      </c>
      <c r="F283" t="s">
        <v>152</v>
      </c>
      <c r="G283" t="s">
        <v>1201</v>
      </c>
      <c r="H283" s="5" t="s">
        <v>1202</v>
      </c>
      <c r="J283" t="s">
        <v>1203</v>
      </c>
      <c r="K283" t="s">
        <v>132</v>
      </c>
      <c r="L283">
        <v>2955933</v>
      </c>
      <c r="M283">
        <v>15</v>
      </c>
      <c r="N283">
        <v>2898</v>
      </c>
      <c r="O283" t="s">
        <v>133</v>
      </c>
      <c r="P283">
        <v>0</v>
      </c>
      <c r="Q283">
        <v>0</v>
      </c>
      <c r="R283">
        <v>0</v>
      </c>
      <c r="S283" t="s">
        <v>134</v>
      </c>
      <c r="T283" t="s">
        <v>127</v>
      </c>
      <c r="U283" t="s">
        <v>127</v>
      </c>
      <c r="V283" s="1">
        <v>43556.083333333336</v>
      </c>
      <c r="W283" s="1">
        <v>43556.083333333336</v>
      </c>
      <c r="X283" t="s">
        <v>467</v>
      </c>
      <c r="Z283">
        <v>2016</v>
      </c>
      <c r="AY283" s="1"/>
      <c r="AZ283" s="1"/>
    </row>
    <row r="284" spans="1:52" x14ac:dyDescent="0.3">
      <c r="A284" t="s">
        <v>1204</v>
      </c>
      <c r="B284" t="s">
        <v>27</v>
      </c>
      <c r="C284" t="s">
        <v>127</v>
      </c>
      <c r="D284" t="s">
        <v>28</v>
      </c>
      <c r="E284" t="s">
        <v>29</v>
      </c>
      <c r="F284" t="s">
        <v>152</v>
      </c>
      <c r="G284" t="s">
        <v>1205</v>
      </c>
      <c r="H284" s="5" t="s">
        <v>1206</v>
      </c>
      <c r="J284" t="s">
        <v>1207</v>
      </c>
      <c r="K284" t="s">
        <v>132</v>
      </c>
      <c r="L284">
        <v>2913777</v>
      </c>
      <c r="M284">
        <v>61</v>
      </c>
      <c r="N284">
        <v>2874</v>
      </c>
      <c r="O284" t="s">
        <v>133</v>
      </c>
      <c r="P284">
        <v>0</v>
      </c>
      <c r="Q284">
        <v>0</v>
      </c>
      <c r="R284">
        <v>0</v>
      </c>
      <c r="S284" t="s">
        <v>134</v>
      </c>
      <c r="T284" t="s">
        <v>127</v>
      </c>
      <c r="U284" t="s">
        <v>127</v>
      </c>
      <c r="V284" s="1">
        <v>43556.083333333336</v>
      </c>
      <c r="W284" s="1">
        <v>43556.083333333336</v>
      </c>
      <c r="X284" t="s">
        <v>467</v>
      </c>
      <c r="Z284">
        <v>2016</v>
      </c>
      <c r="AY284" s="1"/>
      <c r="AZ284" s="1"/>
    </row>
    <row r="285" spans="1:52" x14ac:dyDescent="0.3">
      <c r="A285" t="s">
        <v>1208</v>
      </c>
      <c r="B285" t="s">
        <v>27</v>
      </c>
      <c r="C285" t="s">
        <v>127</v>
      </c>
      <c r="D285" t="s">
        <v>28</v>
      </c>
      <c r="E285" t="s">
        <v>29</v>
      </c>
      <c r="F285" t="s">
        <v>152</v>
      </c>
      <c r="G285" t="s">
        <v>1209</v>
      </c>
      <c r="H285" s="5" t="s">
        <v>1210</v>
      </c>
      <c r="J285" t="s">
        <v>1211</v>
      </c>
      <c r="K285" t="s">
        <v>132</v>
      </c>
      <c r="L285">
        <v>3032424</v>
      </c>
      <c r="M285">
        <v>16</v>
      </c>
      <c r="N285">
        <v>2972</v>
      </c>
      <c r="O285" t="s">
        <v>133</v>
      </c>
      <c r="P285">
        <v>0</v>
      </c>
      <c r="Q285">
        <v>0</v>
      </c>
      <c r="R285">
        <v>0</v>
      </c>
      <c r="S285" t="s">
        <v>134</v>
      </c>
      <c r="T285" t="s">
        <v>127</v>
      </c>
      <c r="U285" t="s">
        <v>127</v>
      </c>
      <c r="V285" s="1">
        <v>43556.083333333336</v>
      </c>
      <c r="W285" s="1">
        <v>43556.083333333336</v>
      </c>
      <c r="X285" t="s">
        <v>467</v>
      </c>
      <c r="Z285">
        <v>2016</v>
      </c>
      <c r="AY285" s="1"/>
      <c r="AZ285" s="1"/>
    </row>
    <row r="286" spans="1:52" x14ac:dyDescent="0.3">
      <c r="A286" t="s">
        <v>1212</v>
      </c>
      <c r="B286" t="s">
        <v>27</v>
      </c>
      <c r="C286" t="s">
        <v>127</v>
      </c>
      <c r="D286" t="s">
        <v>28</v>
      </c>
      <c r="E286" t="s">
        <v>29</v>
      </c>
      <c r="F286" t="s">
        <v>152</v>
      </c>
      <c r="G286" t="s">
        <v>1213</v>
      </c>
      <c r="H286" s="5" t="s">
        <v>1214</v>
      </c>
      <c r="J286" t="s">
        <v>1215</v>
      </c>
      <c r="K286" t="s">
        <v>132</v>
      </c>
      <c r="L286">
        <v>2961574</v>
      </c>
      <c r="M286">
        <v>14</v>
      </c>
      <c r="N286">
        <v>2914</v>
      </c>
      <c r="O286" t="s">
        <v>133</v>
      </c>
      <c r="P286">
        <v>0</v>
      </c>
      <c r="Q286">
        <v>0</v>
      </c>
      <c r="R286">
        <v>0</v>
      </c>
      <c r="S286" t="s">
        <v>134</v>
      </c>
      <c r="T286" t="s">
        <v>127</v>
      </c>
      <c r="U286" t="s">
        <v>127</v>
      </c>
      <c r="V286" s="1">
        <v>43556.083333333336</v>
      </c>
      <c r="W286" s="1">
        <v>43556.083333333336</v>
      </c>
      <c r="X286" t="s">
        <v>467</v>
      </c>
      <c r="Z286">
        <v>2016</v>
      </c>
      <c r="AY286" s="1"/>
      <c r="AZ286" s="1"/>
    </row>
    <row r="287" spans="1:52" x14ac:dyDescent="0.3">
      <c r="A287" t="s">
        <v>1216</v>
      </c>
      <c r="B287" t="s">
        <v>27</v>
      </c>
      <c r="C287" t="s">
        <v>127</v>
      </c>
      <c r="D287" t="s">
        <v>28</v>
      </c>
      <c r="E287" t="s">
        <v>29</v>
      </c>
      <c r="F287" t="s">
        <v>152</v>
      </c>
      <c r="G287" t="s">
        <v>1217</v>
      </c>
      <c r="H287" s="5" t="s">
        <v>1218</v>
      </c>
      <c r="J287" t="s">
        <v>1219</v>
      </c>
      <c r="K287" t="s">
        <v>132</v>
      </c>
      <c r="L287">
        <v>2953193</v>
      </c>
      <c r="M287">
        <v>14</v>
      </c>
      <c r="N287">
        <v>2902</v>
      </c>
      <c r="O287" t="s">
        <v>133</v>
      </c>
      <c r="P287">
        <v>0</v>
      </c>
      <c r="Q287">
        <v>0</v>
      </c>
      <c r="R287">
        <v>0</v>
      </c>
      <c r="S287" t="s">
        <v>134</v>
      </c>
      <c r="T287" t="s">
        <v>127</v>
      </c>
      <c r="U287" t="s">
        <v>127</v>
      </c>
      <c r="V287" s="1">
        <v>43556.083333333336</v>
      </c>
      <c r="W287" s="1">
        <v>43556.083333333336</v>
      </c>
      <c r="X287" t="s">
        <v>467</v>
      </c>
      <c r="Z287">
        <v>2016</v>
      </c>
      <c r="AY287" s="1"/>
      <c r="AZ287" s="1"/>
    </row>
    <row r="288" spans="1:52" x14ac:dyDescent="0.3">
      <c r="A288" t="s">
        <v>1220</v>
      </c>
      <c r="B288" t="s">
        <v>27</v>
      </c>
      <c r="C288" t="s">
        <v>127</v>
      </c>
      <c r="D288" t="s">
        <v>28</v>
      </c>
      <c r="E288" t="s">
        <v>29</v>
      </c>
      <c r="F288" t="s">
        <v>152</v>
      </c>
      <c r="G288" t="s">
        <v>1221</v>
      </c>
      <c r="H288" s="5" t="s">
        <v>1222</v>
      </c>
      <c r="J288" t="s">
        <v>1223</v>
      </c>
      <c r="K288" t="s">
        <v>132</v>
      </c>
      <c r="L288">
        <v>3019581</v>
      </c>
      <c r="M288">
        <v>15</v>
      </c>
      <c r="N288">
        <v>2961</v>
      </c>
      <c r="O288" t="s">
        <v>133</v>
      </c>
      <c r="P288">
        <v>0</v>
      </c>
      <c r="Q288">
        <v>0</v>
      </c>
      <c r="R288">
        <v>0</v>
      </c>
      <c r="S288" t="s">
        <v>134</v>
      </c>
      <c r="T288" t="s">
        <v>127</v>
      </c>
      <c r="U288" t="s">
        <v>127</v>
      </c>
      <c r="V288" s="1">
        <v>43556.083333333336</v>
      </c>
      <c r="W288" s="1">
        <v>43556.083333333336</v>
      </c>
      <c r="X288" t="s">
        <v>467</v>
      </c>
      <c r="Z288">
        <v>2016</v>
      </c>
      <c r="AY288" s="1"/>
      <c r="AZ288" s="1"/>
    </row>
    <row r="289" spans="1:52" x14ac:dyDescent="0.3">
      <c r="A289" t="s">
        <v>1224</v>
      </c>
      <c r="B289" t="s">
        <v>27</v>
      </c>
      <c r="C289" t="s">
        <v>127</v>
      </c>
      <c r="D289" t="s">
        <v>28</v>
      </c>
      <c r="E289" t="s">
        <v>556</v>
      </c>
      <c r="F289" t="s">
        <v>152</v>
      </c>
      <c r="G289" t="s">
        <v>1225</v>
      </c>
      <c r="H289" s="5" t="s">
        <v>1226</v>
      </c>
      <c r="J289" t="s">
        <v>1227</v>
      </c>
      <c r="K289" t="s">
        <v>132</v>
      </c>
      <c r="L289">
        <v>3139773</v>
      </c>
      <c r="M289">
        <v>27</v>
      </c>
      <c r="N289">
        <v>3133</v>
      </c>
      <c r="O289" t="s">
        <v>133</v>
      </c>
      <c r="P289">
        <v>0</v>
      </c>
      <c r="Q289">
        <v>0</v>
      </c>
      <c r="R289">
        <v>0</v>
      </c>
      <c r="S289" t="s">
        <v>134</v>
      </c>
      <c r="T289" t="s">
        <v>127</v>
      </c>
      <c r="U289" t="s">
        <v>127</v>
      </c>
      <c r="V289" s="1">
        <v>43556.083333333336</v>
      </c>
      <c r="W289" s="1">
        <v>43556.083333333336</v>
      </c>
      <c r="X289" t="s">
        <v>467</v>
      </c>
      <c r="Z289">
        <v>2017</v>
      </c>
      <c r="AY289" s="1"/>
      <c r="AZ289" s="1"/>
    </row>
    <row r="290" spans="1:52" x14ac:dyDescent="0.3">
      <c r="A290" t="s">
        <v>1228</v>
      </c>
      <c r="B290" t="s">
        <v>27</v>
      </c>
      <c r="C290" t="s">
        <v>127</v>
      </c>
      <c r="D290" t="s">
        <v>28</v>
      </c>
      <c r="E290" t="s">
        <v>556</v>
      </c>
      <c r="F290" t="s">
        <v>152</v>
      </c>
      <c r="G290" t="s">
        <v>1229</v>
      </c>
      <c r="H290" s="5" t="s">
        <v>1230</v>
      </c>
      <c r="J290" t="s">
        <v>1231</v>
      </c>
      <c r="K290" t="s">
        <v>132</v>
      </c>
      <c r="L290">
        <v>3153186</v>
      </c>
      <c r="M290">
        <v>24</v>
      </c>
      <c r="N290">
        <v>3144</v>
      </c>
      <c r="O290" t="s">
        <v>133</v>
      </c>
      <c r="P290">
        <v>0</v>
      </c>
      <c r="Q290">
        <v>0</v>
      </c>
      <c r="R290">
        <v>0</v>
      </c>
      <c r="S290" t="s">
        <v>134</v>
      </c>
      <c r="T290" t="s">
        <v>127</v>
      </c>
      <c r="U290" t="s">
        <v>127</v>
      </c>
      <c r="V290" s="1">
        <v>43556.083333333336</v>
      </c>
      <c r="W290" s="1">
        <v>43556.083333333336</v>
      </c>
      <c r="X290" t="s">
        <v>467</v>
      </c>
      <c r="Z290">
        <v>2017</v>
      </c>
      <c r="AY290" s="1"/>
      <c r="AZ290" s="1"/>
    </row>
    <row r="291" spans="1:52" x14ac:dyDescent="0.3">
      <c r="A291" t="s">
        <v>1232</v>
      </c>
      <c r="B291" t="s">
        <v>27</v>
      </c>
      <c r="C291" t="s">
        <v>127</v>
      </c>
      <c r="D291" t="s">
        <v>28</v>
      </c>
      <c r="E291" t="s">
        <v>556</v>
      </c>
      <c r="F291" t="s">
        <v>152</v>
      </c>
      <c r="G291" t="s">
        <v>1233</v>
      </c>
      <c r="H291" s="5" t="s">
        <v>1234</v>
      </c>
      <c r="J291" t="s">
        <v>1235</v>
      </c>
      <c r="K291" t="s">
        <v>132</v>
      </c>
      <c r="L291">
        <v>3152880</v>
      </c>
      <c r="M291">
        <v>29</v>
      </c>
      <c r="N291">
        <v>3148</v>
      </c>
      <c r="O291" t="s">
        <v>133</v>
      </c>
      <c r="P291">
        <v>0</v>
      </c>
      <c r="Q291">
        <v>0</v>
      </c>
      <c r="R291">
        <v>0</v>
      </c>
      <c r="S291" t="s">
        <v>134</v>
      </c>
      <c r="T291" t="s">
        <v>127</v>
      </c>
      <c r="U291" t="s">
        <v>127</v>
      </c>
      <c r="V291" s="1">
        <v>43556.083333333336</v>
      </c>
      <c r="W291" s="1">
        <v>43556.083333333336</v>
      </c>
      <c r="X291" t="s">
        <v>467</v>
      </c>
      <c r="Z291">
        <v>2017</v>
      </c>
      <c r="AY291" s="1"/>
      <c r="AZ291" s="1"/>
    </row>
    <row r="292" spans="1:52" x14ac:dyDescent="0.3">
      <c r="A292" t="s">
        <v>1236</v>
      </c>
      <c r="B292" t="s">
        <v>27</v>
      </c>
      <c r="C292" t="s">
        <v>127</v>
      </c>
      <c r="D292" t="s">
        <v>28</v>
      </c>
      <c r="E292" t="s">
        <v>556</v>
      </c>
      <c r="F292" t="s">
        <v>152</v>
      </c>
      <c r="G292" t="s">
        <v>1237</v>
      </c>
      <c r="H292" s="5" t="s">
        <v>1238</v>
      </c>
      <c r="J292" t="s">
        <v>1239</v>
      </c>
      <c r="K292" t="s">
        <v>132</v>
      </c>
      <c r="L292">
        <v>3121818</v>
      </c>
      <c r="M292">
        <v>29</v>
      </c>
      <c r="N292">
        <v>3116</v>
      </c>
      <c r="O292" t="s">
        <v>133</v>
      </c>
      <c r="P292">
        <v>0</v>
      </c>
      <c r="Q292">
        <v>0</v>
      </c>
      <c r="R292">
        <v>0</v>
      </c>
      <c r="S292" t="s">
        <v>134</v>
      </c>
      <c r="T292" t="s">
        <v>127</v>
      </c>
      <c r="U292" t="s">
        <v>127</v>
      </c>
      <c r="V292" s="1">
        <v>43556.083333333336</v>
      </c>
      <c r="W292" s="1">
        <v>43556.083333333336</v>
      </c>
      <c r="X292" t="s">
        <v>467</v>
      </c>
      <c r="Z292">
        <v>2017</v>
      </c>
      <c r="AY292" s="1"/>
      <c r="AZ292" s="1"/>
    </row>
    <row r="293" spans="1:52" x14ac:dyDescent="0.3">
      <c r="A293" t="s">
        <v>1240</v>
      </c>
      <c r="B293" t="s">
        <v>27</v>
      </c>
      <c r="C293" t="s">
        <v>127</v>
      </c>
      <c r="D293" t="s">
        <v>28</v>
      </c>
      <c r="E293" t="s">
        <v>556</v>
      </c>
      <c r="F293" t="s">
        <v>152</v>
      </c>
      <c r="G293" t="s">
        <v>1241</v>
      </c>
      <c r="H293" s="5" t="s">
        <v>1242</v>
      </c>
      <c r="J293" t="s">
        <v>1243</v>
      </c>
      <c r="K293" t="s">
        <v>132</v>
      </c>
      <c r="L293">
        <v>3035842</v>
      </c>
      <c r="M293">
        <v>25</v>
      </c>
      <c r="N293">
        <v>3026</v>
      </c>
      <c r="O293" t="s">
        <v>133</v>
      </c>
      <c r="P293">
        <v>0</v>
      </c>
      <c r="Q293">
        <v>0</v>
      </c>
      <c r="R293">
        <v>0</v>
      </c>
      <c r="S293" t="s">
        <v>134</v>
      </c>
      <c r="T293" t="s">
        <v>127</v>
      </c>
      <c r="U293" t="s">
        <v>127</v>
      </c>
      <c r="V293" s="1">
        <v>43556.083333333336</v>
      </c>
      <c r="W293" s="1">
        <v>43556.083333333336</v>
      </c>
      <c r="X293" t="s">
        <v>467</v>
      </c>
      <c r="Z293">
        <v>2016</v>
      </c>
      <c r="AY293" s="1"/>
      <c r="AZ293" s="1"/>
    </row>
    <row r="294" spans="1:52" x14ac:dyDescent="0.3">
      <c r="A294" t="s">
        <v>1244</v>
      </c>
      <c r="B294" t="s">
        <v>27</v>
      </c>
      <c r="C294" t="s">
        <v>127</v>
      </c>
      <c r="D294" t="s">
        <v>28</v>
      </c>
      <c r="E294" t="s">
        <v>556</v>
      </c>
      <c r="F294" t="s">
        <v>152</v>
      </c>
      <c r="G294" t="s">
        <v>1245</v>
      </c>
      <c r="H294" s="5" t="s">
        <v>1246</v>
      </c>
      <c r="J294" t="s">
        <v>1247</v>
      </c>
      <c r="K294" t="s">
        <v>132</v>
      </c>
      <c r="L294">
        <v>3165262</v>
      </c>
      <c r="M294">
        <v>33</v>
      </c>
      <c r="N294">
        <v>3167</v>
      </c>
      <c r="O294" t="s">
        <v>133</v>
      </c>
      <c r="P294">
        <v>0</v>
      </c>
      <c r="Q294">
        <v>0</v>
      </c>
      <c r="R294">
        <v>0</v>
      </c>
      <c r="S294" t="s">
        <v>134</v>
      </c>
      <c r="T294" t="s">
        <v>127</v>
      </c>
      <c r="U294" t="s">
        <v>127</v>
      </c>
      <c r="V294" s="1">
        <v>43556.083333333336</v>
      </c>
      <c r="W294" s="1">
        <v>43556.083333333336</v>
      </c>
      <c r="X294" t="s">
        <v>467</v>
      </c>
      <c r="Z294">
        <v>2017</v>
      </c>
      <c r="AY294" s="1"/>
      <c r="AZ294" s="1"/>
    </row>
    <row r="295" spans="1:52" x14ac:dyDescent="0.3">
      <c r="A295" t="s">
        <v>1248</v>
      </c>
      <c r="B295" t="s">
        <v>27</v>
      </c>
      <c r="C295" t="s">
        <v>127</v>
      </c>
      <c r="D295" t="s">
        <v>28</v>
      </c>
      <c r="E295" t="s">
        <v>556</v>
      </c>
      <c r="F295" t="s">
        <v>152</v>
      </c>
      <c r="G295" t="s">
        <v>1249</v>
      </c>
      <c r="H295" s="5" t="s">
        <v>1250</v>
      </c>
      <c r="J295" t="s">
        <v>1251</v>
      </c>
      <c r="K295" t="s">
        <v>132</v>
      </c>
      <c r="L295">
        <v>3094040</v>
      </c>
      <c r="M295">
        <v>28</v>
      </c>
      <c r="N295">
        <v>3080</v>
      </c>
      <c r="O295" t="s">
        <v>133</v>
      </c>
      <c r="P295">
        <v>0</v>
      </c>
      <c r="Q295">
        <v>0</v>
      </c>
      <c r="R295">
        <v>0</v>
      </c>
      <c r="S295" t="s">
        <v>134</v>
      </c>
      <c r="T295" t="s">
        <v>127</v>
      </c>
      <c r="U295" t="s">
        <v>127</v>
      </c>
      <c r="V295" s="1">
        <v>43556.083333333336</v>
      </c>
      <c r="W295" s="1">
        <v>43556.083333333336</v>
      </c>
      <c r="X295" t="s">
        <v>467</v>
      </c>
      <c r="Z295">
        <v>2017</v>
      </c>
      <c r="AY295" s="1"/>
      <c r="AZ295" s="1"/>
    </row>
    <row r="296" spans="1:52" x14ac:dyDescent="0.3">
      <c r="A296" t="s">
        <v>1252</v>
      </c>
      <c r="B296" t="s">
        <v>27</v>
      </c>
      <c r="C296" t="s">
        <v>127</v>
      </c>
      <c r="D296" t="s">
        <v>28</v>
      </c>
      <c r="E296" t="s">
        <v>556</v>
      </c>
      <c r="F296" t="s">
        <v>152</v>
      </c>
      <c r="G296" t="s">
        <v>1253</v>
      </c>
      <c r="H296" s="5" t="s">
        <v>1254</v>
      </c>
      <c r="J296" t="s">
        <v>1255</v>
      </c>
      <c r="K296" t="s">
        <v>132</v>
      </c>
      <c r="L296">
        <v>3113579</v>
      </c>
      <c r="M296">
        <v>30</v>
      </c>
      <c r="N296">
        <v>3104</v>
      </c>
      <c r="O296" t="s">
        <v>133</v>
      </c>
      <c r="P296">
        <v>0</v>
      </c>
      <c r="Q296">
        <v>0</v>
      </c>
      <c r="R296">
        <v>0</v>
      </c>
      <c r="S296" t="s">
        <v>134</v>
      </c>
      <c r="T296" t="s">
        <v>127</v>
      </c>
      <c r="U296" t="s">
        <v>127</v>
      </c>
      <c r="V296" s="1">
        <v>43556.083333333336</v>
      </c>
      <c r="W296" s="1">
        <v>43556.083333333336</v>
      </c>
      <c r="X296" t="s">
        <v>467</v>
      </c>
      <c r="Z296">
        <v>2016</v>
      </c>
      <c r="AY296" s="1"/>
      <c r="AZ296" s="1"/>
    </row>
    <row r="297" spans="1:52" x14ac:dyDescent="0.3">
      <c r="A297" t="s">
        <v>1256</v>
      </c>
      <c r="B297" t="s">
        <v>27</v>
      </c>
      <c r="C297" t="s">
        <v>127</v>
      </c>
      <c r="D297" t="s">
        <v>28</v>
      </c>
      <c r="E297" t="s">
        <v>556</v>
      </c>
      <c r="F297" t="s">
        <v>152</v>
      </c>
      <c r="G297" t="s">
        <v>1257</v>
      </c>
      <c r="H297" s="5" t="s">
        <v>1258</v>
      </c>
      <c r="J297" t="s">
        <v>1259</v>
      </c>
      <c r="K297" t="s">
        <v>132</v>
      </c>
      <c r="L297">
        <v>3109420</v>
      </c>
      <c r="M297">
        <v>31</v>
      </c>
      <c r="N297">
        <v>3100</v>
      </c>
      <c r="O297" t="s">
        <v>133</v>
      </c>
      <c r="P297">
        <v>0</v>
      </c>
      <c r="Q297">
        <v>0</v>
      </c>
      <c r="R297">
        <v>0</v>
      </c>
      <c r="S297" t="s">
        <v>134</v>
      </c>
      <c r="T297" t="s">
        <v>127</v>
      </c>
      <c r="U297" t="s">
        <v>127</v>
      </c>
      <c r="V297" s="1">
        <v>43556.083333333336</v>
      </c>
      <c r="W297" s="1">
        <v>43556.083333333336</v>
      </c>
      <c r="X297" t="s">
        <v>467</v>
      </c>
      <c r="Z297">
        <v>2016</v>
      </c>
      <c r="AY297" s="1"/>
      <c r="AZ297" s="1"/>
    </row>
    <row r="298" spans="1:52" x14ac:dyDescent="0.3">
      <c r="A298" t="s">
        <v>1260</v>
      </c>
      <c r="B298" t="s">
        <v>27</v>
      </c>
      <c r="C298" t="s">
        <v>127</v>
      </c>
      <c r="D298" t="s">
        <v>28</v>
      </c>
      <c r="E298" t="s">
        <v>556</v>
      </c>
      <c r="F298" t="s">
        <v>152</v>
      </c>
      <c r="G298" t="s">
        <v>1261</v>
      </c>
      <c r="H298" s="5" t="s">
        <v>1262</v>
      </c>
      <c r="J298" t="s">
        <v>1263</v>
      </c>
      <c r="K298" t="s">
        <v>132</v>
      </c>
      <c r="L298">
        <v>3121772</v>
      </c>
      <c r="M298">
        <v>49</v>
      </c>
      <c r="N298">
        <v>3121</v>
      </c>
      <c r="O298" t="s">
        <v>133</v>
      </c>
      <c r="P298">
        <v>0</v>
      </c>
      <c r="Q298">
        <v>0</v>
      </c>
      <c r="R298">
        <v>0</v>
      </c>
      <c r="S298" t="s">
        <v>134</v>
      </c>
      <c r="T298" t="s">
        <v>127</v>
      </c>
      <c r="U298" t="s">
        <v>127</v>
      </c>
      <c r="V298" s="1">
        <v>43556.083333333336</v>
      </c>
      <c r="W298" s="1">
        <v>43556.083333333336</v>
      </c>
      <c r="X298" t="s">
        <v>467</v>
      </c>
      <c r="Z298">
        <v>2016</v>
      </c>
      <c r="AY298" s="1"/>
      <c r="AZ298" s="1"/>
    </row>
    <row r="299" spans="1:52" x14ac:dyDescent="0.3">
      <c r="A299" t="s">
        <v>1264</v>
      </c>
      <c r="B299" t="s">
        <v>27</v>
      </c>
      <c r="C299" t="s">
        <v>127</v>
      </c>
      <c r="D299" t="s">
        <v>28</v>
      </c>
      <c r="E299" t="s">
        <v>556</v>
      </c>
      <c r="F299" t="s">
        <v>152</v>
      </c>
      <c r="G299" t="s">
        <v>1265</v>
      </c>
      <c r="H299" s="5" t="s">
        <v>1266</v>
      </c>
      <c r="J299" t="s">
        <v>1267</v>
      </c>
      <c r="K299" t="s">
        <v>132</v>
      </c>
      <c r="L299">
        <v>3070972</v>
      </c>
      <c r="M299">
        <v>29</v>
      </c>
      <c r="N299">
        <v>3059</v>
      </c>
      <c r="O299" t="s">
        <v>133</v>
      </c>
      <c r="P299">
        <v>0</v>
      </c>
      <c r="Q299">
        <v>0</v>
      </c>
      <c r="R299">
        <v>0</v>
      </c>
      <c r="S299" t="s">
        <v>134</v>
      </c>
      <c r="T299" t="s">
        <v>127</v>
      </c>
      <c r="U299" t="s">
        <v>127</v>
      </c>
      <c r="V299" s="1">
        <v>43556.083333333336</v>
      </c>
      <c r="W299" s="1">
        <v>43556.083333333336</v>
      </c>
      <c r="X299" t="s">
        <v>467</v>
      </c>
      <c r="Z299">
        <v>2017</v>
      </c>
      <c r="AY299" s="1"/>
      <c r="AZ299" s="1"/>
    </row>
    <row r="300" spans="1:52" x14ac:dyDescent="0.3">
      <c r="A300" t="s">
        <v>1268</v>
      </c>
      <c r="B300" t="s">
        <v>27</v>
      </c>
      <c r="C300" t="s">
        <v>127</v>
      </c>
      <c r="D300" t="s">
        <v>28</v>
      </c>
      <c r="E300" t="s">
        <v>556</v>
      </c>
      <c r="F300" t="s">
        <v>152</v>
      </c>
      <c r="G300" t="s">
        <v>1269</v>
      </c>
      <c r="H300" s="5" t="s">
        <v>1270</v>
      </c>
      <c r="J300" t="s">
        <v>1271</v>
      </c>
      <c r="K300" t="s">
        <v>132</v>
      </c>
      <c r="L300">
        <v>3185968</v>
      </c>
      <c r="M300">
        <v>35</v>
      </c>
      <c r="N300">
        <v>3185</v>
      </c>
      <c r="O300" t="s">
        <v>133</v>
      </c>
      <c r="P300">
        <v>0</v>
      </c>
      <c r="Q300">
        <v>0</v>
      </c>
      <c r="R300">
        <v>0</v>
      </c>
      <c r="S300" t="s">
        <v>134</v>
      </c>
      <c r="T300" t="s">
        <v>127</v>
      </c>
      <c r="U300" t="s">
        <v>127</v>
      </c>
      <c r="V300" s="1">
        <v>43556.083333333336</v>
      </c>
      <c r="W300" s="1">
        <v>43556.083333333336</v>
      </c>
      <c r="X300" t="s">
        <v>467</v>
      </c>
      <c r="Z300">
        <v>2016</v>
      </c>
      <c r="AY300" s="1"/>
      <c r="AZ300" s="1"/>
    </row>
    <row r="301" spans="1:52" x14ac:dyDescent="0.3">
      <c r="A301" t="s">
        <v>1272</v>
      </c>
      <c r="B301" t="s">
        <v>27</v>
      </c>
      <c r="C301" t="s">
        <v>127</v>
      </c>
      <c r="D301" t="s">
        <v>28</v>
      </c>
      <c r="E301" t="s">
        <v>556</v>
      </c>
      <c r="F301" t="s">
        <v>152</v>
      </c>
      <c r="G301" t="s">
        <v>1273</v>
      </c>
      <c r="H301" s="5" t="s">
        <v>1274</v>
      </c>
      <c r="J301" t="s">
        <v>1275</v>
      </c>
      <c r="K301" t="s">
        <v>132</v>
      </c>
      <c r="L301">
        <v>3115344</v>
      </c>
      <c r="M301">
        <v>33</v>
      </c>
      <c r="N301">
        <v>3107</v>
      </c>
      <c r="O301" t="s">
        <v>133</v>
      </c>
      <c r="P301">
        <v>0</v>
      </c>
      <c r="Q301">
        <v>0</v>
      </c>
      <c r="R301">
        <v>0</v>
      </c>
      <c r="S301" t="s">
        <v>134</v>
      </c>
      <c r="T301" t="s">
        <v>127</v>
      </c>
      <c r="U301" t="s">
        <v>127</v>
      </c>
      <c r="V301" s="1">
        <v>43556.083333333336</v>
      </c>
      <c r="W301" s="1">
        <v>43556.083333333336</v>
      </c>
      <c r="X301" t="s">
        <v>467</v>
      </c>
      <c r="Z301">
        <v>2016</v>
      </c>
      <c r="AY301" s="1"/>
      <c r="AZ301" s="1"/>
    </row>
    <row r="302" spans="1:52" x14ac:dyDescent="0.3">
      <c r="A302" t="s">
        <v>1276</v>
      </c>
      <c r="B302" t="s">
        <v>27</v>
      </c>
      <c r="C302" t="s">
        <v>127</v>
      </c>
      <c r="D302" t="s">
        <v>28</v>
      </c>
      <c r="E302" t="s">
        <v>556</v>
      </c>
      <c r="F302" t="s">
        <v>152</v>
      </c>
      <c r="G302" t="s">
        <v>1277</v>
      </c>
      <c r="H302" s="5" t="s">
        <v>1278</v>
      </c>
      <c r="J302" t="s">
        <v>1279</v>
      </c>
      <c r="K302" t="s">
        <v>132</v>
      </c>
      <c r="L302">
        <v>3255678</v>
      </c>
      <c r="M302">
        <v>36</v>
      </c>
      <c r="N302">
        <v>3251</v>
      </c>
      <c r="O302" t="s">
        <v>133</v>
      </c>
      <c r="P302">
        <v>0</v>
      </c>
      <c r="Q302">
        <v>0</v>
      </c>
      <c r="R302">
        <v>0</v>
      </c>
      <c r="S302" t="s">
        <v>134</v>
      </c>
      <c r="T302" t="s">
        <v>127</v>
      </c>
      <c r="U302" t="s">
        <v>127</v>
      </c>
      <c r="V302" s="1">
        <v>43556.083333333336</v>
      </c>
      <c r="W302" s="1">
        <v>43556.083333333336</v>
      </c>
      <c r="X302" t="s">
        <v>467</v>
      </c>
      <c r="Z302">
        <v>2016</v>
      </c>
      <c r="AY302" s="1"/>
      <c r="AZ302" s="1"/>
    </row>
    <row r="303" spans="1:52" x14ac:dyDescent="0.3">
      <c r="A303" t="s">
        <v>1280</v>
      </c>
      <c r="B303" t="s">
        <v>27</v>
      </c>
      <c r="C303" t="s">
        <v>127</v>
      </c>
      <c r="D303" t="s">
        <v>28</v>
      </c>
      <c r="E303" t="s">
        <v>556</v>
      </c>
      <c r="F303" t="s">
        <v>152</v>
      </c>
      <c r="G303" t="s">
        <v>1281</v>
      </c>
      <c r="H303" s="5" t="s">
        <v>1282</v>
      </c>
      <c r="J303" t="s">
        <v>1283</v>
      </c>
      <c r="K303" t="s">
        <v>132</v>
      </c>
      <c r="L303">
        <v>3074011</v>
      </c>
      <c r="M303">
        <v>24</v>
      </c>
      <c r="N303">
        <v>3055</v>
      </c>
      <c r="O303" t="s">
        <v>133</v>
      </c>
      <c r="P303">
        <v>0</v>
      </c>
      <c r="Q303">
        <v>0</v>
      </c>
      <c r="R303">
        <v>0</v>
      </c>
      <c r="S303" t="s">
        <v>134</v>
      </c>
      <c r="T303" t="s">
        <v>127</v>
      </c>
      <c r="U303" t="s">
        <v>127</v>
      </c>
      <c r="V303" s="1">
        <v>43556.083333333336</v>
      </c>
      <c r="W303" s="1">
        <v>43556.083333333336</v>
      </c>
      <c r="X303" t="s">
        <v>467</v>
      </c>
      <c r="Z303">
        <v>2016</v>
      </c>
      <c r="AY303" s="1"/>
      <c r="AZ303" s="1"/>
    </row>
    <row r="304" spans="1:52" x14ac:dyDescent="0.3">
      <c r="A304" t="s">
        <v>1284</v>
      </c>
      <c r="B304" t="s">
        <v>27</v>
      </c>
      <c r="C304" t="s">
        <v>127</v>
      </c>
      <c r="D304" t="s">
        <v>28</v>
      </c>
      <c r="E304" t="s">
        <v>556</v>
      </c>
      <c r="F304" t="s">
        <v>152</v>
      </c>
      <c r="G304" t="s">
        <v>1285</v>
      </c>
      <c r="H304" s="5" t="s">
        <v>1286</v>
      </c>
      <c r="J304" t="s">
        <v>1287</v>
      </c>
      <c r="K304" t="s">
        <v>132</v>
      </c>
      <c r="L304">
        <v>3034647</v>
      </c>
      <c r="M304">
        <v>17</v>
      </c>
      <c r="N304">
        <v>3025</v>
      </c>
      <c r="O304" t="s">
        <v>133</v>
      </c>
      <c r="P304">
        <v>0</v>
      </c>
      <c r="Q304">
        <v>0</v>
      </c>
      <c r="R304">
        <v>0</v>
      </c>
      <c r="S304" t="s">
        <v>134</v>
      </c>
      <c r="T304" t="s">
        <v>127</v>
      </c>
      <c r="U304" t="s">
        <v>127</v>
      </c>
      <c r="V304" s="1">
        <v>43556.083333333336</v>
      </c>
      <c r="W304" s="1">
        <v>43556.083333333336</v>
      </c>
      <c r="X304" t="s">
        <v>467</v>
      </c>
      <c r="Z304">
        <v>2016</v>
      </c>
      <c r="AY304" s="1"/>
      <c r="AZ304" s="1"/>
    </row>
    <row r="305" spans="1:52" x14ac:dyDescent="0.3">
      <c r="A305" t="s">
        <v>1288</v>
      </c>
      <c r="B305" t="s">
        <v>27</v>
      </c>
      <c r="C305" t="s">
        <v>127</v>
      </c>
      <c r="D305" t="s">
        <v>28</v>
      </c>
      <c r="E305" t="s">
        <v>556</v>
      </c>
      <c r="F305" t="s">
        <v>152</v>
      </c>
      <c r="G305" t="s">
        <v>1289</v>
      </c>
      <c r="H305" s="5" t="s">
        <v>1290</v>
      </c>
      <c r="J305" t="s">
        <v>1291</v>
      </c>
      <c r="K305" t="s">
        <v>132</v>
      </c>
      <c r="L305">
        <v>3153240</v>
      </c>
      <c r="M305">
        <v>30</v>
      </c>
      <c r="N305">
        <v>3147</v>
      </c>
      <c r="O305" t="s">
        <v>133</v>
      </c>
      <c r="P305">
        <v>0</v>
      </c>
      <c r="Q305">
        <v>0</v>
      </c>
      <c r="R305">
        <v>0</v>
      </c>
      <c r="S305" t="s">
        <v>134</v>
      </c>
      <c r="T305" t="s">
        <v>127</v>
      </c>
      <c r="U305" t="s">
        <v>127</v>
      </c>
      <c r="V305" s="1">
        <v>43556.083333333336</v>
      </c>
      <c r="W305" s="1">
        <v>43556.083333333336</v>
      </c>
      <c r="X305" t="s">
        <v>467</v>
      </c>
      <c r="Z305">
        <v>2016</v>
      </c>
      <c r="AY305" s="1"/>
      <c r="AZ305" s="1"/>
    </row>
    <row r="306" spans="1:52" x14ac:dyDescent="0.3">
      <c r="A306" t="s">
        <v>1292</v>
      </c>
      <c r="B306" t="s">
        <v>27</v>
      </c>
      <c r="C306" t="s">
        <v>127</v>
      </c>
      <c r="D306" t="s">
        <v>28</v>
      </c>
      <c r="E306" t="s">
        <v>556</v>
      </c>
      <c r="F306" t="s">
        <v>152</v>
      </c>
      <c r="G306" t="s">
        <v>1293</v>
      </c>
      <c r="H306" s="5" t="s">
        <v>1294</v>
      </c>
      <c r="J306" t="s">
        <v>1295</v>
      </c>
      <c r="K306" t="s">
        <v>132</v>
      </c>
      <c r="L306">
        <v>3242783</v>
      </c>
      <c r="M306">
        <v>29</v>
      </c>
      <c r="N306">
        <v>3238</v>
      </c>
      <c r="O306" t="s">
        <v>133</v>
      </c>
      <c r="P306">
        <v>0</v>
      </c>
      <c r="Q306">
        <v>0</v>
      </c>
      <c r="R306">
        <v>0</v>
      </c>
      <c r="S306" t="s">
        <v>134</v>
      </c>
      <c r="T306" t="s">
        <v>127</v>
      </c>
      <c r="U306" t="s">
        <v>127</v>
      </c>
      <c r="V306" s="1">
        <v>43556.083333333336</v>
      </c>
      <c r="W306" s="1">
        <v>43556.083333333336</v>
      </c>
      <c r="X306" t="s">
        <v>467</v>
      </c>
      <c r="Z306">
        <v>2017</v>
      </c>
      <c r="AY306" s="1"/>
      <c r="AZ306" s="1"/>
    </row>
    <row r="307" spans="1:52" x14ac:dyDescent="0.3">
      <c r="A307" t="s">
        <v>1296</v>
      </c>
      <c r="B307" t="s">
        <v>27</v>
      </c>
      <c r="C307" t="s">
        <v>127</v>
      </c>
      <c r="D307" t="s">
        <v>28</v>
      </c>
      <c r="E307" t="s">
        <v>556</v>
      </c>
      <c r="F307" t="s">
        <v>152</v>
      </c>
      <c r="G307" t="s">
        <v>1297</v>
      </c>
      <c r="H307" s="5" t="s">
        <v>1298</v>
      </c>
      <c r="J307" t="s">
        <v>1299</v>
      </c>
      <c r="K307" t="s">
        <v>132</v>
      </c>
      <c r="L307">
        <v>3131668</v>
      </c>
      <c r="M307">
        <v>38</v>
      </c>
      <c r="N307">
        <v>3128</v>
      </c>
      <c r="O307" t="s">
        <v>133</v>
      </c>
      <c r="P307">
        <v>0</v>
      </c>
      <c r="Q307">
        <v>0</v>
      </c>
      <c r="R307">
        <v>0</v>
      </c>
      <c r="S307" t="s">
        <v>134</v>
      </c>
      <c r="T307" t="s">
        <v>127</v>
      </c>
      <c r="U307" t="s">
        <v>127</v>
      </c>
      <c r="V307" s="1">
        <v>43556.083333333336</v>
      </c>
      <c r="W307" s="1">
        <v>43556.083333333336</v>
      </c>
      <c r="X307" t="s">
        <v>467</v>
      </c>
      <c r="Z307">
        <v>2016</v>
      </c>
      <c r="AY307" s="1"/>
      <c r="AZ307" s="1"/>
    </row>
    <row r="308" spans="1:52" x14ac:dyDescent="0.3">
      <c r="A308" t="s">
        <v>1300</v>
      </c>
      <c r="B308" t="s">
        <v>27</v>
      </c>
      <c r="C308" t="s">
        <v>127</v>
      </c>
      <c r="D308" t="s">
        <v>28</v>
      </c>
      <c r="E308" t="s">
        <v>1301</v>
      </c>
      <c r="F308" t="s">
        <v>152</v>
      </c>
      <c r="G308" t="s">
        <v>1302</v>
      </c>
      <c r="H308" s="5" t="s">
        <v>1303</v>
      </c>
      <c r="J308" t="s">
        <v>1304</v>
      </c>
      <c r="K308" t="s">
        <v>132</v>
      </c>
      <c r="L308">
        <v>3018604</v>
      </c>
      <c r="M308">
        <v>35</v>
      </c>
      <c r="N308">
        <v>3018</v>
      </c>
      <c r="O308" t="s">
        <v>133</v>
      </c>
      <c r="P308">
        <v>0</v>
      </c>
      <c r="Q308">
        <v>0</v>
      </c>
      <c r="R308">
        <v>0</v>
      </c>
      <c r="S308" t="s">
        <v>134</v>
      </c>
      <c r="T308" t="s">
        <v>127</v>
      </c>
      <c r="U308" t="s">
        <v>127</v>
      </c>
      <c r="V308" s="1">
        <v>43556.083333333336</v>
      </c>
      <c r="W308" s="1">
        <v>43556.083333333336</v>
      </c>
      <c r="X308" t="s">
        <v>467</v>
      </c>
      <c r="Z308">
        <v>2016</v>
      </c>
      <c r="AY308" s="1"/>
      <c r="AZ308" s="1"/>
    </row>
    <row r="309" spans="1:52" x14ac:dyDescent="0.3">
      <c r="A309" t="s">
        <v>1305</v>
      </c>
      <c r="B309" t="s">
        <v>27</v>
      </c>
      <c r="C309" t="s">
        <v>127</v>
      </c>
      <c r="D309" t="s">
        <v>28</v>
      </c>
      <c r="E309" t="s">
        <v>1301</v>
      </c>
      <c r="F309" t="s">
        <v>152</v>
      </c>
      <c r="G309" t="s">
        <v>1306</v>
      </c>
      <c r="H309" s="5" t="s">
        <v>1307</v>
      </c>
      <c r="J309" t="s">
        <v>1308</v>
      </c>
      <c r="K309" t="s">
        <v>132</v>
      </c>
      <c r="L309">
        <v>2953490</v>
      </c>
      <c r="M309">
        <v>54</v>
      </c>
      <c r="N309">
        <v>2952</v>
      </c>
      <c r="O309" t="s">
        <v>133</v>
      </c>
      <c r="P309">
        <v>0</v>
      </c>
      <c r="Q309">
        <v>0</v>
      </c>
      <c r="R309">
        <v>0</v>
      </c>
      <c r="S309" t="s">
        <v>134</v>
      </c>
      <c r="T309" t="s">
        <v>127</v>
      </c>
      <c r="U309" t="s">
        <v>127</v>
      </c>
      <c r="V309" s="1">
        <v>43556.083333333336</v>
      </c>
      <c r="W309" s="1">
        <v>43556.083333333336</v>
      </c>
      <c r="X309" t="s">
        <v>467</v>
      </c>
      <c r="Z309">
        <v>2016</v>
      </c>
      <c r="AY309" s="1"/>
      <c r="AZ309" s="1"/>
    </row>
    <row r="310" spans="1:52" x14ac:dyDescent="0.3">
      <c r="A310" t="s">
        <v>1309</v>
      </c>
      <c r="B310" t="s">
        <v>27</v>
      </c>
      <c r="C310" t="s">
        <v>127</v>
      </c>
      <c r="D310" t="s">
        <v>28</v>
      </c>
      <c r="E310" t="s">
        <v>1301</v>
      </c>
      <c r="F310" t="s">
        <v>152</v>
      </c>
      <c r="G310" t="s">
        <v>1310</v>
      </c>
      <c r="H310" s="5" t="s">
        <v>1311</v>
      </c>
      <c r="J310" t="s">
        <v>1312</v>
      </c>
      <c r="K310" t="s">
        <v>132</v>
      </c>
      <c r="L310">
        <v>3016361</v>
      </c>
      <c r="M310">
        <v>19</v>
      </c>
      <c r="N310">
        <v>3010</v>
      </c>
      <c r="O310" t="s">
        <v>133</v>
      </c>
      <c r="P310">
        <v>0</v>
      </c>
      <c r="Q310">
        <v>0</v>
      </c>
      <c r="R310">
        <v>0</v>
      </c>
      <c r="S310" t="s">
        <v>134</v>
      </c>
      <c r="T310" t="s">
        <v>127</v>
      </c>
      <c r="U310" t="s">
        <v>127</v>
      </c>
      <c r="V310" s="1">
        <v>43556.083333333336</v>
      </c>
      <c r="W310" s="1">
        <v>43556.083333333336</v>
      </c>
      <c r="X310" t="s">
        <v>467</v>
      </c>
      <c r="Z310">
        <v>2016</v>
      </c>
      <c r="AY310" s="1"/>
      <c r="AZ310" s="1"/>
    </row>
    <row r="311" spans="1:52" x14ac:dyDescent="0.3">
      <c r="A311" t="s">
        <v>1313</v>
      </c>
      <c r="B311" t="s">
        <v>27</v>
      </c>
      <c r="C311" t="s">
        <v>127</v>
      </c>
      <c r="D311" t="s">
        <v>28</v>
      </c>
      <c r="E311" t="s">
        <v>29</v>
      </c>
      <c r="F311" t="s">
        <v>152</v>
      </c>
      <c r="G311" t="s">
        <v>1314</v>
      </c>
      <c r="H311" s="5" t="s">
        <v>1315</v>
      </c>
      <c r="J311" t="s">
        <v>1316</v>
      </c>
      <c r="K311" t="s">
        <v>132</v>
      </c>
      <c r="L311">
        <v>3049709</v>
      </c>
      <c r="M311">
        <v>13</v>
      </c>
      <c r="N311">
        <v>3003</v>
      </c>
      <c r="O311" t="s">
        <v>133</v>
      </c>
      <c r="P311">
        <v>0</v>
      </c>
      <c r="Q311">
        <v>0</v>
      </c>
      <c r="R311">
        <v>0</v>
      </c>
      <c r="S311" t="s">
        <v>134</v>
      </c>
      <c r="T311" t="s">
        <v>127</v>
      </c>
      <c r="U311" t="s">
        <v>127</v>
      </c>
      <c r="V311" s="1">
        <v>43901.041666666664</v>
      </c>
      <c r="W311" s="1">
        <v>43556.083333333336</v>
      </c>
      <c r="X311" t="s">
        <v>135</v>
      </c>
      <c r="Y311" t="s">
        <v>1317</v>
      </c>
      <c r="Z311">
        <v>2010</v>
      </c>
      <c r="AY311" s="1"/>
      <c r="AZ311" s="1"/>
    </row>
    <row r="312" spans="1:52" x14ac:dyDescent="0.3">
      <c r="A312" t="s">
        <v>1318</v>
      </c>
      <c r="B312" t="s">
        <v>27</v>
      </c>
      <c r="C312" t="s">
        <v>127</v>
      </c>
      <c r="D312" t="s">
        <v>28</v>
      </c>
      <c r="E312" t="s">
        <v>29</v>
      </c>
      <c r="F312" t="s">
        <v>152</v>
      </c>
      <c r="G312" t="s">
        <v>1319</v>
      </c>
      <c r="H312" s="5" t="s">
        <v>1320</v>
      </c>
      <c r="J312" t="s">
        <v>1321</v>
      </c>
      <c r="K312" t="s">
        <v>796</v>
      </c>
      <c r="L312">
        <v>3248706</v>
      </c>
      <c r="M312">
        <v>18</v>
      </c>
      <c r="N312">
        <v>3230</v>
      </c>
      <c r="O312" t="s">
        <v>133</v>
      </c>
      <c r="P312">
        <v>0</v>
      </c>
      <c r="Q312">
        <v>0</v>
      </c>
      <c r="R312">
        <v>0</v>
      </c>
      <c r="S312" t="s">
        <v>134</v>
      </c>
      <c r="T312" t="s">
        <v>127</v>
      </c>
      <c r="U312" t="s">
        <v>127</v>
      </c>
      <c r="V312" s="1">
        <v>43901.041666666664</v>
      </c>
      <c r="W312" s="1">
        <v>43556.083333333336</v>
      </c>
      <c r="X312" t="s">
        <v>1322</v>
      </c>
      <c r="Z312">
        <v>2003</v>
      </c>
      <c r="AY312" s="1"/>
      <c r="AZ312" s="1"/>
    </row>
    <row r="313" spans="1:52" x14ac:dyDescent="0.3">
      <c r="A313" s="3" t="s">
        <v>1323</v>
      </c>
      <c r="B313" s="3" t="s">
        <v>27</v>
      </c>
      <c r="C313" s="3" t="s">
        <v>127</v>
      </c>
      <c r="D313" s="3" t="s">
        <v>28</v>
      </c>
      <c r="E313" s="3" t="s">
        <v>29</v>
      </c>
      <c r="F313" s="3" t="s">
        <v>371</v>
      </c>
      <c r="G313" s="3" t="s">
        <v>1324</v>
      </c>
      <c r="H313" s="3"/>
      <c r="I313" s="3"/>
      <c r="J313" s="3" t="s">
        <v>1325</v>
      </c>
      <c r="K313" s="3" t="s">
        <v>1326</v>
      </c>
      <c r="L313" s="3">
        <v>3139201</v>
      </c>
      <c r="M313" s="3">
        <v>19</v>
      </c>
      <c r="N313" s="3">
        <v>3104</v>
      </c>
      <c r="O313" s="3" t="s">
        <v>133</v>
      </c>
      <c r="P313" s="3">
        <v>0</v>
      </c>
      <c r="Q313" s="3">
        <v>0</v>
      </c>
      <c r="R313" s="3">
        <v>0</v>
      </c>
      <c r="S313" s="3" t="s">
        <v>134</v>
      </c>
      <c r="T313" s="3" t="s">
        <v>127</v>
      </c>
      <c r="U313" s="3" t="s">
        <v>127</v>
      </c>
      <c r="V313" s="4">
        <v>43555.041666666664</v>
      </c>
      <c r="W313" s="4">
        <v>43555.041666666664</v>
      </c>
      <c r="X313" s="3"/>
      <c r="Y313" s="3"/>
      <c r="Z313" s="3"/>
      <c r="AY313" s="1"/>
      <c r="AZ313" s="1"/>
    </row>
    <row r="314" spans="1:52" x14ac:dyDescent="0.3">
      <c r="A314" t="s">
        <v>1327</v>
      </c>
      <c r="B314" t="s">
        <v>27</v>
      </c>
      <c r="C314" t="s">
        <v>127</v>
      </c>
      <c r="D314" t="s">
        <v>28</v>
      </c>
      <c r="E314" t="s">
        <v>29</v>
      </c>
      <c r="F314" t="s">
        <v>152</v>
      </c>
      <c r="G314" t="s">
        <v>1328</v>
      </c>
      <c r="H314" s="5" t="s">
        <v>1329</v>
      </c>
      <c r="J314" t="s">
        <v>1330</v>
      </c>
      <c r="K314" t="s">
        <v>132</v>
      </c>
      <c r="L314">
        <v>2926414</v>
      </c>
      <c r="M314">
        <v>25</v>
      </c>
      <c r="N314">
        <v>2878</v>
      </c>
      <c r="O314" t="s">
        <v>133</v>
      </c>
      <c r="P314">
        <v>0</v>
      </c>
      <c r="Q314">
        <v>0</v>
      </c>
      <c r="R314">
        <v>0</v>
      </c>
      <c r="S314" t="s">
        <v>134</v>
      </c>
      <c r="T314" t="s">
        <v>127</v>
      </c>
      <c r="U314" t="s">
        <v>127</v>
      </c>
      <c r="V314" s="1">
        <v>43555.041666666664</v>
      </c>
      <c r="W314" s="1">
        <v>43555.041666666664</v>
      </c>
      <c r="X314" t="s">
        <v>467</v>
      </c>
      <c r="Z314">
        <v>2016</v>
      </c>
      <c r="AY314" s="1"/>
      <c r="AZ314" s="1"/>
    </row>
    <row r="315" spans="1:52" x14ac:dyDescent="0.3">
      <c r="A315" t="s">
        <v>1331</v>
      </c>
      <c r="B315" t="s">
        <v>27</v>
      </c>
      <c r="C315" t="s">
        <v>127</v>
      </c>
      <c r="D315" t="s">
        <v>28</v>
      </c>
      <c r="E315" t="s">
        <v>29</v>
      </c>
      <c r="F315" t="s">
        <v>152</v>
      </c>
      <c r="G315" t="s">
        <v>1332</v>
      </c>
      <c r="H315" s="5" t="s">
        <v>1333</v>
      </c>
      <c r="J315" t="s">
        <v>1334</v>
      </c>
      <c r="K315" t="s">
        <v>132</v>
      </c>
      <c r="L315">
        <v>2926500</v>
      </c>
      <c r="M315">
        <v>15</v>
      </c>
      <c r="N315">
        <v>2876</v>
      </c>
      <c r="O315" t="s">
        <v>133</v>
      </c>
      <c r="P315">
        <v>0</v>
      </c>
      <c r="Q315">
        <v>0</v>
      </c>
      <c r="R315">
        <v>0</v>
      </c>
      <c r="S315" t="s">
        <v>134</v>
      </c>
      <c r="T315" t="s">
        <v>127</v>
      </c>
      <c r="U315" t="s">
        <v>127</v>
      </c>
      <c r="V315" s="1">
        <v>43555.041666666664</v>
      </c>
      <c r="W315" s="1">
        <v>43555.041666666664</v>
      </c>
      <c r="X315" t="s">
        <v>467</v>
      </c>
      <c r="Z315">
        <v>2016</v>
      </c>
      <c r="AY315" s="1"/>
      <c r="AZ315" s="1"/>
    </row>
    <row r="316" spans="1:52" x14ac:dyDescent="0.3">
      <c r="A316" t="s">
        <v>1335</v>
      </c>
      <c r="B316" t="s">
        <v>27</v>
      </c>
      <c r="C316" t="s">
        <v>127</v>
      </c>
      <c r="D316" t="s">
        <v>28</v>
      </c>
      <c r="E316" t="s">
        <v>29</v>
      </c>
      <c r="F316" t="s">
        <v>152</v>
      </c>
      <c r="G316" t="s">
        <v>1336</v>
      </c>
      <c r="H316" s="5" t="s">
        <v>1337</v>
      </c>
      <c r="J316" t="s">
        <v>1338</v>
      </c>
      <c r="K316" t="s">
        <v>132</v>
      </c>
      <c r="L316">
        <v>3017715</v>
      </c>
      <c r="M316">
        <v>16</v>
      </c>
      <c r="N316">
        <v>3014</v>
      </c>
      <c r="O316" t="s">
        <v>133</v>
      </c>
      <c r="P316">
        <v>0</v>
      </c>
      <c r="Q316">
        <v>0</v>
      </c>
      <c r="R316">
        <v>0</v>
      </c>
      <c r="S316" t="s">
        <v>134</v>
      </c>
      <c r="T316" t="s">
        <v>127</v>
      </c>
      <c r="U316" t="s">
        <v>127</v>
      </c>
      <c r="V316" s="1">
        <v>43555.041666666664</v>
      </c>
      <c r="W316" s="1">
        <v>43555.041666666664</v>
      </c>
      <c r="X316" t="s">
        <v>467</v>
      </c>
      <c r="Z316">
        <v>2016</v>
      </c>
      <c r="AY316" s="1"/>
      <c r="AZ316" s="1"/>
    </row>
    <row r="317" spans="1:52" x14ac:dyDescent="0.3">
      <c r="A317" t="s">
        <v>1339</v>
      </c>
      <c r="B317" t="s">
        <v>27</v>
      </c>
      <c r="C317" t="s">
        <v>127</v>
      </c>
      <c r="D317" t="s">
        <v>28</v>
      </c>
      <c r="E317" t="s">
        <v>29</v>
      </c>
      <c r="F317" t="s">
        <v>152</v>
      </c>
      <c r="G317" t="s">
        <v>1340</v>
      </c>
      <c r="H317" s="5" t="s">
        <v>1341</v>
      </c>
      <c r="J317" t="s">
        <v>1342</v>
      </c>
      <c r="K317" t="s">
        <v>132</v>
      </c>
      <c r="L317">
        <v>2920845</v>
      </c>
      <c r="M317">
        <v>63</v>
      </c>
      <c r="N317">
        <v>2871</v>
      </c>
      <c r="O317" t="s">
        <v>133</v>
      </c>
      <c r="P317">
        <v>0</v>
      </c>
      <c r="Q317">
        <v>0</v>
      </c>
      <c r="R317">
        <v>0</v>
      </c>
      <c r="S317" t="s">
        <v>134</v>
      </c>
      <c r="T317" t="s">
        <v>127</v>
      </c>
      <c r="U317" t="s">
        <v>127</v>
      </c>
      <c r="V317" s="1">
        <v>43555.041666666664</v>
      </c>
      <c r="W317" s="1">
        <v>43555.041666666664</v>
      </c>
      <c r="X317" t="s">
        <v>467</v>
      </c>
      <c r="Z317">
        <v>2016</v>
      </c>
      <c r="AY317" s="1"/>
      <c r="AZ317" s="1"/>
    </row>
    <row r="318" spans="1:52" x14ac:dyDescent="0.3">
      <c r="A318" t="s">
        <v>1343</v>
      </c>
      <c r="B318" t="s">
        <v>27</v>
      </c>
      <c r="C318" t="s">
        <v>127</v>
      </c>
      <c r="D318" t="s">
        <v>28</v>
      </c>
      <c r="E318" t="s">
        <v>29</v>
      </c>
      <c r="F318" t="s">
        <v>152</v>
      </c>
      <c r="G318" t="s">
        <v>1344</v>
      </c>
      <c r="H318" s="7" t="s">
        <v>1345</v>
      </c>
      <c r="J318" t="s">
        <v>1346</v>
      </c>
      <c r="K318" t="s">
        <v>132</v>
      </c>
      <c r="L318">
        <v>2940665</v>
      </c>
      <c r="M318">
        <v>14</v>
      </c>
      <c r="N318">
        <v>2886</v>
      </c>
      <c r="O318" t="s">
        <v>133</v>
      </c>
      <c r="P318">
        <v>0</v>
      </c>
      <c r="Q318">
        <v>0</v>
      </c>
      <c r="R318">
        <v>0</v>
      </c>
      <c r="S318" t="s">
        <v>134</v>
      </c>
      <c r="T318" t="s">
        <v>127</v>
      </c>
      <c r="U318" t="s">
        <v>127</v>
      </c>
      <c r="V318" s="1">
        <v>43555.041666666664</v>
      </c>
      <c r="W318" s="1">
        <v>43555.041666666664</v>
      </c>
      <c r="X318" t="s">
        <v>467</v>
      </c>
      <c r="Z318">
        <v>2016</v>
      </c>
      <c r="AY318" s="1"/>
      <c r="AZ318" s="1"/>
    </row>
    <row r="319" spans="1:52" x14ac:dyDescent="0.3">
      <c r="A319" t="s">
        <v>1347</v>
      </c>
      <c r="B319" t="s">
        <v>27</v>
      </c>
      <c r="C319" t="s">
        <v>127</v>
      </c>
      <c r="D319" t="s">
        <v>28</v>
      </c>
      <c r="E319" t="s">
        <v>29</v>
      </c>
      <c r="F319" t="s">
        <v>152</v>
      </c>
      <c r="G319" t="s">
        <v>1348</v>
      </c>
      <c r="H319" s="5" t="s">
        <v>1349</v>
      </c>
      <c r="J319" t="s">
        <v>1350</v>
      </c>
      <c r="K319" t="s">
        <v>132</v>
      </c>
      <c r="L319">
        <v>2945639</v>
      </c>
      <c r="M319">
        <v>14</v>
      </c>
      <c r="N319">
        <v>2892</v>
      </c>
      <c r="O319" t="s">
        <v>133</v>
      </c>
      <c r="P319">
        <v>0</v>
      </c>
      <c r="Q319">
        <v>0</v>
      </c>
      <c r="R319">
        <v>0</v>
      </c>
      <c r="S319" t="s">
        <v>134</v>
      </c>
      <c r="T319" t="s">
        <v>127</v>
      </c>
      <c r="U319" t="s">
        <v>127</v>
      </c>
      <c r="V319" s="1">
        <v>43555.041666666664</v>
      </c>
      <c r="W319" s="1">
        <v>43555.041666666664</v>
      </c>
      <c r="X319" t="s">
        <v>467</v>
      </c>
      <c r="Z319">
        <v>2016</v>
      </c>
      <c r="AY319" s="1"/>
      <c r="AZ319" s="1"/>
    </row>
    <row r="320" spans="1:52" x14ac:dyDescent="0.3">
      <c r="A320" t="s">
        <v>1351</v>
      </c>
      <c r="B320" t="s">
        <v>27</v>
      </c>
      <c r="C320" t="s">
        <v>127</v>
      </c>
      <c r="D320" t="s">
        <v>28</v>
      </c>
      <c r="E320" t="s">
        <v>29</v>
      </c>
      <c r="F320" t="s">
        <v>152</v>
      </c>
      <c r="G320" t="s">
        <v>1352</v>
      </c>
      <c r="H320" s="5" t="s">
        <v>1353</v>
      </c>
      <c r="J320" t="s">
        <v>1354</v>
      </c>
      <c r="K320" t="s">
        <v>132</v>
      </c>
      <c r="L320">
        <v>2953209</v>
      </c>
      <c r="M320">
        <v>17</v>
      </c>
      <c r="N320">
        <v>2906</v>
      </c>
      <c r="O320" t="s">
        <v>133</v>
      </c>
      <c r="P320">
        <v>0</v>
      </c>
      <c r="Q320">
        <v>0</v>
      </c>
      <c r="R320">
        <v>0</v>
      </c>
      <c r="S320" t="s">
        <v>134</v>
      </c>
      <c r="T320" t="s">
        <v>127</v>
      </c>
      <c r="U320" t="s">
        <v>127</v>
      </c>
      <c r="V320" s="1">
        <v>43555.041666666664</v>
      </c>
      <c r="W320" s="1">
        <v>43555.041666666664</v>
      </c>
      <c r="X320" t="s">
        <v>467</v>
      </c>
      <c r="Z320">
        <v>2016</v>
      </c>
      <c r="AY320" s="1"/>
      <c r="AZ320" s="1"/>
    </row>
    <row r="321" spans="1:52" x14ac:dyDescent="0.3">
      <c r="A321" t="s">
        <v>1355</v>
      </c>
      <c r="B321" t="s">
        <v>27</v>
      </c>
      <c r="C321" t="s">
        <v>127</v>
      </c>
      <c r="D321" t="s">
        <v>28</v>
      </c>
      <c r="E321" t="s">
        <v>29</v>
      </c>
      <c r="F321" t="s">
        <v>152</v>
      </c>
      <c r="G321" t="s">
        <v>1356</v>
      </c>
      <c r="H321" s="5" t="s">
        <v>1357</v>
      </c>
      <c r="J321" t="s">
        <v>1358</v>
      </c>
      <c r="K321" t="s">
        <v>132</v>
      </c>
      <c r="L321">
        <v>2936538</v>
      </c>
      <c r="M321">
        <v>55</v>
      </c>
      <c r="N321">
        <v>2902</v>
      </c>
      <c r="O321" t="s">
        <v>133</v>
      </c>
      <c r="P321">
        <v>0</v>
      </c>
      <c r="Q321">
        <v>0</v>
      </c>
      <c r="R321">
        <v>0</v>
      </c>
      <c r="S321" t="s">
        <v>134</v>
      </c>
      <c r="T321" t="s">
        <v>127</v>
      </c>
      <c r="U321" t="s">
        <v>127</v>
      </c>
      <c r="V321" s="1">
        <v>43555.041666666664</v>
      </c>
      <c r="W321" s="1">
        <v>43555.041666666664</v>
      </c>
      <c r="X321" t="s">
        <v>467</v>
      </c>
      <c r="Z321">
        <v>2016</v>
      </c>
      <c r="AY321" s="1"/>
      <c r="AZ321" s="1"/>
    </row>
    <row r="322" spans="1:52" x14ac:dyDescent="0.3">
      <c r="A322" t="s">
        <v>1359</v>
      </c>
      <c r="B322" t="s">
        <v>27</v>
      </c>
      <c r="C322" t="s">
        <v>127</v>
      </c>
      <c r="D322" t="s">
        <v>28</v>
      </c>
      <c r="E322" t="s">
        <v>556</v>
      </c>
      <c r="F322" t="s">
        <v>152</v>
      </c>
      <c r="G322" t="s">
        <v>1360</v>
      </c>
      <c r="H322" s="5" t="s">
        <v>1361</v>
      </c>
      <c r="J322" t="s">
        <v>1362</v>
      </c>
      <c r="K322" t="s">
        <v>132</v>
      </c>
      <c r="L322">
        <v>3181770</v>
      </c>
      <c r="M322">
        <v>31</v>
      </c>
      <c r="N322">
        <v>3183</v>
      </c>
      <c r="O322" t="s">
        <v>133</v>
      </c>
      <c r="P322">
        <v>0</v>
      </c>
      <c r="Q322">
        <v>0</v>
      </c>
      <c r="R322">
        <v>0</v>
      </c>
      <c r="S322" t="s">
        <v>134</v>
      </c>
      <c r="T322" t="s">
        <v>127</v>
      </c>
      <c r="U322" t="s">
        <v>127</v>
      </c>
      <c r="V322" s="1">
        <v>43555.041666666664</v>
      </c>
      <c r="W322" s="1">
        <v>43555.041666666664</v>
      </c>
      <c r="X322" t="s">
        <v>467</v>
      </c>
      <c r="Z322">
        <v>2017</v>
      </c>
      <c r="AY322" s="1"/>
      <c r="AZ322" s="1"/>
    </row>
    <row r="323" spans="1:52" x14ac:dyDescent="0.3">
      <c r="A323" t="s">
        <v>1363</v>
      </c>
      <c r="B323" t="s">
        <v>27</v>
      </c>
      <c r="C323" t="s">
        <v>127</v>
      </c>
      <c r="D323" t="s">
        <v>28</v>
      </c>
      <c r="E323" t="s">
        <v>556</v>
      </c>
      <c r="F323" t="s">
        <v>152</v>
      </c>
      <c r="G323" t="s">
        <v>1364</v>
      </c>
      <c r="H323" s="5" t="s">
        <v>1365</v>
      </c>
      <c r="J323" t="s">
        <v>1366</v>
      </c>
      <c r="K323" t="s">
        <v>132</v>
      </c>
      <c r="L323">
        <v>3116513</v>
      </c>
      <c r="M323">
        <v>33</v>
      </c>
      <c r="N323">
        <v>3111</v>
      </c>
      <c r="O323" t="s">
        <v>133</v>
      </c>
      <c r="P323">
        <v>0</v>
      </c>
      <c r="Q323">
        <v>0</v>
      </c>
      <c r="R323">
        <v>0</v>
      </c>
      <c r="S323" t="s">
        <v>134</v>
      </c>
      <c r="T323" t="s">
        <v>127</v>
      </c>
      <c r="U323" t="s">
        <v>127</v>
      </c>
      <c r="V323" s="1">
        <v>43555.041666666664</v>
      </c>
      <c r="W323" s="1">
        <v>43555.041666666664</v>
      </c>
      <c r="X323" t="s">
        <v>467</v>
      </c>
      <c r="Z323">
        <v>2017</v>
      </c>
      <c r="AY323" s="1"/>
      <c r="AZ323" s="1"/>
    </row>
    <row r="324" spans="1:52" x14ac:dyDescent="0.3">
      <c r="A324" t="s">
        <v>1367</v>
      </c>
      <c r="B324" t="s">
        <v>27</v>
      </c>
      <c r="C324" t="s">
        <v>127</v>
      </c>
      <c r="D324" t="s">
        <v>28</v>
      </c>
      <c r="E324" t="s">
        <v>556</v>
      </c>
      <c r="F324" t="s">
        <v>152</v>
      </c>
      <c r="G324" t="s">
        <v>1368</v>
      </c>
      <c r="H324" s="5" t="s">
        <v>1369</v>
      </c>
      <c r="J324" t="s">
        <v>1370</v>
      </c>
      <c r="K324" t="s">
        <v>132</v>
      </c>
      <c r="L324">
        <v>3132084</v>
      </c>
      <c r="M324">
        <v>31</v>
      </c>
      <c r="N324">
        <v>3129</v>
      </c>
      <c r="O324" t="s">
        <v>133</v>
      </c>
      <c r="P324">
        <v>0</v>
      </c>
      <c r="Q324">
        <v>0</v>
      </c>
      <c r="R324">
        <v>0</v>
      </c>
      <c r="S324" t="s">
        <v>134</v>
      </c>
      <c r="T324" t="s">
        <v>127</v>
      </c>
      <c r="U324" t="s">
        <v>127</v>
      </c>
      <c r="V324" s="1">
        <v>43555.041666666664</v>
      </c>
      <c r="W324" s="1">
        <v>43555.041666666664</v>
      </c>
      <c r="X324" t="s">
        <v>467</v>
      </c>
      <c r="Z324">
        <v>2017</v>
      </c>
      <c r="AY324" s="1"/>
      <c r="AZ324" s="1"/>
    </row>
    <row r="325" spans="1:52" x14ac:dyDescent="0.3">
      <c r="A325" t="s">
        <v>1371</v>
      </c>
      <c r="B325" t="s">
        <v>27</v>
      </c>
      <c r="C325" t="s">
        <v>127</v>
      </c>
      <c r="D325" t="s">
        <v>28</v>
      </c>
      <c r="E325" t="s">
        <v>556</v>
      </c>
      <c r="F325" t="s">
        <v>152</v>
      </c>
      <c r="G325" t="s">
        <v>1372</v>
      </c>
      <c r="H325" s="5" t="s">
        <v>1373</v>
      </c>
      <c r="J325" t="s">
        <v>1374</v>
      </c>
      <c r="K325" t="s">
        <v>132</v>
      </c>
      <c r="L325">
        <v>3123200</v>
      </c>
      <c r="M325">
        <v>32</v>
      </c>
      <c r="N325">
        <v>3114</v>
      </c>
      <c r="O325" t="s">
        <v>133</v>
      </c>
      <c r="P325">
        <v>0</v>
      </c>
      <c r="Q325">
        <v>0</v>
      </c>
      <c r="R325">
        <v>0</v>
      </c>
      <c r="S325" t="s">
        <v>134</v>
      </c>
      <c r="T325" t="s">
        <v>127</v>
      </c>
      <c r="U325" t="s">
        <v>127</v>
      </c>
      <c r="V325" s="1">
        <v>43555.041666666664</v>
      </c>
      <c r="W325" s="1">
        <v>43555.041666666664</v>
      </c>
      <c r="X325" t="s">
        <v>467</v>
      </c>
      <c r="Z325">
        <v>2017</v>
      </c>
      <c r="AY325" s="1"/>
      <c r="AZ325" s="1"/>
    </row>
    <row r="326" spans="1:52" x14ac:dyDescent="0.3">
      <c r="A326" t="s">
        <v>1375</v>
      </c>
      <c r="B326" t="s">
        <v>27</v>
      </c>
      <c r="C326" t="s">
        <v>127</v>
      </c>
      <c r="D326" t="s">
        <v>28</v>
      </c>
      <c r="E326" t="s">
        <v>556</v>
      </c>
      <c r="F326" t="s">
        <v>152</v>
      </c>
      <c r="G326" t="s">
        <v>1376</v>
      </c>
      <c r="H326" s="5" t="s">
        <v>1377</v>
      </c>
      <c r="J326" t="s">
        <v>1378</v>
      </c>
      <c r="K326" t="s">
        <v>132</v>
      </c>
      <c r="L326">
        <v>3037201</v>
      </c>
      <c r="M326">
        <v>31</v>
      </c>
      <c r="N326">
        <v>3026</v>
      </c>
      <c r="O326" t="s">
        <v>133</v>
      </c>
      <c r="P326">
        <v>0</v>
      </c>
      <c r="Q326">
        <v>0</v>
      </c>
      <c r="R326">
        <v>0</v>
      </c>
      <c r="S326" t="s">
        <v>134</v>
      </c>
      <c r="T326" t="s">
        <v>127</v>
      </c>
      <c r="U326" t="s">
        <v>127</v>
      </c>
      <c r="V326" s="1">
        <v>43555.041666666664</v>
      </c>
      <c r="W326" s="1">
        <v>43555.041666666664</v>
      </c>
      <c r="X326" t="s">
        <v>467</v>
      </c>
      <c r="Z326">
        <v>2016</v>
      </c>
      <c r="AY326" s="1"/>
      <c r="AZ326" s="1"/>
    </row>
    <row r="327" spans="1:52" x14ac:dyDescent="0.3">
      <c r="A327" t="s">
        <v>1379</v>
      </c>
      <c r="B327" t="s">
        <v>27</v>
      </c>
      <c r="C327" t="s">
        <v>127</v>
      </c>
      <c r="D327" t="s">
        <v>28</v>
      </c>
      <c r="E327" t="s">
        <v>556</v>
      </c>
      <c r="F327" t="s">
        <v>152</v>
      </c>
      <c r="G327" t="s">
        <v>1380</v>
      </c>
      <c r="H327" s="5" t="s">
        <v>1381</v>
      </c>
      <c r="J327" t="s">
        <v>1382</v>
      </c>
      <c r="K327" t="s">
        <v>132</v>
      </c>
      <c r="L327">
        <v>3136255</v>
      </c>
      <c r="M327">
        <v>32</v>
      </c>
      <c r="N327">
        <v>3131</v>
      </c>
      <c r="O327" t="s">
        <v>133</v>
      </c>
      <c r="P327">
        <v>0</v>
      </c>
      <c r="Q327">
        <v>0</v>
      </c>
      <c r="R327">
        <v>0</v>
      </c>
      <c r="S327" t="s">
        <v>134</v>
      </c>
      <c r="T327" t="s">
        <v>127</v>
      </c>
      <c r="U327" t="s">
        <v>127</v>
      </c>
      <c r="V327" s="1">
        <v>43555.041666666664</v>
      </c>
      <c r="W327" s="1">
        <v>43555.041666666664</v>
      </c>
      <c r="X327" t="s">
        <v>467</v>
      </c>
      <c r="Z327">
        <v>2017</v>
      </c>
      <c r="AY327" s="1"/>
      <c r="AZ327" s="1"/>
    </row>
    <row r="328" spans="1:52" x14ac:dyDescent="0.3">
      <c r="A328" t="s">
        <v>1383</v>
      </c>
      <c r="B328" t="s">
        <v>27</v>
      </c>
      <c r="C328" t="s">
        <v>127</v>
      </c>
      <c r="D328" t="s">
        <v>28</v>
      </c>
      <c r="E328" t="s">
        <v>556</v>
      </c>
      <c r="F328" t="s">
        <v>152</v>
      </c>
      <c r="G328" t="s">
        <v>1384</v>
      </c>
      <c r="H328" s="5" t="s">
        <v>1385</v>
      </c>
      <c r="J328" t="s">
        <v>1386</v>
      </c>
      <c r="K328" t="s">
        <v>132</v>
      </c>
      <c r="L328">
        <v>3122425</v>
      </c>
      <c r="M328">
        <v>38</v>
      </c>
      <c r="N328">
        <v>3115</v>
      </c>
      <c r="O328" t="s">
        <v>133</v>
      </c>
      <c r="P328">
        <v>0</v>
      </c>
      <c r="Q328">
        <v>0</v>
      </c>
      <c r="R328">
        <v>0</v>
      </c>
      <c r="S328" t="s">
        <v>134</v>
      </c>
      <c r="T328" t="s">
        <v>127</v>
      </c>
      <c r="U328" t="s">
        <v>127</v>
      </c>
      <c r="V328" s="1">
        <v>43555.041666666664</v>
      </c>
      <c r="W328" s="1">
        <v>43555.041666666664</v>
      </c>
      <c r="X328" t="s">
        <v>467</v>
      </c>
      <c r="Z328">
        <v>2017</v>
      </c>
      <c r="AY328" s="1"/>
      <c r="AZ328" s="1"/>
    </row>
    <row r="329" spans="1:52" x14ac:dyDescent="0.3">
      <c r="A329" t="s">
        <v>1387</v>
      </c>
      <c r="B329" t="s">
        <v>27</v>
      </c>
      <c r="C329" t="s">
        <v>127</v>
      </c>
      <c r="D329" t="s">
        <v>28</v>
      </c>
      <c r="E329" t="s">
        <v>556</v>
      </c>
      <c r="F329" t="s">
        <v>152</v>
      </c>
      <c r="G329" t="s">
        <v>1388</v>
      </c>
      <c r="H329" s="5" t="s">
        <v>1389</v>
      </c>
      <c r="J329" t="s">
        <v>1390</v>
      </c>
      <c r="K329" t="s">
        <v>132</v>
      </c>
      <c r="L329">
        <v>3163082</v>
      </c>
      <c r="M329">
        <v>74</v>
      </c>
      <c r="N329">
        <v>3182</v>
      </c>
      <c r="O329" t="s">
        <v>133</v>
      </c>
      <c r="P329">
        <v>0</v>
      </c>
      <c r="Q329">
        <v>0</v>
      </c>
      <c r="R329">
        <v>0</v>
      </c>
      <c r="S329" t="s">
        <v>134</v>
      </c>
      <c r="T329" t="s">
        <v>127</v>
      </c>
      <c r="U329" t="s">
        <v>127</v>
      </c>
      <c r="V329" s="1">
        <v>43555.041666666664</v>
      </c>
      <c r="W329" s="1">
        <v>43555.041666666664</v>
      </c>
      <c r="X329" t="s">
        <v>467</v>
      </c>
      <c r="Z329">
        <v>2016</v>
      </c>
      <c r="AY329" s="1"/>
      <c r="AZ329" s="1"/>
    </row>
    <row r="330" spans="1:52" x14ac:dyDescent="0.3">
      <c r="A330" t="s">
        <v>1391</v>
      </c>
      <c r="B330" t="s">
        <v>27</v>
      </c>
      <c r="C330" t="s">
        <v>127</v>
      </c>
      <c r="D330" t="s">
        <v>28</v>
      </c>
      <c r="E330" t="s">
        <v>556</v>
      </c>
      <c r="F330" t="s">
        <v>152</v>
      </c>
      <c r="G330" t="s">
        <v>1392</v>
      </c>
      <c r="H330" s="5" t="s">
        <v>1393</v>
      </c>
      <c r="J330" t="s">
        <v>1394</v>
      </c>
      <c r="K330" t="s">
        <v>132</v>
      </c>
      <c r="L330">
        <v>3108384</v>
      </c>
      <c r="M330">
        <v>72</v>
      </c>
      <c r="N330">
        <v>3114</v>
      </c>
      <c r="O330" t="s">
        <v>133</v>
      </c>
      <c r="P330">
        <v>0</v>
      </c>
      <c r="Q330">
        <v>0</v>
      </c>
      <c r="R330">
        <v>0</v>
      </c>
      <c r="S330" t="s">
        <v>134</v>
      </c>
      <c r="T330" t="s">
        <v>127</v>
      </c>
      <c r="U330" t="s">
        <v>127</v>
      </c>
      <c r="V330" s="1">
        <v>43555.041666666664</v>
      </c>
      <c r="W330" s="1">
        <v>43555.041666666664</v>
      </c>
      <c r="X330" t="s">
        <v>467</v>
      </c>
      <c r="Z330">
        <v>2016</v>
      </c>
      <c r="AY330" s="1"/>
      <c r="AZ330" s="1"/>
    </row>
    <row r="331" spans="1:52" x14ac:dyDescent="0.3">
      <c r="A331" t="s">
        <v>1395</v>
      </c>
      <c r="B331" t="s">
        <v>27</v>
      </c>
      <c r="C331" t="s">
        <v>127</v>
      </c>
      <c r="D331" t="s">
        <v>28</v>
      </c>
      <c r="E331" t="s">
        <v>556</v>
      </c>
      <c r="F331" t="s">
        <v>152</v>
      </c>
      <c r="G331" t="s">
        <v>1396</v>
      </c>
      <c r="H331" s="5" t="s">
        <v>1397</v>
      </c>
      <c r="J331" t="s">
        <v>1398</v>
      </c>
      <c r="K331" t="s">
        <v>132</v>
      </c>
      <c r="L331">
        <v>3134392</v>
      </c>
      <c r="M331">
        <v>29</v>
      </c>
      <c r="N331">
        <v>3120</v>
      </c>
      <c r="O331" t="s">
        <v>133</v>
      </c>
      <c r="P331">
        <v>0</v>
      </c>
      <c r="Q331">
        <v>0</v>
      </c>
      <c r="R331">
        <v>0</v>
      </c>
      <c r="S331" t="s">
        <v>134</v>
      </c>
      <c r="T331" t="s">
        <v>127</v>
      </c>
      <c r="U331" t="s">
        <v>127</v>
      </c>
      <c r="V331" s="1">
        <v>43555.041666666664</v>
      </c>
      <c r="W331" s="1">
        <v>43555.041666666664</v>
      </c>
      <c r="X331" t="s">
        <v>467</v>
      </c>
      <c r="Z331">
        <v>2016</v>
      </c>
      <c r="AY331" s="1"/>
      <c r="AZ331" s="1"/>
    </row>
    <row r="332" spans="1:52" x14ac:dyDescent="0.3">
      <c r="A332" t="s">
        <v>1399</v>
      </c>
      <c r="B332" t="s">
        <v>27</v>
      </c>
      <c r="C332" t="s">
        <v>127</v>
      </c>
      <c r="D332" t="s">
        <v>28</v>
      </c>
      <c r="E332" t="s">
        <v>556</v>
      </c>
      <c r="F332" t="s">
        <v>152</v>
      </c>
      <c r="G332" t="s">
        <v>1400</v>
      </c>
      <c r="H332" s="5" t="s">
        <v>1401</v>
      </c>
      <c r="J332" t="s">
        <v>1402</v>
      </c>
      <c r="K332" t="s">
        <v>132</v>
      </c>
      <c r="L332">
        <v>3066355</v>
      </c>
      <c r="M332">
        <v>32</v>
      </c>
      <c r="N332">
        <v>3052</v>
      </c>
      <c r="O332" t="s">
        <v>133</v>
      </c>
      <c r="P332">
        <v>0</v>
      </c>
      <c r="Q332">
        <v>0</v>
      </c>
      <c r="R332">
        <v>0</v>
      </c>
      <c r="S332" t="s">
        <v>134</v>
      </c>
      <c r="T332" t="s">
        <v>127</v>
      </c>
      <c r="U332" t="s">
        <v>127</v>
      </c>
      <c r="V332" s="1">
        <v>43555.041666666664</v>
      </c>
      <c r="W332" s="1">
        <v>43555.041666666664</v>
      </c>
      <c r="X332" t="s">
        <v>467</v>
      </c>
      <c r="Z332">
        <v>2017</v>
      </c>
      <c r="AY332" s="1"/>
      <c r="AZ332" s="1"/>
    </row>
    <row r="333" spans="1:52" x14ac:dyDescent="0.3">
      <c r="A333" t="s">
        <v>1403</v>
      </c>
      <c r="B333" t="s">
        <v>27</v>
      </c>
      <c r="C333" t="s">
        <v>127</v>
      </c>
      <c r="D333" t="s">
        <v>28</v>
      </c>
      <c r="E333" t="s">
        <v>556</v>
      </c>
      <c r="F333" t="s">
        <v>152</v>
      </c>
      <c r="G333" t="s">
        <v>1404</v>
      </c>
      <c r="H333" s="5" t="s">
        <v>1405</v>
      </c>
      <c r="J333" t="s">
        <v>1406</v>
      </c>
      <c r="K333" t="s">
        <v>132</v>
      </c>
      <c r="L333">
        <v>3155128</v>
      </c>
      <c r="M333">
        <v>42</v>
      </c>
      <c r="N333">
        <v>3154</v>
      </c>
      <c r="O333" t="s">
        <v>133</v>
      </c>
      <c r="P333">
        <v>0</v>
      </c>
      <c r="Q333">
        <v>0</v>
      </c>
      <c r="R333">
        <v>0</v>
      </c>
      <c r="S333" t="s">
        <v>134</v>
      </c>
      <c r="T333" t="s">
        <v>127</v>
      </c>
      <c r="U333" t="s">
        <v>127</v>
      </c>
      <c r="V333" s="1">
        <v>43555.041666666664</v>
      </c>
      <c r="W333" s="1">
        <v>43555.041666666664</v>
      </c>
      <c r="X333" t="s">
        <v>467</v>
      </c>
      <c r="Z333">
        <v>2016</v>
      </c>
      <c r="AY333" s="1"/>
      <c r="AZ333" s="1"/>
    </row>
    <row r="334" spans="1:52" x14ac:dyDescent="0.3">
      <c r="A334" t="s">
        <v>1407</v>
      </c>
      <c r="B334" t="s">
        <v>27</v>
      </c>
      <c r="C334" t="s">
        <v>127</v>
      </c>
      <c r="D334" t="s">
        <v>28</v>
      </c>
      <c r="E334" t="s">
        <v>556</v>
      </c>
      <c r="F334" t="s">
        <v>152</v>
      </c>
      <c r="G334" t="s">
        <v>1408</v>
      </c>
      <c r="H334" s="5" t="s">
        <v>1409</v>
      </c>
      <c r="J334" t="s">
        <v>1410</v>
      </c>
      <c r="K334" t="s">
        <v>132</v>
      </c>
      <c r="L334">
        <v>3151230</v>
      </c>
      <c r="M334">
        <v>42</v>
      </c>
      <c r="N334">
        <v>3151</v>
      </c>
      <c r="O334" t="s">
        <v>133</v>
      </c>
      <c r="P334">
        <v>0</v>
      </c>
      <c r="Q334">
        <v>0</v>
      </c>
      <c r="R334">
        <v>0</v>
      </c>
      <c r="S334" t="s">
        <v>134</v>
      </c>
      <c r="T334" t="s">
        <v>127</v>
      </c>
      <c r="U334" t="s">
        <v>127</v>
      </c>
      <c r="V334" s="1">
        <v>43555.041666666664</v>
      </c>
      <c r="W334" s="1">
        <v>43555.041666666664</v>
      </c>
      <c r="X334" t="s">
        <v>467</v>
      </c>
      <c r="Z334">
        <v>2016</v>
      </c>
      <c r="AY334" s="1"/>
      <c r="AZ334" s="1"/>
    </row>
    <row r="335" spans="1:52" x14ac:dyDescent="0.3">
      <c r="A335" t="s">
        <v>1411</v>
      </c>
      <c r="B335" t="s">
        <v>27</v>
      </c>
      <c r="C335" t="s">
        <v>127</v>
      </c>
      <c r="D335" t="s">
        <v>28</v>
      </c>
      <c r="E335" t="s">
        <v>556</v>
      </c>
      <c r="F335" t="s">
        <v>152</v>
      </c>
      <c r="G335" t="s">
        <v>1412</v>
      </c>
      <c r="H335" s="5" t="s">
        <v>1413</v>
      </c>
      <c r="J335" t="s">
        <v>1414</v>
      </c>
      <c r="K335" t="s">
        <v>132</v>
      </c>
      <c r="L335">
        <v>3095403</v>
      </c>
      <c r="M335">
        <v>124</v>
      </c>
      <c r="N335">
        <v>3118</v>
      </c>
      <c r="O335" t="s">
        <v>133</v>
      </c>
      <c r="P335">
        <v>0</v>
      </c>
      <c r="Q335">
        <v>0</v>
      </c>
      <c r="R335">
        <v>0</v>
      </c>
      <c r="S335" t="s">
        <v>134</v>
      </c>
      <c r="T335" t="s">
        <v>127</v>
      </c>
      <c r="U335" t="s">
        <v>127</v>
      </c>
      <c r="V335" s="1">
        <v>43555.041666666664</v>
      </c>
      <c r="W335" s="1">
        <v>43555.041666666664</v>
      </c>
      <c r="X335" t="s">
        <v>467</v>
      </c>
      <c r="Z335">
        <v>2016</v>
      </c>
      <c r="AY335" s="1"/>
      <c r="AZ335" s="1"/>
    </row>
    <row r="336" spans="1:52" x14ac:dyDescent="0.3">
      <c r="A336" t="s">
        <v>1415</v>
      </c>
      <c r="B336" t="s">
        <v>27</v>
      </c>
      <c r="C336" t="s">
        <v>127</v>
      </c>
      <c r="D336" t="s">
        <v>28</v>
      </c>
      <c r="E336" t="s">
        <v>556</v>
      </c>
      <c r="F336" t="s">
        <v>152</v>
      </c>
      <c r="G336" t="s">
        <v>1416</v>
      </c>
      <c r="H336" s="5" t="s">
        <v>1417</v>
      </c>
      <c r="J336" t="s">
        <v>1418</v>
      </c>
      <c r="K336" t="s">
        <v>132</v>
      </c>
      <c r="L336">
        <v>3248811</v>
      </c>
      <c r="M336">
        <v>30</v>
      </c>
      <c r="N336">
        <v>3246</v>
      </c>
      <c r="O336" t="s">
        <v>133</v>
      </c>
      <c r="P336">
        <v>0</v>
      </c>
      <c r="Q336">
        <v>0</v>
      </c>
      <c r="R336">
        <v>0</v>
      </c>
      <c r="S336" t="s">
        <v>134</v>
      </c>
      <c r="T336" t="s">
        <v>127</v>
      </c>
      <c r="U336" t="s">
        <v>127</v>
      </c>
      <c r="V336" s="1">
        <v>43555.041666666664</v>
      </c>
      <c r="W336" s="1">
        <v>43555.041666666664</v>
      </c>
      <c r="X336" t="s">
        <v>467</v>
      </c>
      <c r="Z336">
        <v>2016</v>
      </c>
      <c r="AY336" s="1"/>
      <c r="AZ336" s="1"/>
    </row>
    <row r="337" spans="1:52" x14ac:dyDescent="0.3">
      <c r="A337" t="s">
        <v>1419</v>
      </c>
      <c r="B337" t="s">
        <v>27</v>
      </c>
      <c r="C337" t="s">
        <v>127</v>
      </c>
      <c r="D337" t="s">
        <v>28</v>
      </c>
      <c r="E337" t="s">
        <v>1301</v>
      </c>
      <c r="F337" t="s">
        <v>152</v>
      </c>
      <c r="G337" t="s">
        <v>1420</v>
      </c>
      <c r="H337" s="5" t="s">
        <v>1421</v>
      </c>
      <c r="J337" t="s">
        <v>1422</v>
      </c>
      <c r="K337" t="s">
        <v>132</v>
      </c>
      <c r="L337">
        <v>3026284</v>
      </c>
      <c r="M337">
        <v>19</v>
      </c>
      <c r="N337">
        <v>3018</v>
      </c>
      <c r="O337" t="s">
        <v>133</v>
      </c>
      <c r="P337">
        <v>0</v>
      </c>
      <c r="Q337">
        <v>0</v>
      </c>
      <c r="R337">
        <v>0</v>
      </c>
      <c r="S337" t="s">
        <v>134</v>
      </c>
      <c r="T337" t="s">
        <v>127</v>
      </c>
      <c r="U337" t="s">
        <v>127</v>
      </c>
      <c r="V337" s="1">
        <v>43555.041666666664</v>
      </c>
      <c r="W337" s="1">
        <v>43555.041666666664</v>
      </c>
      <c r="X337" t="s">
        <v>467</v>
      </c>
      <c r="Z337">
        <v>2016</v>
      </c>
      <c r="AY337" s="1"/>
      <c r="AZ337" s="1"/>
    </row>
    <row r="338" spans="1:52" x14ac:dyDescent="0.3">
      <c r="A338" t="s">
        <v>1423</v>
      </c>
      <c r="B338" t="s">
        <v>27</v>
      </c>
      <c r="C338" t="s">
        <v>127</v>
      </c>
      <c r="D338" t="s">
        <v>28</v>
      </c>
      <c r="E338" t="s">
        <v>556</v>
      </c>
      <c r="F338" t="s">
        <v>152</v>
      </c>
      <c r="G338" t="s">
        <v>1424</v>
      </c>
      <c r="H338" s="5" t="s">
        <v>1425</v>
      </c>
      <c r="J338" t="s">
        <v>1426</v>
      </c>
      <c r="K338" t="s">
        <v>132</v>
      </c>
      <c r="L338">
        <v>3199286</v>
      </c>
      <c r="M338">
        <v>28</v>
      </c>
      <c r="N338">
        <v>3204</v>
      </c>
      <c r="O338" t="s">
        <v>133</v>
      </c>
      <c r="P338">
        <v>0</v>
      </c>
      <c r="Q338">
        <v>0</v>
      </c>
      <c r="R338">
        <v>0</v>
      </c>
      <c r="S338" t="s">
        <v>134</v>
      </c>
      <c r="T338" t="s">
        <v>127</v>
      </c>
      <c r="U338" t="s">
        <v>127</v>
      </c>
      <c r="V338" s="1">
        <v>43555.041666666664</v>
      </c>
      <c r="W338" s="1">
        <v>43555.041666666664</v>
      </c>
      <c r="X338" t="s">
        <v>467</v>
      </c>
      <c r="Z338">
        <v>2016</v>
      </c>
      <c r="AY338" s="1"/>
      <c r="AZ338" s="1"/>
    </row>
    <row r="339" spans="1:52" x14ac:dyDescent="0.3">
      <c r="A339" t="s">
        <v>1427</v>
      </c>
      <c r="B339" t="s">
        <v>27</v>
      </c>
      <c r="C339" t="s">
        <v>127</v>
      </c>
      <c r="D339" t="s">
        <v>28</v>
      </c>
      <c r="E339" t="s">
        <v>556</v>
      </c>
      <c r="F339" t="s">
        <v>152</v>
      </c>
      <c r="G339" t="s">
        <v>1428</v>
      </c>
      <c r="H339" s="5" t="s">
        <v>1429</v>
      </c>
      <c r="J339" t="s">
        <v>1430</v>
      </c>
      <c r="K339" t="s">
        <v>132</v>
      </c>
      <c r="L339">
        <v>3217887</v>
      </c>
      <c r="M339">
        <v>38</v>
      </c>
      <c r="N339">
        <v>3227</v>
      </c>
      <c r="O339" t="s">
        <v>133</v>
      </c>
      <c r="P339">
        <v>0</v>
      </c>
      <c r="Q339">
        <v>0</v>
      </c>
      <c r="R339">
        <v>0</v>
      </c>
      <c r="S339" t="s">
        <v>134</v>
      </c>
      <c r="T339" t="s">
        <v>127</v>
      </c>
      <c r="U339" t="s">
        <v>127</v>
      </c>
      <c r="V339" s="1">
        <v>43555.041666666664</v>
      </c>
      <c r="W339" s="1">
        <v>43555.041666666664</v>
      </c>
      <c r="X339" t="s">
        <v>467</v>
      </c>
      <c r="Z339">
        <v>2016</v>
      </c>
      <c r="AY339" s="1"/>
      <c r="AZ339" s="1"/>
    </row>
    <row r="340" spans="1:52" x14ac:dyDescent="0.3">
      <c r="A340" t="s">
        <v>1431</v>
      </c>
      <c r="B340" t="s">
        <v>27</v>
      </c>
      <c r="C340" t="s">
        <v>127</v>
      </c>
      <c r="D340" t="s">
        <v>28</v>
      </c>
      <c r="E340" t="s">
        <v>1301</v>
      </c>
      <c r="F340" t="s">
        <v>152</v>
      </c>
      <c r="G340" t="s">
        <v>1432</v>
      </c>
      <c r="H340" s="5" t="s">
        <v>1433</v>
      </c>
      <c r="J340" t="s">
        <v>1434</v>
      </c>
      <c r="K340" t="s">
        <v>132</v>
      </c>
      <c r="L340">
        <v>2928919</v>
      </c>
      <c r="M340">
        <v>27</v>
      </c>
      <c r="N340">
        <v>2928</v>
      </c>
      <c r="O340" t="s">
        <v>133</v>
      </c>
      <c r="P340">
        <v>0</v>
      </c>
      <c r="Q340">
        <v>0</v>
      </c>
      <c r="R340">
        <v>0</v>
      </c>
      <c r="S340" t="s">
        <v>134</v>
      </c>
      <c r="T340" t="s">
        <v>127</v>
      </c>
      <c r="U340" t="s">
        <v>127</v>
      </c>
      <c r="V340" s="1">
        <v>43555.041666666664</v>
      </c>
      <c r="W340" s="1">
        <v>43555.041666666664</v>
      </c>
      <c r="X340" t="s">
        <v>467</v>
      </c>
      <c r="Z340">
        <v>2016</v>
      </c>
      <c r="AY340" s="1"/>
      <c r="AZ340" s="1"/>
    </row>
    <row r="341" spans="1:52" x14ac:dyDescent="0.3">
      <c r="A341" t="s">
        <v>1435</v>
      </c>
      <c r="B341" t="s">
        <v>27</v>
      </c>
      <c r="C341" t="s">
        <v>127</v>
      </c>
      <c r="D341" t="s">
        <v>28</v>
      </c>
      <c r="E341" t="s">
        <v>556</v>
      </c>
      <c r="F341" t="s">
        <v>152</v>
      </c>
      <c r="G341" t="s">
        <v>1436</v>
      </c>
      <c r="H341" s="5" t="s">
        <v>1437</v>
      </c>
      <c r="J341" t="s">
        <v>1438</v>
      </c>
      <c r="K341" t="s">
        <v>132</v>
      </c>
      <c r="L341">
        <v>3031482</v>
      </c>
      <c r="M341">
        <v>28</v>
      </c>
      <c r="N341">
        <v>3027</v>
      </c>
      <c r="O341" t="s">
        <v>133</v>
      </c>
      <c r="P341">
        <v>0</v>
      </c>
      <c r="Q341">
        <v>0</v>
      </c>
      <c r="R341">
        <v>0</v>
      </c>
      <c r="S341" t="s">
        <v>134</v>
      </c>
      <c r="T341" t="s">
        <v>127</v>
      </c>
      <c r="U341" t="s">
        <v>127</v>
      </c>
      <c r="V341" s="1">
        <v>43555.041666666664</v>
      </c>
      <c r="W341" s="1">
        <v>43555.041666666664</v>
      </c>
      <c r="X341" t="s">
        <v>467</v>
      </c>
      <c r="Z341">
        <v>2016</v>
      </c>
      <c r="AY341" s="1"/>
      <c r="AZ341" s="1"/>
    </row>
    <row r="342" spans="1:52" x14ac:dyDescent="0.3">
      <c r="A342" t="s">
        <v>1439</v>
      </c>
      <c r="B342" t="s">
        <v>27</v>
      </c>
      <c r="C342" t="s">
        <v>127</v>
      </c>
      <c r="D342" t="s">
        <v>28</v>
      </c>
      <c r="E342" t="s">
        <v>29</v>
      </c>
      <c r="F342" t="s">
        <v>152</v>
      </c>
      <c r="G342" t="s">
        <v>1440</v>
      </c>
      <c r="H342" s="5" t="s">
        <v>1441</v>
      </c>
      <c r="J342" t="s">
        <v>1442</v>
      </c>
      <c r="K342" t="s">
        <v>1443</v>
      </c>
      <c r="L342">
        <v>3077353</v>
      </c>
      <c r="M342">
        <v>15</v>
      </c>
      <c r="N342">
        <v>3016</v>
      </c>
      <c r="O342" t="s">
        <v>133</v>
      </c>
      <c r="P342">
        <v>0</v>
      </c>
      <c r="Q342">
        <v>0</v>
      </c>
      <c r="R342">
        <v>0</v>
      </c>
      <c r="S342" t="s">
        <v>134</v>
      </c>
      <c r="T342" t="s">
        <v>127</v>
      </c>
      <c r="U342" t="s">
        <v>127</v>
      </c>
      <c r="V342" s="1">
        <v>43901.041666666664</v>
      </c>
      <c r="W342" s="1">
        <v>43551.041666666664</v>
      </c>
      <c r="X342" t="s">
        <v>1444</v>
      </c>
      <c r="Z342">
        <v>2010</v>
      </c>
      <c r="AY342" s="1"/>
      <c r="AZ342" s="1"/>
    </row>
    <row r="343" spans="1:52" x14ac:dyDescent="0.3">
      <c r="A343" t="s">
        <v>1445</v>
      </c>
      <c r="B343" t="s">
        <v>27</v>
      </c>
      <c r="C343" t="s">
        <v>127</v>
      </c>
      <c r="D343" t="s">
        <v>28</v>
      </c>
      <c r="E343" t="s">
        <v>29</v>
      </c>
      <c r="F343" t="s">
        <v>152</v>
      </c>
      <c r="G343" t="s">
        <v>1446</v>
      </c>
      <c r="H343" s="5" t="s">
        <v>1447</v>
      </c>
      <c r="J343" t="s">
        <v>1448</v>
      </c>
      <c r="K343" t="s">
        <v>132</v>
      </c>
      <c r="L343">
        <v>3088043</v>
      </c>
      <c r="M343">
        <v>19</v>
      </c>
      <c r="N343">
        <v>3041</v>
      </c>
      <c r="O343" t="s">
        <v>133</v>
      </c>
      <c r="P343">
        <v>0</v>
      </c>
      <c r="Q343">
        <v>0</v>
      </c>
      <c r="R343">
        <v>0</v>
      </c>
      <c r="S343" t="s">
        <v>134</v>
      </c>
      <c r="T343" t="s">
        <v>127</v>
      </c>
      <c r="U343" t="s">
        <v>127</v>
      </c>
      <c r="V343" s="1">
        <v>43551.041666666664</v>
      </c>
      <c r="W343" s="1">
        <v>43551.041666666664</v>
      </c>
      <c r="X343" t="s">
        <v>1449</v>
      </c>
      <c r="Z343">
        <v>2015</v>
      </c>
      <c r="AY343" s="1"/>
      <c r="AZ343" s="1"/>
    </row>
    <row r="344" spans="1:52" x14ac:dyDescent="0.3">
      <c r="A344" t="s">
        <v>1450</v>
      </c>
      <c r="B344" t="s">
        <v>27</v>
      </c>
      <c r="C344" t="s">
        <v>127</v>
      </c>
      <c r="D344" t="s">
        <v>28</v>
      </c>
      <c r="E344" t="s">
        <v>29</v>
      </c>
      <c r="F344" t="s">
        <v>152</v>
      </c>
      <c r="G344" t="s">
        <v>1451</v>
      </c>
      <c r="H344" s="5" t="s">
        <v>1452</v>
      </c>
      <c r="J344" t="s">
        <v>1453</v>
      </c>
      <c r="K344" t="s">
        <v>132</v>
      </c>
      <c r="L344">
        <v>3128545</v>
      </c>
      <c r="M344">
        <v>22</v>
      </c>
      <c r="N344">
        <v>3083</v>
      </c>
      <c r="O344" t="s">
        <v>133</v>
      </c>
      <c r="P344">
        <v>0</v>
      </c>
      <c r="Q344">
        <v>0</v>
      </c>
      <c r="R344">
        <v>0</v>
      </c>
      <c r="S344" t="s">
        <v>134</v>
      </c>
      <c r="T344" t="s">
        <v>127</v>
      </c>
      <c r="U344" t="s">
        <v>127</v>
      </c>
      <c r="V344" s="1">
        <v>43551.041666666664</v>
      </c>
      <c r="W344" s="1">
        <v>43551.041666666664</v>
      </c>
      <c r="X344" t="s">
        <v>135</v>
      </c>
      <c r="Y344" t="s">
        <v>797</v>
      </c>
      <c r="Z344">
        <v>2014</v>
      </c>
      <c r="AY344" s="1"/>
      <c r="AZ344" s="1"/>
    </row>
    <row r="345" spans="1:52" x14ac:dyDescent="0.3">
      <c r="A345" t="s">
        <v>1454</v>
      </c>
      <c r="B345" t="s">
        <v>27</v>
      </c>
      <c r="C345" t="s">
        <v>127</v>
      </c>
      <c r="D345" t="s">
        <v>28</v>
      </c>
      <c r="E345" t="s">
        <v>29</v>
      </c>
      <c r="F345" t="s">
        <v>152</v>
      </c>
      <c r="G345" t="s">
        <v>1455</v>
      </c>
      <c r="H345" s="5" t="s">
        <v>1456</v>
      </c>
      <c r="J345" t="s">
        <v>1457</v>
      </c>
      <c r="K345" t="s">
        <v>1458</v>
      </c>
      <c r="L345">
        <v>3085143</v>
      </c>
      <c r="M345">
        <v>23</v>
      </c>
      <c r="N345">
        <v>3047</v>
      </c>
      <c r="O345" t="s">
        <v>133</v>
      </c>
      <c r="P345">
        <v>0</v>
      </c>
      <c r="Q345">
        <v>0</v>
      </c>
      <c r="R345">
        <v>0</v>
      </c>
      <c r="S345" t="s">
        <v>134</v>
      </c>
      <c r="T345" t="s">
        <v>127</v>
      </c>
      <c r="U345" t="s">
        <v>127</v>
      </c>
      <c r="V345" s="1">
        <v>43551.041666666664</v>
      </c>
      <c r="W345" s="1">
        <v>43551.041666666664</v>
      </c>
      <c r="X345" t="s">
        <v>135</v>
      </c>
      <c r="Y345" t="s">
        <v>1459</v>
      </c>
      <c r="Z345">
        <v>2014</v>
      </c>
      <c r="AY345" s="1"/>
      <c r="AZ345" s="1"/>
    </row>
    <row r="346" spans="1:52" x14ac:dyDescent="0.3">
      <c r="A346" t="s">
        <v>1460</v>
      </c>
      <c r="B346" t="s">
        <v>27</v>
      </c>
      <c r="C346" t="s">
        <v>127</v>
      </c>
      <c r="D346" t="s">
        <v>28</v>
      </c>
      <c r="E346" t="s">
        <v>29</v>
      </c>
      <c r="F346" t="s">
        <v>152</v>
      </c>
      <c r="G346" t="s">
        <v>1461</v>
      </c>
      <c r="H346" s="5" t="s">
        <v>1462</v>
      </c>
      <c r="J346" t="s">
        <v>1463</v>
      </c>
      <c r="K346" t="s">
        <v>1458</v>
      </c>
      <c r="L346">
        <v>3135020</v>
      </c>
      <c r="M346">
        <v>21</v>
      </c>
      <c r="N346">
        <v>3091</v>
      </c>
      <c r="O346" t="s">
        <v>133</v>
      </c>
      <c r="P346">
        <v>0</v>
      </c>
      <c r="Q346">
        <v>0</v>
      </c>
      <c r="R346">
        <v>0</v>
      </c>
      <c r="S346" t="s">
        <v>134</v>
      </c>
      <c r="T346" t="s">
        <v>127</v>
      </c>
      <c r="U346" t="s">
        <v>127</v>
      </c>
      <c r="V346" s="1">
        <v>43551.041666666664</v>
      </c>
      <c r="W346" s="1">
        <v>43551.041666666664</v>
      </c>
      <c r="X346" t="s">
        <v>135</v>
      </c>
      <c r="Y346" t="s">
        <v>1459</v>
      </c>
      <c r="Z346">
        <v>2014</v>
      </c>
      <c r="AY346" s="1"/>
      <c r="AZ346" s="1"/>
    </row>
    <row r="347" spans="1:52" x14ac:dyDescent="0.3">
      <c r="A347" t="s">
        <v>1464</v>
      </c>
      <c r="B347" t="s">
        <v>27</v>
      </c>
      <c r="C347" t="s">
        <v>127</v>
      </c>
      <c r="D347" t="s">
        <v>28</v>
      </c>
      <c r="E347" t="s">
        <v>29</v>
      </c>
      <c r="F347" t="s">
        <v>152</v>
      </c>
      <c r="G347" t="s">
        <v>1465</v>
      </c>
      <c r="H347" s="5" t="s">
        <v>1466</v>
      </c>
      <c r="J347" t="s">
        <v>1467</v>
      </c>
      <c r="K347" t="s">
        <v>1458</v>
      </c>
      <c r="L347">
        <v>3134812</v>
      </c>
      <c r="M347">
        <v>23</v>
      </c>
      <c r="N347">
        <v>3092</v>
      </c>
      <c r="O347" t="s">
        <v>133</v>
      </c>
      <c r="P347">
        <v>0</v>
      </c>
      <c r="Q347">
        <v>0</v>
      </c>
      <c r="R347">
        <v>0</v>
      </c>
      <c r="S347" t="s">
        <v>134</v>
      </c>
      <c r="T347" t="s">
        <v>127</v>
      </c>
      <c r="U347" t="s">
        <v>127</v>
      </c>
      <c r="V347" s="1">
        <v>43551.041666666664</v>
      </c>
      <c r="W347" s="1">
        <v>43551.041666666664</v>
      </c>
      <c r="X347" t="s">
        <v>135</v>
      </c>
      <c r="Y347" t="s">
        <v>1459</v>
      </c>
      <c r="Z347">
        <v>2014</v>
      </c>
      <c r="AY347" s="1"/>
      <c r="AZ347" s="1"/>
    </row>
    <row r="348" spans="1:52" x14ac:dyDescent="0.3">
      <c r="A348" t="s">
        <v>1468</v>
      </c>
      <c r="B348" t="s">
        <v>27</v>
      </c>
      <c r="C348" t="s">
        <v>127</v>
      </c>
      <c r="D348" t="s">
        <v>28</v>
      </c>
      <c r="E348" t="s">
        <v>29</v>
      </c>
      <c r="F348" t="s">
        <v>152</v>
      </c>
      <c r="G348" t="s">
        <v>1469</v>
      </c>
      <c r="H348" s="5" t="s">
        <v>1470</v>
      </c>
      <c r="J348" t="s">
        <v>1471</v>
      </c>
      <c r="K348" t="s">
        <v>1458</v>
      </c>
      <c r="L348">
        <v>3134504</v>
      </c>
      <c r="M348">
        <v>19</v>
      </c>
      <c r="N348">
        <v>3088</v>
      </c>
      <c r="O348" t="s">
        <v>133</v>
      </c>
      <c r="P348">
        <v>0</v>
      </c>
      <c r="Q348">
        <v>0</v>
      </c>
      <c r="R348">
        <v>0</v>
      </c>
      <c r="S348" t="s">
        <v>134</v>
      </c>
      <c r="T348" t="s">
        <v>127</v>
      </c>
      <c r="U348" t="s">
        <v>127</v>
      </c>
      <c r="V348" s="1">
        <v>43551.041666666664</v>
      </c>
      <c r="W348" s="1">
        <v>43551.041666666664</v>
      </c>
      <c r="X348" t="s">
        <v>135</v>
      </c>
      <c r="Y348" t="s">
        <v>1459</v>
      </c>
      <c r="Z348">
        <v>2014</v>
      </c>
      <c r="AY348" s="1"/>
      <c r="AZ348" s="1"/>
    </row>
    <row r="349" spans="1:52" x14ac:dyDescent="0.3">
      <c r="A349" t="s">
        <v>1472</v>
      </c>
      <c r="B349" t="s">
        <v>27</v>
      </c>
      <c r="C349" t="s">
        <v>127</v>
      </c>
      <c r="D349" t="s">
        <v>28</v>
      </c>
      <c r="E349" t="s">
        <v>29</v>
      </c>
      <c r="F349" t="s">
        <v>152</v>
      </c>
      <c r="G349" t="s">
        <v>1473</v>
      </c>
      <c r="H349" s="5" t="s">
        <v>1474</v>
      </c>
      <c r="J349" t="s">
        <v>1475</v>
      </c>
      <c r="K349" t="s">
        <v>1476</v>
      </c>
      <c r="L349">
        <v>3045885</v>
      </c>
      <c r="M349">
        <v>16</v>
      </c>
      <c r="N349">
        <v>3029</v>
      </c>
      <c r="O349" t="s">
        <v>133</v>
      </c>
      <c r="P349">
        <v>0</v>
      </c>
      <c r="Q349">
        <v>0</v>
      </c>
      <c r="R349">
        <v>0</v>
      </c>
      <c r="S349" t="s">
        <v>134</v>
      </c>
      <c r="T349" t="s">
        <v>127</v>
      </c>
      <c r="U349" t="s">
        <v>127</v>
      </c>
      <c r="V349" s="1">
        <v>43551.041666666664</v>
      </c>
      <c r="W349" s="1">
        <v>43551.041666666664</v>
      </c>
      <c r="X349" t="s">
        <v>135</v>
      </c>
      <c r="Y349" t="s">
        <v>797</v>
      </c>
      <c r="Z349">
        <v>2013</v>
      </c>
      <c r="AY349" s="1"/>
      <c r="AZ349" s="1"/>
    </row>
    <row r="350" spans="1:52" x14ac:dyDescent="0.3">
      <c r="A350" t="s">
        <v>1477</v>
      </c>
      <c r="B350" t="s">
        <v>27</v>
      </c>
      <c r="C350" t="s">
        <v>127</v>
      </c>
      <c r="D350" t="s">
        <v>28</v>
      </c>
      <c r="E350" t="s">
        <v>29</v>
      </c>
      <c r="F350" t="s">
        <v>152</v>
      </c>
      <c r="G350" t="s">
        <v>1478</v>
      </c>
      <c r="H350" s="5" t="s">
        <v>1479</v>
      </c>
      <c r="J350" t="s">
        <v>1480</v>
      </c>
      <c r="K350" t="s">
        <v>1481</v>
      </c>
      <c r="L350">
        <v>3094466</v>
      </c>
      <c r="M350">
        <v>22</v>
      </c>
      <c r="N350">
        <v>3056</v>
      </c>
      <c r="O350" t="s">
        <v>133</v>
      </c>
      <c r="P350">
        <v>0</v>
      </c>
      <c r="Q350">
        <v>0</v>
      </c>
      <c r="R350">
        <v>0</v>
      </c>
      <c r="S350" t="s">
        <v>134</v>
      </c>
      <c r="T350" t="s">
        <v>127</v>
      </c>
      <c r="U350" t="s">
        <v>127</v>
      </c>
      <c r="V350" s="1">
        <v>43551.041666666664</v>
      </c>
      <c r="W350" s="1">
        <v>43551.041666666664</v>
      </c>
      <c r="X350" t="s">
        <v>135</v>
      </c>
      <c r="Y350" t="s">
        <v>1317</v>
      </c>
      <c r="Z350">
        <v>2014</v>
      </c>
      <c r="AY350" s="1"/>
      <c r="AZ350" s="1"/>
    </row>
    <row r="351" spans="1:52" x14ac:dyDescent="0.3">
      <c r="A351" s="3" t="s">
        <v>1482</v>
      </c>
      <c r="B351" s="3" t="s">
        <v>27</v>
      </c>
      <c r="C351" s="3" t="s">
        <v>127</v>
      </c>
      <c r="D351" s="3" t="s">
        <v>28</v>
      </c>
      <c r="E351" s="3" t="s">
        <v>29</v>
      </c>
      <c r="F351" s="3" t="s">
        <v>152</v>
      </c>
      <c r="G351" s="3" t="s">
        <v>1483</v>
      </c>
      <c r="H351" s="3"/>
      <c r="I351" s="3"/>
      <c r="J351" s="3" t="s">
        <v>1484</v>
      </c>
      <c r="K351" s="3" t="s">
        <v>743</v>
      </c>
      <c r="L351" s="3">
        <v>3150361</v>
      </c>
      <c r="M351" s="3">
        <v>41</v>
      </c>
      <c r="N351" s="3">
        <v>3132</v>
      </c>
      <c r="O351" s="3" t="s">
        <v>133</v>
      </c>
      <c r="P351" s="3">
        <v>0</v>
      </c>
      <c r="Q351" s="3">
        <v>0</v>
      </c>
      <c r="R351" s="3">
        <v>0</v>
      </c>
      <c r="S351" s="3" t="s">
        <v>134</v>
      </c>
      <c r="T351" s="3" t="s">
        <v>127</v>
      </c>
      <c r="U351" s="3" t="s">
        <v>127</v>
      </c>
      <c r="V351" s="4">
        <v>43551.041666666664</v>
      </c>
      <c r="W351" s="4">
        <v>43551.041666666664</v>
      </c>
      <c r="X351" s="3"/>
      <c r="Y351" s="3"/>
      <c r="Z351" s="3"/>
      <c r="AY351" s="1"/>
      <c r="AZ351" s="1"/>
    </row>
    <row r="352" spans="1:52" x14ac:dyDescent="0.3">
      <c r="A352" t="s">
        <v>1485</v>
      </c>
      <c r="B352" t="s">
        <v>27</v>
      </c>
      <c r="C352" t="s">
        <v>127</v>
      </c>
      <c r="D352" t="s">
        <v>28</v>
      </c>
      <c r="E352" t="s">
        <v>29</v>
      </c>
      <c r="F352" t="s">
        <v>152</v>
      </c>
      <c r="G352" t="s">
        <v>1486</v>
      </c>
      <c r="H352" s="5" t="s">
        <v>1487</v>
      </c>
      <c r="J352" t="s">
        <v>1488</v>
      </c>
      <c r="K352" t="s">
        <v>1489</v>
      </c>
      <c r="L352">
        <v>2885602</v>
      </c>
      <c r="M352">
        <v>38</v>
      </c>
      <c r="N352">
        <v>2855</v>
      </c>
      <c r="O352" t="s">
        <v>133</v>
      </c>
      <c r="P352">
        <v>0</v>
      </c>
      <c r="Q352">
        <v>0</v>
      </c>
      <c r="R352">
        <v>0</v>
      </c>
      <c r="S352" t="s">
        <v>134</v>
      </c>
      <c r="T352" t="s">
        <v>127</v>
      </c>
      <c r="U352" t="s">
        <v>127</v>
      </c>
      <c r="V352" s="1">
        <v>43901.041666666664</v>
      </c>
      <c r="W352" s="1">
        <v>43551.041666666664</v>
      </c>
      <c r="X352" t="s">
        <v>135</v>
      </c>
      <c r="Y352" t="s">
        <v>146</v>
      </c>
      <c r="Z352">
        <v>2012</v>
      </c>
      <c r="AY352" s="1"/>
      <c r="AZ352" s="1"/>
    </row>
    <row r="353" spans="1:52" x14ac:dyDescent="0.3">
      <c r="A353" t="s">
        <v>1490</v>
      </c>
      <c r="B353" t="s">
        <v>27</v>
      </c>
      <c r="C353" t="s">
        <v>127</v>
      </c>
      <c r="D353" t="s">
        <v>28</v>
      </c>
      <c r="E353" t="s">
        <v>29</v>
      </c>
      <c r="F353" t="s">
        <v>152</v>
      </c>
      <c r="G353" t="s">
        <v>1491</v>
      </c>
      <c r="H353" s="5" t="s">
        <v>1492</v>
      </c>
      <c r="J353" t="s">
        <v>1493</v>
      </c>
      <c r="K353" t="s">
        <v>1494</v>
      </c>
      <c r="L353">
        <v>3030764</v>
      </c>
      <c r="M353">
        <v>38</v>
      </c>
      <c r="N353">
        <v>3003</v>
      </c>
      <c r="O353" t="s">
        <v>133</v>
      </c>
      <c r="P353">
        <v>0</v>
      </c>
      <c r="Q353">
        <v>0</v>
      </c>
      <c r="R353">
        <v>0</v>
      </c>
      <c r="S353" t="s">
        <v>134</v>
      </c>
      <c r="T353" t="s">
        <v>127</v>
      </c>
      <c r="U353" t="s">
        <v>127</v>
      </c>
      <c r="V353" s="1">
        <v>43901.041666666664</v>
      </c>
      <c r="W353" s="1">
        <v>43551.041666666664</v>
      </c>
      <c r="X353" t="s">
        <v>135</v>
      </c>
      <c r="Y353" t="s">
        <v>190</v>
      </c>
      <c r="Z353">
        <v>2010</v>
      </c>
      <c r="AY353" s="1"/>
      <c r="AZ353" s="1"/>
    </row>
    <row r="354" spans="1:52" x14ac:dyDescent="0.3">
      <c r="A354" s="3" t="s">
        <v>1495</v>
      </c>
      <c r="B354" s="3" t="s">
        <v>27</v>
      </c>
      <c r="C354" s="3" t="s">
        <v>127</v>
      </c>
      <c r="D354" s="3" t="s">
        <v>28</v>
      </c>
      <c r="E354" s="3" t="s">
        <v>29</v>
      </c>
      <c r="F354" s="3" t="s">
        <v>152</v>
      </c>
      <c r="G354" s="3" t="s">
        <v>1496</v>
      </c>
      <c r="H354" s="3"/>
      <c r="I354" s="3"/>
      <c r="J354" s="3" t="s">
        <v>1497</v>
      </c>
      <c r="K354" s="3" t="s">
        <v>1498</v>
      </c>
      <c r="L354" s="3">
        <v>2971040</v>
      </c>
      <c r="M354" s="3">
        <v>25</v>
      </c>
      <c r="N354" s="3">
        <v>2938</v>
      </c>
      <c r="O354" s="3" t="s">
        <v>133</v>
      </c>
      <c r="P354" s="3">
        <v>0</v>
      </c>
      <c r="Q354" s="3">
        <v>0</v>
      </c>
      <c r="R354" s="3">
        <v>0</v>
      </c>
      <c r="S354" s="3" t="s">
        <v>134</v>
      </c>
      <c r="T354" s="3" t="s">
        <v>127</v>
      </c>
      <c r="U354" s="3" t="s">
        <v>127</v>
      </c>
      <c r="V354" s="4">
        <v>43901.041666666664</v>
      </c>
      <c r="W354" s="4">
        <v>43551.041666666664</v>
      </c>
      <c r="X354" s="3"/>
      <c r="Y354" s="3"/>
      <c r="Z354" s="3"/>
      <c r="AY354" s="1"/>
      <c r="AZ354" s="1"/>
    </row>
    <row r="355" spans="1:52" x14ac:dyDescent="0.3">
      <c r="A355" s="3" t="s">
        <v>1499</v>
      </c>
      <c r="B355" s="3" t="s">
        <v>27</v>
      </c>
      <c r="C355" s="3" t="s">
        <v>127</v>
      </c>
      <c r="D355" s="3" t="s">
        <v>28</v>
      </c>
      <c r="E355" s="3" t="s">
        <v>29</v>
      </c>
      <c r="F355" s="3" t="s">
        <v>152</v>
      </c>
      <c r="G355" s="3" t="s">
        <v>1500</v>
      </c>
      <c r="H355" s="3"/>
      <c r="I355" s="3"/>
      <c r="J355" s="3" t="s">
        <v>1501</v>
      </c>
      <c r="K355" s="3" t="s">
        <v>1502</v>
      </c>
      <c r="L355" s="3">
        <v>3178578</v>
      </c>
      <c r="M355" s="3">
        <v>17</v>
      </c>
      <c r="N355" s="3">
        <v>3175</v>
      </c>
      <c r="O355" s="3" t="s">
        <v>133</v>
      </c>
      <c r="P355" s="3">
        <v>0</v>
      </c>
      <c r="Q355" s="3">
        <v>0</v>
      </c>
      <c r="R355" s="3">
        <v>0</v>
      </c>
      <c r="S355" s="3" t="s">
        <v>134</v>
      </c>
      <c r="T355" s="3" t="s">
        <v>127</v>
      </c>
      <c r="U355" s="3" t="s">
        <v>127</v>
      </c>
      <c r="V355" s="4">
        <v>43901.041666666664</v>
      </c>
      <c r="W355" s="4">
        <v>43551.041666666664</v>
      </c>
      <c r="X355" s="3"/>
      <c r="Y355" s="3"/>
      <c r="Z355" s="3"/>
      <c r="AY355" s="1"/>
      <c r="AZ355" s="1"/>
    </row>
    <row r="356" spans="1:52" x14ac:dyDescent="0.3">
      <c r="A356" s="3" t="s">
        <v>1503</v>
      </c>
      <c r="B356" s="3" t="s">
        <v>27</v>
      </c>
      <c r="C356" s="3" t="s">
        <v>127</v>
      </c>
      <c r="D356" s="3" t="s">
        <v>28</v>
      </c>
      <c r="E356" s="3" t="s">
        <v>29</v>
      </c>
      <c r="F356" s="3" t="s">
        <v>152</v>
      </c>
      <c r="G356" s="3" t="s">
        <v>1504</v>
      </c>
      <c r="H356" s="3"/>
      <c r="I356" s="3"/>
      <c r="J356" s="3" t="s">
        <v>1505</v>
      </c>
      <c r="K356" s="3" t="s">
        <v>1506</v>
      </c>
      <c r="L356" s="3">
        <v>3016891</v>
      </c>
      <c r="M356" s="3">
        <v>35</v>
      </c>
      <c r="N356" s="3">
        <v>2998</v>
      </c>
      <c r="O356" s="3" t="s">
        <v>133</v>
      </c>
      <c r="P356" s="3">
        <v>0</v>
      </c>
      <c r="Q356" s="3">
        <v>0</v>
      </c>
      <c r="R356" s="3">
        <v>0</v>
      </c>
      <c r="S356" s="3" t="s">
        <v>134</v>
      </c>
      <c r="T356" s="3" t="s">
        <v>127</v>
      </c>
      <c r="U356" s="3" t="s">
        <v>127</v>
      </c>
      <c r="V356" s="4">
        <v>43551.041666666664</v>
      </c>
      <c r="W356" s="4">
        <v>43551.041666666664</v>
      </c>
      <c r="X356" s="3"/>
      <c r="Y356" s="3"/>
      <c r="Z356" s="3"/>
      <c r="AY356" s="1"/>
      <c r="AZ356" s="1"/>
    </row>
    <row r="357" spans="1:52" x14ac:dyDescent="0.3">
      <c r="A357" s="3" t="s">
        <v>1507</v>
      </c>
      <c r="B357" s="3" t="s">
        <v>27</v>
      </c>
      <c r="C357" s="3" t="s">
        <v>127</v>
      </c>
      <c r="D357" s="3" t="s">
        <v>28</v>
      </c>
      <c r="E357" s="3" t="s">
        <v>29</v>
      </c>
      <c r="F357" s="3" t="s">
        <v>152</v>
      </c>
      <c r="G357" s="3" t="s">
        <v>1508</v>
      </c>
      <c r="H357" s="3"/>
      <c r="I357" s="3"/>
      <c r="J357" s="3" t="s">
        <v>1509</v>
      </c>
      <c r="K357" s="3" t="s">
        <v>1506</v>
      </c>
      <c r="L357" s="3">
        <v>2978926</v>
      </c>
      <c r="M357" s="3">
        <v>27</v>
      </c>
      <c r="N357" s="3">
        <v>2984</v>
      </c>
      <c r="O357" s="3" t="s">
        <v>133</v>
      </c>
      <c r="P357" s="3">
        <v>0</v>
      </c>
      <c r="Q357" s="3">
        <v>0</v>
      </c>
      <c r="R357" s="3">
        <v>0</v>
      </c>
      <c r="S357" s="3" t="s">
        <v>134</v>
      </c>
      <c r="T357" s="3" t="s">
        <v>127</v>
      </c>
      <c r="U357" s="3" t="s">
        <v>127</v>
      </c>
      <c r="V357" s="4">
        <v>43551.041666666664</v>
      </c>
      <c r="W357" s="4">
        <v>43551.041666666664</v>
      </c>
      <c r="X357" s="3"/>
      <c r="Y357" s="3"/>
      <c r="Z357" s="3"/>
      <c r="AY357" s="1"/>
      <c r="AZ357" s="1"/>
    </row>
    <row r="358" spans="1:52" x14ac:dyDescent="0.3">
      <c r="A358" s="3" t="s">
        <v>1510</v>
      </c>
      <c r="B358" s="3" t="s">
        <v>27</v>
      </c>
      <c r="C358" s="3" t="s">
        <v>127</v>
      </c>
      <c r="D358" s="3" t="s">
        <v>28</v>
      </c>
      <c r="E358" s="3" t="s">
        <v>29</v>
      </c>
      <c r="F358" s="3" t="s">
        <v>152</v>
      </c>
      <c r="G358" s="3" t="s">
        <v>1511</v>
      </c>
      <c r="H358" s="3"/>
      <c r="I358" s="3"/>
      <c r="J358" s="3" t="s">
        <v>1512</v>
      </c>
      <c r="K358" s="3" t="s">
        <v>806</v>
      </c>
      <c r="L358" s="3">
        <v>3136554</v>
      </c>
      <c r="M358" s="3">
        <v>16</v>
      </c>
      <c r="N358" s="3">
        <v>3091</v>
      </c>
      <c r="O358" s="3" t="s">
        <v>133</v>
      </c>
      <c r="P358" s="3">
        <v>0</v>
      </c>
      <c r="Q358" s="3">
        <v>0</v>
      </c>
      <c r="R358" s="3">
        <v>0</v>
      </c>
      <c r="S358" s="3" t="s">
        <v>134</v>
      </c>
      <c r="T358" s="3" t="s">
        <v>127</v>
      </c>
      <c r="U358" s="3" t="s">
        <v>127</v>
      </c>
      <c r="V358" s="4">
        <v>43901.041666666664</v>
      </c>
      <c r="W358" s="4">
        <v>43551.041666666664</v>
      </c>
      <c r="X358" s="3"/>
      <c r="Y358" s="3"/>
      <c r="Z358" s="3"/>
      <c r="AY358" s="1"/>
      <c r="AZ358" s="1"/>
    </row>
    <row r="359" spans="1:52" x14ac:dyDescent="0.3">
      <c r="A359" t="s">
        <v>1513</v>
      </c>
      <c r="B359" t="s">
        <v>27</v>
      </c>
      <c r="C359" t="s">
        <v>127</v>
      </c>
      <c r="D359" t="s">
        <v>28</v>
      </c>
      <c r="E359" t="s">
        <v>29</v>
      </c>
      <c r="F359" t="s">
        <v>152</v>
      </c>
      <c r="G359" t="s">
        <v>1514</v>
      </c>
      <c r="H359" s="5" t="s">
        <v>1515</v>
      </c>
      <c r="J359" t="s">
        <v>1516</v>
      </c>
      <c r="K359" t="s">
        <v>1517</v>
      </c>
      <c r="L359">
        <v>3040760</v>
      </c>
      <c r="M359">
        <v>21</v>
      </c>
      <c r="N359">
        <v>3003</v>
      </c>
      <c r="O359" t="s">
        <v>133</v>
      </c>
      <c r="P359">
        <v>0</v>
      </c>
      <c r="Q359">
        <v>0</v>
      </c>
      <c r="R359">
        <v>0</v>
      </c>
      <c r="S359" t="s">
        <v>134</v>
      </c>
      <c r="T359" t="s">
        <v>127</v>
      </c>
      <c r="U359" t="s">
        <v>127</v>
      </c>
      <c r="V359" s="1">
        <v>43901.041666666664</v>
      </c>
      <c r="W359" s="1">
        <v>43551.041666666664</v>
      </c>
      <c r="X359" t="s">
        <v>135</v>
      </c>
      <c r="Y359" t="s">
        <v>1518</v>
      </c>
      <c r="Z359">
        <v>2003</v>
      </c>
      <c r="AY359" s="1"/>
      <c r="AZ359" s="1"/>
    </row>
    <row r="360" spans="1:52" x14ac:dyDescent="0.3">
      <c r="A360" s="3" t="s">
        <v>1519</v>
      </c>
      <c r="B360" s="3" t="s">
        <v>27</v>
      </c>
      <c r="C360" s="3" t="s">
        <v>127</v>
      </c>
      <c r="D360" s="3" t="s">
        <v>28</v>
      </c>
      <c r="E360" s="3" t="s">
        <v>29</v>
      </c>
      <c r="F360" s="3" t="s">
        <v>152</v>
      </c>
      <c r="G360" s="3" t="s">
        <v>1520</v>
      </c>
      <c r="H360" s="3"/>
      <c r="I360" s="3"/>
      <c r="J360" s="3" t="s">
        <v>1521</v>
      </c>
      <c r="K360" s="3" t="s">
        <v>806</v>
      </c>
      <c r="L360" s="3">
        <v>2997474</v>
      </c>
      <c r="M360" s="3">
        <v>30</v>
      </c>
      <c r="N360" s="3">
        <v>2975</v>
      </c>
      <c r="O360" s="3" t="s">
        <v>133</v>
      </c>
      <c r="P360" s="3">
        <v>0</v>
      </c>
      <c r="Q360" s="3">
        <v>0</v>
      </c>
      <c r="R360" s="3">
        <v>0</v>
      </c>
      <c r="S360" s="3" t="s">
        <v>134</v>
      </c>
      <c r="T360" s="3" t="s">
        <v>127</v>
      </c>
      <c r="U360" s="3" t="s">
        <v>127</v>
      </c>
      <c r="V360" s="4">
        <v>43901.041666666664</v>
      </c>
      <c r="W360" s="4">
        <v>43551.041666666664</v>
      </c>
      <c r="X360" s="3"/>
      <c r="Y360" s="3"/>
      <c r="Z360" s="3"/>
      <c r="AY360" s="1"/>
      <c r="AZ360" s="1"/>
    </row>
    <row r="361" spans="1:52" x14ac:dyDescent="0.3">
      <c r="A361" s="3" t="s">
        <v>1522</v>
      </c>
      <c r="B361" s="3" t="s">
        <v>27</v>
      </c>
      <c r="C361" s="3" t="s">
        <v>127</v>
      </c>
      <c r="D361" s="3" t="s">
        <v>28</v>
      </c>
      <c r="E361" s="3" t="s">
        <v>29</v>
      </c>
      <c r="F361" s="3" t="s">
        <v>152</v>
      </c>
      <c r="G361" s="3" t="s">
        <v>1523</v>
      </c>
      <c r="H361" s="3"/>
      <c r="I361" s="3"/>
      <c r="J361" s="3" t="s">
        <v>1524</v>
      </c>
      <c r="K361" s="3" t="s">
        <v>806</v>
      </c>
      <c r="L361" s="3">
        <v>3057189</v>
      </c>
      <c r="M361" s="3">
        <v>26</v>
      </c>
      <c r="N361" s="3">
        <v>3031</v>
      </c>
      <c r="O361" s="3" t="s">
        <v>133</v>
      </c>
      <c r="P361" s="3">
        <v>0</v>
      </c>
      <c r="Q361" s="3">
        <v>0</v>
      </c>
      <c r="R361" s="3">
        <v>0</v>
      </c>
      <c r="S361" s="3" t="s">
        <v>134</v>
      </c>
      <c r="T361" s="3" t="s">
        <v>127</v>
      </c>
      <c r="U361" s="3" t="s">
        <v>127</v>
      </c>
      <c r="V361" s="4">
        <v>43901.041666666664</v>
      </c>
      <c r="W361" s="4">
        <v>43551.041666666664</v>
      </c>
      <c r="X361" s="3"/>
      <c r="Y361" s="3"/>
      <c r="Z361" s="3"/>
      <c r="AY361" s="1"/>
      <c r="AZ361" s="1"/>
    </row>
    <row r="362" spans="1:52" x14ac:dyDescent="0.3">
      <c r="A362" t="s">
        <v>1525</v>
      </c>
      <c r="B362" t="s">
        <v>27</v>
      </c>
      <c r="C362" t="s">
        <v>127</v>
      </c>
      <c r="D362" t="s">
        <v>28</v>
      </c>
      <c r="E362" t="s">
        <v>29</v>
      </c>
      <c r="F362" t="s">
        <v>152</v>
      </c>
      <c r="G362" t="s">
        <v>1526</v>
      </c>
      <c r="H362" s="5" t="s">
        <v>1527</v>
      </c>
      <c r="J362" t="s">
        <v>1528</v>
      </c>
      <c r="K362" t="s">
        <v>1529</v>
      </c>
      <c r="L362">
        <v>3176156</v>
      </c>
      <c r="M362">
        <v>19</v>
      </c>
      <c r="N362">
        <v>3206</v>
      </c>
      <c r="O362" t="s">
        <v>133</v>
      </c>
      <c r="P362">
        <v>0</v>
      </c>
      <c r="Q362">
        <v>0</v>
      </c>
      <c r="R362">
        <v>0</v>
      </c>
      <c r="S362" t="s">
        <v>134</v>
      </c>
      <c r="T362" t="s">
        <v>127</v>
      </c>
      <c r="U362" t="s">
        <v>127</v>
      </c>
      <c r="V362" s="1">
        <v>43901.041666666664</v>
      </c>
      <c r="W362" s="1">
        <v>43551.041666666664</v>
      </c>
      <c r="X362" t="s">
        <v>1444</v>
      </c>
      <c r="Z362">
        <v>2003</v>
      </c>
      <c r="AY362" s="1"/>
      <c r="AZ362" s="1"/>
    </row>
    <row r="363" spans="1:52" x14ac:dyDescent="0.3">
      <c r="A363" s="3" t="s">
        <v>1530</v>
      </c>
      <c r="B363" s="3" t="s">
        <v>27</v>
      </c>
      <c r="C363" s="3" t="s">
        <v>127</v>
      </c>
      <c r="D363" s="3" t="s">
        <v>28</v>
      </c>
      <c r="E363" s="3" t="s">
        <v>29</v>
      </c>
      <c r="F363" s="3" t="s">
        <v>152</v>
      </c>
      <c r="G363" s="3" t="s">
        <v>1531</v>
      </c>
      <c r="H363" s="3"/>
      <c r="I363" s="3"/>
      <c r="J363" s="3" t="s">
        <v>1532</v>
      </c>
      <c r="K363" s="3" t="s">
        <v>806</v>
      </c>
      <c r="L363" s="3">
        <v>3102116</v>
      </c>
      <c r="M363" s="3">
        <v>20</v>
      </c>
      <c r="N363" s="3">
        <v>3058</v>
      </c>
      <c r="O363" s="3" t="s">
        <v>133</v>
      </c>
      <c r="P363" s="3">
        <v>0</v>
      </c>
      <c r="Q363" s="3">
        <v>0</v>
      </c>
      <c r="R363" s="3">
        <v>0</v>
      </c>
      <c r="S363" s="3" t="s">
        <v>134</v>
      </c>
      <c r="T363" s="3" t="s">
        <v>127</v>
      </c>
      <c r="U363" s="3" t="s">
        <v>127</v>
      </c>
      <c r="V363" s="4">
        <v>43901.041666666664</v>
      </c>
      <c r="W363" s="4">
        <v>43551.041666666664</v>
      </c>
      <c r="X363" s="3"/>
      <c r="Y363" s="3"/>
      <c r="Z363" s="3"/>
      <c r="AY363" s="1"/>
      <c r="AZ363" s="1"/>
    </row>
    <row r="364" spans="1:52" x14ac:dyDescent="0.3">
      <c r="A364" s="3" t="s">
        <v>1533</v>
      </c>
      <c r="B364" s="3" t="s">
        <v>27</v>
      </c>
      <c r="C364" s="3" t="s">
        <v>127</v>
      </c>
      <c r="D364" s="3" t="s">
        <v>28</v>
      </c>
      <c r="E364" s="3" t="s">
        <v>29</v>
      </c>
      <c r="F364" s="3" t="s">
        <v>152</v>
      </c>
      <c r="G364" s="3" t="s">
        <v>1534</v>
      </c>
      <c r="H364" s="3"/>
      <c r="I364" s="3"/>
      <c r="J364" s="3" t="s">
        <v>1535</v>
      </c>
      <c r="K364" s="3" t="s">
        <v>828</v>
      </c>
      <c r="L364" s="3">
        <v>3135631</v>
      </c>
      <c r="M364" s="3">
        <v>18</v>
      </c>
      <c r="N364" s="3">
        <v>3088</v>
      </c>
      <c r="O364" s="3" t="s">
        <v>133</v>
      </c>
      <c r="P364" s="3">
        <v>0</v>
      </c>
      <c r="Q364" s="3">
        <v>0</v>
      </c>
      <c r="R364" s="3">
        <v>0</v>
      </c>
      <c r="S364" s="3" t="s">
        <v>134</v>
      </c>
      <c r="T364" s="3" t="s">
        <v>127</v>
      </c>
      <c r="U364" s="3" t="s">
        <v>127</v>
      </c>
      <c r="V364" s="4">
        <v>43901.041666666664</v>
      </c>
      <c r="W364" s="4">
        <v>43551.041666666664</v>
      </c>
      <c r="X364" s="3"/>
      <c r="Y364" s="3"/>
      <c r="Z364" s="3"/>
      <c r="AY364" s="1"/>
      <c r="AZ364" s="1"/>
    </row>
    <row r="365" spans="1:52" x14ac:dyDescent="0.3">
      <c r="A365" s="3" t="s">
        <v>1536</v>
      </c>
      <c r="B365" s="3" t="s">
        <v>27</v>
      </c>
      <c r="C365" s="3" t="s">
        <v>127</v>
      </c>
      <c r="D365" s="3" t="s">
        <v>28</v>
      </c>
      <c r="E365" s="3" t="s">
        <v>29</v>
      </c>
      <c r="F365" s="3" t="s">
        <v>152</v>
      </c>
      <c r="G365" s="3" t="s">
        <v>1537</v>
      </c>
      <c r="H365" s="3"/>
      <c r="I365" s="3"/>
      <c r="J365" s="3" t="s">
        <v>1538</v>
      </c>
      <c r="K365" s="3" t="s">
        <v>806</v>
      </c>
      <c r="L365" s="3">
        <v>3038118</v>
      </c>
      <c r="M365" s="3">
        <v>27</v>
      </c>
      <c r="N365" s="3">
        <v>3013</v>
      </c>
      <c r="O365" s="3" t="s">
        <v>133</v>
      </c>
      <c r="P365" s="3">
        <v>0</v>
      </c>
      <c r="Q365" s="3">
        <v>0</v>
      </c>
      <c r="R365" s="3">
        <v>0</v>
      </c>
      <c r="S365" s="3" t="s">
        <v>134</v>
      </c>
      <c r="T365" s="3" t="s">
        <v>127</v>
      </c>
      <c r="U365" s="3" t="s">
        <v>127</v>
      </c>
      <c r="V365" s="4">
        <v>43901.041666666664</v>
      </c>
      <c r="W365" s="4">
        <v>43551.041666666664</v>
      </c>
      <c r="X365" s="3"/>
      <c r="Y365" s="3"/>
      <c r="Z365" s="3"/>
      <c r="AY365" s="1"/>
      <c r="AZ365" s="1"/>
    </row>
    <row r="366" spans="1:52" x14ac:dyDescent="0.3">
      <c r="A366" s="8" t="s">
        <v>1539</v>
      </c>
      <c r="B366" s="8" t="s">
        <v>27</v>
      </c>
      <c r="C366" s="8" t="s">
        <v>127</v>
      </c>
      <c r="D366" s="8" t="s">
        <v>28</v>
      </c>
      <c r="E366" s="8" t="s">
        <v>29</v>
      </c>
      <c r="F366" s="8" t="s">
        <v>152</v>
      </c>
      <c r="G366" s="8" t="s">
        <v>1540</v>
      </c>
      <c r="H366" s="9" t="s">
        <v>1541</v>
      </c>
      <c r="I366" s="8"/>
      <c r="J366" s="8" t="s">
        <v>1542</v>
      </c>
      <c r="K366" s="8" t="s">
        <v>1543</v>
      </c>
      <c r="L366" s="8">
        <v>2952461</v>
      </c>
      <c r="M366" s="8">
        <v>37</v>
      </c>
      <c r="N366" s="8">
        <v>2919</v>
      </c>
      <c r="O366" s="8" t="s">
        <v>133</v>
      </c>
      <c r="P366" s="8">
        <v>0</v>
      </c>
      <c r="Q366" s="8">
        <v>0</v>
      </c>
      <c r="R366" s="8">
        <v>0</v>
      </c>
      <c r="S366" s="8" t="s">
        <v>134</v>
      </c>
      <c r="T366" s="8" t="s">
        <v>127</v>
      </c>
      <c r="U366" s="8" t="s">
        <v>127</v>
      </c>
      <c r="V366" s="10">
        <v>43551.041666666664</v>
      </c>
      <c r="W366" s="10">
        <v>43551.041666666664</v>
      </c>
      <c r="X366" s="8" t="s">
        <v>204</v>
      </c>
      <c r="Y366" s="8"/>
      <c r="Z366" s="8">
        <v>2014</v>
      </c>
      <c r="AY366" s="1"/>
      <c r="AZ366" s="1"/>
    </row>
    <row r="367" spans="1:52" x14ac:dyDescent="0.3">
      <c r="A367" s="8" t="s">
        <v>1539</v>
      </c>
      <c r="B367" s="8" t="s">
        <v>27</v>
      </c>
      <c r="C367" s="8" t="s">
        <v>127</v>
      </c>
      <c r="D367" s="8" t="s">
        <v>28</v>
      </c>
      <c r="E367" s="8" t="s">
        <v>29</v>
      </c>
      <c r="F367" s="8" t="s">
        <v>152</v>
      </c>
      <c r="G367" s="8" t="s">
        <v>1540</v>
      </c>
      <c r="H367" s="9" t="s">
        <v>1544</v>
      </c>
      <c r="I367" s="8"/>
      <c r="J367" s="8" t="s">
        <v>1542</v>
      </c>
      <c r="K367" s="8" t="s">
        <v>1543</v>
      </c>
      <c r="L367" s="8">
        <v>2952461</v>
      </c>
      <c r="M367" s="8">
        <v>37</v>
      </c>
      <c r="N367" s="8">
        <v>2919</v>
      </c>
      <c r="O367" s="8" t="s">
        <v>133</v>
      </c>
      <c r="P367" s="8">
        <v>0</v>
      </c>
      <c r="Q367" s="8">
        <v>0</v>
      </c>
      <c r="R367" s="8">
        <v>0</v>
      </c>
      <c r="S367" s="8" t="s">
        <v>134</v>
      </c>
      <c r="T367" s="8" t="s">
        <v>127</v>
      </c>
      <c r="U367" s="8" t="s">
        <v>127</v>
      </c>
      <c r="V367" s="10">
        <v>43551.041666666664</v>
      </c>
      <c r="W367" s="10">
        <v>43551.041666666664</v>
      </c>
      <c r="X367" s="8" t="s">
        <v>204</v>
      </c>
      <c r="Y367" s="8"/>
      <c r="Z367" s="8">
        <v>2014</v>
      </c>
      <c r="AY367" s="1"/>
      <c r="AZ367" s="1"/>
    </row>
    <row r="368" spans="1:52" x14ac:dyDescent="0.3">
      <c r="A368" s="3" t="s">
        <v>1545</v>
      </c>
      <c r="B368" s="3" t="s">
        <v>27</v>
      </c>
      <c r="C368" s="3" t="s">
        <v>127</v>
      </c>
      <c r="D368" s="3" t="s">
        <v>28</v>
      </c>
      <c r="E368" s="3" t="s">
        <v>29</v>
      </c>
      <c r="F368" s="3" t="s">
        <v>152</v>
      </c>
      <c r="G368" s="3" t="s">
        <v>1546</v>
      </c>
      <c r="H368" s="3"/>
      <c r="I368" s="3"/>
      <c r="J368" s="3" t="s">
        <v>1547</v>
      </c>
      <c r="K368" s="3" t="s">
        <v>1506</v>
      </c>
      <c r="L368" s="3">
        <v>2974610</v>
      </c>
      <c r="M368" s="3">
        <v>17</v>
      </c>
      <c r="N368" s="3">
        <v>2954</v>
      </c>
      <c r="O368" s="3" t="s">
        <v>133</v>
      </c>
      <c r="P368" s="3">
        <v>0</v>
      </c>
      <c r="Q368" s="3">
        <v>0</v>
      </c>
      <c r="R368" s="3">
        <v>0</v>
      </c>
      <c r="S368" s="3" t="s">
        <v>134</v>
      </c>
      <c r="T368" s="3" t="s">
        <v>127</v>
      </c>
      <c r="U368" s="3" t="s">
        <v>127</v>
      </c>
      <c r="V368" s="4">
        <v>43551.041666666664</v>
      </c>
      <c r="W368" s="4">
        <v>43551.041666666664</v>
      </c>
      <c r="X368" s="3"/>
      <c r="Y368" s="3"/>
      <c r="Z368" s="3"/>
      <c r="AY368" s="1"/>
      <c r="AZ368" s="1"/>
    </row>
    <row r="369" spans="1:52" x14ac:dyDescent="0.3">
      <c r="A369" s="3" t="s">
        <v>1548</v>
      </c>
      <c r="B369" s="3" t="s">
        <v>27</v>
      </c>
      <c r="C369" s="3" t="s">
        <v>127</v>
      </c>
      <c r="D369" s="3" t="s">
        <v>28</v>
      </c>
      <c r="E369" s="3" t="s">
        <v>29</v>
      </c>
      <c r="F369" s="3" t="s">
        <v>152</v>
      </c>
      <c r="G369" s="3" t="s">
        <v>1549</v>
      </c>
      <c r="H369" s="3"/>
      <c r="I369" s="3"/>
      <c r="J369" s="3" t="s">
        <v>1550</v>
      </c>
      <c r="K369" s="3" t="s">
        <v>1551</v>
      </c>
      <c r="L369" s="3">
        <v>3102436</v>
      </c>
      <c r="M369" s="3">
        <v>27</v>
      </c>
      <c r="N369" s="3">
        <v>3118</v>
      </c>
      <c r="O369" s="3" t="s">
        <v>133</v>
      </c>
      <c r="P369" s="3">
        <v>0</v>
      </c>
      <c r="Q369" s="3">
        <v>0</v>
      </c>
      <c r="R369" s="3">
        <v>0</v>
      </c>
      <c r="S369" s="3" t="s">
        <v>134</v>
      </c>
      <c r="T369" s="3" t="s">
        <v>127</v>
      </c>
      <c r="U369" s="3" t="s">
        <v>127</v>
      </c>
      <c r="V369" s="4">
        <v>43551.041666666664</v>
      </c>
      <c r="W369" s="4">
        <v>43551.041666666664</v>
      </c>
      <c r="X369" s="3"/>
      <c r="Y369" s="3"/>
      <c r="Z369" s="3"/>
      <c r="AY369" s="1"/>
      <c r="AZ369" s="1"/>
    </row>
    <row r="370" spans="1:52" x14ac:dyDescent="0.3">
      <c r="A370" t="s">
        <v>1552</v>
      </c>
      <c r="B370" t="s">
        <v>27</v>
      </c>
      <c r="C370" t="s">
        <v>127</v>
      </c>
      <c r="D370" t="s">
        <v>28</v>
      </c>
      <c r="E370" t="s">
        <v>29</v>
      </c>
      <c r="F370" t="s">
        <v>152</v>
      </c>
      <c r="G370" t="s">
        <v>1553</v>
      </c>
      <c r="H370" s="5" t="s">
        <v>1554</v>
      </c>
      <c r="J370" t="s">
        <v>1555</v>
      </c>
      <c r="K370" t="s">
        <v>1556</v>
      </c>
      <c r="L370">
        <v>3031544</v>
      </c>
      <c r="M370">
        <v>14</v>
      </c>
      <c r="N370">
        <v>2988</v>
      </c>
      <c r="O370" t="s">
        <v>133</v>
      </c>
      <c r="P370">
        <v>0</v>
      </c>
      <c r="Q370">
        <v>0</v>
      </c>
      <c r="R370">
        <v>0</v>
      </c>
      <c r="S370" t="s">
        <v>134</v>
      </c>
      <c r="T370" t="s">
        <v>127</v>
      </c>
      <c r="U370" t="s">
        <v>127</v>
      </c>
      <c r="V370" s="1">
        <v>43551.041666666664</v>
      </c>
      <c r="W370" s="1">
        <v>43551.041666666664</v>
      </c>
      <c r="X370" t="s">
        <v>135</v>
      </c>
      <c r="Z370">
        <v>1987</v>
      </c>
      <c r="AY370" s="1"/>
      <c r="AZ370" s="1"/>
    </row>
    <row r="371" spans="1:52" x14ac:dyDescent="0.3">
      <c r="A371" t="s">
        <v>1557</v>
      </c>
      <c r="B371" t="s">
        <v>27</v>
      </c>
      <c r="C371" t="s">
        <v>127</v>
      </c>
      <c r="D371" t="s">
        <v>28</v>
      </c>
      <c r="E371" t="s">
        <v>29</v>
      </c>
      <c r="F371" t="s">
        <v>152</v>
      </c>
      <c r="G371" t="s">
        <v>1558</v>
      </c>
      <c r="H371" s="5" t="s">
        <v>1559</v>
      </c>
      <c r="J371" t="s">
        <v>1560</v>
      </c>
      <c r="K371" t="s">
        <v>1556</v>
      </c>
      <c r="L371">
        <v>3021313</v>
      </c>
      <c r="M371">
        <v>16</v>
      </c>
      <c r="N371">
        <v>2978</v>
      </c>
      <c r="O371" t="s">
        <v>133</v>
      </c>
      <c r="P371">
        <v>0</v>
      </c>
      <c r="Q371">
        <v>0</v>
      </c>
      <c r="R371">
        <v>0</v>
      </c>
      <c r="S371" t="s">
        <v>134</v>
      </c>
      <c r="T371" t="s">
        <v>127</v>
      </c>
      <c r="U371" t="s">
        <v>127</v>
      </c>
      <c r="V371" s="1">
        <v>43551.041666666664</v>
      </c>
      <c r="W371" s="1">
        <v>43551.041666666664</v>
      </c>
      <c r="X371" t="s">
        <v>135</v>
      </c>
      <c r="Y371" t="s">
        <v>146</v>
      </c>
      <c r="Z371">
        <v>1987</v>
      </c>
      <c r="AY371" s="1"/>
      <c r="AZ371" s="1"/>
    </row>
    <row r="372" spans="1:52" x14ac:dyDescent="0.3">
      <c r="A372" t="s">
        <v>1561</v>
      </c>
      <c r="B372" t="s">
        <v>27</v>
      </c>
      <c r="C372" t="s">
        <v>127</v>
      </c>
      <c r="D372" t="s">
        <v>28</v>
      </c>
      <c r="E372" t="s">
        <v>29</v>
      </c>
      <c r="F372" t="s">
        <v>152</v>
      </c>
      <c r="G372" t="s">
        <v>1562</v>
      </c>
      <c r="H372" s="5" t="s">
        <v>1563</v>
      </c>
      <c r="J372" t="s">
        <v>1564</v>
      </c>
      <c r="K372" t="s">
        <v>1565</v>
      </c>
      <c r="L372">
        <v>3102811</v>
      </c>
      <c r="M372">
        <v>14</v>
      </c>
      <c r="N372">
        <v>3100</v>
      </c>
      <c r="O372" t="s">
        <v>133</v>
      </c>
      <c r="P372">
        <v>0</v>
      </c>
      <c r="Q372">
        <v>0</v>
      </c>
      <c r="R372">
        <v>0</v>
      </c>
      <c r="S372" t="s">
        <v>134</v>
      </c>
      <c r="T372" t="s">
        <v>127</v>
      </c>
      <c r="U372" t="s">
        <v>127</v>
      </c>
      <c r="V372" s="1">
        <v>43551.041666666664</v>
      </c>
      <c r="W372" s="1">
        <v>43551.041666666664</v>
      </c>
      <c r="X372" t="s">
        <v>135</v>
      </c>
      <c r="Z372" t="s">
        <v>36</v>
      </c>
      <c r="AY372" s="1"/>
      <c r="AZ372" s="1"/>
    </row>
    <row r="373" spans="1:52" x14ac:dyDescent="0.3">
      <c r="A373" s="3" t="s">
        <v>1566</v>
      </c>
      <c r="B373" s="3" t="s">
        <v>27</v>
      </c>
      <c r="C373" s="3" t="s">
        <v>127</v>
      </c>
      <c r="D373" s="3" t="s">
        <v>28</v>
      </c>
      <c r="E373" s="3" t="s">
        <v>29</v>
      </c>
      <c r="F373" s="3" t="s">
        <v>152</v>
      </c>
      <c r="G373" s="3" t="s">
        <v>1567</v>
      </c>
      <c r="H373" s="3"/>
      <c r="I373" s="3"/>
      <c r="J373" s="3" t="s">
        <v>1568</v>
      </c>
      <c r="K373" s="3" t="s">
        <v>1569</v>
      </c>
      <c r="L373" s="3">
        <v>2979118</v>
      </c>
      <c r="M373" s="3">
        <v>17</v>
      </c>
      <c r="N373" s="3">
        <v>2963</v>
      </c>
      <c r="O373" s="3" t="s">
        <v>133</v>
      </c>
      <c r="P373" s="3">
        <v>0</v>
      </c>
      <c r="Q373" s="3">
        <v>0</v>
      </c>
      <c r="R373" s="3">
        <v>0</v>
      </c>
      <c r="S373" s="3" t="s">
        <v>134</v>
      </c>
      <c r="T373" s="3" t="s">
        <v>127</v>
      </c>
      <c r="U373" s="3" t="s">
        <v>127</v>
      </c>
      <c r="V373" s="4">
        <v>43551.041666666664</v>
      </c>
      <c r="W373" s="4">
        <v>43551.041666666664</v>
      </c>
      <c r="X373" s="3"/>
      <c r="Y373" s="3"/>
      <c r="Z373" s="3"/>
      <c r="AY373" s="1"/>
      <c r="AZ373" s="1"/>
    </row>
    <row r="374" spans="1:52" x14ac:dyDescent="0.3">
      <c r="A374" s="3" t="s">
        <v>1570</v>
      </c>
      <c r="B374" s="3" t="s">
        <v>27</v>
      </c>
      <c r="C374" s="3" t="s">
        <v>127</v>
      </c>
      <c r="D374" s="3" t="s">
        <v>28</v>
      </c>
      <c r="E374" s="3" t="s">
        <v>29</v>
      </c>
      <c r="F374" s="3" t="s">
        <v>152</v>
      </c>
      <c r="G374" s="3" t="s">
        <v>1571</v>
      </c>
      <c r="H374" s="3"/>
      <c r="I374" s="3"/>
      <c r="J374" s="3" t="s">
        <v>1572</v>
      </c>
      <c r="K374" s="3" t="s">
        <v>1573</v>
      </c>
      <c r="L374" s="3">
        <v>3070880</v>
      </c>
      <c r="M374" s="3">
        <v>22</v>
      </c>
      <c r="N374" s="3">
        <v>3049</v>
      </c>
      <c r="O374" s="3" t="s">
        <v>133</v>
      </c>
      <c r="P374" s="3">
        <v>0</v>
      </c>
      <c r="Q374" s="3">
        <v>0</v>
      </c>
      <c r="R374" s="3">
        <v>0</v>
      </c>
      <c r="S374" s="3" t="s">
        <v>134</v>
      </c>
      <c r="T374" s="3" t="s">
        <v>127</v>
      </c>
      <c r="U374" s="3" t="s">
        <v>127</v>
      </c>
      <c r="V374" s="4">
        <v>43551.041666666664</v>
      </c>
      <c r="W374" s="4">
        <v>43551.041666666664</v>
      </c>
      <c r="X374" s="3"/>
      <c r="Y374" s="3"/>
      <c r="Z374" s="3"/>
      <c r="AY374" s="1"/>
      <c r="AZ374" s="1"/>
    </row>
    <row r="375" spans="1:52" x14ac:dyDescent="0.3">
      <c r="A375" s="8" t="s">
        <v>1574</v>
      </c>
      <c r="B375" s="8" t="s">
        <v>27</v>
      </c>
      <c r="C375" s="8" t="s">
        <v>127</v>
      </c>
      <c r="D375" s="8" t="s">
        <v>28</v>
      </c>
      <c r="E375" s="8" t="s">
        <v>29</v>
      </c>
      <c r="F375" s="8" t="s">
        <v>152</v>
      </c>
      <c r="G375" s="8" t="s">
        <v>1575</v>
      </c>
      <c r="H375" s="9" t="s">
        <v>1576</v>
      </c>
      <c r="I375" s="8"/>
      <c r="J375" s="8" t="s">
        <v>1577</v>
      </c>
      <c r="K375" s="8" t="s">
        <v>1556</v>
      </c>
      <c r="L375" s="8">
        <v>3102093</v>
      </c>
      <c r="M375" s="8">
        <v>18</v>
      </c>
      <c r="N375" s="8">
        <v>3049</v>
      </c>
      <c r="O375" s="8" t="s">
        <v>133</v>
      </c>
      <c r="P375" s="8">
        <v>0</v>
      </c>
      <c r="Q375" s="8">
        <v>0</v>
      </c>
      <c r="R375" s="8">
        <v>0</v>
      </c>
      <c r="S375" s="8" t="s">
        <v>134</v>
      </c>
      <c r="T375" s="8" t="s">
        <v>127</v>
      </c>
      <c r="U375" s="8" t="s">
        <v>127</v>
      </c>
      <c r="V375" s="10">
        <v>43551.041666666664</v>
      </c>
      <c r="W375" s="10">
        <v>43551.041666666664</v>
      </c>
      <c r="X375" s="8" t="s">
        <v>135</v>
      </c>
      <c r="Y375" s="8"/>
      <c r="Z375" s="8">
        <v>1987</v>
      </c>
      <c r="AY375" s="1"/>
      <c r="AZ375" s="1"/>
    </row>
    <row r="376" spans="1:52" x14ac:dyDescent="0.3">
      <c r="A376" s="8" t="s">
        <v>1574</v>
      </c>
      <c r="B376" s="8" t="s">
        <v>27</v>
      </c>
      <c r="C376" s="8" t="s">
        <v>127</v>
      </c>
      <c r="D376" s="8" t="s">
        <v>28</v>
      </c>
      <c r="E376" s="8" t="s">
        <v>29</v>
      </c>
      <c r="F376" s="8" t="s">
        <v>152</v>
      </c>
      <c r="G376" s="8" t="s">
        <v>1575</v>
      </c>
      <c r="H376" s="9" t="s">
        <v>1578</v>
      </c>
      <c r="I376" s="8"/>
      <c r="J376" s="8" t="s">
        <v>1577</v>
      </c>
      <c r="K376" s="8" t="s">
        <v>1556</v>
      </c>
      <c r="L376" s="8">
        <v>3102093</v>
      </c>
      <c r="M376" s="8">
        <v>18</v>
      </c>
      <c r="N376" s="8">
        <v>3049</v>
      </c>
      <c r="O376" s="8" t="s">
        <v>133</v>
      </c>
      <c r="P376" s="8">
        <v>0</v>
      </c>
      <c r="Q376" s="8">
        <v>0</v>
      </c>
      <c r="R376" s="8">
        <v>0</v>
      </c>
      <c r="S376" s="8" t="s">
        <v>134</v>
      </c>
      <c r="T376" s="8" t="s">
        <v>127</v>
      </c>
      <c r="U376" s="8" t="s">
        <v>127</v>
      </c>
      <c r="V376" s="10">
        <v>43551.041666666664</v>
      </c>
      <c r="W376" s="10">
        <v>43551.041666666664</v>
      </c>
      <c r="X376" s="8" t="s">
        <v>135</v>
      </c>
      <c r="Y376" s="8"/>
      <c r="Z376" s="8">
        <v>1987</v>
      </c>
      <c r="AY376" s="1"/>
      <c r="AZ376" s="1"/>
    </row>
    <row r="377" spans="1:52" x14ac:dyDescent="0.3">
      <c r="A377" t="s">
        <v>1579</v>
      </c>
      <c r="B377" t="s">
        <v>27</v>
      </c>
      <c r="C377" t="s">
        <v>127</v>
      </c>
      <c r="D377" t="s">
        <v>28</v>
      </c>
      <c r="E377" t="s">
        <v>29</v>
      </c>
      <c r="F377" t="s">
        <v>152</v>
      </c>
      <c r="G377" t="s">
        <v>1580</v>
      </c>
      <c r="H377" s="5" t="s">
        <v>1581</v>
      </c>
      <c r="J377" t="s">
        <v>1582</v>
      </c>
      <c r="K377" t="s">
        <v>1583</v>
      </c>
      <c r="L377">
        <v>3135917</v>
      </c>
      <c r="M377">
        <v>24</v>
      </c>
      <c r="N377">
        <v>3092</v>
      </c>
      <c r="O377" t="s">
        <v>133</v>
      </c>
      <c r="P377">
        <v>0</v>
      </c>
      <c r="Q377">
        <v>0</v>
      </c>
      <c r="R377">
        <v>0</v>
      </c>
      <c r="S377" t="s">
        <v>134</v>
      </c>
      <c r="T377" t="s">
        <v>127</v>
      </c>
      <c r="U377" t="s">
        <v>127</v>
      </c>
      <c r="V377" s="1">
        <v>43901.041666666664</v>
      </c>
      <c r="W377" s="1">
        <v>43551.041666666664</v>
      </c>
      <c r="X377" t="s">
        <v>1584</v>
      </c>
      <c r="Z377">
        <v>2010</v>
      </c>
      <c r="AY377" s="1"/>
      <c r="AZ377" s="1"/>
    </row>
    <row r="378" spans="1:52" x14ac:dyDescent="0.3">
      <c r="A378" t="s">
        <v>1585</v>
      </c>
      <c r="B378" t="s">
        <v>27</v>
      </c>
      <c r="C378" t="s">
        <v>127</v>
      </c>
      <c r="D378" t="s">
        <v>28</v>
      </c>
      <c r="E378" t="s">
        <v>29</v>
      </c>
      <c r="F378" t="s">
        <v>152</v>
      </c>
      <c r="G378" t="s">
        <v>1586</v>
      </c>
      <c r="H378" s="5" t="s">
        <v>1587</v>
      </c>
      <c r="J378" t="s">
        <v>1588</v>
      </c>
      <c r="K378" t="s">
        <v>132</v>
      </c>
      <c r="L378">
        <v>3109996</v>
      </c>
      <c r="M378">
        <v>20</v>
      </c>
      <c r="N378">
        <v>3081</v>
      </c>
      <c r="O378" t="s">
        <v>133</v>
      </c>
      <c r="P378">
        <v>0</v>
      </c>
      <c r="Q378">
        <v>0</v>
      </c>
      <c r="R378">
        <v>0</v>
      </c>
      <c r="S378" t="s">
        <v>134</v>
      </c>
      <c r="T378" t="s">
        <v>127</v>
      </c>
      <c r="U378" t="s">
        <v>127</v>
      </c>
      <c r="V378" s="1">
        <v>43551.041666666664</v>
      </c>
      <c r="W378" s="1">
        <v>43551.041666666664</v>
      </c>
      <c r="X378" t="s">
        <v>135</v>
      </c>
      <c r="Y378" t="s">
        <v>1459</v>
      </c>
      <c r="Z378">
        <v>2014</v>
      </c>
      <c r="AY378" s="1"/>
      <c r="AZ378" s="1"/>
    </row>
    <row r="379" spans="1:52" x14ac:dyDescent="0.3">
      <c r="A379" t="s">
        <v>1589</v>
      </c>
      <c r="B379" t="s">
        <v>27</v>
      </c>
      <c r="C379" t="s">
        <v>127</v>
      </c>
      <c r="D379" t="s">
        <v>28</v>
      </c>
      <c r="E379" t="s">
        <v>29</v>
      </c>
      <c r="F379" t="s">
        <v>152</v>
      </c>
      <c r="G379" t="s">
        <v>1590</v>
      </c>
      <c r="H379" s="5" t="s">
        <v>1591</v>
      </c>
      <c r="J379" t="s">
        <v>1592</v>
      </c>
      <c r="K379" t="s">
        <v>1593</v>
      </c>
      <c r="L379">
        <v>3064576</v>
      </c>
      <c r="M379">
        <v>23</v>
      </c>
      <c r="N379">
        <v>3026</v>
      </c>
      <c r="O379" t="s">
        <v>133</v>
      </c>
      <c r="P379">
        <v>0</v>
      </c>
      <c r="Q379">
        <v>0</v>
      </c>
      <c r="R379">
        <v>0</v>
      </c>
      <c r="S379" t="s">
        <v>134</v>
      </c>
      <c r="T379" t="s">
        <v>127</v>
      </c>
      <c r="U379" t="s">
        <v>127</v>
      </c>
      <c r="V379" s="1">
        <v>43551.041666666664</v>
      </c>
      <c r="W379" s="1">
        <v>43551.041666666664</v>
      </c>
      <c r="X379" t="s">
        <v>204</v>
      </c>
      <c r="Z379">
        <v>1993</v>
      </c>
      <c r="AY379" s="1"/>
      <c r="AZ379" s="1"/>
    </row>
    <row r="380" spans="1:52" x14ac:dyDescent="0.3">
      <c r="A380" t="s">
        <v>1594</v>
      </c>
      <c r="B380" t="s">
        <v>27</v>
      </c>
      <c r="C380" t="s">
        <v>127</v>
      </c>
      <c r="D380" t="s">
        <v>28</v>
      </c>
      <c r="E380" t="s">
        <v>29</v>
      </c>
      <c r="F380" t="s">
        <v>152</v>
      </c>
      <c r="G380" t="s">
        <v>1595</v>
      </c>
      <c r="H380" s="5" t="s">
        <v>1596</v>
      </c>
      <c r="J380" t="s">
        <v>1597</v>
      </c>
      <c r="K380" t="s">
        <v>1598</v>
      </c>
      <c r="L380">
        <v>3154817</v>
      </c>
      <c r="M380">
        <v>23</v>
      </c>
      <c r="N380">
        <v>3153</v>
      </c>
      <c r="O380" t="s">
        <v>133</v>
      </c>
      <c r="P380">
        <v>0</v>
      </c>
      <c r="Q380">
        <v>0</v>
      </c>
      <c r="R380">
        <v>0</v>
      </c>
      <c r="S380" t="s">
        <v>134</v>
      </c>
      <c r="T380" t="s">
        <v>127</v>
      </c>
      <c r="U380" t="s">
        <v>127</v>
      </c>
      <c r="V380" s="1">
        <v>43551.041666666664</v>
      </c>
      <c r="W380" s="1">
        <v>43551.041666666664</v>
      </c>
      <c r="X380" t="s">
        <v>135</v>
      </c>
      <c r="Z380">
        <v>1994</v>
      </c>
      <c r="AY380" s="1"/>
      <c r="AZ380" s="1"/>
    </row>
    <row r="381" spans="1:52" x14ac:dyDescent="0.3">
      <c r="A381" t="s">
        <v>1599</v>
      </c>
      <c r="B381" t="s">
        <v>27</v>
      </c>
      <c r="C381" t="s">
        <v>127</v>
      </c>
      <c r="D381" t="s">
        <v>28</v>
      </c>
      <c r="E381" t="s">
        <v>29</v>
      </c>
      <c r="F381" t="s">
        <v>152</v>
      </c>
      <c r="G381" t="s">
        <v>1600</v>
      </c>
      <c r="H381" s="5" t="s">
        <v>1601</v>
      </c>
      <c r="J381" t="s">
        <v>1602</v>
      </c>
      <c r="K381" t="s">
        <v>1603</v>
      </c>
      <c r="L381">
        <v>3159237</v>
      </c>
      <c r="M381">
        <v>46</v>
      </c>
      <c r="N381">
        <v>3167</v>
      </c>
      <c r="O381" t="s">
        <v>133</v>
      </c>
      <c r="P381">
        <v>0</v>
      </c>
      <c r="Q381">
        <v>0</v>
      </c>
      <c r="R381">
        <v>0</v>
      </c>
      <c r="S381" t="s">
        <v>134</v>
      </c>
      <c r="T381" t="s">
        <v>127</v>
      </c>
      <c r="U381" t="s">
        <v>127</v>
      </c>
      <c r="V381" s="1">
        <v>43901.041666666664</v>
      </c>
      <c r="W381" s="1">
        <v>43551.041666666664</v>
      </c>
      <c r="X381" t="s">
        <v>135</v>
      </c>
      <c r="Y381" t="s">
        <v>1604</v>
      </c>
      <c r="Z381">
        <v>2001</v>
      </c>
      <c r="AY381" s="1"/>
      <c r="AZ381" s="1"/>
    </row>
    <row r="382" spans="1:52" x14ac:dyDescent="0.3">
      <c r="A382" t="s">
        <v>1605</v>
      </c>
      <c r="B382" t="s">
        <v>27</v>
      </c>
      <c r="C382" t="s">
        <v>127</v>
      </c>
      <c r="D382" t="s">
        <v>28</v>
      </c>
      <c r="E382" t="s">
        <v>29</v>
      </c>
      <c r="F382" t="s">
        <v>152</v>
      </c>
      <c r="G382" t="s">
        <v>1606</v>
      </c>
      <c r="H382" s="7" t="s">
        <v>1607</v>
      </c>
      <c r="J382" t="s">
        <v>1608</v>
      </c>
      <c r="K382" t="s">
        <v>1603</v>
      </c>
      <c r="L382">
        <v>3155140</v>
      </c>
      <c r="M382">
        <v>45</v>
      </c>
      <c r="N382">
        <v>3167</v>
      </c>
      <c r="O382" t="s">
        <v>133</v>
      </c>
      <c r="P382">
        <v>0</v>
      </c>
      <c r="Q382">
        <v>0</v>
      </c>
      <c r="R382">
        <v>0</v>
      </c>
      <c r="S382" t="s">
        <v>134</v>
      </c>
      <c r="T382" t="s">
        <v>127</v>
      </c>
      <c r="U382" t="s">
        <v>127</v>
      </c>
      <c r="V382" s="1">
        <v>43901.041666666664</v>
      </c>
      <c r="W382" s="1">
        <v>43551.041666666664</v>
      </c>
      <c r="X382" t="s">
        <v>135</v>
      </c>
      <c r="Y382" t="s">
        <v>1604</v>
      </c>
      <c r="Z382">
        <v>2001</v>
      </c>
      <c r="AY382" s="1"/>
      <c r="AZ382" s="1"/>
    </row>
    <row r="383" spans="1:52" x14ac:dyDescent="0.3">
      <c r="A383" t="s">
        <v>1609</v>
      </c>
      <c r="B383" t="s">
        <v>27</v>
      </c>
      <c r="C383" t="s">
        <v>127</v>
      </c>
      <c r="D383" t="s">
        <v>28</v>
      </c>
      <c r="E383" t="s">
        <v>29</v>
      </c>
      <c r="F383" t="s">
        <v>152</v>
      </c>
      <c r="G383" t="s">
        <v>1610</v>
      </c>
      <c r="H383" s="5" t="s">
        <v>1611</v>
      </c>
      <c r="J383" t="s">
        <v>1612</v>
      </c>
      <c r="K383" t="s">
        <v>1603</v>
      </c>
      <c r="L383">
        <v>3146599</v>
      </c>
      <c r="M383">
        <v>42</v>
      </c>
      <c r="N383">
        <v>3158</v>
      </c>
      <c r="O383" t="s">
        <v>133</v>
      </c>
      <c r="P383">
        <v>0</v>
      </c>
      <c r="Q383">
        <v>0</v>
      </c>
      <c r="R383">
        <v>0</v>
      </c>
      <c r="S383" t="s">
        <v>134</v>
      </c>
      <c r="T383" t="s">
        <v>127</v>
      </c>
      <c r="U383" t="s">
        <v>127</v>
      </c>
      <c r="V383" s="1">
        <v>43901.041666666664</v>
      </c>
      <c r="W383" s="1">
        <v>43551.041666666664</v>
      </c>
      <c r="X383" t="s">
        <v>135</v>
      </c>
      <c r="Y383" t="s">
        <v>1604</v>
      </c>
      <c r="Z383">
        <v>2001</v>
      </c>
      <c r="AY383" s="1"/>
      <c r="AZ383" s="1"/>
    </row>
    <row r="384" spans="1:52" x14ac:dyDescent="0.3">
      <c r="A384" t="s">
        <v>1613</v>
      </c>
      <c r="B384" t="s">
        <v>27</v>
      </c>
      <c r="C384" t="s">
        <v>127</v>
      </c>
      <c r="D384" t="s">
        <v>28</v>
      </c>
      <c r="E384" t="s">
        <v>29</v>
      </c>
      <c r="F384" t="s">
        <v>152</v>
      </c>
      <c r="G384" t="s">
        <v>1614</v>
      </c>
      <c r="H384" s="5" t="s">
        <v>1615</v>
      </c>
      <c r="J384" t="s">
        <v>1616</v>
      </c>
      <c r="K384" t="s">
        <v>1617</v>
      </c>
      <c r="L384">
        <v>3134099</v>
      </c>
      <c r="M384">
        <v>56</v>
      </c>
      <c r="N384">
        <v>3125</v>
      </c>
      <c r="O384" t="s">
        <v>133</v>
      </c>
      <c r="P384">
        <v>0</v>
      </c>
      <c r="Q384">
        <v>0</v>
      </c>
      <c r="R384">
        <v>0</v>
      </c>
      <c r="S384" t="s">
        <v>134</v>
      </c>
      <c r="T384" t="s">
        <v>127</v>
      </c>
      <c r="U384" t="s">
        <v>127</v>
      </c>
      <c r="V384" s="1">
        <v>43901.041666666664</v>
      </c>
      <c r="W384" s="1">
        <v>43551.041666666664</v>
      </c>
      <c r="X384" t="s">
        <v>135</v>
      </c>
      <c r="Y384" t="s">
        <v>1518</v>
      </c>
      <c r="Z384">
        <v>2001</v>
      </c>
      <c r="AY384" s="1"/>
      <c r="AZ384" s="1"/>
    </row>
    <row r="385" spans="1:55" x14ac:dyDescent="0.3">
      <c r="A385" t="s">
        <v>1618</v>
      </c>
      <c r="B385" t="s">
        <v>27</v>
      </c>
      <c r="C385" t="s">
        <v>127</v>
      </c>
      <c r="D385" t="s">
        <v>28</v>
      </c>
      <c r="E385" t="s">
        <v>29</v>
      </c>
      <c r="F385" t="s">
        <v>152</v>
      </c>
      <c r="G385" t="s">
        <v>1619</v>
      </c>
      <c r="H385" s="5" t="s">
        <v>1620</v>
      </c>
      <c r="J385" t="s">
        <v>1621</v>
      </c>
      <c r="K385" t="s">
        <v>1622</v>
      </c>
      <c r="L385">
        <v>3040993</v>
      </c>
      <c r="M385">
        <v>35</v>
      </c>
      <c r="N385">
        <v>3005</v>
      </c>
      <c r="O385" t="s">
        <v>133</v>
      </c>
      <c r="P385">
        <v>0</v>
      </c>
      <c r="Q385">
        <v>0</v>
      </c>
      <c r="R385">
        <v>0</v>
      </c>
      <c r="S385" t="s">
        <v>134</v>
      </c>
      <c r="T385" t="s">
        <v>127</v>
      </c>
      <c r="U385" t="s">
        <v>127</v>
      </c>
      <c r="V385" s="1">
        <v>43901.041666666664</v>
      </c>
      <c r="W385" s="1">
        <v>43551.041666666664</v>
      </c>
      <c r="X385" t="s">
        <v>135</v>
      </c>
      <c r="Y385" t="s">
        <v>157</v>
      </c>
      <c r="Z385">
        <v>2011</v>
      </c>
      <c r="AY385" s="1"/>
      <c r="AZ385" s="1"/>
    </row>
    <row r="386" spans="1:55" x14ac:dyDescent="0.3">
      <c r="A386" t="s">
        <v>1623</v>
      </c>
      <c r="B386" t="s">
        <v>27</v>
      </c>
      <c r="C386" t="s">
        <v>127</v>
      </c>
      <c r="D386" t="s">
        <v>28</v>
      </c>
      <c r="E386" t="s">
        <v>29</v>
      </c>
      <c r="F386" t="s">
        <v>152</v>
      </c>
      <c r="G386" t="s">
        <v>1624</v>
      </c>
      <c r="H386" s="5" t="s">
        <v>1625</v>
      </c>
      <c r="J386" t="s">
        <v>1626</v>
      </c>
      <c r="K386" t="s">
        <v>1622</v>
      </c>
      <c r="L386">
        <v>3050844</v>
      </c>
      <c r="M386">
        <v>23</v>
      </c>
      <c r="N386">
        <v>3013</v>
      </c>
      <c r="O386" t="s">
        <v>133</v>
      </c>
      <c r="P386">
        <v>0</v>
      </c>
      <c r="Q386">
        <v>0</v>
      </c>
      <c r="R386">
        <v>0</v>
      </c>
      <c r="S386" t="s">
        <v>134</v>
      </c>
      <c r="T386" t="s">
        <v>127</v>
      </c>
      <c r="U386" t="s">
        <v>127</v>
      </c>
      <c r="V386" s="1">
        <v>43901.041666666664</v>
      </c>
      <c r="W386" s="1">
        <v>43551.041666666664</v>
      </c>
      <c r="X386" t="s">
        <v>135</v>
      </c>
      <c r="Y386" t="s">
        <v>157</v>
      </c>
      <c r="Z386">
        <v>2011</v>
      </c>
      <c r="AY386" s="1"/>
      <c r="AZ386" s="1"/>
    </row>
    <row r="387" spans="1:55" x14ac:dyDescent="0.3">
      <c r="A387" t="s">
        <v>1627</v>
      </c>
      <c r="B387" t="s">
        <v>27</v>
      </c>
      <c r="C387" t="s">
        <v>127</v>
      </c>
      <c r="D387" t="s">
        <v>28</v>
      </c>
      <c r="E387" t="s">
        <v>29</v>
      </c>
      <c r="F387" t="s">
        <v>152</v>
      </c>
      <c r="G387" t="s">
        <v>1628</v>
      </c>
      <c r="H387" s="5" t="s">
        <v>1629</v>
      </c>
      <c r="J387" t="s">
        <v>1630</v>
      </c>
      <c r="K387" t="s">
        <v>1622</v>
      </c>
      <c r="L387">
        <v>3031942</v>
      </c>
      <c r="M387">
        <v>21</v>
      </c>
      <c r="N387">
        <v>2994</v>
      </c>
      <c r="O387" t="s">
        <v>133</v>
      </c>
      <c r="P387">
        <v>0</v>
      </c>
      <c r="Q387">
        <v>0</v>
      </c>
      <c r="R387">
        <v>0</v>
      </c>
      <c r="S387" t="s">
        <v>134</v>
      </c>
      <c r="T387" t="s">
        <v>127</v>
      </c>
      <c r="U387" t="s">
        <v>127</v>
      </c>
      <c r="V387" s="1">
        <v>43901.041666666664</v>
      </c>
      <c r="W387" s="1">
        <v>43551.041666666664</v>
      </c>
      <c r="X387" t="s">
        <v>135</v>
      </c>
      <c r="Y387" t="s">
        <v>157</v>
      </c>
      <c r="Z387">
        <v>2011</v>
      </c>
      <c r="AY387" s="1"/>
      <c r="AZ387" s="1"/>
    </row>
    <row r="388" spans="1:55" x14ac:dyDescent="0.3">
      <c r="A388" t="s">
        <v>1631</v>
      </c>
      <c r="B388" t="s">
        <v>27</v>
      </c>
      <c r="C388" t="s">
        <v>127</v>
      </c>
      <c r="D388" t="s">
        <v>28</v>
      </c>
      <c r="E388" t="s">
        <v>29</v>
      </c>
      <c r="F388" t="s">
        <v>128</v>
      </c>
      <c r="G388" t="s">
        <v>1632</v>
      </c>
      <c r="H388" s="5" t="s">
        <v>1633</v>
      </c>
      <c r="J388" t="s">
        <v>1634</v>
      </c>
      <c r="K388" t="s">
        <v>132</v>
      </c>
      <c r="L388">
        <v>3020767</v>
      </c>
      <c r="M388">
        <v>23</v>
      </c>
      <c r="N388">
        <v>2992</v>
      </c>
      <c r="O388" t="s">
        <v>133</v>
      </c>
      <c r="P388">
        <v>0</v>
      </c>
      <c r="Q388">
        <v>0</v>
      </c>
      <c r="R388">
        <v>0</v>
      </c>
      <c r="S388" t="s">
        <v>134</v>
      </c>
      <c r="T388" t="s">
        <v>127</v>
      </c>
      <c r="U388" t="s">
        <v>127</v>
      </c>
      <c r="V388" s="1">
        <v>43551.041666666664</v>
      </c>
      <c r="W388" s="1">
        <v>43551.041666666664</v>
      </c>
      <c r="X388" t="s">
        <v>135</v>
      </c>
      <c r="Y388" t="s">
        <v>687</v>
      </c>
      <c r="Z388">
        <v>2014</v>
      </c>
      <c r="AY388" s="1"/>
      <c r="AZ388" s="1"/>
    </row>
    <row r="389" spans="1:55" x14ac:dyDescent="0.3">
      <c r="A389" t="s">
        <v>1635</v>
      </c>
      <c r="B389" t="s">
        <v>27</v>
      </c>
      <c r="C389" t="s">
        <v>127</v>
      </c>
      <c r="D389" t="s">
        <v>28</v>
      </c>
      <c r="E389" t="s">
        <v>29</v>
      </c>
      <c r="F389" t="s">
        <v>152</v>
      </c>
      <c r="G389" t="s">
        <v>1636</v>
      </c>
      <c r="H389" s="5" t="s">
        <v>1637</v>
      </c>
      <c r="J389" t="s">
        <v>1638</v>
      </c>
      <c r="K389" t="s">
        <v>1003</v>
      </c>
      <c r="L389">
        <v>3193826</v>
      </c>
      <c r="M389">
        <v>18</v>
      </c>
      <c r="N389">
        <v>3181</v>
      </c>
      <c r="O389" t="s">
        <v>133</v>
      </c>
      <c r="P389">
        <v>0</v>
      </c>
      <c r="Q389">
        <v>0</v>
      </c>
      <c r="R389">
        <v>0</v>
      </c>
      <c r="S389" t="s">
        <v>134</v>
      </c>
      <c r="T389" t="s">
        <v>127</v>
      </c>
      <c r="U389" t="s">
        <v>127</v>
      </c>
      <c r="V389" s="1">
        <v>43551.041666666664</v>
      </c>
      <c r="W389" s="1">
        <v>43551.041666666664</v>
      </c>
      <c r="X389" t="s">
        <v>135</v>
      </c>
      <c r="Z389">
        <v>1994</v>
      </c>
      <c r="AY389" s="1"/>
      <c r="AZ389" s="1"/>
    </row>
    <row r="390" spans="1:55" x14ac:dyDescent="0.3">
      <c r="A390" t="s">
        <v>1639</v>
      </c>
      <c r="B390" t="s">
        <v>27</v>
      </c>
      <c r="C390" t="s">
        <v>127</v>
      </c>
      <c r="D390" t="s">
        <v>28</v>
      </c>
      <c r="E390" t="s">
        <v>29</v>
      </c>
      <c r="F390" t="s">
        <v>152</v>
      </c>
      <c r="G390" t="s">
        <v>1640</v>
      </c>
      <c r="H390" s="5" t="s">
        <v>1641</v>
      </c>
      <c r="J390" t="s">
        <v>1642</v>
      </c>
      <c r="K390" t="s">
        <v>1003</v>
      </c>
      <c r="L390">
        <v>3260481</v>
      </c>
      <c r="M390">
        <v>33</v>
      </c>
      <c r="N390">
        <v>3281</v>
      </c>
      <c r="O390" t="s">
        <v>133</v>
      </c>
      <c r="P390">
        <v>0</v>
      </c>
      <c r="Q390">
        <v>0</v>
      </c>
      <c r="R390">
        <v>0</v>
      </c>
      <c r="S390" t="s">
        <v>134</v>
      </c>
      <c r="T390" t="s">
        <v>127</v>
      </c>
      <c r="U390" t="s">
        <v>127</v>
      </c>
      <c r="V390" s="1">
        <v>43551.041666666664</v>
      </c>
      <c r="W390" s="1">
        <v>43551.041666666664</v>
      </c>
      <c r="X390" t="s">
        <v>135</v>
      </c>
      <c r="Z390">
        <v>1994</v>
      </c>
      <c r="AY390" s="1"/>
      <c r="AZ390" s="1"/>
    </row>
    <row r="391" spans="1:55" x14ac:dyDescent="0.3">
      <c r="A391" t="s">
        <v>1643</v>
      </c>
      <c r="B391" t="s">
        <v>27</v>
      </c>
      <c r="C391" t="s">
        <v>127</v>
      </c>
      <c r="D391" t="s">
        <v>28</v>
      </c>
      <c r="E391" t="s">
        <v>29</v>
      </c>
      <c r="F391" t="s">
        <v>152</v>
      </c>
      <c r="G391" t="s">
        <v>1644</v>
      </c>
      <c r="H391" s="5" t="s">
        <v>1645</v>
      </c>
      <c r="J391" t="s">
        <v>1646</v>
      </c>
      <c r="K391" t="s">
        <v>1003</v>
      </c>
      <c r="L391">
        <v>3178997</v>
      </c>
      <c r="M391">
        <v>25</v>
      </c>
      <c r="N391">
        <v>3189</v>
      </c>
      <c r="O391" t="s">
        <v>133</v>
      </c>
      <c r="P391">
        <v>0</v>
      </c>
      <c r="Q391">
        <v>0</v>
      </c>
      <c r="R391">
        <v>0</v>
      </c>
      <c r="S391" t="s">
        <v>134</v>
      </c>
      <c r="T391" t="s">
        <v>127</v>
      </c>
      <c r="U391" t="s">
        <v>127</v>
      </c>
      <c r="V391" s="1">
        <v>43551.041666666664</v>
      </c>
      <c r="W391" s="1">
        <v>43551.041666666664</v>
      </c>
      <c r="X391" t="s">
        <v>135</v>
      </c>
      <c r="Z391">
        <v>1994</v>
      </c>
      <c r="AY391" s="1"/>
      <c r="AZ391" s="1"/>
    </row>
    <row r="392" spans="1:55" x14ac:dyDescent="0.3">
      <c r="A392" t="s">
        <v>1647</v>
      </c>
      <c r="B392" t="s">
        <v>27</v>
      </c>
      <c r="C392" t="s">
        <v>127</v>
      </c>
      <c r="D392" t="s">
        <v>28</v>
      </c>
      <c r="E392" t="s">
        <v>29</v>
      </c>
      <c r="F392" t="s">
        <v>152</v>
      </c>
      <c r="G392" t="s">
        <v>1648</v>
      </c>
      <c r="H392" s="5" t="s">
        <v>1649</v>
      </c>
      <c r="J392" t="s">
        <v>1650</v>
      </c>
      <c r="K392" t="s">
        <v>1003</v>
      </c>
      <c r="L392">
        <v>3189174</v>
      </c>
      <c r="M392">
        <v>31</v>
      </c>
      <c r="N392">
        <v>3213</v>
      </c>
      <c r="O392" t="s">
        <v>133</v>
      </c>
      <c r="P392">
        <v>0</v>
      </c>
      <c r="Q392">
        <v>0</v>
      </c>
      <c r="R392">
        <v>0</v>
      </c>
      <c r="S392" t="s">
        <v>134</v>
      </c>
      <c r="T392" t="s">
        <v>127</v>
      </c>
      <c r="U392" t="s">
        <v>127</v>
      </c>
      <c r="V392" s="1">
        <v>43551.041666666664</v>
      </c>
      <c r="W392" s="1">
        <v>43551.041666666664</v>
      </c>
      <c r="X392" t="s">
        <v>135</v>
      </c>
      <c r="Z392">
        <v>1994</v>
      </c>
      <c r="AY392" s="1"/>
      <c r="AZ392" s="1"/>
    </row>
    <row r="393" spans="1:55" x14ac:dyDescent="0.3">
      <c r="A393" t="s">
        <v>1651</v>
      </c>
      <c r="B393" t="s">
        <v>27</v>
      </c>
      <c r="C393" t="s">
        <v>127</v>
      </c>
      <c r="D393" t="s">
        <v>28</v>
      </c>
      <c r="E393" t="s">
        <v>29</v>
      </c>
      <c r="F393" t="s">
        <v>152</v>
      </c>
      <c r="G393" t="s">
        <v>1652</v>
      </c>
      <c r="H393" s="5" t="s">
        <v>1653</v>
      </c>
      <c r="J393" t="s">
        <v>1654</v>
      </c>
      <c r="K393" t="s">
        <v>1003</v>
      </c>
      <c r="L393">
        <v>3139672</v>
      </c>
      <c r="M393">
        <v>24</v>
      </c>
      <c r="N393">
        <v>3153</v>
      </c>
      <c r="O393" t="s">
        <v>133</v>
      </c>
      <c r="P393">
        <v>0</v>
      </c>
      <c r="Q393">
        <v>0</v>
      </c>
      <c r="R393">
        <v>0</v>
      </c>
      <c r="S393" t="s">
        <v>134</v>
      </c>
      <c r="T393" t="s">
        <v>127</v>
      </c>
      <c r="U393" t="s">
        <v>127</v>
      </c>
      <c r="V393" s="1">
        <v>43551.041666666664</v>
      </c>
      <c r="W393" s="1">
        <v>43551.041666666664</v>
      </c>
      <c r="X393" t="s">
        <v>135</v>
      </c>
      <c r="Z393">
        <v>1994</v>
      </c>
      <c r="AY393" s="1"/>
      <c r="AZ393" s="1"/>
    </row>
    <row r="394" spans="1:55" x14ac:dyDescent="0.3">
      <c r="A394" t="s">
        <v>1655</v>
      </c>
      <c r="B394" t="s">
        <v>27</v>
      </c>
      <c r="C394" t="s">
        <v>127</v>
      </c>
      <c r="D394" t="s">
        <v>28</v>
      </c>
      <c r="E394" t="s">
        <v>29</v>
      </c>
      <c r="F394" t="s">
        <v>152</v>
      </c>
      <c r="G394" t="s">
        <v>1656</v>
      </c>
      <c r="H394" s="5" t="s">
        <v>1657</v>
      </c>
      <c r="J394" t="s">
        <v>1658</v>
      </c>
      <c r="K394" t="s">
        <v>1003</v>
      </c>
      <c r="L394">
        <v>3201690</v>
      </c>
      <c r="M394">
        <v>33</v>
      </c>
      <c r="N394">
        <v>3229</v>
      </c>
      <c r="O394" t="s">
        <v>133</v>
      </c>
      <c r="P394">
        <v>0</v>
      </c>
      <c r="Q394">
        <v>0</v>
      </c>
      <c r="R394">
        <v>0</v>
      </c>
      <c r="S394" t="s">
        <v>134</v>
      </c>
      <c r="T394" t="s">
        <v>127</v>
      </c>
      <c r="U394" t="s">
        <v>127</v>
      </c>
      <c r="V394" s="1">
        <v>43551.041666666664</v>
      </c>
      <c r="W394" s="1">
        <v>43551.041666666664</v>
      </c>
      <c r="X394" t="s">
        <v>135</v>
      </c>
      <c r="Z394">
        <v>1994</v>
      </c>
      <c r="AY394" s="1"/>
      <c r="AZ394" s="1"/>
    </row>
    <row r="395" spans="1:55" x14ac:dyDescent="0.3">
      <c r="A395" t="s">
        <v>1659</v>
      </c>
      <c r="B395" t="s">
        <v>27</v>
      </c>
      <c r="C395" t="s">
        <v>127</v>
      </c>
      <c r="D395" t="s">
        <v>28</v>
      </c>
      <c r="E395" t="s">
        <v>29</v>
      </c>
      <c r="F395" t="s">
        <v>152</v>
      </c>
      <c r="G395" t="s">
        <v>1660</v>
      </c>
      <c r="H395" s="5" t="s">
        <v>1661</v>
      </c>
      <c r="J395" t="s">
        <v>1662</v>
      </c>
      <c r="K395" t="s">
        <v>1663</v>
      </c>
      <c r="L395">
        <v>3149014</v>
      </c>
      <c r="M395">
        <v>20</v>
      </c>
      <c r="N395">
        <v>3152</v>
      </c>
      <c r="O395" t="s">
        <v>133</v>
      </c>
      <c r="P395">
        <v>0</v>
      </c>
      <c r="Q395">
        <v>0</v>
      </c>
      <c r="R395">
        <v>0</v>
      </c>
      <c r="S395" t="s">
        <v>134</v>
      </c>
      <c r="T395" t="s">
        <v>127</v>
      </c>
      <c r="U395" t="s">
        <v>127</v>
      </c>
      <c r="V395" s="1">
        <v>43551.041666666664</v>
      </c>
      <c r="W395" s="1">
        <v>43551.041666666664</v>
      </c>
      <c r="X395" t="s">
        <v>135</v>
      </c>
      <c r="Z395">
        <v>1994</v>
      </c>
      <c r="AY395" s="1"/>
      <c r="AZ395" s="1"/>
    </row>
    <row r="396" spans="1:55" x14ac:dyDescent="0.3">
      <c r="A396" s="3" t="s">
        <v>1664</v>
      </c>
      <c r="B396" s="3" t="s">
        <v>27</v>
      </c>
      <c r="C396" s="3" t="s">
        <v>127</v>
      </c>
      <c r="D396" s="3" t="s">
        <v>28</v>
      </c>
      <c r="E396" s="3" t="s">
        <v>29</v>
      </c>
      <c r="F396" s="3" t="s">
        <v>152</v>
      </c>
      <c r="G396" s="3" t="s">
        <v>1665</v>
      </c>
      <c r="H396" s="3"/>
      <c r="I396" s="3"/>
      <c r="J396" s="3" t="s">
        <v>1666</v>
      </c>
      <c r="K396" s="3" t="s">
        <v>1667</v>
      </c>
      <c r="L396" s="3">
        <v>3121895</v>
      </c>
      <c r="M396" s="3">
        <v>37</v>
      </c>
      <c r="N396" s="3">
        <v>3106</v>
      </c>
      <c r="O396" s="3" t="s">
        <v>133</v>
      </c>
      <c r="P396" s="3">
        <v>0</v>
      </c>
      <c r="Q396" s="3">
        <v>0</v>
      </c>
      <c r="R396" s="3">
        <v>0</v>
      </c>
      <c r="S396" s="3" t="s">
        <v>134</v>
      </c>
      <c r="T396" s="3" t="s">
        <v>127</v>
      </c>
      <c r="U396" s="3" t="s">
        <v>127</v>
      </c>
      <c r="V396" s="4">
        <v>43901.041666666664</v>
      </c>
      <c r="W396" s="4">
        <v>43551.041666666664</v>
      </c>
      <c r="X396" s="3"/>
      <c r="Y396" s="3"/>
      <c r="Z396" s="3"/>
      <c r="AY396" s="1"/>
      <c r="AZ396" s="1"/>
    </row>
    <row r="397" spans="1:55" x14ac:dyDescent="0.3">
      <c r="A397" t="s">
        <v>1668</v>
      </c>
      <c r="B397" t="s">
        <v>27</v>
      </c>
      <c r="C397" t="s">
        <v>127</v>
      </c>
      <c r="D397" t="s">
        <v>28</v>
      </c>
      <c r="E397" t="s">
        <v>29</v>
      </c>
      <c r="F397" t="s">
        <v>152</v>
      </c>
      <c r="G397" t="s">
        <v>1669</v>
      </c>
      <c r="H397" s="5" t="s">
        <v>1670</v>
      </c>
      <c r="J397" t="s">
        <v>1671</v>
      </c>
      <c r="K397" t="s">
        <v>132</v>
      </c>
      <c r="L397">
        <v>2981445</v>
      </c>
      <c r="M397">
        <v>25</v>
      </c>
      <c r="N397">
        <v>2984</v>
      </c>
      <c r="O397" t="s">
        <v>133</v>
      </c>
      <c r="P397">
        <v>0</v>
      </c>
      <c r="Q397">
        <v>0</v>
      </c>
      <c r="R397">
        <v>0</v>
      </c>
      <c r="S397" t="s">
        <v>134</v>
      </c>
      <c r="T397" t="s">
        <v>127</v>
      </c>
      <c r="U397" t="s">
        <v>127</v>
      </c>
      <c r="V397" s="1">
        <v>43901.041666666664</v>
      </c>
      <c r="W397" s="1">
        <v>43551.041666666664</v>
      </c>
      <c r="X397" t="s">
        <v>135</v>
      </c>
      <c r="Y397" t="s">
        <v>1317</v>
      </c>
      <c r="Z397">
        <v>2010</v>
      </c>
      <c r="AY397" s="1"/>
      <c r="AZ397" s="1"/>
      <c r="BC397" s="2"/>
    </row>
    <row r="398" spans="1:55" x14ac:dyDescent="0.3">
      <c r="A398" t="s">
        <v>1672</v>
      </c>
      <c r="B398" t="s">
        <v>27</v>
      </c>
      <c r="C398" t="s">
        <v>127</v>
      </c>
      <c r="D398" t="s">
        <v>28</v>
      </c>
      <c r="E398" t="s">
        <v>29</v>
      </c>
      <c r="F398" t="s">
        <v>152</v>
      </c>
      <c r="G398" t="s">
        <v>1673</v>
      </c>
      <c r="H398" s="5" t="s">
        <v>1674</v>
      </c>
      <c r="J398" t="s">
        <v>1675</v>
      </c>
      <c r="K398" t="s">
        <v>1676</v>
      </c>
      <c r="L398">
        <v>3084992</v>
      </c>
      <c r="M398">
        <v>15</v>
      </c>
      <c r="N398">
        <v>3046</v>
      </c>
      <c r="O398" t="s">
        <v>133</v>
      </c>
      <c r="P398">
        <v>0</v>
      </c>
      <c r="Q398">
        <v>0</v>
      </c>
      <c r="R398">
        <v>0</v>
      </c>
      <c r="S398" t="s">
        <v>134</v>
      </c>
      <c r="T398" t="s">
        <v>127</v>
      </c>
      <c r="U398" t="s">
        <v>127</v>
      </c>
      <c r="V398" s="1">
        <v>43901.041666666664</v>
      </c>
      <c r="W398" s="1">
        <v>43551.041666666664</v>
      </c>
      <c r="X398" t="s">
        <v>135</v>
      </c>
      <c r="Y398" t="s">
        <v>1317</v>
      </c>
      <c r="Z398">
        <v>2010</v>
      </c>
      <c r="AY398" s="1"/>
      <c r="AZ398" s="1"/>
      <c r="BC398" s="2"/>
    </row>
    <row r="399" spans="1:55" x14ac:dyDescent="0.3">
      <c r="A399" t="s">
        <v>1677</v>
      </c>
      <c r="B399" t="s">
        <v>27</v>
      </c>
      <c r="C399" t="s">
        <v>127</v>
      </c>
      <c r="D399" t="s">
        <v>28</v>
      </c>
      <c r="E399" t="s">
        <v>29</v>
      </c>
      <c r="F399" t="s">
        <v>152</v>
      </c>
      <c r="G399" t="s">
        <v>1678</v>
      </c>
      <c r="H399" s="5" t="s">
        <v>1679</v>
      </c>
      <c r="J399" t="s">
        <v>1680</v>
      </c>
      <c r="K399" t="s">
        <v>1681</v>
      </c>
      <c r="L399">
        <v>3041197</v>
      </c>
      <c r="M399">
        <v>13</v>
      </c>
      <c r="N399">
        <v>3005</v>
      </c>
      <c r="O399" t="s">
        <v>133</v>
      </c>
      <c r="P399">
        <v>0</v>
      </c>
      <c r="Q399">
        <v>0</v>
      </c>
      <c r="R399">
        <v>0</v>
      </c>
      <c r="S399" t="s">
        <v>134</v>
      </c>
      <c r="T399" t="s">
        <v>127</v>
      </c>
      <c r="U399" t="s">
        <v>127</v>
      </c>
      <c r="V399" s="1">
        <v>43901.041666666664</v>
      </c>
      <c r="W399" s="1">
        <v>43551.041666666664</v>
      </c>
      <c r="X399" t="s">
        <v>135</v>
      </c>
      <c r="Y399" t="s">
        <v>1317</v>
      </c>
      <c r="Z399">
        <v>2010</v>
      </c>
      <c r="AY399" s="1"/>
      <c r="AZ399" s="1"/>
      <c r="BC399" s="2"/>
    </row>
    <row r="400" spans="1:55" x14ac:dyDescent="0.3">
      <c r="A400" t="s">
        <v>1682</v>
      </c>
      <c r="B400" t="s">
        <v>27</v>
      </c>
      <c r="C400" t="s">
        <v>127</v>
      </c>
      <c r="D400" t="s">
        <v>28</v>
      </c>
      <c r="E400" t="s">
        <v>29</v>
      </c>
      <c r="F400" t="s">
        <v>152</v>
      </c>
      <c r="G400" t="s">
        <v>1683</v>
      </c>
      <c r="H400" t="s">
        <v>1684</v>
      </c>
      <c r="J400" t="s">
        <v>1685</v>
      </c>
      <c r="K400" t="s">
        <v>132</v>
      </c>
      <c r="L400">
        <v>3060608</v>
      </c>
      <c r="M400">
        <v>19</v>
      </c>
      <c r="N400">
        <v>3026</v>
      </c>
      <c r="O400" t="s">
        <v>133</v>
      </c>
      <c r="P400">
        <v>0</v>
      </c>
      <c r="Q400">
        <v>0</v>
      </c>
      <c r="R400">
        <v>0</v>
      </c>
      <c r="S400" t="s">
        <v>134</v>
      </c>
      <c r="T400" t="s">
        <v>127</v>
      </c>
      <c r="U400" t="s">
        <v>127</v>
      </c>
      <c r="V400" s="1">
        <v>43901.041666666664</v>
      </c>
      <c r="W400" s="1">
        <v>43551.041666666664</v>
      </c>
      <c r="X400" t="s">
        <v>135</v>
      </c>
      <c r="Y400" t="s">
        <v>1317</v>
      </c>
      <c r="Z400">
        <v>2010</v>
      </c>
      <c r="AY400" s="1"/>
      <c r="AZ400" s="1"/>
    </row>
    <row r="401" spans="1:52" x14ac:dyDescent="0.3">
      <c r="A401" t="s">
        <v>1686</v>
      </c>
      <c r="B401" t="s">
        <v>27</v>
      </c>
      <c r="C401" t="s">
        <v>127</v>
      </c>
      <c r="D401" t="s">
        <v>28</v>
      </c>
      <c r="E401" t="s">
        <v>29</v>
      </c>
      <c r="F401" t="s">
        <v>152</v>
      </c>
      <c r="G401" t="s">
        <v>1687</v>
      </c>
      <c r="H401" s="5" t="s">
        <v>1688</v>
      </c>
      <c r="J401" t="s">
        <v>1689</v>
      </c>
      <c r="K401" t="s">
        <v>1681</v>
      </c>
      <c r="L401">
        <v>3032354</v>
      </c>
      <c r="M401">
        <v>12</v>
      </c>
      <c r="N401">
        <v>2998</v>
      </c>
      <c r="O401" t="s">
        <v>133</v>
      </c>
      <c r="P401">
        <v>0</v>
      </c>
      <c r="Q401">
        <v>0</v>
      </c>
      <c r="R401">
        <v>0</v>
      </c>
      <c r="S401" t="s">
        <v>134</v>
      </c>
      <c r="T401" t="s">
        <v>127</v>
      </c>
      <c r="U401" t="s">
        <v>127</v>
      </c>
      <c r="V401" s="1">
        <v>43901.041666666664</v>
      </c>
      <c r="W401" s="1">
        <v>43551.041666666664</v>
      </c>
      <c r="X401" t="s">
        <v>135</v>
      </c>
      <c r="Y401" t="s">
        <v>1317</v>
      </c>
      <c r="Z401">
        <v>2010</v>
      </c>
      <c r="AY401" s="1"/>
      <c r="AZ401" s="1"/>
    </row>
    <row r="402" spans="1:52" x14ac:dyDescent="0.3">
      <c r="A402" t="s">
        <v>1690</v>
      </c>
      <c r="B402" t="s">
        <v>27</v>
      </c>
      <c r="C402" t="s">
        <v>127</v>
      </c>
      <c r="D402" t="s">
        <v>28</v>
      </c>
      <c r="E402" t="s">
        <v>29</v>
      </c>
      <c r="F402" t="s">
        <v>152</v>
      </c>
      <c r="G402" t="s">
        <v>1691</v>
      </c>
      <c r="H402" s="5" t="s">
        <v>1692</v>
      </c>
      <c r="J402" t="s">
        <v>1693</v>
      </c>
      <c r="K402" t="s">
        <v>132</v>
      </c>
      <c r="L402">
        <v>3003686</v>
      </c>
      <c r="M402">
        <v>18</v>
      </c>
      <c r="N402">
        <v>2968</v>
      </c>
      <c r="O402" t="s">
        <v>133</v>
      </c>
      <c r="P402">
        <v>0</v>
      </c>
      <c r="Q402">
        <v>0</v>
      </c>
      <c r="R402">
        <v>0</v>
      </c>
      <c r="S402" t="s">
        <v>134</v>
      </c>
      <c r="T402" t="s">
        <v>127</v>
      </c>
      <c r="U402" t="s">
        <v>127</v>
      </c>
      <c r="V402" s="1">
        <v>43901.041666666664</v>
      </c>
      <c r="W402" s="1">
        <v>43551.041666666664</v>
      </c>
      <c r="X402" t="s">
        <v>135</v>
      </c>
      <c r="Y402" t="s">
        <v>1317</v>
      </c>
      <c r="Z402">
        <v>2010</v>
      </c>
      <c r="AY402" s="1"/>
      <c r="AZ402" s="1"/>
    </row>
    <row r="403" spans="1:52" x14ac:dyDescent="0.3">
      <c r="A403" t="s">
        <v>1694</v>
      </c>
      <c r="B403" t="s">
        <v>27</v>
      </c>
      <c r="C403" t="s">
        <v>127</v>
      </c>
      <c r="D403" t="s">
        <v>28</v>
      </c>
      <c r="E403" t="s">
        <v>29</v>
      </c>
      <c r="F403" t="s">
        <v>152</v>
      </c>
      <c r="G403" t="s">
        <v>1695</v>
      </c>
      <c r="H403" s="5" t="s">
        <v>1696</v>
      </c>
      <c r="J403" t="s">
        <v>1697</v>
      </c>
      <c r="K403" t="s">
        <v>132</v>
      </c>
      <c r="L403">
        <v>3082747</v>
      </c>
      <c r="M403">
        <v>17</v>
      </c>
      <c r="N403">
        <v>3043</v>
      </c>
      <c r="O403" t="s">
        <v>133</v>
      </c>
      <c r="P403">
        <v>0</v>
      </c>
      <c r="Q403">
        <v>0</v>
      </c>
      <c r="R403">
        <v>0</v>
      </c>
      <c r="S403" t="s">
        <v>134</v>
      </c>
      <c r="T403" t="s">
        <v>127</v>
      </c>
      <c r="U403" t="s">
        <v>127</v>
      </c>
      <c r="V403" s="1">
        <v>43901.041666666664</v>
      </c>
      <c r="W403" s="1">
        <v>43551.041666666664</v>
      </c>
      <c r="X403" t="s">
        <v>135</v>
      </c>
      <c r="Y403" t="s">
        <v>1317</v>
      </c>
      <c r="Z403">
        <v>2010</v>
      </c>
      <c r="AY403" s="1"/>
      <c r="AZ403" s="1"/>
    </row>
    <row r="404" spans="1:52" x14ac:dyDescent="0.3">
      <c r="A404" t="s">
        <v>1698</v>
      </c>
      <c r="B404" t="s">
        <v>27</v>
      </c>
      <c r="C404" t="s">
        <v>127</v>
      </c>
      <c r="D404" t="s">
        <v>28</v>
      </c>
      <c r="E404" t="s">
        <v>29</v>
      </c>
      <c r="F404" t="s">
        <v>152</v>
      </c>
      <c r="G404" t="s">
        <v>1699</v>
      </c>
      <c r="H404" s="5" t="s">
        <v>1700</v>
      </c>
      <c r="J404" t="s">
        <v>1701</v>
      </c>
      <c r="K404" t="s">
        <v>132</v>
      </c>
      <c r="L404">
        <v>3001342</v>
      </c>
      <c r="M404">
        <v>45</v>
      </c>
      <c r="N404">
        <v>2986</v>
      </c>
      <c r="O404" t="s">
        <v>133</v>
      </c>
      <c r="P404">
        <v>0</v>
      </c>
      <c r="Q404">
        <v>0</v>
      </c>
      <c r="R404">
        <v>0</v>
      </c>
      <c r="S404" t="s">
        <v>134</v>
      </c>
      <c r="T404" t="s">
        <v>127</v>
      </c>
      <c r="U404" t="s">
        <v>127</v>
      </c>
      <c r="V404" s="1">
        <v>43901.041666666664</v>
      </c>
      <c r="W404" s="1">
        <v>43551.041666666664</v>
      </c>
      <c r="X404" t="s">
        <v>135</v>
      </c>
      <c r="Y404" t="s">
        <v>1317</v>
      </c>
      <c r="Z404">
        <v>2010</v>
      </c>
      <c r="AY404" s="1"/>
      <c r="AZ404" s="1"/>
    </row>
    <row r="405" spans="1:52" x14ac:dyDescent="0.3">
      <c r="A405" t="s">
        <v>1702</v>
      </c>
      <c r="B405" t="s">
        <v>27</v>
      </c>
      <c r="C405" t="s">
        <v>127</v>
      </c>
      <c r="D405" t="s">
        <v>28</v>
      </c>
      <c r="E405" t="s">
        <v>29</v>
      </c>
      <c r="F405" t="s">
        <v>152</v>
      </c>
      <c r="G405" t="s">
        <v>1703</v>
      </c>
      <c r="H405" s="5" t="s">
        <v>1704</v>
      </c>
      <c r="J405" t="s">
        <v>1705</v>
      </c>
      <c r="K405" t="s">
        <v>1706</v>
      </c>
      <c r="L405">
        <v>3063193</v>
      </c>
      <c r="M405">
        <v>22</v>
      </c>
      <c r="N405">
        <v>3025</v>
      </c>
      <c r="O405" t="s">
        <v>133</v>
      </c>
      <c r="P405">
        <v>0</v>
      </c>
      <c r="Q405">
        <v>0</v>
      </c>
      <c r="R405">
        <v>0</v>
      </c>
      <c r="S405" t="s">
        <v>134</v>
      </c>
      <c r="T405" t="s">
        <v>127</v>
      </c>
      <c r="U405" t="s">
        <v>127</v>
      </c>
      <c r="V405" s="1">
        <v>43901.041666666664</v>
      </c>
      <c r="W405" s="1">
        <v>43551.041666666664</v>
      </c>
      <c r="X405" t="s">
        <v>135</v>
      </c>
      <c r="Y405" t="s">
        <v>1317</v>
      </c>
      <c r="Z405">
        <v>2010</v>
      </c>
      <c r="AY405" s="1"/>
      <c r="AZ405" s="1"/>
    </row>
    <row r="406" spans="1:52" x14ac:dyDescent="0.3">
      <c r="A406" t="s">
        <v>1707</v>
      </c>
      <c r="B406" t="s">
        <v>27</v>
      </c>
      <c r="C406" t="s">
        <v>127</v>
      </c>
      <c r="D406" t="s">
        <v>28</v>
      </c>
      <c r="E406" t="s">
        <v>29</v>
      </c>
      <c r="F406" t="s">
        <v>152</v>
      </c>
      <c r="G406" t="s">
        <v>1708</v>
      </c>
      <c r="H406" s="5" t="s">
        <v>1709</v>
      </c>
      <c r="J406" t="s">
        <v>1710</v>
      </c>
      <c r="K406" t="s">
        <v>1711</v>
      </c>
      <c r="L406">
        <v>3045681</v>
      </c>
      <c r="M406">
        <v>22</v>
      </c>
      <c r="N406">
        <v>3010</v>
      </c>
      <c r="O406" t="s">
        <v>133</v>
      </c>
      <c r="P406">
        <v>0</v>
      </c>
      <c r="Q406">
        <v>0</v>
      </c>
      <c r="R406">
        <v>0</v>
      </c>
      <c r="S406" t="s">
        <v>134</v>
      </c>
      <c r="T406" t="s">
        <v>127</v>
      </c>
      <c r="U406" t="s">
        <v>127</v>
      </c>
      <c r="V406" s="1">
        <v>43901.041666666664</v>
      </c>
      <c r="W406" s="1">
        <v>43551.041666666664</v>
      </c>
      <c r="X406" t="s">
        <v>135</v>
      </c>
      <c r="Y406" t="s">
        <v>1317</v>
      </c>
      <c r="Z406">
        <v>2010</v>
      </c>
      <c r="AY406" s="1"/>
      <c r="AZ406" s="1"/>
    </row>
    <row r="407" spans="1:52" x14ac:dyDescent="0.3">
      <c r="A407" t="s">
        <v>1712</v>
      </c>
      <c r="B407" t="s">
        <v>27</v>
      </c>
      <c r="C407" t="s">
        <v>127</v>
      </c>
      <c r="D407" t="s">
        <v>28</v>
      </c>
      <c r="E407" t="s">
        <v>29</v>
      </c>
      <c r="F407" t="s">
        <v>152</v>
      </c>
      <c r="G407" t="s">
        <v>1713</v>
      </c>
      <c r="H407" s="5" t="s">
        <v>1714</v>
      </c>
      <c r="J407" t="s">
        <v>1715</v>
      </c>
      <c r="K407" t="s">
        <v>1126</v>
      </c>
      <c r="L407">
        <v>3158665</v>
      </c>
      <c r="M407">
        <v>21</v>
      </c>
      <c r="N407">
        <v>3137</v>
      </c>
      <c r="O407" t="s">
        <v>133</v>
      </c>
      <c r="P407">
        <v>0</v>
      </c>
      <c r="Q407">
        <v>0</v>
      </c>
      <c r="R407">
        <v>0</v>
      </c>
      <c r="S407" t="s">
        <v>134</v>
      </c>
      <c r="T407" t="s">
        <v>127</v>
      </c>
      <c r="U407" t="s">
        <v>127</v>
      </c>
      <c r="V407" s="1">
        <v>43901.041666666664</v>
      </c>
      <c r="W407" s="1">
        <v>43551.041666666664</v>
      </c>
      <c r="X407" t="s">
        <v>135</v>
      </c>
      <c r="Z407">
        <v>2004</v>
      </c>
      <c r="AY407" s="1"/>
      <c r="AZ407" s="1"/>
    </row>
    <row r="408" spans="1:52" x14ac:dyDescent="0.3">
      <c r="A408" t="s">
        <v>1716</v>
      </c>
      <c r="B408" t="s">
        <v>27</v>
      </c>
      <c r="C408" t="s">
        <v>127</v>
      </c>
      <c r="D408" t="s">
        <v>28</v>
      </c>
      <c r="E408" t="s">
        <v>29</v>
      </c>
      <c r="F408" t="s">
        <v>152</v>
      </c>
      <c r="G408" t="s">
        <v>1717</v>
      </c>
      <c r="H408" s="5" t="s">
        <v>1718</v>
      </c>
      <c r="J408" t="s">
        <v>1719</v>
      </c>
      <c r="K408" t="s">
        <v>132</v>
      </c>
      <c r="L408">
        <v>3082185</v>
      </c>
      <c r="M408">
        <v>24</v>
      </c>
      <c r="N408">
        <v>3048</v>
      </c>
      <c r="O408" t="s">
        <v>133</v>
      </c>
      <c r="P408">
        <v>0</v>
      </c>
      <c r="Q408">
        <v>0</v>
      </c>
      <c r="R408">
        <v>0</v>
      </c>
      <c r="S408" t="s">
        <v>134</v>
      </c>
      <c r="T408" t="s">
        <v>127</v>
      </c>
      <c r="U408" t="s">
        <v>127</v>
      </c>
      <c r="V408" s="1">
        <v>43901.041666666664</v>
      </c>
      <c r="W408" s="1">
        <v>43551.041666666664</v>
      </c>
      <c r="X408" t="s">
        <v>135</v>
      </c>
      <c r="Y408" t="s">
        <v>1317</v>
      </c>
      <c r="Z408">
        <v>2010</v>
      </c>
      <c r="AY408" s="1"/>
      <c r="AZ408" s="1"/>
    </row>
    <row r="409" spans="1:52" x14ac:dyDescent="0.3">
      <c r="A409" t="s">
        <v>1720</v>
      </c>
      <c r="B409" t="s">
        <v>27</v>
      </c>
      <c r="C409" t="s">
        <v>127</v>
      </c>
      <c r="D409" t="s">
        <v>28</v>
      </c>
      <c r="E409" t="s">
        <v>29</v>
      </c>
      <c r="F409" t="s">
        <v>152</v>
      </c>
      <c r="G409" t="s">
        <v>1721</v>
      </c>
      <c r="H409" s="5" t="s">
        <v>1722</v>
      </c>
      <c r="J409" t="s">
        <v>1723</v>
      </c>
      <c r="K409" t="s">
        <v>1724</v>
      </c>
      <c r="L409">
        <v>3054702</v>
      </c>
      <c r="M409">
        <v>21</v>
      </c>
      <c r="N409">
        <v>3002</v>
      </c>
      <c r="O409" t="s">
        <v>133</v>
      </c>
      <c r="P409">
        <v>0</v>
      </c>
      <c r="Q409">
        <v>0</v>
      </c>
      <c r="R409">
        <v>0</v>
      </c>
      <c r="S409" t="s">
        <v>134</v>
      </c>
      <c r="T409" t="s">
        <v>127</v>
      </c>
      <c r="U409" t="s">
        <v>127</v>
      </c>
      <c r="V409" s="1">
        <v>43901.041666666664</v>
      </c>
      <c r="W409" s="1">
        <v>43551.041666666664</v>
      </c>
      <c r="X409" t="s">
        <v>1444</v>
      </c>
      <c r="Z409">
        <v>2001</v>
      </c>
      <c r="AY409" s="1"/>
      <c r="AZ409" s="1"/>
    </row>
    <row r="410" spans="1:52" s="8" customFormat="1" x14ac:dyDescent="0.3">
      <c r="A410" s="8" t="s">
        <v>1725</v>
      </c>
      <c r="B410" s="8" t="s">
        <v>27</v>
      </c>
      <c r="C410" s="8" t="s">
        <v>127</v>
      </c>
      <c r="D410" s="8" t="s">
        <v>28</v>
      </c>
      <c r="E410" s="8" t="s">
        <v>29</v>
      </c>
      <c r="F410" s="8" t="s">
        <v>152</v>
      </c>
      <c r="G410" s="8" t="s">
        <v>1726</v>
      </c>
      <c r="H410" s="8" t="s">
        <v>1727</v>
      </c>
      <c r="J410" s="8" t="s">
        <v>1728</v>
      </c>
      <c r="K410" s="8" t="s">
        <v>1729</v>
      </c>
      <c r="L410" s="8">
        <v>2958199</v>
      </c>
      <c r="M410" s="8">
        <v>16</v>
      </c>
      <c r="N410" s="8">
        <v>2902</v>
      </c>
      <c r="O410" s="8" t="s">
        <v>133</v>
      </c>
      <c r="P410" s="8">
        <v>0</v>
      </c>
      <c r="Q410" s="8">
        <v>0</v>
      </c>
      <c r="R410" s="8">
        <v>0</v>
      </c>
      <c r="S410" s="8" t="s">
        <v>134</v>
      </c>
      <c r="T410" s="8" t="s">
        <v>127</v>
      </c>
      <c r="U410" s="8" t="s">
        <v>127</v>
      </c>
      <c r="V410" s="10">
        <v>43901.041666666664</v>
      </c>
      <c r="W410" s="10">
        <v>43551.041666666664</v>
      </c>
      <c r="X410" s="8" t="s">
        <v>135</v>
      </c>
      <c r="Y410" s="8" t="s">
        <v>478</v>
      </c>
      <c r="Z410" s="8">
        <v>2014</v>
      </c>
      <c r="AY410" s="10"/>
      <c r="AZ410" s="10"/>
    </row>
    <row r="411" spans="1:52" s="8" customFormat="1" x14ac:dyDescent="0.3">
      <c r="A411" s="8" t="s">
        <v>1725</v>
      </c>
      <c r="B411" s="8" t="s">
        <v>27</v>
      </c>
      <c r="C411" s="8" t="s">
        <v>127</v>
      </c>
      <c r="D411" s="8" t="s">
        <v>28</v>
      </c>
      <c r="E411" s="8" t="s">
        <v>29</v>
      </c>
      <c r="F411" s="8" t="s">
        <v>152</v>
      </c>
      <c r="G411" s="8" t="s">
        <v>1726</v>
      </c>
      <c r="H411" s="8" t="s">
        <v>1730</v>
      </c>
      <c r="J411" s="8" t="s">
        <v>1728</v>
      </c>
      <c r="K411" s="8" t="s">
        <v>1729</v>
      </c>
      <c r="L411" s="8">
        <v>2958199</v>
      </c>
      <c r="M411" s="8">
        <v>16</v>
      </c>
      <c r="N411" s="8">
        <v>2902</v>
      </c>
      <c r="O411" s="8" t="s">
        <v>133</v>
      </c>
      <c r="P411" s="8">
        <v>0</v>
      </c>
      <c r="Q411" s="8">
        <v>0</v>
      </c>
      <c r="R411" s="8">
        <v>0</v>
      </c>
      <c r="S411" s="8" t="s">
        <v>134</v>
      </c>
      <c r="T411" s="8" t="s">
        <v>127</v>
      </c>
      <c r="U411" s="8" t="s">
        <v>127</v>
      </c>
      <c r="V411" s="10">
        <v>43901.041666666664</v>
      </c>
      <c r="W411" s="10">
        <v>43551.041666666664</v>
      </c>
      <c r="X411" s="8" t="s">
        <v>135</v>
      </c>
      <c r="Y411" s="8" t="s">
        <v>478</v>
      </c>
      <c r="Z411" s="8">
        <v>2014</v>
      </c>
      <c r="AY411" s="10"/>
      <c r="AZ411" s="10"/>
    </row>
    <row r="412" spans="1:52" s="8" customFormat="1" x14ac:dyDescent="0.3">
      <c r="A412" s="8" t="s">
        <v>1725</v>
      </c>
      <c r="B412" s="8" t="s">
        <v>27</v>
      </c>
      <c r="C412" s="8" t="s">
        <v>127</v>
      </c>
      <c r="D412" s="8" t="s">
        <v>28</v>
      </c>
      <c r="E412" s="8" t="s">
        <v>29</v>
      </c>
      <c r="F412" s="8" t="s">
        <v>152</v>
      </c>
      <c r="G412" s="8" t="s">
        <v>1726</v>
      </c>
      <c r="H412" s="8" t="s">
        <v>1731</v>
      </c>
      <c r="J412" s="8" t="s">
        <v>1728</v>
      </c>
      <c r="K412" s="8" t="s">
        <v>1729</v>
      </c>
      <c r="L412" s="8">
        <v>2958199</v>
      </c>
      <c r="M412" s="8">
        <v>16</v>
      </c>
      <c r="N412" s="8">
        <v>2902</v>
      </c>
      <c r="O412" s="8" t="s">
        <v>133</v>
      </c>
      <c r="P412" s="8">
        <v>0</v>
      </c>
      <c r="Q412" s="8">
        <v>0</v>
      </c>
      <c r="R412" s="8">
        <v>0</v>
      </c>
      <c r="S412" s="8" t="s">
        <v>134</v>
      </c>
      <c r="T412" s="8" t="s">
        <v>127</v>
      </c>
      <c r="U412" s="8" t="s">
        <v>127</v>
      </c>
      <c r="V412" s="10">
        <v>43901.041666666664</v>
      </c>
      <c r="W412" s="10">
        <v>43551.041666666664</v>
      </c>
      <c r="X412" s="8" t="s">
        <v>135</v>
      </c>
      <c r="Y412" s="8" t="s">
        <v>478</v>
      </c>
      <c r="Z412" s="8">
        <v>2014</v>
      </c>
      <c r="AY412" s="10"/>
      <c r="AZ412" s="10"/>
    </row>
    <row r="413" spans="1:52" s="8" customFormat="1" x14ac:dyDescent="0.3">
      <c r="A413" s="8" t="s">
        <v>1725</v>
      </c>
      <c r="B413" s="8" t="s">
        <v>27</v>
      </c>
      <c r="C413" s="8" t="s">
        <v>127</v>
      </c>
      <c r="D413" s="8" t="s">
        <v>28</v>
      </c>
      <c r="E413" s="8" t="s">
        <v>29</v>
      </c>
      <c r="F413" s="8" t="s">
        <v>152</v>
      </c>
      <c r="G413" s="8" t="s">
        <v>1726</v>
      </c>
      <c r="H413" s="8" t="s">
        <v>1732</v>
      </c>
      <c r="J413" s="8" t="s">
        <v>1728</v>
      </c>
      <c r="K413" s="8" t="s">
        <v>1729</v>
      </c>
      <c r="L413" s="8">
        <v>2958199</v>
      </c>
      <c r="M413" s="8">
        <v>16</v>
      </c>
      <c r="N413" s="8">
        <v>2902</v>
      </c>
      <c r="O413" s="8" t="s">
        <v>133</v>
      </c>
      <c r="P413" s="8">
        <v>0</v>
      </c>
      <c r="Q413" s="8">
        <v>0</v>
      </c>
      <c r="R413" s="8">
        <v>0</v>
      </c>
      <c r="S413" s="8" t="s">
        <v>134</v>
      </c>
      <c r="T413" s="8" t="s">
        <v>127</v>
      </c>
      <c r="U413" s="8" t="s">
        <v>127</v>
      </c>
      <c r="V413" s="10">
        <v>43901.041666666664</v>
      </c>
      <c r="W413" s="10">
        <v>43551.041666666664</v>
      </c>
      <c r="X413" s="8" t="s">
        <v>135</v>
      </c>
      <c r="Y413" s="8" t="s">
        <v>478</v>
      </c>
      <c r="Z413" s="8">
        <v>2014</v>
      </c>
      <c r="AY413" s="10"/>
      <c r="AZ413" s="10"/>
    </row>
    <row r="414" spans="1:52" s="8" customFormat="1" x14ac:dyDescent="0.3">
      <c r="A414" s="8" t="s">
        <v>1725</v>
      </c>
      <c r="B414" s="8" t="s">
        <v>27</v>
      </c>
      <c r="C414" s="8" t="s">
        <v>127</v>
      </c>
      <c r="D414" s="8" t="s">
        <v>28</v>
      </c>
      <c r="E414" s="8" t="s">
        <v>29</v>
      </c>
      <c r="F414" s="8" t="s">
        <v>152</v>
      </c>
      <c r="G414" s="8" t="s">
        <v>1726</v>
      </c>
      <c r="H414" s="8" t="s">
        <v>1733</v>
      </c>
      <c r="J414" s="8" t="s">
        <v>1728</v>
      </c>
      <c r="K414" s="8" t="s">
        <v>1729</v>
      </c>
      <c r="L414" s="8">
        <v>2958199</v>
      </c>
      <c r="M414" s="8">
        <v>16</v>
      </c>
      <c r="N414" s="8">
        <v>2902</v>
      </c>
      <c r="O414" s="8" t="s">
        <v>133</v>
      </c>
      <c r="P414" s="8">
        <v>0</v>
      </c>
      <c r="Q414" s="8">
        <v>0</v>
      </c>
      <c r="R414" s="8">
        <v>0</v>
      </c>
      <c r="S414" s="8" t="s">
        <v>134</v>
      </c>
      <c r="T414" s="8" t="s">
        <v>127</v>
      </c>
      <c r="U414" s="8" t="s">
        <v>127</v>
      </c>
      <c r="V414" s="10">
        <v>43901.041666666664</v>
      </c>
      <c r="W414" s="10">
        <v>43551.041666666664</v>
      </c>
      <c r="X414" s="8" t="s">
        <v>135</v>
      </c>
      <c r="Y414" s="8" t="s">
        <v>478</v>
      </c>
      <c r="Z414" s="8">
        <v>2014</v>
      </c>
      <c r="AY414" s="10"/>
      <c r="AZ414" s="10"/>
    </row>
    <row r="415" spans="1:52" s="8" customFormat="1" x14ac:dyDescent="0.3">
      <c r="A415" s="8" t="s">
        <v>1725</v>
      </c>
      <c r="B415" s="8" t="s">
        <v>27</v>
      </c>
      <c r="C415" s="8" t="s">
        <v>127</v>
      </c>
      <c r="D415" s="8" t="s">
        <v>28</v>
      </c>
      <c r="E415" s="8" t="s">
        <v>29</v>
      </c>
      <c r="F415" s="8" t="s">
        <v>152</v>
      </c>
      <c r="G415" s="8" t="s">
        <v>1726</v>
      </c>
      <c r="H415" s="8" t="s">
        <v>1734</v>
      </c>
      <c r="J415" s="8" t="s">
        <v>1728</v>
      </c>
      <c r="K415" s="8" t="s">
        <v>1729</v>
      </c>
      <c r="L415" s="8">
        <v>2958199</v>
      </c>
      <c r="M415" s="8">
        <v>16</v>
      </c>
      <c r="N415" s="8">
        <v>2902</v>
      </c>
      <c r="O415" s="8" t="s">
        <v>133</v>
      </c>
      <c r="P415" s="8">
        <v>0</v>
      </c>
      <c r="Q415" s="8">
        <v>0</v>
      </c>
      <c r="R415" s="8">
        <v>0</v>
      </c>
      <c r="S415" s="8" t="s">
        <v>134</v>
      </c>
      <c r="T415" s="8" t="s">
        <v>127</v>
      </c>
      <c r="U415" s="8" t="s">
        <v>127</v>
      </c>
      <c r="V415" s="10">
        <v>43901.041666666664</v>
      </c>
      <c r="W415" s="10">
        <v>43551.041666666664</v>
      </c>
      <c r="X415" s="8" t="s">
        <v>135</v>
      </c>
      <c r="Y415" s="8" t="s">
        <v>478</v>
      </c>
      <c r="Z415" s="8">
        <v>2014</v>
      </c>
      <c r="AY415" s="10"/>
      <c r="AZ415" s="10"/>
    </row>
    <row r="416" spans="1:52" s="8" customFormat="1" x14ac:dyDescent="0.3">
      <c r="A416" s="8" t="s">
        <v>1725</v>
      </c>
      <c r="B416" s="8" t="s">
        <v>27</v>
      </c>
      <c r="C416" s="8" t="s">
        <v>127</v>
      </c>
      <c r="D416" s="8" t="s">
        <v>28</v>
      </c>
      <c r="E416" s="8" t="s">
        <v>29</v>
      </c>
      <c r="F416" s="8" t="s">
        <v>152</v>
      </c>
      <c r="G416" s="8" t="s">
        <v>1726</v>
      </c>
      <c r="H416" s="8" t="s">
        <v>1735</v>
      </c>
      <c r="J416" s="8" t="s">
        <v>1728</v>
      </c>
      <c r="K416" s="8" t="s">
        <v>1729</v>
      </c>
      <c r="L416" s="8">
        <v>2958199</v>
      </c>
      <c r="M416" s="8">
        <v>16</v>
      </c>
      <c r="N416" s="8">
        <v>2902</v>
      </c>
      <c r="O416" s="8" t="s">
        <v>133</v>
      </c>
      <c r="P416" s="8">
        <v>0</v>
      </c>
      <c r="Q416" s="8">
        <v>0</v>
      </c>
      <c r="R416" s="8">
        <v>0</v>
      </c>
      <c r="S416" s="8" t="s">
        <v>134</v>
      </c>
      <c r="T416" s="8" t="s">
        <v>127</v>
      </c>
      <c r="U416" s="8" t="s">
        <v>127</v>
      </c>
      <c r="V416" s="10">
        <v>43901.041666666664</v>
      </c>
      <c r="W416" s="10">
        <v>43551.041666666664</v>
      </c>
      <c r="X416" s="8" t="s">
        <v>135</v>
      </c>
      <c r="Y416" s="8" t="s">
        <v>478</v>
      </c>
      <c r="Z416" s="8">
        <v>2014</v>
      </c>
      <c r="AY416" s="10"/>
      <c r="AZ416" s="10"/>
    </row>
    <row r="417" spans="1:52" s="8" customFormat="1" x14ac:dyDescent="0.3">
      <c r="A417" s="8" t="s">
        <v>1725</v>
      </c>
      <c r="B417" s="8" t="s">
        <v>27</v>
      </c>
      <c r="C417" s="8" t="s">
        <v>127</v>
      </c>
      <c r="D417" s="8" t="s">
        <v>28</v>
      </c>
      <c r="E417" s="8" t="s">
        <v>29</v>
      </c>
      <c r="F417" s="8" t="s">
        <v>152</v>
      </c>
      <c r="G417" s="8" t="s">
        <v>1726</v>
      </c>
      <c r="H417" s="8" t="s">
        <v>1736</v>
      </c>
      <c r="J417" s="8" t="s">
        <v>1728</v>
      </c>
      <c r="K417" s="8" t="s">
        <v>1729</v>
      </c>
      <c r="L417" s="8">
        <v>2958199</v>
      </c>
      <c r="M417" s="8">
        <v>16</v>
      </c>
      <c r="N417" s="8">
        <v>2902</v>
      </c>
      <c r="O417" s="8" t="s">
        <v>133</v>
      </c>
      <c r="P417" s="8">
        <v>0</v>
      </c>
      <c r="Q417" s="8">
        <v>0</v>
      </c>
      <c r="R417" s="8">
        <v>0</v>
      </c>
      <c r="S417" s="8" t="s">
        <v>134</v>
      </c>
      <c r="T417" s="8" t="s">
        <v>127</v>
      </c>
      <c r="U417" s="8" t="s">
        <v>127</v>
      </c>
      <c r="V417" s="10">
        <v>43901.041666666664</v>
      </c>
      <c r="W417" s="10">
        <v>43551.041666666664</v>
      </c>
      <c r="X417" s="8" t="s">
        <v>135</v>
      </c>
      <c r="Y417" s="8" t="s">
        <v>478</v>
      </c>
      <c r="Z417" s="8">
        <v>2014</v>
      </c>
      <c r="AY417" s="10"/>
      <c r="AZ417" s="10"/>
    </row>
    <row r="418" spans="1:52" s="8" customFormat="1" x14ac:dyDescent="0.3">
      <c r="A418" s="8" t="s">
        <v>1725</v>
      </c>
      <c r="B418" s="8" t="s">
        <v>27</v>
      </c>
      <c r="C418" s="8" t="s">
        <v>127</v>
      </c>
      <c r="D418" s="8" t="s">
        <v>28</v>
      </c>
      <c r="E418" s="8" t="s">
        <v>29</v>
      </c>
      <c r="F418" s="8" t="s">
        <v>152</v>
      </c>
      <c r="G418" s="8" t="s">
        <v>1726</v>
      </c>
      <c r="H418" s="8" t="s">
        <v>1737</v>
      </c>
      <c r="J418" s="8" t="s">
        <v>1728</v>
      </c>
      <c r="K418" s="8" t="s">
        <v>1729</v>
      </c>
      <c r="L418" s="8">
        <v>2958199</v>
      </c>
      <c r="M418" s="8">
        <v>16</v>
      </c>
      <c r="N418" s="8">
        <v>2902</v>
      </c>
      <c r="O418" s="8" t="s">
        <v>133</v>
      </c>
      <c r="P418" s="8">
        <v>0</v>
      </c>
      <c r="Q418" s="8">
        <v>0</v>
      </c>
      <c r="R418" s="8">
        <v>0</v>
      </c>
      <c r="S418" s="8" t="s">
        <v>134</v>
      </c>
      <c r="T418" s="8" t="s">
        <v>127</v>
      </c>
      <c r="U418" s="8" t="s">
        <v>127</v>
      </c>
      <c r="V418" s="10">
        <v>43901.041666666664</v>
      </c>
      <c r="W418" s="10">
        <v>43551.041666666664</v>
      </c>
      <c r="X418" s="8" t="s">
        <v>135</v>
      </c>
      <c r="Y418" s="8" t="s">
        <v>478</v>
      </c>
      <c r="Z418" s="8">
        <v>2014</v>
      </c>
      <c r="AY418" s="10"/>
      <c r="AZ418" s="10"/>
    </row>
    <row r="419" spans="1:52" x14ac:dyDescent="0.3">
      <c r="A419" t="s">
        <v>1738</v>
      </c>
      <c r="B419" t="s">
        <v>27</v>
      </c>
      <c r="C419" t="s">
        <v>127</v>
      </c>
      <c r="D419" t="s">
        <v>28</v>
      </c>
      <c r="E419" t="s">
        <v>29</v>
      </c>
      <c r="F419" t="s">
        <v>152</v>
      </c>
      <c r="G419" t="s">
        <v>1739</v>
      </c>
      <c r="H419" s="5" t="s">
        <v>1718</v>
      </c>
      <c r="J419" t="s">
        <v>1740</v>
      </c>
      <c r="K419" t="s">
        <v>209</v>
      </c>
      <c r="L419">
        <v>2943595</v>
      </c>
      <c r="M419">
        <v>16</v>
      </c>
      <c r="N419">
        <v>2919</v>
      </c>
      <c r="O419" t="s">
        <v>133</v>
      </c>
      <c r="P419">
        <v>0</v>
      </c>
      <c r="Q419">
        <v>0</v>
      </c>
      <c r="R419">
        <v>0</v>
      </c>
      <c r="S419" t="s">
        <v>134</v>
      </c>
      <c r="T419" t="s">
        <v>127</v>
      </c>
      <c r="U419" t="s">
        <v>127</v>
      </c>
      <c r="V419" s="1">
        <v>43901.041666666664</v>
      </c>
      <c r="W419" s="1">
        <v>43551.041666666664</v>
      </c>
      <c r="X419" t="s">
        <v>135</v>
      </c>
      <c r="Y419" t="s">
        <v>146</v>
      </c>
      <c r="Z419">
        <v>2017</v>
      </c>
      <c r="AY419" s="1"/>
      <c r="AZ419" s="1"/>
    </row>
    <row r="420" spans="1:52" x14ac:dyDescent="0.3">
      <c r="A420" t="s">
        <v>1741</v>
      </c>
      <c r="B420" t="s">
        <v>27</v>
      </c>
      <c r="C420" t="s">
        <v>127</v>
      </c>
      <c r="D420" t="s">
        <v>28</v>
      </c>
      <c r="E420" t="s">
        <v>29</v>
      </c>
      <c r="F420" t="s">
        <v>152</v>
      </c>
      <c r="G420" t="s">
        <v>1742</v>
      </c>
      <c r="H420" s="5" t="s">
        <v>1743</v>
      </c>
      <c r="J420" t="s">
        <v>1744</v>
      </c>
      <c r="K420" t="s">
        <v>462</v>
      </c>
      <c r="L420">
        <v>3001823</v>
      </c>
      <c r="M420">
        <v>24</v>
      </c>
      <c r="N420">
        <v>2997</v>
      </c>
      <c r="O420" t="s">
        <v>133</v>
      </c>
      <c r="P420">
        <v>0</v>
      </c>
      <c r="Q420">
        <v>0</v>
      </c>
      <c r="R420">
        <v>0</v>
      </c>
      <c r="S420" t="s">
        <v>134</v>
      </c>
      <c r="T420" t="s">
        <v>127</v>
      </c>
      <c r="U420" t="s">
        <v>127</v>
      </c>
      <c r="V420" s="1">
        <v>43901.041666666664</v>
      </c>
      <c r="W420" s="1">
        <v>43551.041666666664</v>
      </c>
      <c r="X420" t="s">
        <v>204</v>
      </c>
      <c r="Z420">
        <v>2008</v>
      </c>
      <c r="AY420" s="1"/>
      <c r="AZ420" s="1"/>
    </row>
    <row r="421" spans="1:52" x14ac:dyDescent="0.3">
      <c r="A421" t="s">
        <v>1745</v>
      </c>
      <c r="B421" t="s">
        <v>27</v>
      </c>
      <c r="C421" t="s">
        <v>127</v>
      </c>
      <c r="D421" t="s">
        <v>28</v>
      </c>
      <c r="E421" t="s">
        <v>29</v>
      </c>
      <c r="F421" t="s">
        <v>152</v>
      </c>
      <c r="G421" t="s">
        <v>1746</v>
      </c>
      <c r="H421" s="5" t="s">
        <v>1747</v>
      </c>
      <c r="J421" t="s">
        <v>1748</v>
      </c>
      <c r="K421" t="s">
        <v>462</v>
      </c>
      <c r="L421">
        <v>3044571</v>
      </c>
      <c r="M421">
        <v>59</v>
      </c>
      <c r="N421">
        <v>3033</v>
      </c>
      <c r="O421" t="s">
        <v>133</v>
      </c>
      <c r="P421">
        <v>0</v>
      </c>
      <c r="Q421">
        <v>0</v>
      </c>
      <c r="R421">
        <v>0</v>
      </c>
      <c r="S421" t="s">
        <v>134</v>
      </c>
      <c r="T421" t="s">
        <v>127</v>
      </c>
      <c r="U421" t="s">
        <v>127</v>
      </c>
      <c r="V421" s="1">
        <v>43901.041666666664</v>
      </c>
      <c r="W421" s="1">
        <v>43551.041666666664</v>
      </c>
      <c r="X421" t="s">
        <v>204</v>
      </c>
      <c r="Z421">
        <v>2008</v>
      </c>
      <c r="AY421" s="1"/>
      <c r="AZ421" s="1"/>
    </row>
    <row r="422" spans="1:52" x14ac:dyDescent="0.3">
      <c r="A422" t="s">
        <v>1749</v>
      </c>
      <c r="B422" t="s">
        <v>27</v>
      </c>
      <c r="C422" t="s">
        <v>127</v>
      </c>
      <c r="D422" t="s">
        <v>28</v>
      </c>
      <c r="E422" t="s">
        <v>29</v>
      </c>
      <c r="F422" t="s">
        <v>152</v>
      </c>
      <c r="G422" t="s">
        <v>1750</v>
      </c>
      <c r="H422" s="5" t="s">
        <v>1751</v>
      </c>
      <c r="J422" t="s">
        <v>1752</v>
      </c>
      <c r="K422" t="s">
        <v>462</v>
      </c>
      <c r="L422">
        <v>3008184</v>
      </c>
      <c r="M422">
        <v>24</v>
      </c>
      <c r="N422">
        <v>3005</v>
      </c>
      <c r="O422" t="s">
        <v>133</v>
      </c>
      <c r="P422">
        <v>0</v>
      </c>
      <c r="Q422">
        <v>0</v>
      </c>
      <c r="R422">
        <v>0</v>
      </c>
      <c r="S422" t="s">
        <v>134</v>
      </c>
      <c r="T422" t="s">
        <v>127</v>
      </c>
      <c r="U422" t="s">
        <v>127</v>
      </c>
      <c r="V422" s="1">
        <v>43901.041666666664</v>
      </c>
      <c r="W422" s="1">
        <v>43551.041666666664</v>
      </c>
      <c r="X422" t="s">
        <v>204</v>
      </c>
      <c r="Z422">
        <v>2008</v>
      </c>
      <c r="AY422" s="1"/>
      <c r="AZ422" s="1"/>
    </row>
    <row r="423" spans="1:52" x14ac:dyDescent="0.3">
      <c r="A423" t="s">
        <v>1753</v>
      </c>
      <c r="B423" t="s">
        <v>27</v>
      </c>
      <c r="C423" t="s">
        <v>127</v>
      </c>
      <c r="D423" t="s">
        <v>28</v>
      </c>
      <c r="E423" t="s">
        <v>29</v>
      </c>
      <c r="F423" t="s">
        <v>128</v>
      </c>
      <c r="G423" t="s">
        <v>1754</v>
      </c>
      <c r="H423" s="7" t="s">
        <v>1755</v>
      </c>
      <c r="J423" t="s">
        <v>1756</v>
      </c>
      <c r="K423" t="s">
        <v>132</v>
      </c>
      <c r="L423">
        <v>3081814</v>
      </c>
      <c r="M423">
        <v>22</v>
      </c>
      <c r="N423">
        <v>3086</v>
      </c>
      <c r="O423" t="s">
        <v>133</v>
      </c>
      <c r="P423">
        <v>0</v>
      </c>
      <c r="Q423">
        <v>0</v>
      </c>
      <c r="R423">
        <v>0</v>
      </c>
      <c r="S423" t="s">
        <v>134</v>
      </c>
      <c r="T423" t="s">
        <v>127</v>
      </c>
      <c r="U423" t="s">
        <v>127</v>
      </c>
      <c r="V423" s="1">
        <v>43551.041666666664</v>
      </c>
      <c r="W423" s="1">
        <v>43551.041666666664</v>
      </c>
      <c r="X423" t="s">
        <v>135</v>
      </c>
      <c r="Y423" t="s">
        <v>381</v>
      </c>
      <c r="Z423">
        <v>2012</v>
      </c>
      <c r="AY423" s="1"/>
      <c r="AZ423" s="1"/>
    </row>
    <row r="424" spans="1:52" x14ac:dyDescent="0.3">
      <c r="A424" t="s">
        <v>1757</v>
      </c>
      <c r="B424" t="s">
        <v>27</v>
      </c>
      <c r="C424" t="s">
        <v>127</v>
      </c>
      <c r="D424" t="s">
        <v>28</v>
      </c>
      <c r="E424" t="s">
        <v>29</v>
      </c>
      <c r="F424" t="s">
        <v>128</v>
      </c>
      <c r="G424" t="s">
        <v>1758</v>
      </c>
      <c r="H424" s="5" t="s">
        <v>1759</v>
      </c>
      <c r="J424" t="s">
        <v>1760</v>
      </c>
      <c r="K424" t="s">
        <v>132</v>
      </c>
      <c r="L424">
        <v>3069787</v>
      </c>
      <c r="M424">
        <v>19</v>
      </c>
      <c r="N424">
        <v>3081</v>
      </c>
      <c r="O424" t="s">
        <v>133</v>
      </c>
      <c r="P424">
        <v>0</v>
      </c>
      <c r="Q424">
        <v>0</v>
      </c>
      <c r="R424">
        <v>0</v>
      </c>
      <c r="S424" t="s">
        <v>134</v>
      </c>
      <c r="T424" t="s">
        <v>127</v>
      </c>
      <c r="U424" t="s">
        <v>127</v>
      </c>
      <c r="V424" s="1">
        <v>43551.041666666664</v>
      </c>
      <c r="W424" s="1">
        <v>43551.041666666664</v>
      </c>
      <c r="X424" t="s">
        <v>135</v>
      </c>
      <c r="Y424" t="s">
        <v>381</v>
      </c>
      <c r="Z424">
        <v>2012</v>
      </c>
      <c r="AY424" s="1"/>
      <c r="AZ424" s="1"/>
    </row>
    <row r="425" spans="1:52" x14ac:dyDescent="0.3">
      <c r="A425" t="s">
        <v>1761</v>
      </c>
      <c r="B425" t="s">
        <v>27</v>
      </c>
      <c r="C425" t="s">
        <v>127</v>
      </c>
      <c r="D425" t="s">
        <v>28</v>
      </c>
      <c r="E425" t="s">
        <v>29</v>
      </c>
      <c r="F425" t="s">
        <v>152</v>
      </c>
      <c r="G425" t="s">
        <v>1762</v>
      </c>
      <c r="H425" s="5" t="s">
        <v>1763</v>
      </c>
      <c r="J425" t="s">
        <v>1764</v>
      </c>
      <c r="K425" t="s">
        <v>132</v>
      </c>
      <c r="L425">
        <v>3204502</v>
      </c>
      <c r="M425">
        <v>58</v>
      </c>
      <c r="N425">
        <v>3186</v>
      </c>
      <c r="O425" t="s">
        <v>133</v>
      </c>
      <c r="P425">
        <v>0</v>
      </c>
      <c r="Q425">
        <v>0</v>
      </c>
      <c r="R425">
        <v>0</v>
      </c>
      <c r="S425" t="s">
        <v>134</v>
      </c>
      <c r="T425" t="s">
        <v>127</v>
      </c>
      <c r="U425" t="s">
        <v>127</v>
      </c>
      <c r="V425" s="1">
        <v>43901.041666666664</v>
      </c>
      <c r="W425" s="1">
        <v>43551.041666666664</v>
      </c>
      <c r="X425" t="s">
        <v>135</v>
      </c>
      <c r="Y425" t="s">
        <v>478</v>
      </c>
      <c r="Z425">
        <v>2018</v>
      </c>
      <c r="AY425" s="1"/>
      <c r="AZ425" s="1"/>
    </row>
    <row r="426" spans="1:52" x14ac:dyDescent="0.3">
      <c r="A426" t="s">
        <v>1765</v>
      </c>
      <c r="B426" t="s">
        <v>27</v>
      </c>
      <c r="C426" t="s">
        <v>127</v>
      </c>
      <c r="D426" t="s">
        <v>28</v>
      </c>
      <c r="E426" t="s">
        <v>29</v>
      </c>
      <c r="F426" t="s">
        <v>152</v>
      </c>
      <c r="G426" t="s">
        <v>1766</v>
      </c>
      <c r="H426" s="5" t="s">
        <v>1767</v>
      </c>
      <c r="J426" t="s">
        <v>1768</v>
      </c>
      <c r="K426" t="s">
        <v>132</v>
      </c>
      <c r="L426">
        <v>3272844</v>
      </c>
      <c r="M426">
        <v>38</v>
      </c>
      <c r="N426">
        <v>3260</v>
      </c>
      <c r="O426" t="s">
        <v>133</v>
      </c>
      <c r="P426">
        <v>0</v>
      </c>
      <c r="Q426">
        <v>0</v>
      </c>
      <c r="R426">
        <v>0</v>
      </c>
      <c r="S426" t="s">
        <v>134</v>
      </c>
      <c r="T426" t="s">
        <v>127</v>
      </c>
      <c r="U426" t="s">
        <v>127</v>
      </c>
      <c r="V426" s="1">
        <v>43901.041666666664</v>
      </c>
      <c r="W426" s="1">
        <v>43551.041666666664</v>
      </c>
      <c r="X426" t="s">
        <v>135</v>
      </c>
      <c r="Y426" t="s">
        <v>478</v>
      </c>
      <c r="Z426">
        <v>2018</v>
      </c>
      <c r="AY426" s="1"/>
      <c r="AZ426" s="1"/>
    </row>
    <row r="427" spans="1:52" x14ac:dyDescent="0.3">
      <c r="A427" t="s">
        <v>1769</v>
      </c>
      <c r="B427" t="s">
        <v>27</v>
      </c>
      <c r="C427" t="s">
        <v>127</v>
      </c>
      <c r="D427" t="s">
        <v>28</v>
      </c>
      <c r="E427" t="s">
        <v>29</v>
      </c>
      <c r="F427" t="s">
        <v>152</v>
      </c>
      <c r="G427" t="s">
        <v>1770</v>
      </c>
      <c r="H427" s="5" t="s">
        <v>1771</v>
      </c>
      <c r="J427" t="s">
        <v>1772</v>
      </c>
      <c r="K427" t="s">
        <v>1773</v>
      </c>
      <c r="L427">
        <v>3110518</v>
      </c>
      <c r="M427">
        <v>83</v>
      </c>
      <c r="N427">
        <v>3129</v>
      </c>
      <c r="O427" t="s">
        <v>133</v>
      </c>
      <c r="P427">
        <v>0</v>
      </c>
      <c r="Q427">
        <v>0</v>
      </c>
      <c r="R427">
        <v>0</v>
      </c>
      <c r="S427" t="s">
        <v>134</v>
      </c>
      <c r="T427" t="s">
        <v>127</v>
      </c>
      <c r="U427" t="s">
        <v>127</v>
      </c>
      <c r="V427" s="1">
        <v>43901.041666666664</v>
      </c>
      <c r="W427" s="1">
        <v>43551.041666666664</v>
      </c>
      <c r="X427" t="s">
        <v>204</v>
      </c>
      <c r="Z427">
        <v>2005</v>
      </c>
      <c r="AY427" s="1"/>
      <c r="AZ427" s="1"/>
    </row>
    <row r="428" spans="1:52" x14ac:dyDescent="0.3">
      <c r="A428" t="s">
        <v>1774</v>
      </c>
      <c r="B428" t="s">
        <v>27</v>
      </c>
      <c r="C428" t="s">
        <v>127</v>
      </c>
      <c r="D428" t="s">
        <v>28</v>
      </c>
      <c r="E428" t="s">
        <v>29</v>
      </c>
      <c r="F428" t="s">
        <v>152</v>
      </c>
      <c r="G428" t="s">
        <v>1775</v>
      </c>
      <c r="H428" s="5" t="s">
        <v>1776</v>
      </c>
      <c r="J428" t="s">
        <v>1777</v>
      </c>
      <c r="K428" t="s">
        <v>1778</v>
      </c>
      <c r="L428">
        <v>3060535</v>
      </c>
      <c r="M428">
        <v>38</v>
      </c>
      <c r="N428">
        <v>3018</v>
      </c>
      <c r="O428" t="s">
        <v>133</v>
      </c>
      <c r="P428">
        <v>0</v>
      </c>
      <c r="Q428">
        <v>0</v>
      </c>
      <c r="R428">
        <v>0</v>
      </c>
      <c r="S428" t="s">
        <v>134</v>
      </c>
      <c r="T428" t="s">
        <v>127</v>
      </c>
      <c r="U428" t="s">
        <v>127</v>
      </c>
      <c r="V428" s="1">
        <v>43901.041666666664</v>
      </c>
      <c r="W428" s="1">
        <v>43551.041666666664</v>
      </c>
      <c r="X428" t="s">
        <v>786</v>
      </c>
      <c r="Z428">
        <v>2004</v>
      </c>
      <c r="AY428" s="1"/>
      <c r="AZ428" s="1"/>
    </row>
    <row r="429" spans="1:52" x14ac:dyDescent="0.3">
      <c r="A429" t="s">
        <v>1779</v>
      </c>
      <c r="B429" t="s">
        <v>27</v>
      </c>
      <c r="C429" t="s">
        <v>127</v>
      </c>
      <c r="D429" t="s">
        <v>28</v>
      </c>
      <c r="E429" t="s">
        <v>29</v>
      </c>
      <c r="F429" t="s">
        <v>152</v>
      </c>
      <c r="G429" t="s">
        <v>1780</v>
      </c>
      <c r="H429" s="5" t="s">
        <v>1781</v>
      </c>
      <c r="J429" t="s">
        <v>1782</v>
      </c>
      <c r="K429" t="s">
        <v>132</v>
      </c>
      <c r="L429">
        <v>2995893</v>
      </c>
      <c r="M429">
        <v>39</v>
      </c>
      <c r="N429">
        <v>2998</v>
      </c>
      <c r="O429" t="s">
        <v>133</v>
      </c>
      <c r="P429">
        <v>0</v>
      </c>
      <c r="Q429">
        <v>0</v>
      </c>
      <c r="R429">
        <v>0</v>
      </c>
      <c r="S429" t="s">
        <v>134</v>
      </c>
      <c r="T429" t="s">
        <v>127</v>
      </c>
      <c r="U429" t="s">
        <v>127</v>
      </c>
      <c r="V429" s="1">
        <v>43901.041666666664</v>
      </c>
      <c r="W429" s="1">
        <v>43551.041666666664</v>
      </c>
      <c r="X429" t="s">
        <v>204</v>
      </c>
      <c r="Z429">
        <v>2003</v>
      </c>
      <c r="AY429" s="1"/>
      <c r="AZ429" s="1"/>
    </row>
    <row r="430" spans="1:52" x14ac:dyDescent="0.3">
      <c r="A430" t="s">
        <v>1783</v>
      </c>
      <c r="B430" t="s">
        <v>27</v>
      </c>
      <c r="C430" t="s">
        <v>127</v>
      </c>
      <c r="D430" t="s">
        <v>28</v>
      </c>
      <c r="E430" t="s">
        <v>29</v>
      </c>
      <c r="F430" t="s">
        <v>152</v>
      </c>
      <c r="G430" t="s">
        <v>1784</v>
      </c>
      <c r="H430" s="5" t="s">
        <v>1785</v>
      </c>
      <c r="J430" t="s">
        <v>1786</v>
      </c>
      <c r="K430" t="s">
        <v>1787</v>
      </c>
      <c r="L430">
        <v>3099549</v>
      </c>
      <c r="M430">
        <v>21</v>
      </c>
      <c r="N430">
        <v>3080</v>
      </c>
      <c r="O430" t="s">
        <v>133</v>
      </c>
      <c r="P430">
        <v>0</v>
      </c>
      <c r="Q430">
        <v>0</v>
      </c>
      <c r="R430">
        <v>0</v>
      </c>
      <c r="S430" t="s">
        <v>134</v>
      </c>
      <c r="T430" t="s">
        <v>127</v>
      </c>
      <c r="U430" t="s">
        <v>127</v>
      </c>
      <c r="V430" s="1">
        <v>43901.041666666664</v>
      </c>
      <c r="W430" s="1">
        <v>43551.041666666664</v>
      </c>
      <c r="X430" t="s">
        <v>581</v>
      </c>
      <c r="Z430">
        <v>2002</v>
      </c>
      <c r="AY430" s="1"/>
      <c r="AZ430" s="1"/>
    </row>
    <row r="431" spans="1:52" s="8" customFormat="1" x14ac:dyDescent="0.3">
      <c r="A431" s="8" t="s">
        <v>1788</v>
      </c>
      <c r="B431" s="8" t="s">
        <v>27</v>
      </c>
      <c r="C431" s="8" t="s">
        <v>127</v>
      </c>
      <c r="D431" s="8" t="s">
        <v>28</v>
      </c>
      <c r="E431" s="8" t="s">
        <v>29</v>
      </c>
      <c r="F431" s="8" t="s">
        <v>152</v>
      </c>
      <c r="G431" s="8" t="s">
        <v>1789</v>
      </c>
      <c r="H431" s="8" t="s">
        <v>1790</v>
      </c>
      <c r="J431" s="8" t="s">
        <v>1791</v>
      </c>
      <c r="K431" s="8" t="s">
        <v>1792</v>
      </c>
      <c r="L431" s="8">
        <v>3047274</v>
      </c>
      <c r="M431" s="8">
        <v>20</v>
      </c>
      <c r="N431" s="8">
        <v>3007</v>
      </c>
      <c r="O431" s="8" t="s">
        <v>133</v>
      </c>
      <c r="P431" s="8">
        <v>0</v>
      </c>
      <c r="Q431" s="8">
        <v>0</v>
      </c>
      <c r="R431" s="8">
        <v>0</v>
      </c>
      <c r="S431" s="8" t="s">
        <v>134</v>
      </c>
      <c r="T431" s="8" t="s">
        <v>127</v>
      </c>
      <c r="U431" s="8" t="s">
        <v>127</v>
      </c>
      <c r="V431" s="10">
        <v>43901.041666666664</v>
      </c>
      <c r="W431" s="10">
        <v>43551.041666666664</v>
      </c>
      <c r="X431" s="8" t="s">
        <v>1322</v>
      </c>
      <c r="Z431" s="8">
        <v>2004</v>
      </c>
      <c r="AY431" s="10"/>
      <c r="AZ431" s="10"/>
    </row>
    <row r="432" spans="1:52" s="8" customFormat="1" x14ac:dyDescent="0.3">
      <c r="A432" s="8" t="s">
        <v>1788</v>
      </c>
      <c r="B432" s="8" t="s">
        <v>27</v>
      </c>
      <c r="C432" s="8" t="s">
        <v>127</v>
      </c>
      <c r="D432" s="8" t="s">
        <v>28</v>
      </c>
      <c r="E432" s="8" t="s">
        <v>29</v>
      </c>
      <c r="F432" s="8" t="s">
        <v>152</v>
      </c>
      <c r="G432" s="8" t="s">
        <v>1789</v>
      </c>
      <c r="H432" s="8" t="s">
        <v>1793</v>
      </c>
      <c r="J432" s="8" t="s">
        <v>1791</v>
      </c>
      <c r="K432" s="8" t="s">
        <v>1792</v>
      </c>
      <c r="L432" s="8">
        <v>3047274</v>
      </c>
      <c r="M432" s="8">
        <v>20</v>
      </c>
      <c r="N432" s="8">
        <v>3007</v>
      </c>
      <c r="O432" s="8" t="s">
        <v>133</v>
      </c>
      <c r="P432" s="8">
        <v>0</v>
      </c>
      <c r="Q432" s="8">
        <v>0</v>
      </c>
      <c r="R432" s="8">
        <v>0</v>
      </c>
      <c r="S432" s="8" t="s">
        <v>134</v>
      </c>
      <c r="T432" s="8" t="s">
        <v>127</v>
      </c>
      <c r="U432" s="8" t="s">
        <v>127</v>
      </c>
      <c r="V432" s="10">
        <v>43901.041666666664</v>
      </c>
      <c r="W432" s="10">
        <v>43551.041666666664</v>
      </c>
      <c r="X432" s="8" t="s">
        <v>1322</v>
      </c>
      <c r="Z432" s="8">
        <v>2004</v>
      </c>
      <c r="AY432" s="10"/>
      <c r="AZ432" s="10"/>
    </row>
    <row r="433" spans="1:52" x14ac:dyDescent="0.3">
      <c r="A433" t="s">
        <v>1794</v>
      </c>
      <c r="B433" t="s">
        <v>27</v>
      </c>
      <c r="C433" t="s">
        <v>127</v>
      </c>
      <c r="D433" t="s">
        <v>28</v>
      </c>
      <c r="E433" t="s">
        <v>29</v>
      </c>
      <c r="F433" t="s">
        <v>152</v>
      </c>
      <c r="G433" t="s">
        <v>1795</v>
      </c>
      <c r="H433" s="5" t="s">
        <v>1796</v>
      </c>
      <c r="J433" t="s">
        <v>1797</v>
      </c>
      <c r="K433" t="s">
        <v>1792</v>
      </c>
      <c r="L433">
        <v>3094427</v>
      </c>
      <c r="M433">
        <v>64</v>
      </c>
      <c r="N433">
        <v>3074</v>
      </c>
      <c r="O433" t="s">
        <v>133</v>
      </c>
      <c r="P433">
        <v>0</v>
      </c>
      <c r="Q433">
        <v>0</v>
      </c>
      <c r="R433">
        <v>0</v>
      </c>
      <c r="S433" t="s">
        <v>134</v>
      </c>
      <c r="T433" t="s">
        <v>127</v>
      </c>
      <c r="U433" t="s">
        <v>127</v>
      </c>
      <c r="V433" s="1">
        <v>43901.041666666664</v>
      </c>
      <c r="W433" s="1">
        <v>43551.041666666664</v>
      </c>
      <c r="X433" t="s">
        <v>1322</v>
      </c>
      <c r="Z433">
        <v>2004</v>
      </c>
      <c r="AY433" s="1"/>
      <c r="AZ433" s="1"/>
    </row>
    <row r="434" spans="1:52" x14ac:dyDescent="0.3">
      <c r="A434" t="s">
        <v>1798</v>
      </c>
      <c r="B434" t="s">
        <v>27</v>
      </c>
      <c r="C434" t="s">
        <v>127</v>
      </c>
      <c r="D434" t="s">
        <v>28</v>
      </c>
      <c r="E434" t="s">
        <v>29</v>
      </c>
      <c r="F434" t="s">
        <v>152</v>
      </c>
      <c r="G434" t="s">
        <v>1799</v>
      </c>
      <c r="H434" s="5" t="s">
        <v>1800</v>
      </c>
      <c r="J434" t="s">
        <v>1801</v>
      </c>
      <c r="K434" t="s">
        <v>1802</v>
      </c>
      <c r="L434">
        <v>3116550</v>
      </c>
      <c r="M434">
        <v>28</v>
      </c>
      <c r="N434">
        <v>3108</v>
      </c>
      <c r="O434" t="s">
        <v>133</v>
      </c>
      <c r="P434">
        <v>0</v>
      </c>
      <c r="Q434">
        <v>0</v>
      </c>
      <c r="R434">
        <v>0</v>
      </c>
      <c r="S434" t="s">
        <v>134</v>
      </c>
      <c r="T434" t="s">
        <v>127</v>
      </c>
      <c r="U434" t="s">
        <v>127</v>
      </c>
      <c r="V434" s="1">
        <v>43901.041666666664</v>
      </c>
      <c r="W434" s="1">
        <v>43551.041666666664</v>
      </c>
      <c r="X434" t="s">
        <v>204</v>
      </c>
      <c r="Z434">
        <v>2005</v>
      </c>
      <c r="AY434" s="1"/>
      <c r="AZ434" s="1"/>
    </row>
    <row r="435" spans="1:52" x14ac:dyDescent="0.3">
      <c r="A435" t="s">
        <v>1803</v>
      </c>
      <c r="B435" t="s">
        <v>27</v>
      </c>
      <c r="C435" t="s">
        <v>127</v>
      </c>
      <c r="D435" t="s">
        <v>28</v>
      </c>
      <c r="E435" t="s">
        <v>29</v>
      </c>
      <c r="F435" t="s">
        <v>152</v>
      </c>
      <c r="G435" t="s">
        <v>1804</v>
      </c>
      <c r="H435" s="5" t="s">
        <v>1805</v>
      </c>
      <c r="J435" t="s">
        <v>1806</v>
      </c>
      <c r="K435" t="s">
        <v>1773</v>
      </c>
      <c r="L435">
        <v>3093538</v>
      </c>
      <c r="M435">
        <v>56</v>
      </c>
      <c r="N435">
        <v>3105</v>
      </c>
      <c r="O435" t="s">
        <v>133</v>
      </c>
      <c r="P435">
        <v>0</v>
      </c>
      <c r="Q435">
        <v>0</v>
      </c>
      <c r="R435">
        <v>0</v>
      </c>
      <c r="S435" t="s">
        <v>134</v>
      </c>
      <c r="T435" t="s">
        <v>127</v>
      </c>
      <c r="U435" t="s">
        <v>127</v>
      </c>
      <c r="V435" s="1">
        <v>43901.041666666664</v>
      </c>
      <c r="W435" s="1">
        <v>43551.041666666664</v>
      </c>
      <c r="X435" t="s">
        <v>204</v>
      </c>
      <c r="Z435">
        <v>2005</v>
      </c>
      <c r="AY435" s="1"/>
      <c r="AZ435" s="1"/>
    </row>
    <row r="436" spans="1:52" x14ac:dyDescent="0.3">
      <c r="A436" s="3" t="s">
        <v>1807</v>
      </c>
      <c r="B436" s="3" t="s">
        <v>27</v>
      </c>
      <c r="C436" s="3" t="s">
        <v>127</v>
      </c>
      <c r="D436" s="3" t="s">
        <v>28</v>
      </c>
      <c r="E436" s="3" t="s">
        <v>29</v>
      </c>
      <c r="F436" s="3" t="s">
        <v>152</v>
      </c>
      <c r="G436" s="3" t="s">
        <v>1808</v>
      </c>
      <c r="H436" s="3"/>
      <c r="I436" s="3"/>
      <c r="J436" s="3" t="s">
        <v>1809</v>
      </c>
      <c r="K436" s="3" t="s">
        <v>1810</v>
      </c>
      <c r="L436" s="3">
        <v>3051213</v>
      </c>
      <c r="M436" s="3">
        <v>94</v>
      </c>
      <c r="N436" s="3">
        <v>3039</v>
      </c>
      <c r="O436" s="3" t="s">
        <v>133</v>
      </c>
      <c r="P436" s="3">
        <v>0</v>
      </c>
      <c r="Q436" s="3">
        <v>0</v>
      </c>
      <c r="R436" s="3">
        <v>0</v>
      </c>
      <c r="S436" s="3" t="s">
        <v>134</v>
      </c>
      <c r="T436" s="3" t="s">
        <v>127</v>
      </c>
      <c r="U436" s="3" t="s">
        <v>127</v>
      </c>
      <c r="V436" s="4">
        <v>43901.041666666664</v>
      </c>
      <c r="W436" s="4">
        <v>43551.041666666664</v>
      </c>
      <c r="X436" s="3"/>
      <c r="Y436" s="3"/>
      <c r="Z436" s="3"/>
      <c r="AY436" s="1"/>
      <c r="AZ436" s="1"/>
    </row>
    <row r="437" spans="1:52" x14ac:dyDescent="0.3">
      <c r="A437" t="s">
        <v>1811</v>
      </c>
      <c r="B437" t="s">
        <v>27</v>
      </c>
      <c r="C437" t="s">
        <v>127</v>
      </c>
      <c r="D437" t="s">
        <v>28</v>
      </c>
      <c r="E437" t="s">
        <v>29</v>
      </c>
      <c r="F437" t="s">
        <v>152</v>
      </c>
      <c r="G437" t="s">
        <v>1812</v>
      </c>
      <c r="H437" s="5" t="s">
        <v>1813</v>
      </c>
      <c r="J437" t="s">
        <v>1814</v>
      </c>
      <c r="K437" t="s">
        <v>1815</v>
      </c>
      <c r="L437">
        <v>3040091</v>
      </c>
      <c r="M437">
        <v>57</v>
      </c>
      <c r="N437">
        <v>3044</v>
      </c>
      <c r="O437" t="s">
        <v>133</v>
      </c>
      <c r="P437">
        <v>0</v>
      </c>
      <c r="Q437">
        <v>0</v>
      </c>
      <c r="R437">
        <v>0</v>
      </c>
      <c r="S437" t="s">
        <v>134</v>
      </c>
      <c r="T437" t="s">
        <v>127</v>
      </c>
      <c r="U437" t="s">
        <v>127</v>
      </c>
      <c r="V437" s="1">
        <v>43901.041666666664</v>
      </c>
      <c r="W437" s="1">
        <v>43551.041666666664</v>
      </c>
      <c r="X437" t="s">
        <v>1816</v>
      </c>
      <c r="Z437">
        <v>2002</v>
      </c>
      <c r="AY437" s="1"/>
      <c r="AZ437" s="1"/>
    </row>
    <row r="438" spans="1:52" x14ac:dyDescent="0.3">
      <c r="A438" t="s">
        <v>1817</v>
      </c>
      <c r="B438" t="s">
        <v>27</v>
      </c>
      <c r="C438" t="s">
        <v>127</v>
      </c>
      <c r="D438" t="s">
        <v>28</v>
      </c>
      <c r="E438" t="s">
        <v>29</v>
      </c>
      <c r="F438" t="s">
        <v>152</v>
      </c>
      <c r="G438" t="s">
        <v>1818</v>
      </c>
      <c r="H438" s="5" t="s">
        <v>1819</v>
      </c>
      <c r="J438" t="s">
        <v>1820</v>
      </c>
      <c r="K438" t="s">
        <v>1821</v>
      </c>
      <c r="L438">
        <v>2990287</v>
      </c>
      <c r="M438">
        <v>42</v>
      </c>
      <c r="N438">
        <v>2941</v>
      </c>
      <c r="O438" t="s">
        <v>133</v>
      </c>
      <c r="P438">
        <v>0</v>
      </c>
      <c r="Q438">
        <v>0</v>
      </c>
      <c r="R438">
        <v>0</v>
      </c>
      <c r="S438" t="s">
        <v>134</v>
      </c>
      <c r="T438" t="s">
        <v>127</v>
      </c>
      <c r="U438" t="s">
        <v>127</v>
      </c>
      <c r="V438" s="1">
        <v>43901.041666666664</v>
      </c>
      <c r="W438" s="1">
        <v>43551.041666666664</v>
      </c>
      <c r="X438" t="s">
        <v>305</v>
      </c>
      <c r="Z438">
        <v>2004</v>
      </c>
      <c r="AY438" s="1"/>
      <c r="AZ438" s="1"/>
    </row>
    <row r="439" spans="1:52" s="8" customFormat="1" x14ac:dyDescent="0.3">
      <c r="A439" s="8" t="s">
        <v>1822</v>
      </c>
      <c r="B439" s="8" t="s">
        <v>27</v>
      </c>
      <c r="C439" s="8" t="s">
        <v>127</v>
      </c>
      <c r="D439" s="8" t="s">
        <v>28</v>
      </c>
      <c r="E439" s="8" t="s">
        <v>29</v>
      </c>
      <c r="F439" s="8" t="s">
        <v>152</v>
      </c>
      <c r="G439" s="8" t="s">
        <v>1823</v>
      </c>
      <c r="H439" s="8" t="s">
        <v>1824</v>
      </c>
      <c r="J439" s="8" t="s">
        <v>1825</v>
      </c>
      <c r="K439" s="8" t="s">
        <v>1792</v>
      </c>
      <c r="L439" s="8">
        <v>3062460</v>
      </c>
      <c r="M439" s="8">
        <v>16</v>
      </c>
      <c r="N439" s="8">
        <v>3009</v>
      </c>
      <c r="O439" s="8" t="s">
        <v>133</v>
      </c>
      <c r="P439" s="8">
        <v>0</v>
      </c>
      <c r="Q439" s="8">
        <v>0</v>
      </c>
      <c r="R439" s="8">
        <v>0</v>
      </c>
      <c r="S439" s="8" t="s">
        <v>134</v>
      </c>
      <c r="T439" s="8" t="s">
        <v>127</v>
      </c>
      <c r="U439" s="8" t="s">
        <v>127</v>
      </c>
      <c r="V439" s="10">
        <v>43901.041666666664</v>
      </c>
      <c r="W439" s="10">
        <v>43551.041666666664</v>
      </c>
      <c r="X439" s="8" t="s">
        <v>1322</v>
      </c>
      <c r="Z439" s="8">
        <v>2004</v>
      </c>
      <c r="AY439" s="10"/>
      <c r="AZ439" s="10"/>
    </row>
    <row r="440" spans="1:52" s="8" customFormat="1" x14ac:dyDescent="0.3">
      <c r="A440" s="8" t="s">
        <v>1822</v>
      </c>
      <c r="B440" s="8" t="s">
        <v>27</v>
      </c>
      <c r="C440" s="8" t="s">
        <v>127</v>
      </c>
      <c r="D440" s="8" t="s">
        <v>28</v>
      </c>
      <c r="E440" s="8" t="s">
        <v>29</v>
      </c>
      <c r="F440" s="8" t="s">
        <v>152</v>
      </c>
      <c r="G440" s="8" t="s">
        <v>1823</v>
      </c>
      <c r="H440" s="8" t="s">
        <v>1826</v>
      </c>
      <c r="J440" s="8" t="s">
        <v>1825</v>
      </c>
      <c r="K440" s="8" t="s">
        <v>1792</v>
      </c>
      <c r="L440" s="8">
        <v>3062460</v>
      </c>
      <c r="M440" s="8">
        <v>16</v>
      </c>
      <c r="N440" s="8">
        <v>3009</v>
      </c>
      <c r="O440" s="8" t="s">
        <v>133</v>
      </c>
      <c r="P440" s="8">
        <v>0</v>
      </c>
      <c r="Q440" s="8">
        <v>0</v>
      </c>
      <c r="R440" s="8">
        <v>0</v>
      </c>
      <c r="S440" s="8" t="s">
        <v>134</v>
      </c>
      <c r="T440" s="8" t="s">
        <v>127</v>
      </c>
      <c r="U440" s="8" t="s">
        <v>127</v>
      </c>
      <c r="V440" s="10">
        <v>43901.041666666664</v>
      </c>
      <c r="W440" s="10">
        <v>43551.041666666664</v>
      </c>
      <c r="X440" s="8" t="s">
        <v>1322</v>
      </c>
      <c r="Z440" s="8">
        <v>2004</v>
      </c>
      <c r="AY440" s="10"/>
      <c r="AZ440" s="10"/>
    </row>
    <row r="441" spans="1:52" s="8" customFormat="1" x14ac:dyDescent="0.3">
      <c r="A441" s="8" t="s">
        <v>1827</v>
      </c>
      <c r="B441" s="8" t="s">
        <v>27</v>
      </c>
      <c r="C441" s="8" t="s">
        <v>127</v>
      </c>
      <c r="D441" s="8" t="s">
        <v>28</v>
      </c>
      <c r="E441" s="8" t="s">
        <v>29</v>
      </c>
      <c r="F441" s="8" t="s">
        <v>152</v>
      </c>
      <c r="G441" s="8" t="s">
        <v>1828</v>
      </c>
      <c r="H441" s="8" t="s">
        <v>1829</v>
      </c>
      <c r="J441" s="8" t="s">
        <v>1830</v>
      </c>
      <c r="K441" s="8" t="s">
        <v>1792</v>
      </c>
      <c r="L441" s="8">
        <v>3057234</v>
      </c>
      <c r="M441" s="8">
        <v>37</v>
      </c>
      <c r="N441" s="8">
        <v>3019</v>
      </c>
      <c r="O441" s="8" t="s">
        <v>133</v>
      </c>
      <c r="P441" s="8">
        <v>0</v>
      </c>
      <c r="Q441" s="8">
        <v>0</v>
      </c>
      <c r="R441" s="8">
        <v>0</v>
      </c>
      <c r="S441" s="8" t="s">
        <v>134</v>
      </c>
      <c r="T441" s="8" t="s">
        <v>127</v>
      </c>
      <c r="U441" s="8" t="s">
        <v>127</v>
      </c>
      <c r="V441" s="10">
        <v>43901.041666666664</v>
      </c>
      <c r="W441" s="10">
        <v>43551.041666666664</v>
      </c>
      <c r="X441" s="8" t="s">
        <v>1322</v>
      </c>
      <c r="Z441" s="8">
        <v>2004</v>
      </c>
      <c r="AY441" s="10"/>
      <c r="AZ441" s="10"/>
    </row>
    <row r="442" spans="1:52" s="8" customFormat="1" x14ac:dyDescent="0.3">
      <c r="A442" s="8" t="s">
        <v>1827</v>
      </c>
      <c r="B442" s="8" t="s">
        <v>27</v>
      </c>
      <c r="C442" s="8" t="s">
        <v>127</v>
      </c>
      <c r="D442" s="8" t="s">
        <v>28</v>
      </c>
      <c r="E442" s="8" t="s">
        <v>29</v>
      </c>
      <c r="F442" s="8" t="s">
        <v>152</v>
      </c>
      <c r="G442" s="8" t="s">
        <v>1828</v>
      </c>
      <c r="H442" s="8" t="s">
        <v>1831</v>
      </c>
      <c r="J442" s="8" t="s">
        <v>1830</v>
      </c>
      <c r="K442" s="8" t="s">
        <v>1792</v>
      </c>
      <c r="L442" s="8">
        <v>3057234</v>
      </c>
      <c r="M442" s="8">
        <v>37</v>
      </c>
      <c r="N442" s="8">
        <v>3019</v>
      </c>
      <c r="O442" s="8" t="s">
        <v>133</v>
      </c>
      <c r="P442" s="8">
        <v>0</v>
      </c>
      <c r="Q442" s="8">
        <v>0</v>
      </c>
      <c r="R442" s="8">
        <v>0</v>
      </c>
      <c r="S442" s="8" t="s">
        <v>134</v>
      </c>
      <c r="T442" s="8" t="s">
        <v>127</v>
      </c>
      <c r="U442" s="8" t="s">
        <v>127</v>
      </c>
      <c r="V442" s="10">
        <v>43901.041666666664</v>
      </c>
      <c r="W442" s="10">
        <v>43551.041666666664</v>
      </c>
      <c r="X442" s="8" t="s">
        <v>1322</v>
      </c>
      <c r="Z442" s="8">
        <v>2004</v>
      </c>
      <c r="AY442" s="10"/>
      <c r="AZ442" s="10"/>
    </row>
    <row r="443" spans="1:52" x14ac:dyDescent="0.3">
      <c r="A443" t="s">
        <v>1832</v>
      </c>
      <c r="B443" t="s">
        <v>27</v>
      </c>
      <c r="C443" t="s">
        <v>127</v>
      </c>
      <c r="D443" t="s">
        <v>28</v>
      </c>
      <c r="E443" t="s">
        <v>29</v>
      </c>
      <c r="F443" t="s">
        <v>152</v>
      </c>
      <c r="G443" t="s">
        <v>1833</v>
      </c>
      <c r="H443" s="5" t="s">
        <v>1834</v>
      </c>
      <c r="J443" t="s">
        <v>1835</v>
      </c>
      <c r="K443" t="s">
        <v>1836</v>
      </c>
      <c r="L443">
        <v>2983637</v>
      </c>
      <c r="M443">
        <v>104</v>
      </c>
      <c r="N443">
        <v>3006</v>
      </c>
      <c r="O443" t="s">
        <v>133</v>
      </c>
      <c r="P443">
        <v>0</v>
      </c>
      <c r="Q443">
        <v>0</v>
      </c>
      <c r="R443">
        <v>0</v>
      </c>
      <c r="S443" t="s">
        <v>134</v>
      </c>
      <c r="T443" t="s">
        <v>127</v>
      </c>
      <c r="U443" t="s">
        <v>127</v>
      </c>
      <c r="V443" s="1">
        <v>43901.041666666664</v>
      </c>
      <c r="W443" s="1">
        <v>43551.041666666664</v>
      </c>
      <c r="X443" t="s">
        <v>135</v>
      </c>
      <c r="Y443" t="s">
        <v>146</v>
      </c>
      <c r="Z443">
        <v>2018</v>
      </c>
      <c r="AY443" s="1"/>
      <c r="AZ443" s="1"/>
    </row>
    <row r="444" spans="1:52" x14ac:dyDescent="0.3">
      <c r="A444" t="s">
        <v>1837</v>
      </c>
      <c r="B444" t="s">
        <v>27</v>
      </c>
      <c r="C444" t="s">
        <v>127</v>
      </c>
      <c r="D444" t="s">
        <v>28</v>
      </c>
      <c r="E444" t="s">
        <v>29</v>
      </c>
      <c r="F444" t="s">
        <v>152</v>
      </c>
      <c r="G444" t="s">
        <v>1838</v>
      </c>
      <c r="H444" s="5" t="s">
        <v>1839</v>
      </c>
      <c r="J444" t="s">
        <v>1840</v>
      </c>
      <c r="K444" t="s">
        <v>1841</v>
      </c>
      <c r="L444">
        <v>3041510</v>
      </c>
      <c r="M444">
        <v>22</v>
      </c>
      <c r="N444">
        <v>3042</v>
      </c>
      <c r="O444" t="s">
        <v>133</v>
      </c>
      <c r="P444">
        <v>0</v>
      </c>
      <c r="Q444">
        <v>0</v>
      </c>
      <c r="R444">
        <v>0</v>
      </c>
      <c r="S444" t="s">
        <v>134</v>
      </c>
      <c r="T444" t="s">
        <v>127</v>
      </c>
      <c r="U444" t="s">
        <v>127</v>
      </c>
      <c r="V444" s="1">
        <v>43901.041666666664</v>
      </c>
      <c r="W444" s="1">
        <v>43551.041666666664</v>
      </c>
      <c r="X444" t="s">
        <v>1816</v>
      </c>
      <c r="Z444">
        <v>2002</v>
      </c>
      <c r="AY444" s="1"/>
      <c r="AZ444" s="1"/>
    </row>
    <row r="445" spans="1:52" x14ac:dyDescent="0.3">
      <c r="A445" t="s">
        <v>1842</v>
      </c>
      <c r="B445" t="s">
        <v>27</v>
      </c>
      <c r="C445" t="s">
        <v>127</v>
      </c>
      <c r="D445" t="s">
        <v>28</v>
      </c>
      <c r="E445" t="s">
        <v>29</v>
      </c>
      <c r="F445" t="s">
        <v>152</v>
      </c>
      <c r="G445" t="s">
        <v>1843</v>
      </c>
      <c r="H445" s="5" t="s">
        <v>1844</v>
      </c>
      <c r="J445" t="s">
        <v>1845</v>
      </c>
      <c r="K445" t="s">
        <v>1846</v>
      </c>
      <c r="L445">
        <v>3187745</v>
      </c>
      <c r="M445">
        <v>64</v>
      </c>
      <c r="N445">
        <v>3248</v>
      </c>
      <c r="O445" t="s">
        <v>133</v>
      </c>
      <c r="P445">
        <v>0</v>
      </c>
      <c r="Q445">
        <v>0</v>
      </c>
      <c r="R445">
        <v>0</v>
      </c>
      <c r="S445" t="s">
        <v>134</v>
      </c>
      <c r="T445" t="s">
        <v>127</v>
      </c>
      <c r="U445" t="s">
        <v>127</v>
      </c>
      <c r="V445" s="1">
        <v>43901.041666666664</v>
      </c>
      <c r="W445" s="1">
        <v>43551.041666666664</v>
      </c>
      <c r="X445" t="s">
        <v>135</v>
      </c>
      <c r="Y445" t="s">
        <v>1847</v>
      </c>
      <c r="Z445">
        <v>2002</v>
      </c>
      <c r="AY445" s="1"/>
      <c r="AZ445" s="1"/>
    </row>
    <row r="446" spans="1:52" x14ac:dyDescent="0.3">
      <c r="A446" t="s">
        <v>1848</v>
      </c>
      <c r="B446" t="s">
        <v>27</v>
      </c>
      <c r="C446" t="s">
        <v>127</v>
      </c>
      <c r="D446" t="s">
        <v>28</v>
      </c>
      <c r="E446" t="s">
        <v>29</v>
      </c>
      <c r="F446" t="s">
        <v>152</v>
      </c>
      <c r="G446" t="s">
        <v>1849</v>
      </c>
      <c r="H446" s="5" t="s">
        <v>1850</v>
      </c>
      <c r="J446" t="s">
        <v>1851</v>
      </c>
      <c r="K446" t="s">
        <v>1836</v>
      </c>
      <c r="L446">
        <v>3081323</v>
      </c>
      <c r="M446">
        <v>56</v>
      </c>
      <c r="N446">
        <v>3083</v>
      </c>
      <c r="O446" t="s">
        <v>133</v>
      </c>
      <c r="P446">
        <v>0</v>
      </c>
      <c r="Q446">
        <v>0</v>
      </c>
      <c r="R446">
        <v>0</v>
      </c>
      <c r="S446" t="s">
        <v>134</v>
      </c>
      <c r="T446" t="s">
        <v>127</v>
      </c>
      <c r="U446" t="s">
        <v>127</v>
      </c>
      <c r="V446" s="1">
        <v>43901.041666666664</v>
      </c>
      <c r="W446" s="1">
        <v>43551.041666666664</v>
      </c>
      <c r="X446" t="s">
        <v>135</v>
      </c>
      <c r="Y446" t="s">
        <v>146</v>
      </c>
      <c r="Z446">
        <v>2018</v>
      </c>
      <c r="AY446" s="1"/>
      <c r="AZ446" s="1"/>
    </row>
    <row r="447" spans="1:52" x14ac:dyDescent="0.3">
      <c r="A447" t="s">
        <v>1852</v>
      </c>
      <c r="B447" t="s">
        <v>27</v>
      </c>
      <c r="C447" t="s">
        <v>127</v>
      </c>
      <c r="D447" t="s">
        <v>28</v>
      </c>
      <c r="E447" t="s">
        <v>29</v>
      </c>
      <c r="F447" t="s">
        <v>152</v>
      </c>
      <c r="G447" t="s">
        <v>1853</v>
      </c>
      <c r="H447" s="5" t="s">
        <v>1854</v>
      </c>
      <c r="J447" t="s">
        <v>1855</v>
      </c>
      <c r="K447" t="s">
        <v>1856</v>
      </c>
      <c r="L447">
        <v>2887466</v>
      </c>
      <c r="M447">
        <v>20</v>
      </c>
      <c r="N447">
        <v>2863</v>
      </c>
      <c r="O447" t="s">
        <v>133</v>
      </c>
      <c r="P447">
        <v>0</v>
      </c>
      <c r="Q447">
        <v>0</v>
      </c>
      <c r="R447">
        <v>0</v>
      </c>
      <c r="S447" t="s">
        <v>134</v>
      </c>
      <c r="T447" t="s">
        <v>127</v>
      </c>
      <c r="U447" t="s">
        <v>127</v>
      </c>
      <c r="V447" s="1">
        <v>43551.041666666664</v>
      </c>
      <c r="W447" s="1">
        <v>43551.041666666664</v>
      </c>
      <c r="X447" t="s">
        <v>135</v>
      </c>
      <c r="Y447" t="s">
        <v>1857</v>
      </c>
      <c r="Z447">
        <v>2015</v>
      </c>
      <c r="AY447" s="1"/>
      <c r="AZ447" s="1"/>
    </row>
    <row r="448" spans="1:52" x14ac:dyDescent="0.3">
      <c r="A448" t="s">
        <v>1858</v>
      </c>
      <c r="B448" t="s">
        <v>27</v>
      </c>
      <c r="C448" t="s">
        <v>127</v>
      </c>
      <c r="D448" t="s">
        <v>28</v>
      </c>
      <c r="E448" t="s">
        <v>29</v>
      </c>
      <c r="F448" t="s">
        <v>152</v>
      </c>
      <c r="G448" t="s">
        <v>1859</v>
      </c>
      <c r="H448" s="5" t="s">
        <v>1860</v>
      </c>
      <c r="J448" t="s">
        <v>1861</v>
      </c>
      <c r="K448" t="s">
        <v>1862</v>
      </c>
      <c r="L448">
        <v>2923569</v>
      </c>
      <c r="M448">
        <v>21</v>
      </c>
      <c r="N448">
        <v>2895</v>
      </c>
      <c r="O448" t="s">
        <v>133</v>
      </c>
      <c r="P448">
        <v>0</v>
      </c>
      <c r="Q448">
        <v>0</v>
      </c>
      <c r="R448">
        <v>0</v>
      </c>
      <c r="S448" t="s">
        <v>134</v>
      </c>
      <c r="T448" t="s">
        <v>127</v>
      </c>
      <c r="U448" t="s">
        <v>127</v>
      </c>
      <c r="V448" s="1">
        <v>43551.041666666664</v>
      </c>
      <c r="W448" s="1">
        <v>43551.041666666664</v>
      </c>
      <c r="X448" t="s">
        <v>135</v>
      </c>
      <c r="Y448" t="s">
        <v>1857</v>
      </c>
      <c r="Z448">
        <v>2015</v>
      </c>
      <c r="AY448" s="1"/>
      <c r="AZ448" s="1"/>
    </row>
    <row r="449" spans="1:52" s="8" customFormat="1" x14ac:dyDescent="0.3">
      <c r="A449" s="8" t="s">
        <v>1863</v>
      </c>
      <c r="B449" s="8" t="s">
        <v>27</v>
      </c>
      <c r="C449" s="8" t="s">
        <v>127</v>
      </c>
      <c r="D449" s="8" t="s">
        <v>28</v>
      </c>
      <c r="E449" s="8" t="s">
        <v>29</v>
      </c>
      <c r="F449" s="8" t="s">
        <v>152</v>
      </c>
      <c r="G449" s="8" t="s">
        <v>1864</v>
      </c>
      <c r="H449" s="8" t="s">
        <v>1865</v>
      </c>
      <c r="J449" s="8" t="s">
        <v>1866</v>
      </c>
      <c r="K449" s="8" t="s">
        <v>1867</v>
      </c>
      <c r="L449" s="8">
        <v>2888811</v>
      </c>
      <c r="M449" s="8">
        <v>17</v>
      </c>
      <c r="N449" s="8">
        <v>2861</v>
      </c>
      <c r="O449" s="8" t="s">
        <v>133</v>
      </c>
      <c r="P449" s="8">
        <v>0</v>
      </c>
      <c r="Q449" s="8">
        <v>0</v>
      </c>
      <c r="R449" s="8">
        <v>0</v>
      </c>
      <c r="S449" s="8" t="s">
        <v>134</v>
      </c>
      <c r="T449" s="8" t="s">
        <v>127</v>
      </c>
      <c r="U449" s="8" t="s">
        <v>127</v>
      </c>
      <c r="V449" s="10">
        <v>43551.041666666664</v>
      </c>
      <c r="W449" s="10">
        <v>43551.041666666664</v>
      </c>
      <c r="X449" s="8" t="s">
        <v>135</v>
      </c>
      <c r="Y449" s="8" t="s">
        <v>1857</v>
      </c>
      <c r="Z449" s="8">
        <v>2015</v>
      </c>
      <c r="AY449" s="10"/>
      <c r="AZ449" s="10"/>
    </row>
    <row r="450" spans="1:52" s="8" customFormat="1" x14ac:dyDescent="0.3">
      <c r="A450" s="8" t="s">
        <v>1863</v>
      </c>
      <c r="B450" s="8" t="s">
        <v>27</v>
      </c>
      <c r="C450" s="8" t="s">
        <v>127</v>
      </c>
      <c r="D450" s="8" t="s">
        <v>28</v>
      </c>
      <c r="E450" s="8" t="s">
        <v>29</v>
      </c>
      <c r="F450" s="8" t="s">
        <v>152</v>
      </c>
      <c r="G450" s="8" t="s">
        <v>1864</v>
      </c>
      <c r="H450" s="8" t="s">
        <v>1868</v>
      </c>
      <c r="J450" s="8" t="s">
        <v>1866</v>
      </c>
      <c r="K450" s="8" t="s">
        <v>1867</v>
      </c>
      <c r="L450" s="8">
        <v>2888811</v>
      </c>
      <c r="M450" s="8">
        <v>17</v>
      </c>
      <c r="N450" s="8">
        <v>2861</v>
      </c>
      <c r="O450" s="8" t="s">
        <v>133</v>
      </c>
      <c r="P450" s="8">
        <v>0</v>
      </c>
      <c r="Q450" s="8">
        <v>0</v>
      </c>
      <c r="R450" s="8">
        <v>0</v>
      </c>
      <c r="S450" s="8" t="s">
        <v>134</v>
      </c>
      <c r="T450" s="8" t="s">
        <v>127</v>
      </c>
      <c r="U450" s="8" t="s">
        <v>127</v>
      </c>
      <c r="V450" s="10">
        <v>43551.041666666664</v>
      </c>
      <c r="W450" s="10">
        <v>43551.041666666664</v>
      </c>
      <c r="X450" s="8" t="s">
        <v>135</v>
      </c>
      <c r="Y450" s="8" t="s">
        <v>1857</v>
      </c>
      <c r="Z450" s="8">
        <v>2015</v>
      </c>
      <c r="AY450" s="10"/>
      <c r="AZ450" s="10"/>
    </row>
    <row r="451" spans="1:52" x14ac:dyDescent="0.3">
      <c r="A451" t="s">
        <v>1869</v>
      </c>
      <c r="B451" t="s">
        <v>27</v>
      </c>
      <c r="C451" t="s">
        <v>127</v>
      </c>
      <c r="D451" t="s">
        <v>28</v>
      </c>
      <c r="E451" t="s">
        <v>29</v>
      </c>
      <c r="F451" t="s">
        <v>152</v>
      </c>
      <c r="G451" t="s">
        <v>1870</v>
      </c>
      <c r="H451" s="5" t="s">
        <v>1871</v>
      </c>
      <c r="J451" t="s">
        <v>1872</v>
      </c>
      <c r="K451" t="s">
        <v>1603</v>
      </c>
      <c r="L451">
        <v>2996075</v>
      </c>
      <c r="M451">
        <v>41</v>
      </c>
      <c r="N451">
        <v>2983</v>
      </c>
      <c r="O451" t="s">
        <v>133</v>
      </c>
      <c r="P451">
        <v>0</v>
      </c>
      <c r="Q451">
        <v>0</v>
      </c>
      <c r="R451">
        <v>0</v>
      </c>
      <c r="S451" t="s">
        <v>134</v>
      </c>
      <c r="T451" t="s">
        <v>127</v>
      </c>
      <c r="U451" t="s">
        <v>127</v>
      </c>
      <c r="V451" s="1">
        <v>43901.041666666664</v>
      </c>
      <c r="W451" s="1">
        <v>43551.041666666664</v>
      </c>
      <c r="X451" t="s">
        <v>135</v>
      </c>
      <c r="Y451" t="s">
        <v>1873</v>
      </c>
      <c r="Z451">
        <v>2003</v>
      </c>
      <c r="AY451" s="1"/>
      <c r="AZ451" s="1"/>
    </row>
    <row r="452" spans="1:52" x14ac:dyDescent="0.3">
      <c r="A452" t="s">
        <v>1874</v>
      </c>
      <c r="B452" t="s">
        <v>27</v>
      </c>
      <c r="C452" t="s">
        <v>127</v>
      </c>
      <c r="D452" t="s">
        <v>28</v>
      </c>
      <c r="E452" t="s">
        <v>29</v>
      </c>
      <c r="F452" t="s">
        <v>152</v>
      </c>
      <c r="G452" t="s">
        <v>1875</v>
      </c>
      <c r="H452" s="5" t="s">
        <v>1876</v>
      </c>
      <c r="J452" t="s">
        <v>1877</v>
      </c>
      <c r="K452" t="s">
        <v>1583</v>
      </c>
      <c r="L452">
        <v>3045603</v>
      </c>
      <c r="M452">
        <v>66</v>
      </c>
      <c r="N452">
        <v>3019</v>
      </c>
      <c r="O452" t="s">
        <v>133</v>
      </c>
      <c r="P452">
        <v>0</v>
      </c>
      <c r="Q452">
        <v>0</v>
      </c>
      <c r="R452">
        <v>0</v>
      </c>
      <c r="S452" t="s">
        <v>134</v>
      </c>
      <c r="T452" t="s">
        <v>127</v>
      </c>
      <c r="U452" t="s">
        <v>127</v>
      </c>
      <c r="V452" s="1">
        <v>43901.041666666664</v>
      </c>
      <c r="W452" s="1">
        <v>43551.041666666664</v>
      </c>
      <c r="X452" t="s">
        <v>1444</v>
      </c>
      <c r="Z452">
        <v>2003</v>
      </c>
      <c r="AY452" s="1"/>
      <c r="AZ452" s="1"/>
    </row>
    <row r="453" spans="1:52" x14ac:dyDescent="0.3">
      <c r="A453" t="s">
        <v>1878</v>
      </c>
      <c r="B453" t="s">
        <v>27</v>
      </c>
      <c r="C453" t="s">
        <v>127</v>
      </c>
      <c r="D453" t="s">
        <v>28</v>
      </c>
      <c r="E453" t="s">
        <v>29</v>
      </c>
      <c r="F453" t="s">
        <v>152</v>
      </c>
      <c r="G453" t="s">
        <v>1879</v>
      </c>
      <c r="H453" s="5" t="s">
        <v>1880</v>
      </c>
      <c r="J453" t="s">
        <v>1881</v>
      </c>
      <c r="K453" t="s">
        <v>1529</v>
      </c>
      <c r="L453">
        <v>3052532</v>
      </c>
      <c r="M453">
        <v>23</v>
      </c>
      <c r="N453">
        <v>3017</v>
      </c>
      <c r="O453" t="s">
        <v>133</v>
      </c>
      <c r="P453">
        <v>0</v>
      </c>
      <c r="Q453">
        <v>0</v>
      </c>
      <c r="R453">
        <v>0</v>
      </c>
      <c r="S453" t="s">
        <v>134</v>
      </c>
      <c r="T453" t="s">
        <v>127</v>
      </c>
      <c r="U453" t="s">
        <v>127</v>
      </c>
      <c r="V453" s="1">
        <v>43901.041666666664</v>
      </c>
      <c r="W453" s="1">
        <v>43551.041666666664</v>
      </c>
      <c r="X453" t="s">
        <v>135</v>
      </c>
      <c r="Y453" t="s">
        <v>1882</v>
      </c>
      <c r="Z453">
        <v>2003</v>
      </c>
      <c r="AY453" s="1"/>
      <c r="AZ453" s="1"/>
    </row>
    <row r="454" spans="1:52" x14ac:dyDescent="0.3">
      <c r="A454" t="s">
        <v>1883</v>
      </c>
      <c r="B454" t="s">
        <v>27</v>
      </c>
      <c r="C454" t="s">
        <v>127</v>
      </c>
      <c r="D454" t="s">
        <v>28</v>
      </c>
      <c r="E454" t="s">
        <v>29</v>
      </c>
      <c r="F454" t="s">
        <v>152</v>
      </c>
      <c r="G454" t="s">
        <v>1884</v>
      </c>
      <c r="H454" s="5" t="s">
        <v>1885</v>
      </c>
      <c r="J454" t="s">
        <v>1886</v>
      </c>
      <c r="K454" t="s">
        <v>132</v>
      </c>
      <c r="L454">
        <v>2904110</v>
      </c>
      <c r="M454">
        <v>17</v>
      </c>
      <c r="N454">
        <v>2867</v>
      </c>
      <c r="O454" t="s">
        <v>133</v>
      </c>
      <c r="P454">
        <v>0</v>
      </c>
      <c r="Q454">
        <v>0</v>
      </c>
      <c r="R454">
        <v>0</v>
      </c>
      <c r="S454" t="s">
        <v>134</v>
      </c>
      <c r="T454" t="s">
        <v>127</v>
      </c>
      <c r="U454" t="s">
        <v>127</v>
      </c>
      <c r="V454" s="1">
        <v>43551.041666666664</v>
      </c>
      <c r="W454" s="1">
        <v>43551.041666666664</v>
      </c>
      <c r="X454" t="s">
        <v>135</v>
      </c>
      <c r="Y454" t="s">
        <v>136</v>
      </c>
      <c r="Z454">
        <v>2018</v>
      </c>
      <c r="AY454" s="1"/>
      <c r="AZ454" s="1"/>
    </row>
    <row r="455" spans="1:52" x14ac:dyDescent="0.3">
      <c r="A455" t="s">
        <v>1887</v>
      </c>
      <c r="B455" t="s">
        <v>27</v>
      </c>
      <c r="C455" t="s">
        <v>127</v>
      </c>
      <c r="D455" t="s">
        <v>28</v>
      </c>
      <c r="E455" t="s">
        <v>29</v>
      </c>
      <c r="F455" t="s">
        <v>152</v>
      </c>
      <c r="G455" t="s">
        <v>1888</v>
      </c>
      <c r="H455" s="5" t="s">
        <v>1889</v>
      </c>
      <c r="J455" t="s">
        <v>1890</v>
      </c>
      <c r="K455" t="s">
        <v>1443</v>
      </c>
      <c r="L455">
        <v>3058756</v>
      </c>
      <c r="M455">
        <v>15</v>
      </c>
      <c r="N455">
        <v>2994</v>
      </c>
      <c r="O455" t="s">
        <v>133</v>
      </c>
      <c r="P455">
        <v>0</v>
      </c>
      <c r="Q455">
        <v>0</v>
      </c>
      <c r="R455">
        <v>0</v>
      </c>
      <c r="S455" t="s">
        <v>134</v>
      </c>
      <c r="T455" t="s">
        <v>127</v>
      </c>
      <c r="U455" t="s">
        <v>127</v>
      </c>
      <c r="V455" s="1">
        <v>43901.041666666664</v>
      </c>
      <c r="W455" s="1">
        <v>43551.041666666664</v>
      </c>
      <c r="X455" t="s">
        <v>1444</v>
      </c>
      <c r="Z455">
        <v>2010</v>
      </c>
      <c r="AY455" s="1"/>
      <c r="AZ455" s="1"/>
    </row>
    <row r="456" spans="1:52" x14ac:dyDescent="0.3">
      <c r="A456" t="s">
        <v>1891</v>
      </c>
      <c r="B456" t="s">
        <v>27</v>
      </c>
      <c r="C456" t="s">
        <v>127</v>
      </c>
      <c r="D456" t="s">
        <v>28</v>
      </c>
      <c r="E456" t="s">
        <v>29</v>
      </c>
      <c r="F456" t="s">
        <v>152</v>
      </c>
      <c r="G456" t="s">
        <v>1892</v>
      </c>
      <c r="H456" s="5" t="s">
        <v>1893</v>
      </c>
      <c r="J456" t="s">
        <v>1894</v>
      </c>
      <c r="K456" t="s">
        <v>1443</v>
      </c>
      <c r="L456">
        <v>3059983</v>
      </c>
      <c r="M456">
        <v>18</v>
      </c>
      <c r="N456">
        <v>2991</v>
      </c>
      <c r="O456" t="s">
        <v>133</v>
      </c>
      <c r="P456">
        <v>0</v>
      </c>
      <c r="Q456">
        <v>0</v>
      </c>
      <c r="R456">
        <v>0</v>
      </c>
      <c r="S456" t="s">
        <v>134</v>
      </c>
      <c r="T456" t="s">
        <v>127</v>
      </c>
      <c r="U456" t="s">
        <v>127</v>
      </c>
      <c r="V456" s="1">
        <v>43901.041666666664</v>
      </c>
      <c r="W456" s="1">
        <v>43551.041666666664</v>
      </c>
      <c r="X456" t="s">
        <v>1444</v>
      </c>
      <c r="Z456">
        <v>2010</v>
      </c>
      <c r="AY456" s="1"/>
      <c r="AZ456" s="1"/>
    </row>
    <row r="457" spans="1:52" x14ac:dyDescent="0.3">
      <c r="A457" t="s">
        <v>1895</v>
      </c>
      <c r="B457" t="s">
        <v>27</v>
      </c>
      <c r="C457" t="s">
        <v>127</v>
      </c>
      <c r="D457" t="s">
        <v>28</v>
      </c>
      <c r="E457" t="s">
        <v>29</v>
      </c>
      <c r="F457" t="s">
        <v>152</v>
      </c>
      <c r="G457" t="s">
        <v>1896</v>
      </c>
      <c r="H457" s="5" t="s">
        <v>1897</v>
      </c>
      <c r="J457" t="s">
        <v>1898</v>
      </c>
      <c r="K457" t="s">
        <v>1443</v>
      </c>
      <c r="L457">
        <v>3052730</v>
      </c>
      <c r="M457">
        <v>18</v>
      </c>
      <c r="N457">
        <v>2982</v>
      </c>
      <c r="O457" t="s">
        <v>133</v>
      </c>
      <c r="P457">
        <v>0</v>
      </c>
      <c r="Q457">
        <v>0</v>
      </c>
      <c r="R457">
        <v>0</v>
      </c>
      <c r="S457" t="s">
        <v>134</v>
      </c>
      <c r="T457" t="s">
        <v>127</v>
      </c>
      <c r="U457" t="s">
        <v>127</v>
      </c>
      <c r="V457" s="1">
        <v>43901.041666666664</v>
      </c>
      <c r="W457" s="1">
        <v>43551.041666666664</v>
      </c>
      <c r="X457" t="s">
        <v>1444</v>
      </c>
      <c r="Z457">
        <v>2010</v>
      </c>
      <c r="AY457" s="1"/>
      <c r="AZ457" s="1"/>
    </row>
    <row r="458" spans="1:52" s="8" customFormat="1" x14ac:dyDescent="0.3">
      <c r="A458" s="8" t="s">
        <v>1899</v>
      </c>
      <c r="B458" s="8" t="s">
        <v>27</v>
      </c>
      <c r="C458" s="8" t="s">
        <v>127</v>
      </c>
      <c r="D458" s="8" t="s">
        <v>28</v>
      </c>
      <c r="E458" s="8" t="s">
        <v>29</v>
      </c>
      <c r="F458" s="8" t="s">
        <v>152</v>
      </c>
      <c r="G458" s="8" t="s">
        <v>1900</v>
      </c>
      <c r="H458" s="9" t="s">
        <v>1901</v>
      </c>
      <c r="J458" s="8" t="s">
        <v>1902</v>
      </c>
      <c r="K458" s="8" t="s">
        <v>1903</v>
      </c>
      <c r="L458" s="8">
        <v>3141498</v>
      </c>
      <c r="M458" s="8">
        <v>69</v>
      </c>
      <c r="N458" s="8">
        <v>3174</v>
      </c>
      <c r="O458" s="8" t="s">
        <v>133</v>
      </c>
      <c r="P458" s="8">
        <v>0</v>
      </c>
      <c r="Q458" s="8">
        <v>0</v>
      </c>
      <c r="R458" s="8">
        <v>0</v>
      </c>
      <c r="S458" s="8" t="s">
        <v>134</v>
      </c>
      <c r="T458" s="8" t="s">
        <v>127</v>
      </c>
      <c r="U458" s="8" t="s">
        <v>127</v>
      </c>
      <c r="V458" s="10">
        <v>43901.041666666664</v>
      </c>
      <c r="W458" s="10">
        <v>43551.041666666664</v>
      </c>
      <c r="X458" s="8" t="s">
        <v>204</v>
      </c>
      <c r="Z458" s="8">
        <v>2018</v>
      </c>
      <c r="AY458" s="10"/>
      <c r="AZ458" s="10"/>
    </row>
    <row r="459" spans="1:52" s="8" customFormat="1" x14ac:dyDescent="0.3">
      <c r="A459" s="8" t="s">
        <v>1899</v>
      </c>
      <c r="B459" s="8" t="s">
        <v>27</v>
      </c>
      <c r="C459" s="8" t="s">
        <v>127</v>
      </c>
      <c r="D459" s="8" t="s">
        <v>28</v>
      </c>
      <c r="E459" s="8" t="s">
        <v>29</v>
      </c>
      <c r="F459" s="8" t="s">
        <v>152</v>
      </c>
      <c r="G459" s="8" t="s">
        <v>1900</v>
      </c>
      <c r="H459" s="9" t="s">
        <v>1904</v>
      </c>
      <c r="J459" s="8" t="s">
        <v>1902</v>
      </c>
      <c r="K459" s="8" t="s">
        <v>1903</v>
      </c>
      <c r="L459" s="8">
        <v>3141498</v>
      </c>
      <c r="M459" s="8">
        <v>69</v>
      </c>
      <c r="N459" s="8">
        <v>3174</v>
      </c>
      <c r="O459" s="8" t="s">
        <v>133</v>
      </c>
      <c r="P459" s="8">
        <v>0</v>
      </c>
      <c r="Q459" s="8">
        <v>0</v>
      </c>
      <c r="R459" s="8">
        <v>0</v>
      </c>
      <c r="S459" s="8" t="s">
        <v>134</v>
      </c>
      <c r="T459" s="8" t="s">
        <v>127</v>
      </c>
      <c r="U459" s="8" t="s">
        <v>127</v>
      </c>
      <c r="V459" s="10">
        <v>43901.041666666664</v>
      </c>
      <c r="W459" s="10">
        <v>43551.041666666664</v>
      </c>
      <c r="X459" s="8" t="s">
        <v>204</v>
      </c>
      <c r="Z459" s="8">
        <v>2018</v>
      </c>
      <c r="AY459" s="10"/>
      <c r="AZ459" s="10"/>
    </row>
    <row r="460" spans="1:52" s="8" customFormat="1" x14ac:dyDescent="0.3">
      <c r="A460" s="8" t="s">
        <v>1899</v>
      </c>
      <c r="B460" s="8" t="s">
        <v>27</v>
      </c>
      <c r="C460" s="8" t="s">
        <v>127</v>
      </c>
      <c r="D460" s="8" t="s">
        <v>28</v>
      </c>
      <c r="E460" s="8" t="s">
        <v>29</v>
      </c>
      <c r="F460" s="8" t="s">
        <v>152</v>
      </c>
      <c r="G460" s="8" t="s">
        <v>1900</v>
      </c>
      <c r="H460" s="9" t="s">
        <v>1905</v>
      </c>
      <c r="J460" s="8" t="s">
        <v>1902</v>
      </c>
      <c r="K460" s="8" t="s">
        <v>1903</v>
      </c>
      <c r="L460" s="8">
        <v>3141498</v>
      </c>
      <c r="M460" s="8">
        <v>69</v>
      </c>
      <c r="N460" s="8">
        <v>3174</v>
      </c>
      <c r="O460" s="8" t="s">
        <v>133</v>
      </c>
      <c r="P460" s="8">
        <v>0</v>
      </c>
      <c r="Q460" s="8">
        <v>0</v>
      </c>
      <c r="R460" s="8">
        <v>0</v>
      </c>
      <c r="S460" s="8" t="s">
        <v>134</v>
      </c>
      <c r="T460" s="8" t="s">
        <v>127</v>
      </c>
      <c r="U460" s="8" t="s">
        <v>127</v>
      </c>
      <c r="V460" s="10">
        <v>43901.041666666664</v>
      </c>
      <c r="W460" s="10">
        <v>43551.041666666664</v>
      </c>
      <c r="X460" s="8" t="s">
        <v>204</v>
      </c>
      <c r="Z460" s="8">
        <v>2018</v>
      </c>
      <c r="AY460" s="10"/>
      <c r="AZ460" s="10"/>
    </row>
    <row r="461" spans="1:52" x14ac:dyDescent="0.3">
      <c r="A461" t="s">
        <v>1906</v>
      </c>
      <c r="B461" t="s">
        <v>27</v>
      </c>
      <c r="C461" t="s">
        <v>127</v>
      </c>
      <c r="D461" t="s">
        <v>28</v>
      </c>
      <c r="E461" t="s">
        <v>29</v>
      </c>
      <c r="F461" t="s">
        <v>152</v>
      </c>
      <c r="G461" t="s">
        <v>1907</v>
      </c>
      <c r="H461" s="5" t="s">
        <v>1908</v>
      </c>
      <c r="J461" t="s">
        <v>1909</v>
      </c>
      <c r="K461" t="s">
        <v>132</v>
      </c>
      <c r="L461">
        <v>3119363</v>
      </c>
      <c r="M461">
        <v>29</v>
      </c>
      <c r="N461">
        <v>3115</v>
      </c>
      <c r="O461" t="s">
        <v>133</v>
      </c>
      <c r="P461">
        <v>0</v>
      </c>
      <c r="Q461">
        <v>0</v>
      </c>
      <c r="R461">
        <v>0</v>
      </c>
      <c r="S461" t="s">
        <v>134</v>
      </c>
      <c r="T461" t="s">
        <v>127</v>
      </c>
      <c r="U461" t="s">
        <v>127</v>
      </c>
      <c r="V461" s="1">
        <v>43901.041666666664</v>
      </c>
      <c r="W461" s="1">
        <v>43551.041666666664</v>
      </c>
      <c r="X461" t="s">
        <v>135</v>
      </c>
      <c r="Y461" t="s">
        <v>376</v>
      </c>
      <c r="Z461">
        <v>2014</v>
      </c>
      <c r="AY461" s="1"/>
      <c r="AZ461" s="1"/>
    </row>
    <row r="462" spans="1:52" x14ac:dyDescent="0.3">
      <c r="A462" t="s">
        <v>1910</v>
      </c>
      <c r="B462" t="s">
        <v>27</v>
      </c>
      <c r="C462" t="s">
        <v>127</v>
      </c>
      <c r="D462" t="s">
        <v>28</v>
      </c>
      <c r="E462" t="s">
        <v>29</v>
      </c>
      <c r="F462" t="s">
        <v>152</v>
      </c>
      <c r="G462" t="s">
        <v>1911</v>
      </c>
      <c r="H462" s="5" t="s">
        <v>1912</v>
      </c>
      <c r="J462" t="s">
        <v>1913</v>
      </c>
      <c r="K462" t="s">
        <v>132</v>
      </c>
      <c r="L462">
        <v>3129000</v>
      </c>
      <c r="M462">
        <v>30</v>
      </c>
      <c r="N462">
        <v>3125</v>
      </c>
      <c r="O462" t="s">
        <v>133</v>
      </c>
      <c r="P462">
        <v>0</v>
      </c>
      <c r="Q462">
        <v>0</v>
      </c>
      <c r="R462">
        <v>0</v>
      </c>
      <c r="S462" t="s">
        <v>134</v>
      </c>
      <c r="T462" t="s">
        <v>127</v>
      </c>
      <c r="U462" t="s">
        <v>127</v>
      </c>
      <c r="V462" s="1">
        <v>43901.041666666664</v>
      </c>
      <c r="W462" s="1">
        <v>43551.041666666664</v>
      </c>
      <c r="X462" t="s">
        <v>135</v>
      </c>
      <c r="Y462" t="s">
        <v>376</v>
      </c>
      <c r="Z462">
        <v>2014</v>
      </c>
      <c r="AY462" s="1"/>
      <c r="AZ462" s="1"/>
    </row>
    <row r="463" spans="1:52" x14ac:dyDescent="0.3">
      <c r="A463" t="s">
        <v>1914</v>
      </c>
      <c r="B463" t="s">
        <v>27</v>
      </c>
      <c r="C463" t="s">
        <v>127</v>
      </c>
      <c r="D463" t="s">
        <v>28</v>
      </c>
      <c r="E463" t="s">
        <v>29</v>
      </c>
      <c r="F463" t="s">
        <v>152</v>
      </c>
      <c r="G463" t="s">
        <v>1915</v>
      </c>
      <c r="H463" s="5" t="s">
        <v>1916</v>
      </c>
      <c r="J463" t="s">
        <v>1917</v>
      </c>
      <c r="K463" t="s">
        <v>1918</v>
      </c>
      <c r="L463">
        <v>3176241</v>
      </c>
      <c r="M463">
        <v>25</v>
      </c>
      <c r="N463">
        <v>3162</v>
      </c>
      <c r="O463" t="s">
        <v>133</v>
      </c>
      <c r="P463">
        <v>0</v>
      </c>
      <c r="Q463">
        <v>0</v>
      </c>
      <c r="R463">
        <v>0</v>
      </c>
      <c r="S463" t="s">
        <v>134</v>
      </c>
      <c r="T463" t="s">
        <v>127</v>
      </c>
      <c r="U463" t="s">
        <v>127</v>
      </c>
      <c r="V463" s="1">
        <v>43901.041666666664</v>
      </c>
      <c r="W463" s="1">
        <v>43551.041666666664</v>
      </c>
      <c r="X463" t="s">
        <v>786</v>
      </c>
      <c r="Z463">
        <v>2013</v>
      </c>
      <c r="AY463" s="1"/>
      <c r="AZ463" s="1"/>
    </row>
    <row r="464" spans="1:52" x14ac:dyDescent="0.3">
      <c r="A464" t="s">
        <v>1919</v>
      </c>
      <c r="B464" t="s">
        <v>27</v>
      </c>
      <c r="C464" t="s">
        <v>127</v>
      </c>
      <c r="D464" t="s">
        <v>28</v>
      </c>
      <c r="E464" t="s">
        <v>29</v>
      </c>
      <c r="F464" t="s">
        <v>152</v>
      </c>
      <c r="G464" t="s">
        <v>1920</v>
      </c>
      <c r="H464" s="5" t="s">
        <v>1921</v>
      </c>
      <c r="J464" t="s">
        <v>1922</v>
      </c>
      <c r="K464" t="s">
        <v>132</v>
      </c>
      <c r="L464">
        <v>3084933</v>
      </c>
      <c r="M464">
        <v>25</v>
      </c>
      <c r="N464">
        <v>3054</v>
      </c>
      <c r="O464" t="s">
        <v>133</v>
      </c>
      <c r="P464">
        <v>0</v>
      </c>
      <c r="Q464">
        <v>0</v>
      </c>
      <c r="R464">
        <v>0</v>
      </c>
      <c r="S464" t="s">
        <v>134</v>
      </c>
      <c r="T464" t="s">
        <v>127</v>
      </c>
      <c r="U464" t="s">
        <v>127</v>
      </c>
      <c r="V464" s="1">
        <v>43551.041666666664</v>
      </c>
      <c r="W464" s="1">
        <v>43551.041666666664</v>
      </c>
      <c r="X464" t="s">
        <v>1449</v>
      </c>
      <c r="Z464">
        <v>2015</v>
      </c>
      <c r="AY464" s="1"/>
      <c r="AZ464" s="1"/>
    </row>
    <row r="465" spans="1:52" x14ac:dyDescent="0.3">
      <c r="A465" t="s">
        <v>1923</v>
      </c>
      <c r="B465" t="s">
        <v>27</v>
      </c>
      <c r="C465" t="s">
        <v>127</v>
      </c>
      <c r="D465" t="s">
        <v>28</v>
      </c>
      <c r="E465" t="s">
        <v>29</v>
      </c>
      <c r="F465" t="s">
        <v>152</v>
      </c>
      <c r="G465" t="s">
        <v>1924</v>
      </c>
      <c r="H465" s="5" t="s">
        <v>1921</v>
      </c>
      <c r="J465" t="s">
        <v>1925</v>
      </c>
      <c r="K465" t="s">
        <v>132</v>
      </c>
      <c r="L465">
        <v>3135127</v>
      </c>
      <c r="M465">
        <v>24</v>
      </c>
      <c r="N465">
        <v>3091</v>
      </c>
      <c r="O465" t="s">
        <v>133</v>
      </c>
      <c r="P465">
        <v>0</v>
      </c>
      <c r="Q465">
        <v>0</v>
      </c>
      <c r="R465">
        <v>0</v>
      </c>
      <c r="S465" t="s">
        <v>134</v>
      </c>
      <c r="T465" t="s">
        <v>127</v>
      </c>
      <c r="U465" t="s">
        <v>127</v>
      </c>
      <c r="V465" s="1">
        <v>43551.041666666664</v>
      </c>
      <c r="W465" s="1">
        <v>43551.041666666664</v>
      </c>
      <c r="X465" t="s">
        <v>135</v>
      </c>
      <c r="Y465" t="s">
        <v>797</v>
      </c>
      <c r="Z465">
        <v>2014</v>
      </c>
      <c r="AY465" s="1"/>
      <c r="AZ465" s="1"/>
    </row>
    <row r="466" spans="1:52" x14ac:dyDescent="0.3">
      <c r="A466" t="s">
        <v>1926</v>
      </c>
      <c r="B466" t="s">
        <v>27</v>
      </c>
      <c r="C466" t="s">
        <v>127</v>
      </c>
      <c r="D466" t="s">
        <v>28</v>
      </c>
      <c r="E466" t="s">
        <v>29</v>
      </c>
      <c r="F466" t="s">
        <v>152</v>
      </c>
      <c r="G466" t="s">
        <v>1927</v>
      </c>
      <c r="H466" s="5" t="s">
        <v>1928</v>
      </c>
      <c r="J466" t="s">
        <v>1929</v>
      </c>
      <c r="K466" t="s">
        <v>1458</v>
      </c>
      <c r="L466">
        <v>3084875</v>
      </c>
      <c r="M466">
        <v>19</v>
      </c>
      <c r="N466">
        <v>3048</v>
      </c>
      <c r="O466" t="s">
        <v>133</v>
      </c>
      <c r="P466">
        <v>0</v>
      </c>
      <c r="Q466">
        <v>0</v>
      </c>
      <c r="R466">
        <v>0</v>
      </c>
      <c r="S466" t="s">
        <v>134</v>
      </c>
      <c r="T466" t="s">
        <v>127</v>
      </c>
      <c r="U466" t="s">
        <v>127</v>
      </c>
      <c r="V466" s="1">
        <v>43551.041666666664</v>
      </c>
      <c r="W466" s="1">
        <v>43551.041666666664</v>
      </c>
      <c r="X466" t="s">
        <v>135</v>
      </c>
      <c r="Y466" t="s">
        <v>1459</v>
      </c>
      <c r="Z466">
        <v>2014</v>
      </c>
      <c r="AY466" s="1"/>
      <c r="AZ466" s="1"/>
    </row>
    <row r="467" spans="1:52" x14ac:dyDescent="0.3">
      <c r="A467" t="s">
        <v>1930</v>
      </c>
      <c r="B467" t="s">
        <v>27</v>
      </c>
      <c r="C467" t="s">
        <v>127</v>
      </c>
      <c r="D467" t="s">
        <v>28</v>
      </c>
      <c r="E467" t="s">
        <v>29</v>
      </c>
      <c r="F467" t="s">
        <v>152</v>
      </c>
      <c r="G467" t="s">
        <v>1931</v>
      </c>
      <c r="H467" s="5" t="s">
        <v>1932</v>
      </c>
      <c r="J467" t="s">
        <v>1933</v>
      </c>
      <c r="K467" t="s">
        <v>1458</v>
      </c>
      <c r="L467">
        <v>3135560</v>
      </c>
      <c r="M467">
        <v>22</v>
      </c>
      <c r="N467">
        <v>3089</v>
      </c>
      <c r="O467" t="s">
        <v>133</v>
      </c>
      <c r="P467">
        <v>0</v>
      </c>
      <c r="Q467">
        <v>0</v>
      </c>
      <c r="R467">
        <v>0</v>
      </c>
      <c r="S467" t="s">
        <v>134</v>
      </c>
      <c r="T467" t="s">
        <v>127</v>
      </c>
      <c r="U467" t="s">
        <v>127</v>
      </c>
      <c r="V467" s="1">
        <v>43551.041666666664</v>
      </c>
      <c r="W467" s="1">
        <v>43551.041666666664</v>
      </c>
      <c r="X467" t="s">
        <v>135</v>
      </c>
      <c r="Y467" t="s">
        <v>1459</v>
      </c>
      <c r="Z467">
        <v>2014</v>
      </c>
      <c r="AY467" s="1"/>
      <c r="AZ467" s="1"/>
    </row>
    <row r="468" spans="1:52" x14ac:dyDescent="0.3">
      <c r="A468" t="s">
        <v>1934</v>
      </c>
      <c r="B468" t="s">
        <v>27</v>
      </c>
      <c r="C468" t="s">
        <v>127</v>
      </c>
      <c r="D468" t="s">
        <v>28</v>
      </c>
      <c r="E468" t="s">
        <v>29</v>
      </c>
      <c r="F468" t="s">
        <v>152</v>
      </c>
      <c r="G468" t="s">
        <v>1935</v>
      </c>
      <c r="H468" s="5" t="s">
        <v>1936</v>
      </c>
      <c r="J468" t="s">
        <v>1937</v>
      </c>
      <c r="K468" t="s">
        <v>132</v>
      </c>
      <c r="L468">
        <v>3081150</v>
      </c>
      <c r="M468">
        <v>24</v>
      </c>
      <c r="N468">
        <v>3045</v>
      </c>
      <c r="O468" t="s">
        <v>133</v>
      </c>
      <c r="P468">
        <v>0</v>
      </c>
      <c r="Q468">
        <v>0</v>
      </c>
      <c r="R468">
        <v>0</v>
      </c>
      <c r="S468" t="s">
        <v>134</v>
      </c>
      <c r="T468" t="s">
        <v>127</v>
      </c>
      <c r="U468" t="s">
        <v>127</v>
      </c>
      <c r="V468" s="1">
        <v>43551.041666666664</v>
      </c>
      <c r="W468" s="1">
        <v>43551.041666666664</v>
      </c>
      <c r="X468" t="s">
        <v>135</v>
      </c>
      <c r="Y468" t="s">
        <v>797</v>
      </c>
      <c r="Z468">
        <v>2014</v>
      </c>
      <c r="AY468" s="1"/>
      <c r="AZ468" s="1"/>
    </row>
    <row r="469" spans="1:52" x14ac:dyDescent="0.3">
      <c r="A469" t="s">
        <v>1938</v>
      </c>
      <c r="B469" t="s">
        <v>27</v>
      </c>
      <c r="C469" t="s">
        <v>127</v>
      </c>
      <c r="D469" t="s">
        <v>28</v>
      </c>
      <c r="E469" t="s">
        <v>29</v>
      </c>
      <c r="F469" t="s">
        <v>152</v>
      </c>
      <c r="G469" t="s">
        <v>1939</v>
      </c>
      <c r="H469" s="5" t="s">
        <v>1940</v>
      </c>
      <c r="J469" t="s">
        <v>1941</v>
      </c>
      <c r="K469" t="s">
        <v>132</v>
      </c>
      <c r="L469">
        <v>3130282</v>
      </c>
      <c r="M469">
        <v>22</v>
      </c>
      <c r="N469">
        <v>3087</v>
      </c>
      <c r="O469" t="s">
        <v>133</v>
      </c>
      <c r="P469">
        <v>0</v>
      </c>
      <c r="Q469">
        <v>0</v>
      </c>
      <c r="R469">
        <v>0</v>
      </c>
      <c r="S469" t="s">
        <v>134</v>
      </c>
      <c r="T469" t="s">
        <v>127</v>
      </c>
      <c r="U469" t="s">
        <v>127</v>
      </c>
      <c r="V469" s="1">
        <v>43551.041666666664</v>
      </c>
      <c r="W469" s="1">
        <v>43551.041666666664</v>
      </c>
      <c r="X469" t="s">
        <v>135</v>
      </c>
      <c r="Y469" t="s">
        <v>797</v>
      </c>
      <c r="Z469">
        <v>2014</v>
      </c>
      <c r="AY469" s="1"/>
      <c r="AZ469" s="1"/>
    </row>
    <row r="470" spans="1:52" x14ac:dyDescent="0.3">
      <c r="A470" t="s">
        <v>1942</v>
      </c>
      <c r="B470" t="s">
        <v>27</v>
      </c>
      <c r="C470" t="s">
        <v>127</v>
      </c>
      <c r="D470" t="s">
        <v>28</v>
      </c>
      <c r="E470" t="s">
        <v>29</v>
      </c>
      <c r="F470" t="s">
        <v>152</v>
      </c>
      <c r="G470" t="s">
        <v>1943</v>
      </c>
      <c r="H470" s="5" t="s">
        <v>1944</v>
      </c>
      <c r="J470" t="s">
        <v>1945</v>
      </c>
      <c r="K470" t="s">
        <v>132</v>
      </c>
      <c r="L470">
        <v>3084886</v>
      </c>
      <c r="M470">
        <v>22</v>
      </c>
      <c r="N470">
        <v>3047</v>
      </c>
      <c r="O470" t="s">
        <v>133</v>
      </c>
      <c r="P470">
        <v>0</v>
      </c>
      <c r="Q470">
        <v>0</v>
      </c>
      <c r="R470">
        <v>0</v>
      </c>
      <c r="S470" t="s">
        <v>134</v>
      </c>
      <c r="T470" t="s">
        <v>127</v>
      </c>
      <c r="U470" t="s">
        <v>127</v>
      </c>
      <c r="V470" s="1">
        <v>43551.041666666664</v>
      </c>
      <c r="W470" s="1">
        <v>43551.041666666664</v>
      </c>
      <c r="X470" t="s">
        <v>135</v>
      </c>
      <c r="Y470" t="s">
        <v>797</v>
      </c>
      <c r="Z470">
        <v>2014</v>
      </c>
      <c r="AY470" s="1"/>
      <c r="AZ470" s="1"/>
    </row>
    <row r="471" spans="1:52" x14ac:dyDescent="0.3">
      <c r="A471" t="s">
        <v>1946</v>
      </c>
      <c r="B471" t="s">
        <v>27</v>
      </c>
      <c r="C471" t="s">
        <v>127</v>
      </c>
      <c r="D471" t="s">
        <v>28</v>
      </c>
      <c r="E471" t="s">
        <v>29</v>
      </c>
      <c r="F471" t="s">
        <v>152</v>
      </c>
      <c r="G471" t="s">
        <v>1947</v>
      </c>
      <c r="H471" s="5" t="s">
        <v>1948</v>
      </c>
      <c r="J471" t="s">
        <v>1949</v>
      </c>
      <c r="K471" t="s">
        <v>132</v>
      </c>
      <c r="L471">
        <v>3080946</v>
      </c>
      <c r="M471">
        <v>23</v>
      </c>
      <c r="N471">
        <v>3045</v>
      </c>
      <c r="O471" t="s">
        <v>133</v>
      </c>
      <c r="P471">
        <v>0</v>
      </c>
      <c r="Q471">
        <v>0</v>
      </c>
      <c r="R471">
        <v>0</v>
      </c>
      <c r="S471" t="s">
        <v>134</v>
      </c>
      <c r="T471" t="s">
        <v>127</v>
      </c>
      <c r="U471" t="s">
        <v>127</v>
      </c>
      <c r="V471" s="1">
        <v>43551.041666666664</v>
      </c>
      <c r="W471" s="1">
        <v>43551.041666666664</v>
      </c>
      <c r="X471" t="s">
        <v>135</v>
      </c>
      <c r="Y471" t="s">
        <v>797</v>
      </c>
      <c r="Z471">
        <v>2014</v>
      </c>
      <c r="AY471" s="1"/>
      <c r="AZ471" s="1"/>
    </row>
    <row r="472" spans="1:52" x14ac:dyDescent="0.3">
      <c r="A472" t="s">
        <v>1950</v>
      </c>
      <c r="B472" t="s">
        <v>27</v>
      </c>
      <c r="C472" t="s">
        <v>127</v>
      </c>
      <c r="D472" t="s">
        <v>28</v>
      </c>
      <c r="E472" t="s">
        <v>29</v>
      </c>
      <c r="F472" t="s">
        <v>152</v>
      </c>
      <c r="G472" t="s">
        <v>1951</v>
      </c>
      <c r="H472" s="5" t="s">
        <v>1952</v>
      </c>
      <c r="J472" t="s">
        <v>1953</v>
      </c>
      <c r="K472" t="s">
        <v>132</v>
      </c>
      <c r="L472">
        <v>3134240</v>
      </c>
      <c r="M472">
        <v>23</v>
      </c>
      <c r="N472">
        <v>3090</v>
      </c>
      <c r="O472" t="s">
        <v>133</v>
      </c>
      <c r="P472">
        <v>0</v>
      </c>
      <c r="Q472">
        <v>0</v>
      </c>
      <c r="R472">
        <v>0</v>
      </c>
      <c r="S472" t="s">
        <v>134</v>
      </c>
      <c r="T472" t="s">
        <v>127</v>
      </c>
      <c r="U472" t="s">
        <v>127</v>
      </c>
      <c r="V472" s="1">
        <v>43551.041666666664</v>
      </c>
      <c r="W472" s="1">
        <v>43551.041666666664</v>
      </c>
      <c r="X472" t="s">
        <v>135</v>
      </c>
      <c r="Y472" t="s">
        <v>797</v>
      </c>
      <c r="Z472">
        <v>2014</v>
      </c>
      <c r="AY472" s="1"/>
      <c r="AZ472" s="1"/>
    </row>
    <row r="473" spans="1:52" x14ac:dyDescent="0.3">
      <c r="A473" t="s">
        <v>1954</v>
      </c>
      <c r="B473" t="s">
        <v>27</v>
      </c>
      <c r="C473" t="s">
        <v>127</v>
      </c>
      <c r="D473" t="s">
        <v>28</v>
      </c>
      <c r="E473" t="s">
        <v>29</v>
      </c>
      <c r="F473" t="s">
        <v>152</v>
      </c>
      <c r="G473" t="s">
        <v>1955</v>
      </c>
      <c r="H473" s="5" t="s">
        <v>1956</v>
      </c>
      <c r="J473" t="s">
        <v>1957</v>
      </c>
      <c r="K473" t="s">
        <v>132</v>
      </c>
      <c r="L473">
        <v>3114546</v>
      </c>
      <c r="M473">
        <v>22</v>
      </c>
      <c r="N473">
        <v>3071</v>
      </c>
      <c r="O473" t="s">
        <v>133</v>
      </c>
      <c r="P473">
        <v>0</v>
      </c>
      <c r="Q473">
        <v>0</v>
      </c>
      <c r="R473">
        <v>0</v>
      </c>
      <c r="S473" t="s">
        <v>134</v>
      </c>
      <c r="T473" t="s">
        <v>127</v>
      </c>
      <c r="U473" t="s">
        <v>127</v>
      </c>
      <c r="V473" s="1">
        <v>43551.041666666664</v>
      </c>
      <c r="W473" s="1">
        <v>43551.041666666664</v>
      </c>
      <c r="X473" t="s">
        <v>135</v>
      </c>
      <c r="Y473" t="s">
        <v>797</v>
      </c>
      <c r="Z473">
        <v>2014</v>
      </c>
      <c r="AY473" s="1"/>
      <c r="AZ473" s="1"/>
    </row>
    <row r="474" spans="1:52" x14ac:dyDescent="0.3">
      <c r="A474" t="s">
        <v>1958</v>
      </c>
      <c r="B474" t="s">
        <v>27</v>
      </c>
      <c r="C474" t="s">
        <v>127</v>
      </c>
      <c r="D474" t="s">
        <v>28</v>
      </c>
      <c r="E474" t="s">
        <v>29</v>
      </c>
      <c r="F474" t="s">
        <v>152</v>
      </c>
      <c r="G474" t="s">
        <v>1959</v>
      </c>
      <c r="H474" s="5" t="s">
        <v>1960</v>
      </c>
      <c r="J474" t="s">
        <v>1961</v>
      </c>
      <c r="K474" t="s">
        <v>1458</v>
      </c>
      <c r="L474">
        <v>3064765</v>
      </c>
      <c r="M474">
        <v>21</v>
      </c>
      <c r="N474">
        <v>3032</v>
      </c>
      <c r="O474" t="s">
        <v>133</v>
      </c>
      <c r="P474">
        <v>0</v>
      </c>
      <c r="Q474">
        <v>0</v>
      </c>
      <c r="R474">
        <v>0</v>
      </c>
      <c r="S474" t="s">
        <v>134</v>
      </c>
      <c r="T474" t="s">
        <v>127</v>
      </c>
      <c r="U474" t="s">
        <v>127</v>
      </c>
      <c r="V474" s="1">
        <v>43551.041666666664</v>
      </c>
      <c r="W474" s="1">
        <v>43551.041666666664</v>
      </c>
      <c r="X474" t="s">
        <v>135</v>
      </c>
      <c r="Y474" t="s">
        <v>1459</v>
      </c>
      <c r="Z474">
        <v>2014</v>
      </c>
      <c r="AY474" s="1"/>
      <c r="AZ474" s="1"/>
    </row>
    <row r="475" spans="1:52" x14ac:dyDescent="0.3">
      <c r="A475" t="s">
        <v>1962</v>
      </c>
      <c r="B475" t="s">
        <v>27</v>
      </c>
      <c r="C475" t="s">
        <v>127</v>
      </c>
      <c r="D475" t="s">
        <v>28</v>
      </c>
      <c r="E475" t="s">
        <v>29</v>
      </c>
      <c r="F475" t="s">
        <v>152</v>
      </c>
      <c r="G475" t="s">
        <v>1963</v>
      </c>
      <c r="H475" s="5" t="s">
        <v>1964</v>
      </c>
      <c r="J475" t="s">
        <v>1965</v>
      </c>
      <c r="K475" t="s">
        <v>1458</v>
      </c>
      <c r="L475">
        <v>3090010</v>
      </c>
      <c r="M475">
        <v>20</v>
      </c>
      <c r="N475">
        <v>3048</v>
      </c>
      <c r="O475" t="s">
        <v>133</v>
      </c>
      <c r="P475">
        <v>0</v>
      </c>
      <c r="Q475">
        <v>0</v>
      </c>
      <c r="R475">
        <v>0</v>
      </c>
      <c r="S475" t="s">
        <v>134</v>
      </c>
      <c r="T475" t="s">
        <v>127</v>
      </c>
      <c r="U475" t="s">
        <v>127</v>
      </c>
      <c r="V475" s="1">
        <v>43551.041666666664</v>
      </c>
      <c r="W475" s="1">
        <v>43551.041666666664</v>
      </c>
      <c r="X475" t="s">
        <v>135</v>
      </c>
      <c r="Y475" t="s">
        <v>1459</v>
      </c>
      <c r="Z475">
        <v>2014</v>
      </c>
      <c r="AY475" s="1"/>
      <c r="AZ475" s="1"/>
    </row>
    <row r="476" spans="1:52" x14ac:dyDescent="0.3">
      <c r="A476" t="s">
        <v>1966</v>
      </c>
      <c r="B476" t="s">
        <v>27</v>
      </c>
      <c r="C476" t="s">
        <v>127</v>
      </c>
      <c r="D476" t="s">
        <v>28</v>
      </c>
      <c r="E476" t="s">
        <v>29</v>
      </c>
      <c r="F476" t="s">
        <v>152</v>
      </c>
      <c r="G476" t="s">
        <v>1967</v>
      </c>
      <c r="H476" s="5" t="s">
        <v>1968</v>
      </c>
      <c r="J476" t="s">
        <v>1969</v>
      </c>
      <c r="K476" t="s">
        <v>1458</v>
      </c>
      <c r="L476">
        <v>3066509</v>
      </c>
      <c r="M476">
        <v>21</v>
      </c>
      <c r="N476">
        <v>3033</v>
      </c>
      <c r="O476" t="s">
        <v>133</v>
      </c>
      <c r="P476">
        <v>0</v>
      </c>
      <c r="Q476">
        <v>0</v>
      </c>
      <c r="R476">
        <v>0</v>
      </c>
      <c r="S476" t="s">
        <v>134</v>
      </c>
      <c r="T476" t="s">
        <v>127</v>
      </c>
      <c r="U476" t="s">
        <v>127</v>
      </c>
      <c r="V476" s="1">
        <v>43551.041666666664</v>
      </c>
      <c r="W476" s="1">
        <v>43551.041666666664</v>
      </c>
      <c r="X476" t="s">
        <v>135</v>
      </c>
      <c r="Y476" t="s">
        <v>1459</v>
      </c>
      <c r="Z476">
        <v>2014</v>
      </c>
      <c r="AY476" s="1"/>
      <c r="AZ476" s="1"/>
    </row>
    <row r="477" spans="1:52" x14ac:dyDescent="0.3">
      <c r="A477" t="s">
        <v>1970</v>
      </c>
      <c r="B477" t="s">
        <v>27</v>
      </c>
      <c r="C477" t="s">
        <v>127</v>
      </c>
      <c r="D477" t="s">
        <v>28</v>
      </c>
      <c r="E477" t="s">
        <v>29</v>
      </c>
      <c r="F477" t="s">
        <v>152</v>
      </c>
      <c r="G477" t="s">
        <v>1971</v>
      </c>
      <c r="H477" s="5" t="s">
        <v>1972</v>
      </c>
      <c r="J477" t="s">
        <v>1973</v>
      </c>
      <c r="K477" t="s">
        <v>1458</v>
      </c>
      <c r="L477">
        <v>3134646</v>
      </c>
      <c r="M477">
        <v>22</v>
      </c>
      <c r="N477">
        <v>3090</v>
      </c>
      <c r="O477" t="s">
        <v>133</v>
      </c>
      <c r="P477">
        <v>0</v>
      </c>
      <c r="Q477">
        <v>0</v>
      </c>
      <c r="R477">
        <v>0</v>
      </c>
      <c r="S477" t="s">
        <v>134</v>
      </c>
      <c r="T477" t="s">
        <v>127</v>
      </c>
      <c r="U477" t="s">
        <v>127</v>
      </c>
      <c r="V477" s="1">
        <v>43551.041666666664</v>
      </c>
      <c r="W477" s="1">
        <v>43551.041666666664</v>
      </c>
      <c r="X477" t="s">
        <v>135</v>
      </c>
      <c r="Y477" t="s">
        <v>1459</v>
      </c>
      <c r="Z477">
        <v>2014</v>
      </c>
      <c r="AY477" s="1"/>
      <c r="AZ477" s="1"/>
    </row>
    <row r="478" spans="1:52" x14ac:dyDescent="0.3">
      <c r="A478" t="s">
        <v>1974</v>
      </c>
      <c r="B478" t="s">
        <v>27</v>
      </c>
      <c r="C478" t="s">
        <v>127</v>
      </c>
      <c r="D478" t="s">
        <v>28</v>
      </c>
      <c r="E478" t="s">
        <v>29</v>
      </c>
      <c r="F478" t="s">
        <v>152</v>
      </c>
      <c r="G478" t="s">
        <v>1975</v>
      </c>
      <c r="H478" s="5" t="s">
        <v>1976</v>
      </c>
      <c r="J478" t="s">
        <v>1977</v>
      </c>
      <c r="K478" t="s">
        <v>1458</v>
      </c>
      <c r="L478">
        <v>3084940</v>
      </c>
      <c r="M478">
        <v>22</v>
      </c>
      <c r="N478">
        <v>3047</v>
      </c>
      <c r="O478" t="s">
        <v>133</v>
      </c>
      <c r="P478">
        <v>0</v>
      </c>
      <c r="Q478">
        <v>0</v>
      </c>
      <c r="R478">
        <v>0</v>
      </c>
      <c r="S478" t="s">
        <v>134</v>
      </c>
      <c r="T478" t="s">
        <v>127</v>
      </c>
      <c r="U478" t="s">
        <v>127</v>
      </c>
      <c r="V478" s="1">
        <v>43551.041666666664</v>
      </c>
      <c r="W478" s="1">
        <v>43551.041666666664</v>
      </c>
      <c r="X478" t="s">
        <v>135</v>
      </c>
      <c r="Y478" t="s">
        <v>1459</v>
      </c>
      <c r="Z478">
        <v>2014</v>
      </c>
      <c r="AY478" s="1"/>
      <c r="AZ478" s="1"/>
    </row>
    <row r="479" spans="1:52" x14ac:dyDescent="0.3">
      <c r="A479" t="s">
        <v>1978</v>
      </c>
      <c r="B479" t="s">
        <v>27</v>
      </c>
      <c r="C479" t="s">
        <v>127</v>
      </c>
      <c r="D479" t="s">
        <v>28</v>
      </c>
      <c r="E479" t="s">
        <v>29</v>
      </c>
      <c r="F479" t="s">
        <v>152</v>
      </c>
      <c r="G479" t="s">
        <v>1979</v>
      </c>
      <c r="H479" s="5" t="s">
        <v>1980</v>
      </c>
      <c r="J479" t="s">
        <v>1981</v>
      </c>
      <c r="K479" t="s">
        <v>1458</v>
      </c>
      <c r="L479">
        <v>3074537</v>
      </c>
      <c r="M479">
        <v>23</v>
      </c>
      <c r="N479">
        <v>3036</v>
      </c>
      <c r="O479" t="s">
        <v>133</v>
      </c>
      <c r="P479">
        <v>0</v>
      </c>
      <c r="Q479">
        <v>0</v>
      </c>
      <c r="R479">
        <v>0</v>
      </c>
      <c r="S479" t="s">
        <v>134</v>
      </c>
      <c r="T479" t="s">
        <v>127</v>
      </c>
      <c r="U479" t="s">
        <v>127</v>
      </c>
      <c r="V479" s="1">
        <v>43551.041666666664</v>
      </c>
      <c r="W479" s="1">
        <v>43551.041666666664</v>
      </c>
      <c r="X479" t="s">
        <v>135</v>
      </c>
      <c r="Y479" t="s">
        <v>1459</v>
      </c>
      <c r="Z479">
        <v>2014</v>
      </c>
      <c r="AY479" s="1"/>
      <c r="AZ479" s="1"/>
    </row>
    <row r="480" spans="1:52" x14ac:dyDescent="0.3">
      <c r="A480" t="s">
        <v>1982</v>
      </c>
      <c r="B480" t="s">
        <v>27</v>
      </c>
      <c r="C480" t="s">
        <v>127</v>
      </c>
      <c r="D480" t="s">
        <v>28</v>
      </c>
      <c r="E480" t="s">
        <v>29</v>
      </c>
      <c r="F480" t="s">
        <v>152</v>
      </c>
      <c r="G480" t="s">
        <v>1983</v>
      </c>
      <c r="H480" s="5" t="s">
        <v>1984</v>
      </c>
      <c r="J480" t="s">
        <v>1985</v>
      </c>
      <c r="K480" t="s">
        <v>132</v>
      </c>
      <c r="L480">
        <v>2960624</v>
      </c>
      <c r="M480">
        <v>19</v>
      </c>
      <c r="N480">
        <v>2928</v>
      </c>
      <c r="O480" t="s">
        <v>133</v>
      </c>
      <c r="P480">
        <v>0</v>
      </c>
      <c r="Q480">
        <v>0</v>
      </c>
      <c r="R480">
        <v>0</v>
      </c>
      <c r="S480" t="s">
        <v>134</v>
      </c>
      <c r="T480" t="s">
        <v>127</v>
      </c>
      <c r="U480" t="s">
        <v>127</v>
      </c>
      <c r="V480" s="1">
        <v>43551.041666666664</v>
      </c>
      <c r="W480" s="1">
        <v>43551.041666666664</v>
      </c>
      <c r="X480" t="s">
        <v>135</v>
      </c>
      <c r="Y480" t="s">
        <v>376</v>
      </c>
      <c r="Z480">
        <v>2013</v>
      </c>
      <c r="AY480" s="1"/>
      <c r="AZ480" s="1"/>
    </row>
    <row r="481" spans="1:52" x14ac:dyDescent="0.3">
      <c r="A481" t="s">
        <v>1986</v>
      </c>
      <c r="B481" t="s">
        <v>27</v>
      </c>
      <c r="C481" t="s">
        <v>127</v>
      </c>
      <c r="D481" t="s">
        <v>28</v>
      </c>
      <c r="E481" t="s">
        <v>29</v>
      </c>
      <c r="F481" t="s">
        <v>152</v>
      </c>
      <c r="G481" t="s">
        <v>1987</v>
      </c>
      <c r="H481" s="5" t="s">
        <v>1988</v>
      </c>
      <c r="J481" t="s">
        <v>1989</v>
      </c>
      <c r="K481" t="s">
        <v>1458</v>
      </c>
      <c r="L481">
        <v>3072298</v>
      </c>
      <c r="M481">
        <v>23</v>
      </c>
      <c r="N481">
        <v>3032</v>
      </c>
      <c r="O481" t="s">
        <v>133</v>
      </c>
      <c r="P481">
        <v>0</v>
      </c>
      <c r="Q481">
        <v>0</v>
      </c>
      <c r="R481">
        <v>0</v>
      </c>
      <c r="S481" t="s">
        <v>134</v>
      </c>
      <c r="T481" t="s">
        <v>127</v>
      </c>
      <c r="U481" t="s">
        <v>127</v>
      </c>
      <c r="V481" s="1">
        <v>43551.041666666664</v>
      </c>
      <c r="W481" s="1">
        <v>43551.041666666664</v>
      </c>
      <c r="X481" t="s">
        <v>135</v>
      </c>
      <c r="Y481" t="s">
        <v>1459</v>
      </c>
      <c r="Z481">
        <v>2014</v>
      </c>
      <c r="AY481" s="1"/>
      <c r="AZ481" s="1"/>
    </row>
    <row r="482" spans="1:52" x14ac:dyDescent="0.3">
      <c r="A482" t="s">
        <v>1990</v>
      </c>
      <c r="B482" t="s">
        <v>27</v>
      </c>
      <c r="C482" t="s">
        <v>127</v>
      </c>
      <c r="D482" t="s">
        <v>28</v>
      </c>
      <c r="E482" t="s">
        <v>29</v>
      </c>
      <c r="F482" t="s">
        <v>152</v>
      </c>
      <c r="G482" t="s">
        <v>1991</v>
      </c>
      <c r="H482" s="5" t="s">
        <v>1992</v>
      </c>
      <c r="J482" t="s">
        <v>1993</v>
      </c>
      <c r="K482" t="s">
        <v>1458</v>
      </c>
      <c r="L482">
        <v>3075577</v>
      </c>
      <c r="M482">
        <v>22</v>
      </c>
      <c r="N482">
        <v>3033</v>
      </c>
      <c r="O482" t="s">
        <v>133</v>
      </c>
      <c r="P482">
        <v>0</v>
      </c>
      <c r="Q482">
        <v>0</v>
      </c>
      <c r="R482">
        <v>0</v>
      </c>
      <c r="S482" t="s">
        <v>134</v>
      </c>
      <c r="T482" t="s">
        <v>127</v>
      </c>
      <c r="U482" t="s">
        <v>127</v>
      </c>
      <c r="V482" s="1">
        <v>43551.041666666664</v>
      </c>
      <c r="W482" s="1">
        <v>43551.041666666664</v>
      </c>
      <c r="X482" t="s">
        <v>135</v>
      </c>
      <c r="Y482" t="s">
        <v>1459</v>
      </c>
      <c r="Z482">
        <v>2014</v>
      </c>
      <c r="AY482" s="1"/>
      <c r="AZ482" s="1"/>
    </row>
    <row r="483" spans="1:52" x14ac:dyDescent="0.3">
      <c r="A483" t="s">
        <v>1994</v>
      </c>
      <c r="B483" t="s">
        <v>27</v>
      </c>
      <c r="C483" t="s">
        <v>127</v>
      </c>
      <c r="D483" t="s">
        <v>28</v>
      </c>
      <c r="E483" t="s">
        <v>29</v>
      </c>
      <c r="F483" t="s">
        <v>152</v>
      </c>
      <c r="G483" t="s">
        <v>1995</v>
      </c>
      <c r="H483" s="5" t="s">
        <v>1996</v>
      </c>
      <c r="J483" t="s">
        <v>1997</v>
      </c>
      <c r="K483" t="s">
        <v>1458</v>
      </c>
      <c r="L483">
        <v>3080783</v>
      </c>
      <c r="M483">
        <v>22</v>
      </c>
      <c r="N483">
        <v>3043</v>
      </c>
      <c r="O483" t="s">
        <v>133</v>
      </c>
      <c r="P483">
        <v>0</v>
      </c>
      <c r="Q483">
        <v>0</v>
      </c>
      <c r="R483">
        <v>0</v>
      </c>
      <c r="S483" t="s">
        <v>134</v>
      </c>
      <c r="T483" t="s">
        <v>127</v>
      </c>
      <c r="U483" t="s">
        <v>127</v>
      </c>
      <c r="V483" s="1">
        <v>43551.041666666664</v>
      </c>
      <c r="W483" s="1">
        <v>43551.041666666664</v>
      </c>
      <c r="X483" t="s">
        <v>135</v>
      </c>
      <c r="Y483" t="s">
        <v>1459</v>
      </c>
      <c r="Z483">
        <v>2014</v>
      </c>
      <c r="AY483" s="1"/>
      <c r="AZ483" s="1"/>
    </row>
    <row r="484" spans="1:52" x14ac:dyDescent="0.3">
      <c r="A484" t="s">
        <v>1998</v>
      </c>
      <c r="B484" t="s">
        <v>27</v>
      </c>
      <c r="C484" t="s">
        <v>127</v>
      </c>
      <c r="D484" t="s">
        <v>28</v>
      </c>
      <c r="E484" t="s">
        <v>29</v>
      </c>
      <c r="F484" t="s">
        <v>152</v>
      </c>
      <c r="G484" t="s">
        <v>1999</v>
      </c>
      <c r="H484" s="5" t="s">
        <v>2000</v>
      </c>
      <c r="J484" t="s">
        <v>2001</v>
      </c>
      <c r="K484" t="s">
        <v>1458</v>
      </c>
      <c r="L484">
        <v>3072192</v>
      </c>
      <c r="M484">
        <v>22</v>
      </c>
      <c r="N484">
        <v>3038</v>
      </c>
      <c r="O484" t="s">
        <v>133</v>
      </c>
      <c r="P484">
        <v>0</v>
      </c>
      <c r="Q484">
        <v>0</v>
      </c>
      <c r="R484">
        <v>0</v>
      </c>
      <c r="S484" t="s">
        <v>134</v>
      </c>
      <c r="T484" t="s">
        <v>127</v>
      </c>
      <c r="U484" t="s">
        <v>127</v>
      </c>
      <c r="V484" s="1">
        <v>43551.041666666664</v>
      </c>
      <c r="W484" s="1">
        <v>43551.041666666664</v>
      </c>
      <c r="X484" t="s">
        <v>135</v>
      </c>
      <c r="Y484" t="s">
        <v>1459</v>
      </c>
      <c r="Z484">
        <v>2014</v>
      </c>
      <c r="AY484" s="1"/>
      <c r="AZ484" s="1"/>
    </row>
    <row r="485" spans="1:52" x14ac:dyDescent="0.3">
      <c r="A485" t="s">
        <v>2002</v>
      </c>
      <c r="B485" t="s">
        <v>27</v>
      </c>
      <c r="C485" t="s">
        <v>127</v>
      </c>
      <c r="D485" t="s">
        <v>28</v>
      </c>
      <c r="E485" t="s">
        <v>29</v>
      </c>
      <c r="F485" t="s">
        <v>152</v>
      </c>
      <c r="G485" t="s">
        <v>2003</v>
      </c>
      <c r="H485" s="5" t="s">
        <v>2004</v>
      </c>
      <c r="J485" t="s">
        <v>2005</v>
      </c>
      <c r="K485" t="s">
        <v>1458</v>
      </c>
      <c r="L485">
        <v>3095566</v>
      </c>
      <c r="M485">
        <v>21</v>
      </c>
      <c r="N485">
        <v>3054</v>
      </c>
      <c r="O485" t="s">
        <v>133</v>
      </c>
      <c r="P485">
        <v>0</v>
      </c>
      <c r="Q485">
        <v>0</v>
      </c>
      <c r="R485">
        <v>0</v>
      </c>
      <c r="S485" t="s">
        <v>134</v>
      </c>
      <c r="T485" t="s">
        <v>127</v>
      </c>
      <c r="U485" t="s">
        <v>127</v>
      </c>
      <c r="V485" s="1">
        <v>43551.041666666664</v>
      </c>
      <c r="W485" s="1">
        <v>43551.041666666664</v>
      </c>
      <c r="X485" t="s">
        <v>135</v>
      </c>
      <c r="Y485" t="s">
        <v>1459</v>
      </c>
      <c r="Z485">
        <v>2014</v>
      </c>
      <c r="AY485" s="1"/>
      <c r="AZ485" s="1"/>
    </row>
    <row r="486" spans="1:52" x14ac:dyDescent="0.3">
      <c r="A486" t="s">
        <v>2006</v>
      </c>
      <c r="B486" t="s">
        <v>27</v>
      </c>
      <c r="C486" t="s">
        <v>127</v>
      </c>
      <c r="D486" t="s">
        <v>28</v>
      </c>
      <c r="E486" t="s">
        <v>29</v>
      </c>
      <c r="F486" t="s">
        <v>152</v>
      </c>
      <c r="G486" t="s">
        <v>2007</v>
      </c>
      <c r="H486" s="5" t="s">
        <v>2008</v>
      </c>
      <c r="J486" t="s">
        <v>2009</v>
      </c>
      <c r="K486" t="s">
        <v>1458</v>
      </c>
      <c r="L486">
        <v>3000390</v>
      </c>
      <c r="M486">
        <v>18</v>
      </c>
      <c r="N486">
        <v>2969</v>
      </c>
      <c r="O486" t="s">
        <v>133</v>
      </c>
      <c r="P486">
        <v>0</v>
      </c>
      <c r="Q486">
        <v>0</v>
      </c>
      <c r="R486">
        <v>0</v>
      </c>
      <c r="S486" t="s">
        <v>134</v>
      </c>
      <c r="T486" t="s">
        <v>127</v>
      </c>
      <c r="U486" t="s">
        <v>127</v>
      </c>
      <c r="V486" s="1">
        <v>43551.041666666664</v>
      </c>
      <c r="W486" s="1">
        <v>43551.041666666664</v>
      </c>
      <c r="X486" t="s">
        <v>135</v>
      </c>
      <c r="Y486" t="s">
        <v>376</v>
      </c>
      <c r="Z486">
        <v>2011</v>
      </c>
      <c r="AY486" s="1"/>
      <c r="AZ486" s="1"/>
    </row>
    <row r="487" spans="1:52" x14ac:dyDescent="0.3">
      <c r="A487" t="s">
        <v>2010</v>
      </c>
      <c r="B487" t="s">
        <v>27</v>
      </c>
      <c r="C487" t="s">
        <v>127</v>
      </c>
      <c r="D487" t="s">
        <v>28</v>
      </c>
      <c r="E487" t="s">
        <v>29</v>
      </c>
      <c r="F487" t="s">
        <v>152</v>
      </c>
      <c r="G487" t="s">
        <v>2011</v>
      </c>
      <c r="H487" s="5" t="s">
        <v>2012</v>
      </c>
      <c r="J487" t="s">
        <v>2013</v>
      </c>
      <c r="K487" t="s">
        <v>132</v>
      </c>
      <c r="L487">
        <v>3155491</v>
      </c>
      <c r="M487">
        <v>24</v>
      </c>
      <c r="N487">
        <v>3137</v>
      </c>
      <c r="O487" t="s">
        <v>133</v>
      </c>
      <c r="P487">
        <v>0</v>
      </c>
      <c r="Q487">
        <v>0</v>
      </c>
      <c r="R487">
        <v>0</v>
      </c>
      <c r="S487" t="s">
        <v>134</v>
      </c>
      <c r="T487" t="s">
        <v>127</v>
      </c>
      <c r="U487" t="s">
        <v>127</v>
      </c>
      <c r="V487" s="1">
        <v>43551.041666666664</v>
      </c>
      <c r="W487" s="1">
        <v>43551.041666666664</v>
      </c>
      <c r="X487" t="s">
        <v>135</v>
      </c>
      <c r="Y487" t="s">
        <v>376</v>
      </c>
      <c r="Z487">
        <v>2011</v>
      </c>
      <c r="AY487" s="1"/>
      <c r="AZ487" s="1"/>
    </row>
    <row r="488" spans="1:52" x14ac:dyDescent="0.3">
      <c r="A488" t="s">
        <v>2014</v>
      </c>
      <c r="B488" t="s">
        <v>27</v>
      </c>
      <c r="C488" t="s">
        <v>127</v>
      </c>
      <c r="D488" t="s">
        <v>28</v>
      </c>
      <c r="E488" t="s">
        <v>29</v>
      </c>
      <c r="F488" t="s">
        <v>152</v>
      </c>
      <c r="G488" t="s">
        <v>2015</v>
      </c>
      <c r="H488" s="7" t="s">
        <v>2016</v>
      </c>
      <c r="J488" t="s">
        <v>2017</v>
      </c>
      <c r="K488" t="s">
        <v>132</v>
      </c>
      <c r="L488">
        <v>3006739</v>
      </c>
      <c r="M488">
        <v>20</v>
      </c>
      <c r="N488">
        <v>2975</v>
      </c>
      <c r="O488" t="s">
        <v>133</v>
      </c>
      <c r="P488">
        <v>0</v>
      </c>
      <c r="Q488">
        <v>0</v>
      </c>
      <c r="R488">
        <v>0</v>
      </c>
      <c r="S488" t="s">
        <v>134</v>
      </c>
      <c r="T488" t="s">
        <v>127</v>
      </c>
      <c r="U488" t="s">
        <v>127</v>
      </c>
      <c r="V488" s="1">
        <v>43551.041666666664</v>
      </c>
      <c r="W488" s="1">
        <v>43551.041666666664</v>
      </c>
      <c r="X488" t="s">
        <v>135</v>
      </c>
      <c r="Y488" t="s">
        <v>376</v>
      </c>
      <c r="Z488">
        <v>2011</v>
      </c>
      <c r="AY488" s="1"/>
      <c r="AZ488" s="1"/>
    </row>
    <row r="489" spans="1:52" x14ac:dyDescent="0.3">
      <c r="A489" t="s">
        <v>2018</v>
      </c>
      <c r="B489" t="s">
        <v>27</v>
      </c>
      <c r="C489" t="s">
        <v>127</v>
      </c>
      <c r="D489" t="s">
        <v>28</v>
      </c>
      <c r="E489" t="s">
        <v>29</v>
      </c>
      <c r="F489" t="s">
        <v>152</v>
      </c>
      <c r="G489" t="s">
        <v>2019</v>
      </c>
      <c r="H489" s="5" t="s">
        <v>2020</v>
      </c>
      <c r="J489" t="s">
        <v>2021</v>
      </c>
      <c r="K489" t="s">
        <v>132</v>
      </c>
      <c r="L489">
        <v>3062544</v>
      </c>
      <c r="M489">
        <v>21</v>
      </c>
      <c r="N489">
        <v>3078</v>
      </c>
      <c r="O489" t="s">
        <v>133</v>
      </c>
      <c r="P489">
        <v>0</v>
      </c>
      <c r="Q489">
        <v>0</v>
      </c>
      <c r="R489">
        <v>0</v>
      </c>
      <c r="S489" t="s">
        <v>134</v>
      </c>
      <c r="T489" t="s">
        <v>127</v>
      </c>
      <c r="U489" t="s">
        <v>127</v>
      </c>
      <c r="V489" s="1">
        <v>43901.041666666664</v>
      </c>
      <c r="W489" s="1">
        <v>43551.041666666664</v>
      </c>
      <c r="X489" t="s">
        <v>135</v>
      </c>
      <c r="Y489" t="s">
        <v>157</v>
      </c>
      <c r="Z489">
        <v>2012</v>
      </c>
      <c r="AY489" s="1"/>
      <c r="AZ489" s="1"/>
    </row>
    <row r="490" spans="1:52" x14ac:dyDescent="0.3">
      <c r="A490" t="s">
        <v>2022</v>
      </c>
      <c r="B490" t="s">
        <v>27</v>
      </c>
      <c r="C490" t="s">
        <v>127</v>
      </c>
      <c r="D490" t="s">
        <v>28</v>
      </c>
      <c r="E490" t="s">
        <v>29</v>
      </c>
      <c r="F490" t="s">
        <v>152</v>
      </c>
      <c r="G490" t="s">
        <v>2023</v>
      </c>
      <c r="H490" s="5" t="s">
        <v>2024</v>
      </c>
      <c r="J490" t="s">
        <v>2025</v>
      </c>
      <c r="K490" t="s">
        <v>132</v>
      </c>
      <c r="L490">
        <v>3096097</v>
      </c>
      <c r="M490">
        <v>22</v>
      </c>
      <c r="N490">
        <v>3102</v>
      </c>
      <c r="O490" t="s">
        <v>133</v>
      </c>
      <c r="P490">
        <v>0</v>
      </c>
      <c r="Q490">
        <v>0</v>
      </c>
      <c r="R490">
        <v>0</v>
      </c>
      <c r="S490" t="s">
        <v>134</v>
      </c>
      <c r="T490" t="s">
        <v>127</v>
      </c>
      <c r="U490" t="s">
        <v>127</v>
      </c>
      <c r="V490" s="1">
        <v>43901.041666666664</v>
      </c>
      <c r="W490" s="1">
        <v>43551.041666666664</v>
      </c>
      <c r="X490" t="s">
        <v>135</v>
      </c>
      <c r="Y490" t="s">
        <v>157</v>
      </c>
      <c r="Z490">
        <v>2012</v>
      </c>
      <c r="AY490" s="1"/>
      <c r="AZ490" s="1"/>
    </row>
    <row r="491" spans="1:52" x14ac:dyDescent="0.3">
      <c r="A491" s="3" t="s">
        <v>2026</v>
      </c>
      <c r="B491" s="3" t="s">
        <v>27</v>
      </c>
      <c r="C491" s="3" t="s">
        <v>127</v>
      </c>
      <c r="D491" s="3" t="s">
        <v>28</v>
      </c>
      <c r="E491" s="3" t="s">
        <v>29</v>
      </c>
      <c r="F491" s="3" t="s">
        <v>152</v>
      </c>
      <c r="G491" s="3" t="s">
        <v>2027</v>
      </c>
      <c r="H491" s="3"/>
      <c r="I491" s="3"/>
      <c r="J491" s="3" t="s">
        <v>2028</v>
      </c>
      <c r="K491" s="3" t="s">
        <v>2029</v>
      </c>
      <c r="L491" s="3">
        <v>3071715</v>
      </c>
      <c r="M491" s="3">
        <v>40</v>
      </c>
      <c r="N491" s="3">
        <v>3072</v>
      </c>
      <c r="O491" s="3" t="s">
        <v>133</v>
      </c>
      <c r="P491" s="3">
        <v>0</v>
      </c>
      <c r="Q491" s="3">
        <v>0</v>
      </c>
      <c r="R491" s="3">
        <v>0</v>
      </c>
      <c r="S491" s="3" t="s">
        <v>134</v>
      </c>
      <c r="T491" s="3" t="s">
        <v>127</v>
      </c>
      <c r="U491" s="3" t="s">
        <v>127</v>
      </c>
      <c r="V491" s="4">
        <v>43551.041666666664</v>
      </c>
      <c r="W491" s="4">
        <v>43551.041666666664</v>
      </c>
      <c r="X491" s="3"/>
      <c r="Y491" s="3"/>
      <c r="Z491" s="3"/>
      <c r="AY491" s="1"/>
      <c r="AZ491" s="1"/>
    </row>
    <row r="492" spans="1:52" s="8" customFormat="1" x14ac:dyDescent="0.3">
      <c r="A492" s="8" t="s">
        <v>2030</v>
      </c>
      <c r="B492" s="8" t="s">
        <v>27</v>
      </c>
      <c r="C492" s="8" t="s">
        <v>127</v>
      </c>
      <c r="D492" s="8" t="s">
        <v>28</v>
      </c>
      <c r="E492" s="8" t="s">
        <v>29</v>
      </c>
      <c r="F492" s="8" t="s">
        <v>152</v>
      </c>
      <c r="G492" s="8" t="s">
        <v>2031</v>
      </c>
      <c r="H492" s="9" t="s">
        <v>2032</v>
      </c>
      <c r="J492" s="8" t="s">
        <v>2033</v>
      </c>
      <c r="K492" s="8" t="s">
        <v>132</v>
      </c>
      <c r="L492" s="8">
        <v>2946639</v>
      </c>
      <c r="M492" s="8">
        <v>13</v>
      </c>
      <c r="N492" s="8">
        <v>2881</v>
      </c>
      <c r="O492" s="8" t="s">
        <v>133</v>
      </c>
      <c r="P492" s="8">
        <v>0</v>
      </c>
      <c r="Q492" s="8">
        <v>0</v>
      </c>
      <c r="R492" s="8">
        <v>0</v>
      </c>
      <c r="S492" s="8" t="s">
        <v>134</v>
      </c>
      <c r="T492" s="8" t="s">
        <v>127</v>
      </c>
      <c r="U492" s="8" t="s">
        <v>127</v>
      </c>
      <c r="V492" s="10">
        <v>43901.041666666664</v>
      </c>
      <c r="W492" s="10">
        <v>43551.041666666664</v>
      </c>
      <c r="X492" s="8" t="s">
        <v>135</v>
      </c>
      <c r="Z492" s="8">
        <v>2010</v>
      </c>
      <c r="AY492" s="10"/>
      <c r="AZ492" s="10"/>
    </row>
    <row r="493" spans="1:52" s="8" customFormat="1" x14ac:dyDescent="0.3">
      <c r="A493" s="8" t="s">
        <v>2030</v>
      </c>
      <c r="B493" s="8" t="s">
        <v>27</v>
      </c>
      <c r="C493" s="8" t="s">
        <v>127</v>
      </c>
      <c r="D493" s="8" t="s">
        <v>28</v>
      </c>
      <c r="E493" s="8" t="s">
        <v>29</v>
      </c>
      <c r="F493" s="8" t="s">
        <v>152</v>
      </c>
      <c r="G493" s="8" t="s">
        <v>2031</v>
      </c>
      <c r="H493" s="9" t="s">
        <v>2034</v>
      </c>
      <c r="J493" s="8" t="s">
        <v>2033</v>
      </c>
      <c r="K493" s="8" t="s">
        <v>132</v>
      </c>
      <c r="L493" s="8">
        <v>2946639</v>
      </c>
      <c r="M493" s="8">
        <v>13</v>
      </c>
      <c r="N493" s="8">
        <v>2881</v>
      </c>
      <c r="O493" s="8" t="s">
        <v>133</v>
      </c>
      <c r="P493" s="8">
        <v>0</v>
      </c>
      <c r="Q493" s="8">
        <v>0</v>
      </c>
      <c r="R493" s="8">
        <v>0</v>
      </c>
      <c r="S493" s="8" t="s">
        <v>134</v>
      </c>
      <c r="T493" s="8" t="s">
        <v>127</v>
      </c>
      <c r="U493" s="8" t="s">
        <v>127</v>
      </c>
      <c r="V493" s="10">
        <v>43901.041666666664</v>
      </c>
      <c r="W493" s="10">
        <v>43551.041666666664</v>
      </c>
      <c r="X493" s="8" t="s">
        <v>135</v>
      </c>
      <c r="Z493" s="8">
        <v>2010</v>
      </c>
      <c r="AY493" s="10"/>
      <c r="AZ493" s="10"/>
    </row>
    <row r="494" spans="1:52" x14ac:dyDescent="0.3">
      <c r="A494" s="3" t="s">
        <v>2035</v>
      </c>
      <c r="B494" s="3" t="s">
        <v>27</v>
      </c>
      <c r="C494" s="3" t="s">
        <v>127</v>
      </c>
      <c r="D494" s="3" t="s">
        <v>28</v>
      </c>
      <c r="E494" s="3" t="s">
        <v>29</v>
      </c>
      <c r="F494" s="3" t="s">
        <v>152</v>
      </c>
      <c r="G494" s="3" t="s">
        <v>2036</v>
      </c>
      <c r="H494" s="3"/>
      <c r="I494" s="3"/>
      <c r="J494" s="3" t="s">
        <v>2037</v>
      </c>
      <c r="K494" s="3" t="s">
        <v>2038</v>
      </c>
      <c r="L494" s="3">
        <v>2991419</v>
      </c>
      <c r="M494" s="3">
        <v>26</v>
      </c>
      <c r="N494" s="3">
        <v>2937</v>
      </c>
      <c r="O494" s="3" t="s">
        <v>133</v>
      </c>
      <c r="P494" s="3">
        <v>0</v>
      </c>
      <c r="Q494" s="3">
        <v>0</v>
      </c>
      <c r="R494" s="3">
        <v>0</v>
      </c>
      <c r="S494" s="3" t="s">
        <v>134</v>
      </c>
      <c r="T494" s="3" t="s">
        <v>127</v>
      </c>
      <c r="U494" s="3" t="s">
        <v>127</v>
      </c>
      <c r="V494" s="4">
        <v>43901.041666666664</v>
      </c>
      <c r="W494" s="4">
        <v>43551.041666666664</v>
      </c>
      <c r="X494" s="3"/>
      <c r="Y494" s="3"/>
      <c r="Z494" s="3"/>
      <c r="AY494" s="1"/>
      <c r="AZ494" s="1"/>
    </row>
    <row r="495" spans="1:52" x14ac:dyDescent="0.3">
      <c r="A495" s="3" t="s">
        <v>2039</v>
      </c>
      <c r="B495" s="3" t="s">
        <v>27</v>
      </c>
      <c r="C495" s="3" t="s">
        <v>127</v>
      </c>
      <c r="D495" s="3" t="s">
        <v>28</v>
      </c>
      <c r="E495" s="3" t="s">
        <v>29</v>
      </c>
      <c r="F495" s="3" t="s">
        <v>152</v>
      </c>
      <c r="G495" s="3" t="s">
        <v>2040</v>
      </c>
      <c r="H495" s="3"/>
      <c r="I495" s="3"/>
      <c r="J495" s="3" t="s">
        <v>2041</v>
      </c>
      <c r="K495" s="3" t="s">
        <v>2042</v>
      </c>
      <c r="L495" s="3">
        <v>3282503</v>
      </c>
      <c r="M495" s="3">
        <v>20</v>
      </c>
      <c r="N495" s="3">
        <v>3263</v>
      </c>
      <c r="O495" s="3" t="s">
        <v>133</v>
      </c>
      <c r="P495" s="3">
        <v>0</v>
      </c>
      <c r="Q495" s="3">
        <v>0</v>
      </c>
      <c r="R495" s="3">
        <v>0</v>
      </c>
      <c r="S495" s="3" t="s">
        <v>134</v>
      </c>
      <c r="T495" s="3" t="s">
        <v>127</v>
      </c>
      <c r="U495" s="3" t="s">
        <v>127</v>
      </c>
      <c r="V495" s="4">
        <v>43551.041666666664</v>
      </c>
      <c r="W495" s="4">
        <v>43551.041666666664</v>
      </c>
      <c r="X495" s="3"/>
      <c r="Y495" s="3"/>
      <c r="Z495" s="3"/>
      <c r="AY495" s="1"/>
      <c r="AZ495" s="1"/>
    </row>
    <row r="496" spans="1:52" x14ac:dyDescent="0.3">
      <c r="A496" t="s">
        <v>2043</v>
      </c>
      <c r="B496" t="s">
        <v>27</v>
      </c>
      <c r="C496" t="s">
        <v>127</v>
      </c>
      <c r="D496" t="s">
        <v>28</v>
      </c>
      <c r="E496" t="s">
        <v>29</v>
      </c>
      <c r="F496" t="s">
        <v>152</v>
      </c>
      <c r="G496" t="s">
        <v>2044</v>
      </c>
      <c r="H496" s="5" t="s">
        <v>2045</v>
      </c>
      <c r="J496" t="s">
        <v>2046</v>
      </c>
      <c r="K496" t="s">
        <v>1918</v>
      </c>
      <c r="L496">
        <v>2920603</v>
      </c>
      <c r="M496">
        <v>15</v>
      </c>
      <c r="N496">
        <v>2876</v>
      </c>
      <c r="O496" t="s">
        <v>133</v>
      </c>
      <c r="P496">
        <v>0</v>
      </c>
      <c r="Q496">
        <v>0</v>
      </c>
      <c r="R496">
        <v>0</v>
      </c>
      <c r="S496" t="s">
        <v>134</v>
      </c>
      <c r="T496" t="s">
        <v>127</v>
      </c>
      <c r="U496" t="s">
        <v>127</v>
      </c>
      <c r="V496" s="1">
        <v>43551.041666666664</v>
      </c>
      <c r="W496" s="1">
        <v>43551.041666666664</v>
      </c>
      <c r="X496" t="s">
        <v>135</v>
      </c>
      <c r="Y496" t="s">
        <v>797</v>
      </c>
      <c r="Z496">
        <v>2013</v>
      </c>
      <c r="AY496" s="1"/>
      <c r="AZ496" s="1"/>
    </row>
    <row r="497" spans="1:52" x14ac:dyDescent="0.3">
      <c r="A497" t="s">
        <v>2047</v>
      </c>
      <c r="B497" t="s">
        <v>27</v>
      </c>
      <c r="C497" t="s">
        <v>127</v>
      </c>
      <c r="D497" t="s">
        <v>28</v>
      </c>
      <c r="E497" t="s">
        <v>29</v>
      </c>
      <c r="F497" t="s">
        <v>152</v>
      </c>
      <c r="G497" t="s">
        <v>2048</v>
      </c>
      <c r="H497" s="5" t="s">
        <v>2049</v>
      </c>
      <c r="J497" t="s">
        <v>2050</v>
      </c>
      <c r="K497" t="s">
        <v>796</v>
      </c>
      <c r="L497">
        <v>3177946</v>
      </c>
      <c r="M497">
        <v>20</v>
      </c>
      <c r="N497">
        <v>3201</v>
      </c>
      <c r="O497" t="s">
        <v>133</v>
      </c>
      <c r="P497">
        <v>0</v>
      </c>
      <c r="Q497">
        <v>0</v>
      </c>
      <c r="R497">
        <v>0</v>
      </c>
      <c r="S497" t="s">
        <v>134</v>
      </c>
      <c r="T497" t="s">
        <v>127</v>
      </c>
      <c r="U497" t="s">
        <v>127</v>
      </c>
      <c r="V497" s="1">
        <v>43551.041666666664</v>
      </c>
      <c r="W497" s="1">
        <v>43551.041666666664</v>
      </c>
      <c r="X497" t="s">
        <v>135</v>
      </c>
      <c r="Y497" t="s">
        <v>797</v>
      </c>
      <c r="Z497">
        <v>2013</v>
      </c>
      <c r="AY497" s="1"/>
      <c r="AZ497" s="1"/>
    </row>
    <row r="498" spans="1:52" s="8" customFormat="1" x14ac:dyDescent="0.3">
      <c r="A498" s="8" t="s">
        <v>2051</v>
      </c>
      <c r="B498" s="8" t="s">
        <v>27</v>
      </c>
      <c r="C498" s="8" t="s">
        <v>127</v>
      </c>
      <c r="D498" s="8" t="s">
        <v>28</v>
      </c>
      <c r="E498" s="8" t="s">
        <v>29</v>
      </c>
      <c r="F498" s="8" t="s">
        <v>152</v>
      </c>
      <c r="G498" s="8" t="s">
        <v>2052</v>
      </c>
      <c r="H498" s="8" t="s">
        <v>2053</v>
      </c>
      <c r="J498" s="8" t="s">
        <v>2054</v>
      </c>
      <c r="K498" s="8" t="s">
        <v>1458</v>
      </c>
      <c r="L498" s="8">
        <v>3130306</v>
      </c>
      <c r="M498" s="8">
        <v>18</v>
      </c>
      <c r="N498" s="8">
        <v>3086</v>
      </c>
      <c r="O498" s="8" t="s">
        <v>133</v>
      </c>
      <c r="P498" s="8">
        <v>0</v>
      </c>
      <c r="Q498" s="8">
        <v>0</v>
      </c>
      <c r="R498" s="8">
        <v>0</v>
      </c>
      <c r="S498" s="8" t="s">
        <v>134</v>
      </c>
      <c r="T498" s="8" t="s">
        <v>127</v>
      </c>
      <c r="U498" s="8" t="s">
        <v>127</v>
      </c>
      <c r="V498" s="10">
        <v>43551.041666666664</v>
      </c>
      <c r="W498" s="10">
        <v>43551.041666666664</v>
      </c>
      <c r="X498" s="8" t="s">
        <v>135</v>
      </c>
      <c r="Y498" s="8" t="s">
        <v>1459</v>
      </c>
      <c r="Z498" s="8">
        <v>2014</v>
      </c>
      <c r="AY498" s="10"/>
      <c r="AZ498" s="10"/>
    </row>
    <row r="499" spans="1:52" s="8" customFormat="1" x14ac:dyDescent="0.3">
      <c r="A499" s="8" t="s">
        <v>2051</v>
      </c>
      <c r="B499" s="8" t="s">
        <v>27</v>
      </c>
      <c r="C499" s="8" t="s">
        <v>127</v>
      </c>
      <c r="D499" s="8" t="s">
        <v>28</v>
      </c>
      <c r="E499" s="8" t="s">
        <v>29</v>
      </c>
      <c r="F499" s="8" t="s">
        <v>152</v>
      </c>
      <c r="G499" s="8" t="s">
        <v>2052</v>
      </c>
      <c r="H499" s="8" t="s">
        <v>2055</v>
      </c>
      <c r="J499" s="8" t="s">
        <v>2054</v>
      </c>
      <c r="K499" s="8" t="s">
        <v>1458</v>
      </c>
      <c r="L499" s="8">
        <v>3130306</v>
      </c>
      <c r="M499" s="8">
        <v>18</v>
      </c>
      <c r="N499" s="8">
        <v>3086</v>
      </c>
      <c r="O499" s="8" t="s">
        <v>133</v>
      </c>
      <c r="P499" s="8">
        <v>0</v>
      </c>
      <c r="Q499" s="8">
        <v>0</v>
      </c>
      <c r="R499" s="8">
        <v>0</v>
      </c>
      <c r="S499" s="8" t="s">
        <v>134</v>
      </c>
      <c r="T499" s="8" t="s">
        <v>127</v>
      </c>
      <c r="U499" s="8" t="s">
        <v>127</v>
      </c>
      <c r="V499" s="10">
        <v>43551.041666666664</v>
      </c>
      <c r="W499" s="10">
        <v>43551.041666666664</v>
      </c>
      <c r="X499" s="8" t="s">
        <v>135</v>
      </c>
      <c r="Y499" s="8" t="s">
        <v>1459</v>
      </c>
      <c r="Z499" s="8">
        <v>2014</v>
      </c>
      <c r="AY499" s="10"/>
      <c r="AZ499" s="10"/>
    </row>
    <row r="500" spans="1:52" x14ac:dyDescent="0.3">
      <c r="A500" t="s">
        <v>2056</v>
      </c>
      <c r="B500" t="s">
        <v>27</v>
      </c>
      <c r="C500" t="s">
        <v>127</v>
      </c>
      <c r="D500" t="s">
        <v>28</v>
      </c>
      <c r="E500" t="s">
        <v>29</v>
      </c>
      <c r="F500" t="s">
        <v>152</v>
      </c>
      <c r="G500" t="s">
        <v>2057</v>
      </c>
      <c r="H500" s="5" t="s">
        <v>2058</v>
      </c>
      <c r="J500" t="s">
        <v>2059</v>
      </c>
      <c r="K500" t="s">
        <v>2060</v>
      </c>
      <c r="L500">
        <v>3052819</v>
      </c>
      <c r="M500">
        <v>18</v>
      </c>
      <c r="N500">
        <v>3017</v>
      </c>
      <c r="O500" t="s">
        <v>133</v>
      </c>
      <c r="P500">
        <v>0</v>
      </c>
      <c r="Q500">
        <v>0</v>
      </c>
      <c r="R500">
        <v>0</v>
      </c>
      <c r="S500" t="s">
        <v>134</v>
      </c>
      <c r="T500" t="s">
        <v>127</v>
      </c>
      <c r="U500" t="s">
        <v>127</v>
      </c>
      <c r="V500" s="1">
        <v>43551.041666666664</v>
      </c>
      <c r="W500" s="1">
        <v>43551.041666666664</v>
      </c>
      <c r="X500" t="s">
        <v>135</v>
      </c>
      <c r="Y500" t="s">
        <v>1317</v>
      </c>
      <c r="Z500">
        <v>2014</v>
      </c>
      <c r="AY500" s="1"/>
      <c r="AZ500" s="1"/>
    </row>
    <row r="501" spans="1:52" x14ac:dyDescent="0.3">
      <c r="A501" t="s">
        <v>2061</v>
      </c>
      <c r="B501" t="s">
        <v>27</v>
      </c>
      <c r="C501" t="s">
        <v>127</v>
      </c>
      <c r="D501" t="s">
        <v>28</v>
      </c>
      <c r="E501" t="s">
        <v>29</v>
      </c>
      <c r="F501" t="s">
        <v>152</v>
      </c>
      <c r="G501" t="s">
        <v>2062</v>
      </c>
      <c r="H501" s="5" t="s">
        <v>2063</v>
      </c>
      <c r="J501" t="s">
        <v>2064</v>
      </c>
      <c r="K501" t="s">
        <v>2065</v>
      </c>
      <c r="L501">
        <v>3084903</v>
      </c>
      <c r="M501">
        <v>58</v>
      </c>
      <c r="N501">
        <v>3050</v>
      </c>
      <c r="O501" t="s">
        <v>133</v>
      </c>
      <c r="P501">
        <v>0</v>
      </c>
      <c r="Q501">
        <v>0</v>
      </c>
      <c r="R501">
        <v>0</v>
      </c>
      <c r="S501" t="s">
        <v>134</v>
      </c>
      <c r="T501" t="s">
        <v>127</v>
      </c>
      <c r="U501" t="s">
        <v>127</v>
      </c>
      <c r="V501" s="1">
        <v>43551.041666666664</v>
      </c>
      <c r="W501" s="1">
        <v>43551.041666666664</v>
      </c>
      <c r="X501" t="s">
        <v>135</v>
      </c>
      <c r="Y501" t="s">
        <v>146</v>
      </c>
      <c r="Z501">
        <v>2012</v>
      </c>
      <c r="AY501" s="1"/>
      <c r="AZ501" s="1"/>
    </row>
    <row r="502" spans="1:52" x14ac:dyDescent="0.3">
      <c r="A502" s="3" t="s">
        <v>2066</v>
      </c>
      <c r="B502" s="3" t="s">
        <v>27</v>
      </c>
      <c r="C502" s="3" t="s">
        <v>127</v>
      </c>
      <c r="D502" s="3" t="s">
        <v>28</v>
      </c>
      <c r="E502" s="3" t="s">
        <v>29</v>
      </c>
      <c r="F502" s="3" t="s">
        <v>152</v>
      </c>
      <c r="G502" s="3" t="s">
        <v>2067</v>
      </c>
      <c r="H502" s="3"/>
      <c r="I502" s="3"/>
      <c r="J502" s="3" t="s">
        <v>2068</v>
      </c>
      <c r="K502" s="3" t="s">
        <v>743</v>
      </c>
      <c r="L502" s="3">
        <v>3099584</v>
      </c>
      <c r="M502" s="3">
        <v>12</v>
      </c>
      <c r="N502" s="3">
        <v>3041</v>
      </c>
      <c r="O502" s="3" t="s">
        <v>133</v>
      </c>
      <c r="P502" s="3">
        <v>0</v>
      </c>
      <c r="Q502" s="3">
        <v>0</v>
      </c>
      <c r="R502" s="3">
        <v>0</v>
      </c>
      <c r="S502" s="3" t="s">
        <v>134</v>
      </c>
      <c r="T502" s="3" t="s">
        <v>127</v>
      </c>
      <c r="U502" s="3" t="s">
        <v>127</v>
      </c>
      <c r="V502" s="4">
        <v>43551.041666666664</v>
      </c>
      <c r="W502" s="4">
        <v>43551.041666666664</v>
      </c>
      <c r="X502" s="3"/>
      <c r="Y502" s="3"/>
      <c r="Z502" s="3"/>
      <c r="AY502" s="1"/>
      <c r="AZ502" s="1"/>
    </row>
    <row r="503" spans="1:52" x14ac:dyDescent="0.3">
      <c r="A503" t="s">
        <v>2069</v>
      </c>
      <c r="B503" t="s">
        <v>27</v>
      </c>
      <c r="C503" t="s">
        <v>127</v>
      </c>
      <c r="D503" t="s">
        <v>28</v>
      </c>
      <c r="E503" t="s">
        <v>29</v>
      </c>
      <c r="F503" t="s">
        <v>152</v>
      </c>
      <c r="G503" t="s">
        <v>2070</v>
      </c>
      <c r="H503" s="5" t="s">
        <v>2071</v>
      </c>
      <c r="J503" t="s">
        <v>2072</v>
      </c>
      <c r="K503" t="s">
        <v>2073</v>
      </c>
      <c r="L503">
        <v>2895833</v>
      </c>
      <c r="M503">
        <v>25</v>
      </c>
      <c r="N503">
        <v>2868</v>
      </c>
      <c r="O503" t="s">
        <v>133</v>
      </c>
      <c r="P503">
        <v>0</v>
      </c>
      <c r="Q503">
        <v>0</v>
      </c>
      <c r="R503">
        <v>0</v>
      </c>
      <c r="S503" t="s">
        <v>134</v>
      </c>
      <c r="T503" t="s">
        <v>127</v>
      </c>
      <c r="U503" t="s">
        <v>127</v>
      </c>
      <c r="V503" s="1">
        <v>43551.041666666664</v>
      </c>
      <c r="W503" s="1">
        <v>43551.041666666664</v>
      </c>
      <c r="X503" t="s">
        <v>135</v>
      </c>
      <c r="Y503" t="s">
        <v>1857</v>
      </c>
      <c r="Z503">
        <v>2015</v>
      </c>
      <c r="AY503" s="1"/>
      <c r="AZ503" s="1"/>
    </row>
    <row r="504" spans="1:52" x14ac:dyDescent="0.3">
      <c r="A504" t="s">
        <v>2074</v>
      </c>
      <c r="B504" t="s">
        <v>27</v>
      </c>
      <c r="C504" t="s">
        <v>127</v>
      </c>
      <c r="D504" t="s">
        <v>28</v>
      </c>
      <c r="E504" t="s">
        <v>29</v>
      </c>
      <c r="F504" t="s">
        <v>152</v>
      </c>
      <c r="G504" t="s">
        <v>2075</v>
      </c>
      <c r="H504" s="5" t="s">
        <v>2076</v>
      </c>
      <c r="J504" t="s">
        <v>2077</v>
      </c>
      <c r="K504" t="s">
        <v>1681</v>
      </c>
      <c r="L504">
        <v>2972891</v>
      </c>
      <c r="M504">
        <v>16</v>
      </c>
      <c r="N504">
        <v>2951</v>
      </c>
      <c r="O504" t="s">
        <v>133</v>
      </c>
      <c r="P504">
        <v>0</v>
      </c>
      <c r="Q504">
        <v>0</v>
      </c>
      <c r="R504">
        <v>0</v>
      </c>
      <c r="S504" t="s">
        <v>134</v>
      </c>
      <c r="T504" t="s">
        <v>127</v>
      </c>
      <c r="U504" t="s">
        <v>127</v>
      </c>
      <c r="V504" s="1">
        <v>43901.041666666664</v>
      </c>
      <c r="W504" s="1">
        <v>43551.041666666664</v>
      </c>
      <c r="X504" t="s">
        <v>786</v>
      </c>
      <c r="Z504">
        <v>2014</v>
      </c>
      <c r="AY504" s="1"/>
      <c r="AZ504" s="1"/>
    </row>
    <row r="505" spans="1:52" x14ac:dyDescent="0.3">
      <c r="A505" t="s">
        <v>2078</v>
      </c>
      <c r="B505" t="s">
        <v>27</v>
      </c>
      <c r="C505" t="s">
        <v>127</v>
      </c>
      <c r="D505" t="s">
        <v>28</v>
      </c>
      <c r="E505" t="s">
        <v>29</v>
      </c>
      <c r="F505" t="s">
        <v>152</v>
      </c>
      <c r="G505" t="s">
        <v>2079</v>
      </c>
      <c r="H505" s="5" t="s">
        <v>2080</v>
      </c>
      <c r="J505" t="s">
        <v>2081</v>
      </c>
      <c r="K505" t="s">
        <v>2082</v>
      </c>
      <c r="L505">
        <v>3086593</v>
      </c>
      <c r="M505">
        <v>25</v>
      </c>
      <c r="N505">
        <v>3062</v>
      </c>
      <c r="O505" t="s">
        <v>133</v>
      </c>
      <c r="P505">
        <v>0</v>
      </c>
      <c r="Q505">
        <v>0</v>
      </c>
      <c r="R505">
        <v>0</v>
      </c>
      <c r="S505" t="s">
        <v>134</v>
      </c>
      <c r="T505" t="s">
        <v>127</v>
      </c>
      <c r="U505" t="s">
        <v>127</v>
      </c>
      <c r="V505" s="1">
        <v>43551.041666666664</v>
      </c>
      <c r="W505" s="1">
        <v>43551.041666666664</v>
      </c>
      <c r="X505" t="s">
        <v>135</v>
      </c>
      <c r="Y505" t="s">
        <v>1024</v>
      </c>
      <c r="Z505">
        <v>2014</v>
      </c>
      <c r="AY505" s="1"/>
      <c r="AZ505" s="1"/>
    </row>
    <row r="506" spans="1:52" x14ac:dyDescent="0.3">
      <c r="A506" t="s">
        <v>2083</v>
      </c>
      <c r="B506" t="s">
        <v>27</v>
      </c>
      <c r="C506" t="s">
        <v>127</v>
      </c>
      <c r="D506" t="s">
        <v>28</v>
      </c>
      <c r="E506" t="s">
        <v>29</v>
      </c>
      <c r="F506" t="s">
        <v>152</v>
      </c>
      <c r="G506" t="s">
        <v>2084</v>
      </c>
      <c r="H506" s="5" t="s">
        <v>2085</v>
      </c>
      <c r="J506" t="s">
        <v>2086</v>
      </c>
      <c r="K506" t="s">
        <v>2082</v>
      </c>
      <c r="L506">
        <v>3098940</v>
      </c>
      <c r="M506">
        <v>27</v>
      </c>
      <c r="N506">
        <v>3079</v>
      </c>
      <c r="O506" t="s">
        <v>133</v>
      </c>
      <c r="P506">
        <v>0</v>
      </c>
      <c r="Q506">
        <v>0</v>
      </c>
      <c r="R506">
        <v>0</v>
      </c>
      <c r="S506" t="s">
        <v>134</v>
      </c>
      <c r="T506" t="s">
        <v>127</v>
      </c>
      <c r="U506" t="s">
        <v>127</v>
      </c>
      <c r="V506" s="1">
        <v>43551.041666666664</v>
      </c>
      <c r="W506" s="1">
        <v>43551.041666666664</v>
      </c>
      <c r="X506" t="s">
        <v>135</v>
      </c>
      <c r="Y506" t="s">
        <v>1024</v>
      </c>
      <c r="Z506">
        <v>2014</v>
      </c>
      <c r="AY506" s="1"/>
      <c r="AZ506" s="1"/>
    </row>
    <row r="507" spans="1:52" x14ac:dyDescent="0.3">
      <c r="A507" t="s">
        <v>2087</v>
      </c>
      <c r="B507" t="s">
        <v>27</v>
      </c>
      <c r="C507" t="s">
        <v>127</v>
      </c>
      <c r="D507" t="s">
        <v>28</v>
      </c>
      <c r="E507" t="s">
        <v>29</v>
      </c>
      <c r="F507" t="s">
        <v>152</v>
      </c>
      <c r="G507" t="s">
        <v>2088</v>
      </c>
      <c r="H507" s="5" t="s">
        <v>2089</v>
      </c>
      <c r="J507" t="s">
        <v>2090</v>
      </c>
      <c r="K507" t="s">
        <v>2091</v>
      </c>
      <c r="L507">
        <v>3034494</v>
      </c>
      <c r="M507">
        <v>27</v>
      </c>
      <c r="N507">
        <v>3003</v>
      </c>
      <c r="O507" t="s">
        <v>133</v>
      </c>
      <c r="P507">
        <v>0</v>
      </c>
      <c r="Q507">
        <v>0</v>
      </c>
      <c r="R507">
        <v>0</v>
      </c>
      <c r="S507" t="s">
        <v>134</v>
      </c>
      <c r="T507" t="s">
        <v>127</v>
      </c>
      <c r="U507" t="s">
        <v>127</v>
      </c>
      <c r="V507" s="1">
        <v>43901.041666666664</v>
      </c>
      <c r="W507" s="1">
        <v>43551.041666666664</v>
      </c>
      <c r="X507" t="s">
        <v>1449</v>
      </c>
      <c r="Z507">
        <v>2006</v>
      </c>
      <c r="AY507" s="1"/>
      <c r="AZ507" s="1"/>
    </row>
    <row r="508" spans="1:52" x14ac:dyDescent="0.3">
      <c r="A508" t="s">
        <v>2092</v>
      </c>
      <c r="B508" t="s">
        <v>27</v>
      </c>
      <c r="C508" t="s">
        <v>127</v>
      </c>
      <c r="D508" t="s">
        <v>28</v>
      </c>
      <c r="E508" t="s">
        <v>29</v>
      </c>
      <c r="F508" t="s">
        <v>152</v>
      </c>
      <c r="G508" t="s">
        <v>2093</v>
      </c>
      <c r="H508" s="5" t="s">
        <v>2094</v>
      </c>
      <c r="J508" t="s">
        <v>2095</v>
      </c>
      <c r="K508" t="s">
        <v>2096</v>
      </c>
      <c r="L508">
        <v>3078966</v>
      </c>
      <c r="M508">
        <v>53</v>
      </c>
      <c r="N508">
        <v>3040</v>
      </c>
      <c r="O508" t="s">
        <v>133</v>
      </c>
      <c r="P508">
        <v>0</v>
      </c>
      <c r="Q508">
        <v>0</v>
      </c>
      <c r="R508">
        <v>0</v>
      </c>
      <c r="S508" t="s">
        <v>134</v>
      </c>
      <c r="T508" t="s">
        <v>127</v>
      </c>
      <c r="U508" t="s">
        <v>127</v>
      </c>
      <c r="V508" s="1">
        <v>43901.041666666664</v>
      </c>
      <c r="W508" s="1">
        <v>43551.041666666664</v>
      </c>
      <c r="X508" t="s">
        <v>1444</v>
      </c>
      <c r="Z508">
        <v>2007</v>
      </c>
      <c r="AY508" s="1"/>
      <c r="AZ508" s="1"/>
    </row>
    <row r="509" spans="1:52" x14ac:dyDescent="0.3">
      <c r="A509" t="s">
        <v>2097</v>
      </c>
      <c r="B509" t="s">
        <v>27</v>
      </c>
      <c r="C509" t="s">
        <v>127</v>
      </c>
      <c r="D509" t="s">
        <v>28</v>
      </c>
      <c r="E509" t="s">
        <v>29</v>
      </c>
      <c r="F509" t="s">
        <v>152</v>
      </c>
      <c r="G509" t="s">
        <v>2098</v>
      </c>
      <c r="H509" s="5" t="s">
        <v>2099</v>
      </c>
      <c r="J509" t="s">
        <v>2100</v>
      </c>
      <c r="K509" t="s">
        <v>2101</v>
      </c>
      <c r="L509">
        <v>3094452</v>
      </c>
      <c r="M509">
        <v>57</v>
      </c>
      <c r="N509">
        <v>3103</v>
      </c>
      <c r="O509" t="s">
        <v>133</v>
      </c>
      <c r="P509">
        <v>0</v>
      </c>
      <c r="Q509">
        <v>0</v>
      </c>
      <c r="R509">
        <v>0</v>
      </c>
      <c r="S509" t="s">
        <v>134</v>
      </c>
      <c r="T509" t="s">
        <v>127</v>
      </c>
      <c r="U509" t="s">
        <v>127</v>
      </c>
      <c r="V509" s="1">
        <v>43901.041666666664</v>
      </c>
      <c r="W509" s="1">
        <v>43551.041666666664</v>
      </c>
      <c r="X509" t="s">
        <v>204</v>
      </c>
      <c r="Z509">
        <v>2008</v>
      </c>
      <c r="AY509" s="1"/>
      <c r="AZ509" s="1"/>
    </row>
    <row r="510" spans="1:52" x14ac:dyDescent="0.3">
      <c r="A510" t="s">
        <v>2102</v>
      </c>
      <c r="B510" t="s">
        <v>27</v>
      </c>
      <c r="C510" t="s">
        <v>127</v>
      </c>
      <c r="D510" t="s">
        <v>28</v>
      </c>
      <c r="E510" t="s">
        <v>29</v>
      </c>
      <c r="F510" t="s">
        <v>152</v>
      </c>
      <c r="G510" t="s">
        <v>2103</v>
      </c>
      <c r="H510" s="5" t="s">
        <v>2104</v>
      </c>
      <c r="J510" t="s">
        <v>2105</v>
      </c>
      <c r="K510" t="s">
        <v>2091</v>
      </c>
      <c r="L510">
        <v>3005751</v>
      </c>
      <c r="M510">
        <v>45</v>
      </c>
      <c r="N510">
        <v>2982</v>
      </c>
      <c r="O510" t="s">
        <v>133</v>
      </c>
      <c r="P510">
        <v>0</v>
      </c>
      <c r="Q510">
        <v>0</v>
      </c>
      <c r="R510">
        <v>0</v>
      </c>
      <c r="S510" t="s">
        <v>134</v>
      </c>
      <c r="T510" t="s">
        <v>127</v>
      </c>
      <c r="U510" t="s">
        <v>127</v>
      </c>
      <c r="V510" s="1">
        <v>43901.041666666664</v>
      </c>
      <c r="W510" s="1">
        <v>43551.041666666664</v>
      </c>
      <c r="X510" t="s">
        <v>1449</v>
      </c>
      <c r="Z510">
        <v>2006</v>
      </c>
      <c r="AY510" s="1"/>
      <c r="AZ510" s="1"/>
    </row>
    <row r="511" spans="1:52" x14ac:dyDescent="0.3">
      <c r="A511" t="s">
        <v>2106</v>
      </c>
      <c r="B511" t="s">
        <v>27</v>
      </c>
      <c r="C511" t="s">
        <v>127</v>
      </c>
      <c r="D511" t="s">
        <v>28</v>
      </c>
      <c r="E511" t="s">
        <v>29</v>
      </c>
      <c r="F511" t="s">
        <v>152</v>
      </c>
      <c r="G511" t="s">
        <v>2107</v>
      </c>
      <c r="H511" s="5" t="s">
        <v>2108</v>
      </c>
      <c r="J511" t="s">
        <v>2109</v>
      </c>
      <c r="K511" t="s">
        <v>1476</v>
      </c>
      <c r="L511">
        <v>3016042</v>
      </c>
      <c r="M511">
        <v>56</v>
      </c>
      <c r="N511">
        <v>3001</v>
      </c>
      <c r="O511" t="s">
        <v>133</v>
      </c>
      <c r="P511">
        <v>0</v>
      </c>
      <c r="Q511">
        <v>0</v>
      </c>
      <c r="R511">
        <v>0</v>
      </c>
      <c r="S511" t="s">
        <v>134</v>
      </c>
      <c r="T511" t="s">
        <v>127</v>
      </c>
      <c r="U511" t="s">
        <v>127</v>
      </c>
      <c r="V511" s="1">
        <v>43901.041666666664</v>
      </c>
      <c r="W511" s="1">
        <v>43551.041666666664</v>
      </c>
      <c r="X511" t="s">
        <v>135</v>
      </c>
      <c r="Y511" t="s">
        <v>146</v>
      </c>
      <c r="Z511">
        <v>2009</v>
      </c>
      <c r="AY511" s="1"/>
      <c r="AZ511" s="1"/>
    </row>
    <row r="512" spans="1:52" x14ac:dyDescent="0.3">
      <c r="A512" t="s">
        <v>2110</v>
      </c>
      <c r="B512" t="s">
        <v>27</v>
      </c>
      <c r="C512" t="s">
        <v>127</v>
      </c>
      <c r="D512" t="s">
        <v>28</v>
      </c>
      <c r="E512" t="s">
        <v>29</v>
      </c>
      <c r="F512" t="s">
        <v>152</v>
      </c>
      <c r="G512" t="s">
        <v>2111</v>
      </c>
      <c r="H512" s="5" t="s">
        <v>2112</v>
      </c>
      <c r="J512" t="s">
        <v>2113</v>
      </c>
      <c r="K512" t="s">
        <v>2114</v>
      </c>
      <c r="L512">
        <v>2992954</v>
      </c>
      <c r="M512">
        <v>103</v>
      </c>
      <c r="N512">
        <v>2986</v>
      </c>
      <c r="O512" t="s">
        <v>133</v>
      </c>
      <c r="P512">
        <v>0</v>
      </c>
      <c r="Q512">
        <v>0</v>
      </c>
      <c r="R512">
        <v>0</v>
      </c>
      <c r="S512" t="s">
        <v>134</v>
      </c>
      <c r="T512" t="s">
        <v>127</v>
      </c>
      <c r="U512" t="s">
        <v>127</v>
      </c>
      <c r="V512" s="1">
        <v>43901.041666666664</v>
      </c>
      <c r="W512" s="1">
        <v>43551.041666666664</v>
      </c>
      <c r="X512" t="s">
        <v>135</v>
      </c>
      <c r="Y512" t="s">
        <v>146</v>
      </c>
      <c r="Z512">
        <v>2009</v>
      </c>
      <c r="AY512" s="1"/>
      <c r="AZ512" s="1"/>
    </row>
    <row r="513" spans="1:52" x14ac:dyDescent="0.3">
      <c r="A513" t="s">
        <v>2115</v>
      </c>
      <c r="B513" t="s">
        <v>27</v>
      </c>
      <c r="C513" t="s">
        <v>127</v>
      </c>
      <c r="D513" t="s">
        <v>28</v>
      </c>
      <c r="E513" t="s">
        <v>29</v>
      </c>
      <c r="F513" t="s">
        <v>152</v>
      </c>
      <c r="G513" t="s">
        <v>2116</v>
      </c>
      <c r="H513" s="5" t="s">
        <v>2117</v>
      </c>
      <c r="J513" t="s">
        <v>2118</v>
      </c>
      <c r="K513" t="s">
        <v>2096</v>
      </c>
      <c r="L513">
        <v>3079681</v>
      </c>
      <c r="M513">
        <v>76</v>
      </c>
      <c r="N513">
        <v>3045</v>
      </c>
      <c r="O513" t="s">
        <v>133</v>
      </c>
      <c r="P513">
        <v>0</v>
      </c>
      <c r="Q513">
        <v>0</v>
      </c>
      <c r="R513">
        <v>0</v>
      </c>
      <c r="S513" t="s">
        <v>134</v>
      </c>
      <c r="T513" t="s">
        <v>127</v>
      </c>
      <c r="U513" t="s">
        <v>127</v>
      </c>
      <c r="V513" s="1">
        <v>43901.041666666664</v>
      </c>
      <c r="W513" s="1">
        <v>43551.041666666664</v>
      </c>
      <c r="X513" t="s">
        <v>1444</v>
      </c>
      <c r="Z513">
        <v>2007</v>
      </c>
      <c r="AY513" s="1"/>
      <c r="AZ513" s="1"/>
    </row>
    <row r="514" spans="1:52" x14ac:dyDescent="0.3">
      <c r="A514" t="s">
        <v>2119</v>
      </c>
      <c r="B514" t="s">
        <v>27</v>
      </c>
      <c r="C514" t="s">
        <v>127</v>
      </c>
      <c r="D514" t="s">
        <v>28</v>
      </c>
      <c r="E514" t="s">
        <v>29</v>
      </c>
      <c r="F514" t="s">
        <v>152</v>
      </c>
      <c r="G514" t="s">
        <v>2120</v>
      </c>
      <c r="H514" s="5" t="s">
        <v>2121</v>
      </c>
      <c r="J514" t="s">
        <v>2122</v>
      </c>
      <c r="K514" t="s">
        <v>2101</v>
      </c>
      <c r="L514">
        <v>3103036</v>
      </c>
      <c r="M514">
        <v>46</v>
      </c>
      <c r="N514">
        <v>3114</v>
      </c>
      <c r="O514" t="s">
        <v>133</v>
      </c>
      <c r="P514">
        <v>0</v>
      </c>
      <c r="Q514">
        <v>0</v>
      </c>
      <c r="R514">
        <v>0</v>
      </c>
      <c r="S514" t="s">
        <v>134</v>
      </c>
      <c r="T514" t="s">
        <v>127</v>
      </c>
      <c r="U514" t="s">
        <v>127</v>
      </c>
      <c r="V514" s="1">
        <v>43901.041666666664</v>
      </c>
      <c r="W514" s="1">
        <v>43551.041666666664</v>
      </c>
      <c r="X514" t="s">
        <v>204</v>
      </c>
      <c r="Z514">
        <v>2008</v>
      </c>
      <c r="AY514" s="1"/>
      <c r="AZ514" s="1"/>
    </row>
    <row r="515" spans="1:52" x14ac:dyDescent="0.3">
      <c r="A515" t="s">
        <v>2123</v>
      </c>
      <c r="B515" t="s">
        <v>27</v>
      </c>
      <c r="C515" t="s">
        <v>127</v>
      </c>
      <c r="D515" t="s">
        <v>28</v>
      </c>
      <c r="E515" t="s">
        <v>29</v>
      </c>
      <c r="F515" t="s">
        <v>152</v>
      </c>
      <c r="G515" t="s">
        <v>2124</v>
      </c>
      <c r="H515" s="5" t="s">
        <v>2125</v>
      </c>
      <c r="J515" t="s">
        <v>2126</v>
      </c>
      <c r="K515" t="s">
        <v>2101</v>
      </c>
      <c r="L515">
        <v>3100826</v>
      </c>
      <c r="M515">
        <v>47</v>
      </c>
      <c r="N515">
        <v>3104</v>
      </c>
      <c r="O515" t="s">
        <v>133</v>
      </c>
      <c r="P515">
        <v>0</v>
      </c>
      <c r="Q515">
        <v>0</v>
      </c>
      <c r="R515">
        <v>0</v>
      </c>
      <c r="S515" t="s">
        <v>134</v>
      </c>
      <c r="T515" t="s">
        <v>127</v>
      </c>
      <c r="U515" t="s">
        <v>127</v>
      </c>
      <c r="V515" s="1">
        <v>43901.041666666664</v>
      </c>
      <c r="W515" s="1">
        <v>43551.041666666664</v>
      </c>
      <c r="X515" t="s">
        <v>204</v>
      </c>
      <c r="Z515">
        <v>2008</v>
      </c>
      <c r="AY515" s="1"/>
      <c r="AZ515" s="1"/>
    </row>
    <row r="516" spans="1:52" x14ac:dyDescent="0.3">
      <c r="A516" t="s">
        <v>2127</v>
      </c>
      <c r="B516" t="s">
        <v>27</v>
      </c>
      <c r="C516" t="s">
        <v>127</v>
      </c>
      <c r="D516" t="s">
        <v>28</v>
      </c>
      <c r="E516" t="s">
        <v>29</v>
      </c>
      <c r="F516" t="s">
        <v>152</v>
      </c>
      <c r="G516" t="s">
        <v>2128</v>
      </c>
      <c r="H516" s="5" t="s">
        <v>2129</v>
      </c>
      <c r="J516" t="s">
        <v>2130</v>
      </c>
      <c r="K516" t="s">
        <v>2114</v>
      </c>
      <c r="L516">
        <v>2991878</v>
      </c>
      <c r="M516">
        <v>16</v>
      </c>
      <c r="N516">
        <v>2962</v>
      </c>
      <c r="O516" t="s">
        <v>133</v>
      </c>
      <c r="P516">
        <v>0</v>
      </c>
      <c r="Q516">
        <v>0</v>
      </c>
      <c r="R516">
        <v>0</v>
      </c>
      <c r="S516" t="s">
        <v>134</v>
      </c>
      <c r="T516" t="s">
        <v>127</v>
      </c>
      <c r="U516" t="s">
        <v>127</v>
      </c>
      <c r="V516" s="1">
        <v>43901.041666666664</v>
      </c>
      <c r="W516" s="1">
        <v>43551.041666666664</v>
      </c>
      <c r="X516" t="s">
        <v>135</v>
      </c>
      <c r="Y516" t="s">
        <v>146</v>
      </c>
      <c r="Z516">
        <v>2009</v>
      </c>
      <c r="AY516" s="1"/>
      <c r="AZ516" s="1"/>
    </row>
    <row r="517" spans="1:52" x14ac:dyDescent="0.3">
      <c r="A517" t="s">
        <v>2131</v>
      </c>
      <c r="B517" t="s">
        <v>27</v>
      </c>
      <c r="C517" t="s">
        <v>127</v>
      </c>
      <c r="D517" t="s">
        <v>28</v>
      </c>
      <c r="E517" t="s">
        <v>29</v>
      </c>
      <c r="F517" t="s">
        <v>152</v>
      </c>
      <c r="G517" t="s">
        <v>2132</v>
      </c>
      <c r="H517" s="5" t="s">
        <v>2133</v>
      </c>
      <c r="J517" t="s">
        <v>2134</v>
      </c>
      <c r="K517" t="s">
        <v>1476</v>
      </c>
      <c r="L517">
        <v>3043921</v>
      </c>
      <c r="M517">
        <v>61</v>
      </c>
      <c r="N517">
        <v>3017</v>
      </c>
      <c r="O517" t="s">
        <v>133</v>
      </c>
      <c r="P517">
        <v>0</v>
      </c>
      <c r="Q517">
        <v>0</v>
      </c>
      <c r="R517">
        <v>0</v>
      </c>
      <c r="S517" t="s">
        <v>134</v>
      </c>
      <c r="T517" t="s">
        <v>127</v>
      </c>
      <c r="U517" t="s">
        <v>127</v>
      </c>
      <c r="V517" s="1">
        <v>43901.041666666664</v>
      </c>
      <c r="W517" s="1">
        <v>43551.041666666664</v>
      </c>
      <c r="X517" t="s">
        <v>135</v>
      </c>
      <c r="Y517" t="s">
        <v>146</v>
      </c>
      <c r="Z517">
        <v>2009</v>
      </c>
      <c r="AY517" s="1"/>
      <c r="AZ517" s="1"/>
    </row>
    <row r="518" spans="1:52" x14ac:dyDescent="0.3">
      <c r="A518" t="s">
        <v>2135</v>
      </c>
      <c r="B518" t="s">
        <v>27</v>
      </c>
      <c r="C518" t="s">
        <v>127</v>
      </c>
      <c r="D518" t="s">
        <v>28</v>
      </c>
      <c r="E518" t="s">
        <v>29</v>
      </c>
      <c r="F518" t="s">
        <v>152</v>
      </c>
      <c r="G518" t="s">
        <v>2136</v>
      </c>
      <c r="H518" s="5" t="s">
        <v>2137</v>
      </c>
      <c r="J518" t="s">
        <v>2138</v>
      </c>
      <c r="K518" t="s">
        <v>132</v>
      </c>
      <c r="L518">
        <v>3049749</v>
      </c>
      <c r="M518">
        <v>53</v>
      </c>
      <c r="N518">
        <v>3033</v>
      </c>
      <c r="O518" t="s">
        <v>133</v>
      </c>
      <c r="P518">
        <v>0</v>
      </c>
      <c r="Q518">
        <v>0</v>
      </c>
      <c r="R518">
        <v>0</v>
      </c>
      <c r="S518" t="s">
        <v>134</v>
      </c>
      <c r="T518" t="s">
        <v>127</v>
      </c>
      <c r="U518" t="s">
        <v>127</v>
      </c>
      <c r="V518" s="1">
        <v>43901.041666666664</v>
      </c>
      <c r="W518" s="1">
        <v>43551.041666666664</v>
      </c>
      <c r="X518" t="s">
        <v>2139</v>
      </c>
      <c r="Z518">
        <v>2009</v>
      </c>
      <c r="AY518" s="1"/>
      <c r="AZ518" s="1"/>
    </row>
    <row r="519" spans="1:52" x14ac:dyDescent="0.3">
      <c r="A519" t="s">
        <v>2140</v>
      </c>
      <c r="B519" t="s">
        <v>27</v>
      </c>
      <c r="C519" t="s">
        <v>127</v>
      </c>
      <c r="D519" t="s">
        <v>28</v>
      </c>
      <c r="E519" t="s">
        <v>29</v>
      </c>
      <c r="F519" t="s">
        <v>152</v>
      </c>
      <c r="G519" t="s">
        <v>2141</v>
      </c>
      <c r="H519" s="5" t="s">
        <v>2142</v>
      </c>
      <c r="J519" t="s">
        <v>2143</v>
      </c>
      <c r="K519" t="s">
        <v>1476</v>
      </c>
      <c r="L519">
        <v>3043955</v>
      </c>
      <c r="M519">
        <v>47</v>
      </c>
      <c r="N519">
        <v>3018</v>
      </c>
      <c r="O519" t="s">
        <v>133</v>
      </c>
      <c r="P519">
        <v>0</v>
      </c>
      <c r="Q519">
        <v>0</v>
      </c>
      <c r="R519">
        <v>0</v>
      </c>
      <c r="S519" t="s">
        <v>134</v>
      </c>
      <c r="T519" t="s">
        <v>127</v>
      </c>
      <c r="U519" t="s">
        <v>127</v>
      </c>
      <c r="V519" s="1">
        <v>43901.041666666664</v>
      </c>
      <c r="W519" s="1">
        <v>43551.041666666664</v>
      </c>
      <c r="X519" t="s">
        <v>135</v>
      </c>
      <c r="Y519" t="s">
        <v>146</v>
      </c>
      <c r="Z519">
        <v>2009</v>
      </c>
      <c r="AY519" s="1"/>
      <c r="AZ519" s="1"/>
    </row>
    <row r="520" spans="1:52" x14ac:dyDescent="0.3">
      <c r="A520" t="s">
        <v>2144</v>
      </c>
      <c r="B520" t="s">
        <v>27</v>
      </c>
      <c r="C520" t="s">
        <v>127</v>
      </c>
      <c r="D520" t="s">
        <v>28</v>
      </c>
      <c r="E520" t="s">
        <v>29</v>
      </c>
      <c r="F520" t="s">
        <v>152</v>
      </c>
      <c r="G520" t="s">
        <v>2145</v>
      </c>
      <c r="H520" s="5" t="s">
        <v>2146</v>
      </c>
      <c r="J520" t="s">
        <v>2147</v>
      </c>
      <c r="K520" t="s">
        <v>1476</v>
      </c>
      <c r="L520">
        <v>3016321</v>
      </c>
      <c r="M520">
        <v>58</v>
      </c>
      <c r="N520">
        <v>3003</v>
      </c>
      <c r="O520" t="s">
        <v>133</v>
      </c>
      <c r="P520">
        <v>0</v>
      </c>
      <c r="Q520">
        <v>0</v>
      </c>
      <c r="R520">
        <v>0</v>
      </c>
      <c r="S520" t="s">
        <v>134</v>
      </c>
      <c r="T520" t="s">
        <v>127</v>
      </c>
      <c r="U520" t="s">
        <v>127</v>
      </c>
      <c r="V520" s="1">
        <v>43901.041666666664</v>
      </c>
      <c r="W520" s="1">
        <v>43551.041666666664</v>
      </c>
      <c r="X520" t="s">
        <v>135</v>
      </c>
      <c r="Y520" t="s">
        <v>146</v>
      </c>
      <c r="Z520">
        <v>2009</v>
      </c>
      <c r="AY520" s="1"/>
      <c r="AZ520" s="1"/>
    </row>
    <row r="521" spans="1:52" x14ac:dyDescent="0.3">
      <c r="A521" t="s">
        <v>2148</v>
      </c>
      <c r="B521" t="s">
        <v>27</v>
      </c>
      <c r="C521" t="s">
        <v>127</v>
      </c>
      <c r="D521" t="s">
        <v>28</v>
      </c>
      <c r="E521" t="s">
        <v>29</v>
      </c>
      <c r="F521" t="s">
        <v>152</v>
      </c>
      <c r="G521" t="s">
        <v>2149</v>
      </c>
      <c r="H521" s="5" t="s">
        <v>2150</v>
      </c>
      <c r="J521" t="s">
        <v>2151</v>
      </c>
      <c r="K521" t="s">
        <v>2152</v>
      </c>
      <c r="L521">
        <v>3059351</v>
      </c>
      <c r="M521">
        <v>25</v>
      </c>
      <c r="N521">
        <v>3021</v>
      </c>
      <c r="O521" t="s">
        <v>133</v>
      </c>
      <c r="P521">
        <v>0</v>
      </c>
      <c r="Q521">
        <v>0</v>
      </c>
      <c r="R521">
        <v>0</v>
      </c>
      <c r="S521" t="s">
        <v>134</v>
      </c>
      <c r="T521" t="s">
        <v>127</v>
      </c>
      <c r="U521" t="s">
        <v>127</v>
      </c>
      <c r="V521" s="1">
        <v>43551.041666666664</v>
      </c>
      <c r="W521" s="1">
        <v>43551.041666666664</v>
      </c>
      <c r="X521" t="s">
        <v>135</v>
      </c>
      <c r="Y521" t="s">
        <v>376</v>
      </c>
      <c r="Z521">
        <v>2008</v>
      </c>
      <c r="AY521" s="1"/>
      <c r="AZ521" s="1"/>
    </row>
    <row r="522" spans="1:52" x14ac:dyDescent="0.3">
      <c r="A522" t="s">
        <v>2153</v>
      </c>
      <c r="B522" t="s">
        <v>27</v>
      </c>
      <c r="C522" t="s">
        <v>127</v>
      </c>
      <c r="D522" t="s">
        <v>28</v>
      </c>
      <c r="E522" t="s">
        <v>29</v>
      </c>
      <c r="F522" t="s">
        <v>152</v>
      </c>
      <c r="G522" t="s">
        <v>2154</v>
      </c>
      <c r="H522" s="5" t="s">
        <v>2155</v>
      </c>
      <c r="J522" t="s">
        <v>2156</v>
      </c>
      <c r="K522" t="s">
        <v>1603</v>
      </c>
      <c r="L522">
        <v>2960748</v>
      </c>
      <c r="M522">
        <v>27</v>
      </c>
      <c r="N522">
        <v>2906</v>
      </c>
      <c r="O522" t="s">
        <v>133</v>
      </c>
      <c r="P522">
        <v>0</v>
      </c>
      <c r="Q522">
        <v>0</v>
      </c>
      <c r="R522">
        <v>0</v>
      </c>
      <c r="S522" t="s">
        <v>134</v>
      </c>
      <c r="T522" t="s">
        <v>127</v>
      </c>
      <c r="U522" t="s">
        <v>127</v>
      </c>
      <c r="V522" s="1">
        <v>43901.041666666664</v>
      </c>
      <c r="W522" s="1">
        <v>43551.041666666664</v>
      </c>
      <c r="X522" t="s">
        <v>135</v>
      </c>
      <c r="Z522">
        <v>2011</v>
      </c>
      <c r="AY522" s="1"/>
      <c r="AZ522" s="1"/>
    </row>
    <row r="523" spans="1:52" x14ac:dyDescent="0.3">
      <c r="A523" t="s">
        <v>2157</v>
      </c>
      <c r="B523" t="s">
        <v>27</v>
      </c>
      <c r="C523" t="s">
        <v>127</v>
      </c>
      <c r="D523" t="s">
        <v>28</v>
      </c>
      <c r="E523" t="s">
        <v>29</v>
      </c>
      <c r="F523" t="s">
        <v>152</v>
      </c>
      <c r="G523" t="s">
        <v>2158</v>
      </c>
      <c r="H523" s="5" t="s">
        <v>2159</v>
      </c>
      <c r="J523" t="s">
        <v>2160</v>
      </c>
      <c r="K523" t="s">
        <v>1603</v>
      </c>
      <c r="L523">
        <v>2934050</v>
      </c>
      <c r="M523">
        <v>19</v>
      </c>
      <c r="N523">
        <v>2884</v>
      </c>
      <c r="O523" t="s">
        <v>133</v>
      </c>
      <c r="P523">
        <v>0</v>
      </c>
      <c r="Q523">
        <v>0</v>
      </c>
      <c r="R523">
        <v>0</v>
      </c>
      <c r="S523" t="s">
        <v>134</v>
      </c>
      <c r="T523" t="s">
        <v>127</v>
      </c>
      <c r="U523" t="s">
        <v>127</v>
      </c>
      <c r="V523" s="1">
        <v>43901.041666666664</v>
      </c>
      <c r="W523" s="1">
        <v>43551.041666666664</v>
      </c>
      <c r="X523" t="s">
        <v>135</v>
      </c>
      <c r="Z523">
        <v>2011</v>
      </c>
      <c r="AY523" s="1"/>
      <c r="AZ523" s="1"/>
    </row>
    <row r="524" spans="1:52" x14ac:dyDescent="0.3">
      <c r="A524" t="s">
        <v>2161</v>
      </c>
      <c r="B524" t="s">
        <v>27</v>
      </c>
      <c r="C524" t="s">
        <v>127</v>
      </c>
      <c r="D524" t="s">
        <v>28</v>
      </c>
      <c r="E524" t="s">
        <v>29</v>
      </c>
      <c r="F524" t="s">
        <v>152</v>
      </c>
      <c r="G524" t="s">
        <v>2162</v>
      </c>
      <c r="H524" s="5" t="s">
        <v>2163</v>
      </c>
      <c r="J524" t="s">
        <v>2164</v>
      </c>
      <c r="K524" t="s">
        <v>2165</v>
      </c>
      <c r="L524">
        <v>3119125</v>
      </c>
      <c r="M524">
        <v>19</v>
      </c>
      <c r="N524">
        <v>3072</v>
      </c>
      <c r="O524" t="s">
        <v>133</v>
      </c>
      <c r="P524">
        <v>0</v>
      </c>
      <c r="Q524">
        <v>0</v>
      </c>
      <c r="R524">
        <v>0</v>
      </c>
      <c r="S524" t="s">
        <v>134</v>
      </c>
      <c r="T524" t="s">
        <v>127</v>
      </c>
      <c r="U524" t="s">
        <v>127</v>
      </c>
      <c r="V524" s="1">
        <v>43901.041666666664</v>
      </c>
      <c r="W524" s="1">
        <v>43551.041666666664</v>
      </c>
      <c r="X524" t="s">
        <v>135</v>
      </c>
      <c r="Y524" t="s">
        <v>157</v>
      </c>
      <c r="Z524">
        <v>2011</v>
      </c>
      <c r="AY524" s="1"/>
      <c r="AZ524" s="1"/>
    </row>
    <row r="525" spans="1:52" x14ac:dyDescent="0.3">
      <c r="A525" s="3" t="s">
        <v>2166</v>
      </c>
      <c r="B525" s="3" t="s">
        <v>27</v>
      </c>
      <c r="C525" s="3" t="s">
        <v>127</v>
      </c>
      <c r="D525" s="3" t="s">
        <v>28</v>
      </c>
      <c r="E525" s="3" t="s">
        <v>29</v>
      </c>
      <c r="F525" s="3" t="s">
        <v>152</v>
      </c>
      <c r="G525" s="3" t="s">
        <v>2167</v>
      </c>
      <c r="H525" s="3"/>
      <c r="I525" s="3"/>
      <c r="J525" s="3" t="s">
        <v>2168</v>
      </c>
      <c r="K525" s="3" t="s">
        <v>2169</v>
      </c>
      <c r="L525" s="3">
        <v>3168105</v>
      </c>
      <c r="M525" s="3">
        <v>22</v>
      </c>
      <c r="N525" s="3">
        <v>3129</v>
      </c>
      <c r="O525" s="3" t="s">
        <v>133</v>
      </c>
      <c r="P525" s="3">
        <v>0</v>
      </c>
      <c r="Q525" s="3">
        <v>0</v>
      </c>
      <c r="R525" s="3">
        <v>0</v>
      </c>
      <c r="S525" s="3" t="s">
        <v>134</v>
      </c>
      <c r="T525" s="3" t="s">
        <v>127</v>
      </c>
      <c r="U525" s="3" t="s">
        <v>127</v>
      </c>
      <c r="V525" s="4">
        <v>43901.041666666664</v>
      </c>
      <c r="W525" s="4">
        <v>43551.041666666664</v>
      </c>
      <c r="X525" s="3"/>
      <c r="Y525" s="3"/>
      <c r="Z525" s="3"/>
      <c r="AY525" s="1"/>
      <c r="AZ525" s="1"/>
    </row>
    <row r="526" spans="1:52" x14ac:dyDescent="0.3">
      <c r="A526" t="s">
        <v>2170</v>
      </c>
      <c r="B526" t="s">
        <v>27</v>
      </c>
      <c r="C526" t="s">
        <v>127</v>
      </c>
      <c r="D526" t="s">
        <v>28</v>
      </c>
      <c r="E526" t="s">
        <v>29</v>
      </c>
      <c r="F526" t="s">
        <v>152</v>
      </c>
      <c r="G526" t="s">
        <v>2171</v>
      </c>
      <c r="H526" s="5" t="s">
        <v>2172</v>
      </c>
      <c r="J526" t="s">
        <v>2173</v>
      </c>
      <c r="K526" t="s">
        <v>1543</v>
      </c>
      <c r="L526">
        <v>2949333</v>
      </c>
      <c r="M526">
        <v>64</v>
      </c>
      <c r="N526">
        <v>2918</v>
      </c>
      <c r="O526" t="s">
        <v>133</v>
      </c>
      <c r="P526">
        <v>0</v>
      </c>
      <c r="Q526">
        <v>0</v>
      </c>
      <c r="R526">
        <v>0</v>
      </c>
      <c r="S526" t="s">
        <v>134</v>
      </c>
      <c r="T526" t="s">
        <v>127</v>
      </c>
      <c r="U526" t="s">
        <v>127</v>
      </c>
      <c r="V526" s="1">
        <v>43551.041666666664</v>
      </c>
      <c r="W526" s="1">
        <v>43551.041666666664</v>
      </c>
      <c r="X526" t="s">
        <v>204</v>
      </c>
      <c r="Z526">
        <v>2014</v>
      </c>
      <c r="AY526" s="1"/>
      <c r="AZ526" s="1"/>
    </row>
    <row r="527" spans="1:52" x14ac:dyDescent="0.3">
      <c r="A527" s="3" t="s">
        <v>2174</v>
      </c>
      <c r="B527" s="3" t="s">
        <v>27</v>
      </c>
      <c r="C527" s="3" t="s">
        <v>127</v>
      </c>
      <c r="D527" s="3" t="s">
        <v>28</v>
      </c>
      <c r="E527" s="3" t="s">
        <v>29</v>
      </c>
      <c r="F527" s="3" t="s">
        <v>152</v>
      </c>
      <c r="G527" s="3" t="s">
        <v>2175</v>
      </c>
      <c r="H527" s="3"/>
      <c r="I527" s="3"/>
      <c r="J527" s="3" t="s">
        <v>2176</v>
      </c>
      <c r="K527" s="3" t="s">
        <v>597</v>
      </c>
      <c r="L527" s="3">
        <v>3022934</v>
      </c>
      <c r="M527" s="3">
        <v>20</v>
      </c>
      <c r="N527" s="3">
        <v>3000</v>
      </c>
      <c r="O527" s="3" t="s">
        <v>133</v>
      </c>
      <c r="P527" s="3">
        <v>0</v>
      </c>
      <c r="Q527" s="3">
        <v>0</v>
      </c>
      <c r="R527" s="3">
        <v>0</v>
      </c>
      <c r="S527" s="3" t="s">
        <v>134</v>
      </c>
      <c r="T527" s="3" t="s">
        <v>127</v>
      </c>
      <c r="U527" s="3" t="s">
        <v>127</v>
      </c>
      <c r="V527" s="4">
        <v>43901.041666666664</v>
      </c>
      <c r="W527" s="4">
        <v>43551.041666666664</v>
      </c>
      <c r="X527" s="3"/>
      <c r="Y527" s="3"/>
      <c r="Z527" s="3"/>
      <c r="AY527" s="1"/>
      <c r="AZ527" s="1"/>
    </row>
    <row r="528" spans="1:52" x14ac:dyDescent="0.3">
      <c r="A528" t="s">
        <v>2177</v>
      </c>
      <c r="B528" t="s">
        <v>27</v>
      </c>
      <c r="C528" t="s">
        <v>127</v>
      </c>
      <c r="D528" t="s">
        <v>28</v>
      </c>
      <c r="E528" t="s">
        <v>29</v>
      </c>
      <c r="F528" t="s">
        <v>152</v>
      </c>
      <c r="G528" t="s">
        <v>2178</v>
      </c>
      <c r="H528" s="5" t="s">
        <v>2179</v>
      </c>
      <c r="J528" t="s">
        <v>2180</v>
      </c>
      <c r="K528" t="s">
        <v>2181</v>
      </c>
      <c r="L528">
        <v>3091659</v>
      </c>
      <c r="M528">
        <v>24</v>
      </c>
      <c r="N528">
        <v>3056</v>
      </c>
      <c r="O528" t="s">
        <v>133</v>
      </c>
      <c r="P528">
        <v>0</v>
      </c>
      <c r="Q528">
        <v>0</v>
      </c>
      <c r="R528">
        <v>0</v>
      </c>
      <c r="S528" t="s">
        <v>134</v>
      </c>
      <c r="T528" t="s">
        <v>127</v>
      </c>
      <c r="U528" t="s">
        <v>127</v>
      </c>
      <c r="V528" s="1">
        <v>43901.041666666664</v>
      </c>
      <c r="W528" s="1">
        <v>43551.041666666664</v>
      </c>
      <c r="X528" t="s">
        <v>204</v>
      </c>
      <c r="Z528">
        <v>2014</v>
      </c>
      <c r="AY528" s="1"/>
      <c r="AZ528" s="1"/>
    </row>
    <row r="529" spans="1:55" x14ac:dyDescent="0.3">
      <c r="A529" t="s">
        <v>2182</v>
      </c>
      <c r="B529" t="s">
        <v>27</v>
      </c>
      <c r="C529" t="s">
        <v>127</v>
      </c>
      <c r="D529" t="s">
        <v>28</v>
      </c>
      <c r="E529" t="s">
        <v>29</v>
      </c>
      <c r="F529" t="s">
        <v>152</v>
      </c>
      <c r="G529" t="s">
        <v>2183</v>
      </c>
      <c r="H529" s="5" t="s">
        <v>2184</v>
      </c>
      <c r="J529" t="s">
        <v>2185</v>
      </c>
      <c r="K529" t="s">
        <v>2181</v>
      </c>
      <c r="L529">
        <v>3060588</v>
      </c>
      <c r="M529">
        <v>23</v>
      </c>
      <c r="N529">
        <v>3022</v>
      </c>
      <c r="O529" t="s">
        <v>133</v>
      </c>
      <c r="P529">
        <v>0</v>
      </c>
      <c r="Q529">
        <v>0</v>
      </c>
      <c r="R529">
        <v>0</v>
      </c>
      <c r="S529" t="s">
        <v>134</v>
      </c>
      <c r="T529" t="s">
        <v>127</v>
      </c>
      <c r="U529" t="s">
        <v>127</v>
      </c>
      <c r="V529" s="1">
        <v>43901.041666666664</v>
      </c>
      <c r="W529" s="1">
        <v>43551.041666666664</v>
      </c>
      <c r="X529" t="s">
        <v>1444</v>
      </c>
      <c r="Z529">
        <v>2007</v>
      </c>
      <c r="AY529" s="1"/>
      <c r="AZ529" s="1"/>
    </row>
    <row r="530" spans="1:55" x14ac:dyDescent="0.3">
      <c r="A530" t="s">
        <v>2186</v>
      </c>
      <c r="B530" t="s">
        <v>27</v>
      </c>
      <c r="C530" t="s">
        <v>127</v>
      </c>
      <c r="D530" t="s">
        <v>28</v>
      </c>
      <c r="E530" t="s">
        <v>29</v>
      </c>
      <c r="F530" t="s">
        <v>152</v>
      </c>
      <c r="G530" t="s">
        <v>2187</v>
      </c>
      <c r="H530" s="5" t="s">
        <v>2188</v>
      </c>
      <c r="J530" t="s">
        <v>2189</v>
      </c>
      <c r="K530" t="s">
        <v>2181</v>
      </c>
      <c r="L530">
        <v>3043591</v>
      </c>
      <c r="M530">
        <v>24</v>
      </c>
      <c r="N530">
        <v>3009</v>
      </c>
      <c r="O530" t="s">
        <v>133</v>
      </c>
      <c r="P530">
        <v>0</v>
      </c>
      <c r="Q530">
        <v>0</v>
      </c>
      <c r="R530">
        <v>0</v>
      </c>
      <c r="S530" t="s">
        <v>134</v>
      </c>
      <c r="T530" t="s">
        <v>127</v>
      </c>
      <c r="U530" t="s">
        <v>127</v>
      </c>
      <c r="V530" s="1">
        <v>43901.041666666664</v>
      </c>
      <c r="W530" s="1">
        <v>43551.041666666664</v>
      </c>
      <c r="X530" t="s">
        <v>1444</v>
      </c>
      <c r="Z530">
        <v>2007</v>
      </c>
      <c r="AY530" s="1"/>
      <c r="AZ530" s="1"/>
    </row>
    <row r="531" spans="1:55" x14ac:dyDescent="0.3">
      <c r="A531" t="s">
        <v>2190</v>
      </c>
      <c r="B531" t="s">
        <v>27</v>
      </c>
      <c r="C531" t="s">
        <v>127</v>
      </c>
      <c r="D531" t="s">
        <v>28</v>
      </c>
      <c r="E531" t="s">
        <v>29</v>
      </c>
      <c r="F531" t="s">
        <v>152</v>
      </c>
      <c r="G531" t="s">
        <v>2191</v>
      </c>
      <c r="H531" s="5" t="s">
        <v>2192</v>
      </c>
      <c r="J531" t="s">
        <v>2193</v>
      </c>
      <c r="K531" t="s">
        <v>132</v>
      </c>
      <c r="L531">
        <v>3111395</v>
      </c>
      <c r="M531">
        <v>28</v>
      </c>
      <c r="N531">
        <v>3090</v>
      </c>
      <c r="O531" t="s">
        <v>133</v>
      </c>
      <c r="P531">
        <v>0</v>
      </c>
      <c r="Q531">
        <v>0</v>
      </c>
      <c r="R531">
        <v>0</v>
      </c>
      <c r="S531" t="s">
        <v>134</v>
      </c>
      <c r="T531" t="s">
        <v>127</v>
      </c>
      <c r="U531" t="s">
        <v>127</v>
      </c>
      <c r="V531" s="1">
        <v>43551.041666666664</v>
      </c>
      <c r="W531" s="1">
        <v>43551.041666666664</v>
      </c>
      <c r="X531" t="s">
        <v>135</v>
      </c>
      <c r="Y531" t="s">
        <v>376</v>
      </c>
      <c r="Z531">
        <v>2009</v>
      </c>
      <c r="AY531" s="1"/>
      <c r="AZ531" s="1"/>
    </row>
    <row r="532" spans="1:55" x14ac:dyDescent="0.3">
      <c r="A532" t="s">
        <v>2194</v>
      </c>
      <c r="B532" t="s">
        <v>27</v>
      </c>
      <c r="C532" t="s">
        <v>127</v>
      </c>
      <c r="D532" t="s">
        <v>28</v>
      </c>
      <c r="E532" t="s">
        <v>29</v>
      </c>
      <c r="F532" t="s">
        <v>152</v>
      </c>
      <c r="G532" t="s">
        <v>2195</v>
      </c>
      <c r="H532" s="5" t="s">
        <v>2196</v>
      </c>
      <c r="J532" t="s">
        <v>2197</v>
      </c>
      <c r="K532" t="s">
        <v>2198</v>
      </c>
      <c r="L532">
        <v>2938965</v>
      </c>
      <c r="M532">
        <v>38</v>
      </c>
      <c r="N532">
        <v>2903</v>
      </c>
      <c r="O532" t="s">
        <v>133</v>
      </c>
      <c r="P532">
        <v>0</v>
      </c>
      <c r="Q532">
        <v>0</v>
      </c>
      <c r="R532">
        <v>0</v>
      </c>
      <c r="S532" t="s">
        <v>134</v>
      </c>
      <c r="T532" t="s">
        <v>127</v>
      </c>
      <c r="U532" t="s">
        <v>127</v>
      </c>
      <c r="V532" s="1">
        <v>43901.041666666664</v>
      </c>
      <c r="W532" s="1">
        <v>43551.041666666664</v>
      </c>
      <c r="X532" t="s">
        <v>1444</v>
      </c>
      <c r="Z532">
        <v>2003</v>
      </c>
      <c r="AY532" s="1"/>
      <c r="AZ532" s="1"/>
    </row>
    <row r="533" spans="1:55" x14ac:dyDescent="0.3">
      <c r="A533" t="s">
        <v>2199</v>
      </c>
      <c r="B533" t="s">
        <v>27</v>
      </c>
      <c r="C533" t="s">
        <v>127</v>
      </c>
      <c r="D533" t="s">
        <v>28</v>
      </c>
      <c r="E533" t="s">
        <v>29</v>
      </c>
      <c r="F533" t="s">
        <v>152</v>
      </c>
      <c r="G533" t="s">
        <v>2200</v>
      </c>
      <c r="H533" s="5" t="s">
        <v>2201</v>
      </c>
      <c r="J533" t="s">
        <v>2202</v>
      </c>
      <c r="K533" t="s">
        <v>2203</v>
      </c>
      <c r="L533">
        <v>2990148</v>
      </c>
      <c r="M533">
        <v>15</v>
      </c>
      <c r="N533">
        <v>2945</v>
      </c>
      <c r="O533" t="s">
        <v>133</v>
      </c>
      <c r="P533">
        <v>0</v>
      </c>
      <c r="Q533">
        <v>0</v>
      </c>
      <c r="R533">
        <v>0</v>
      </c>
      <c r="S533" t="s">
        <v>134</v>
      </c>
      <c r="T533" t="s">
        <v>127</v>
      </c>
      <c r="U533" t="s">
        <v>127</v>
      </c>
      <c r="V533" s="1">
        <v>43901.041666666664</v>
      </c>
      <c r="W533" s="1">
        <v>43551.041666666664</v>
      </c>
      <c r="X533" t="s">
        <v>1444</v>
      </c>
      <c r="Z533">
        <v>2003</v>
      </c>
      <c r="AY533" s="1"/>
      <c r="AZ533" s="1"/>
    </row>
    <row r="534" spans="1:55" x14ac:dyDescent="0.3">
      <c r="A534" t="s">
        <v>2204</v>
      </c>
      <c r="B534" t="s">
        <v>27</v>
      </c>
      <c r="C534" t="s">
        <v>127</v>
      </c>
      <c r="D534" t="s">
        <v>28</v>
      </c>
      <c r="E534" t="s">
        <v>29</v>
      </c>
      <c r="F534" t="s">
        <v>152</v>
      </c>
      <c r="G534" t="s">
        <v>2205</v>
      </c>
      <c r="H534" s="5" t="s">
        <v>2206</v>
      </c>
      <c r="J534" t="s">
        <v>2207</v>
      </c>
      <c r="K534" t="s">
        <v>2208</v>
      </c>
      <c r="L534">
        <v>3004365</v>
      </c>
      <c r="M534">
        <v>63</v>
      </c>
      <c r="N534">
        <v>3002</v>
      </c>
      <c r="O534" t="s">
        <v>133</v>
      </c>
      <c r="P534">
        <v>0</v>
      </c>
      <c r="Q534">
        <v>0</v>
      </c>
      <c r="R534">
        <v>0</v>
      </c>
      <c r="S534" t="s">
        <v>134</v>
      </c>
      <c r="T534" t="s">
        <v>127</v>
      </c>
      <c r="U534" t="s">
        <v>127</v>
      </c>
      <c r="V534" s="1">
        <v>43901.041666666664</v>
      </c>
      <c r="W534" s="1">
        <v>43551.041666666664</v>
      </c>
      <c r="X534" t="s">
        <v>1191</v>
      </c>
      <c r="Z534">
        <v>2009</v>
      </c>
      <c r="AY534" s="1"/>
      <c r="AZ534" s="1"/>
    </row>
    <row r="535" spans="1:55" x14ac:dyDescent="0.3">
      <c r="A535" t="s">
        <v>2209</v>
      </c>
      <c r="B535" t="s">
        <v>27</v>
      </c>
      <c r="C535" t="s">
        <v>127</v>
      </c>
      <c r="D535" t="s">
        <v>28</v>
      </c>
      <c r="E535" t="s">
        <v>29</v>
      </c>
      <c r="F535" t="s">
        <v>152</v>
      </c>
      <c r="G535" t="s">
        <v>2210</v>
      </c>
      <c r="H535" s="5" t="s">
        <v>2211</v>
      </c>
      <c r="J535" t="s">
        <v>2212</v>
      </c>
      <c r="K535" t="s">
        <v>2208</v>
      </c>
      <c r="L535">
        <v>3021020</v>
      </c>
      <c r="M535">
        <v>31</v>
      </c>
      <c r="N535">
        <v>3008</v>
      </c>
      <c r="O535" t="s">
        <v>133</v>
      </c>
      <c r="P535">
        <v>0</v>
      </c>
      <c r="Q535">
        <v>0</v>
      </c>
      <c r="R535">
        <v>0</v>
      </c>
      <c r="S535" t="s">
        <v>134</v>
      </c>
      <c r="T535" t="s">
        <v>127</v>
      </c>
      <c r="U535" t="s">
        <v>127</v>
      </c>
      <c r="V535" s="1">
        <v>43901.041666666664</v>
      </c>
      <c r="W535" s="1">
        <v>43551.041666666664</v>
      </c>
      <c r="X535" t="s">
        <v>1191</v>
      </c>
      <c r="Z535">
        <v>2009</v>
      </c>
      <c r="AY535" s="1"/>
      <c r="AZ535" s="1"/>
    </row>
    <row r="536" spans="1:55" x14ac:dyDescent="0.3">
      <c r="A536" t="s">
        <v>2213</v>
      </c>
      <c r="B536" t="s">
        <v>27</v>
      </c>
      <c r="C536" t="s">
        <v>127</v>
      </c>
      <c r="D536" t="s">
        <v>28</v>
      </c>
      <c r="E536" t="s">
        <v>29</v>
      </c>
      <c r="F536" t="s">
        <v>152</v>
      </c>
      <c r="G536" t="s">
        <v>2214</v>
      </c>
      <c r="H536" s="5" t="s">
        <v>2215</v>
      </c>
      <c r="J536" t="s">
        <v>2216</v>
      </c>
      <c r="K536" t="s">
        <v>2217</v>
      </c>
      <c r="L536">
        <v>3124857</v>
      </c>
      <c r="M536">
        <v>36</v>
      </c>
      <c r="N536">
        <v>3134</v>
      </c>
      <c r="O536" t="s">
        <v>133</v>
      </c>
      <c r="P536">
        <v>0</v>
      </c>
      <c r="Q536">
        <v>0</v>
      </c>
      <c r="R536">
        <v>0</v>
      </c>
      <c r="S536" t="s">
        <v>134</v>
      </c>
      <c r="T536" t="s">
        <v>127</v>
      </c>
      <c r="U536" t="s">
        <v>127</v>
      </c>
      <c r="V536" s="1">
        <v>43901.041666666664</v>
      </c>
      <c r="W536" s="1">
        <v>43551.041666666664</v>
      </c>
      <c r="X536" t="s">
        <v>786</v>
      </c>
      <c r="Z536">
        <v>2010</v>
      </c>
      <c r="AY536" s="1"/>
      <c r="AZ536" s="1"/>
    </row>
    <row r="537" spans="1:55" x14ac:dyDescent="0.3">
      <c r="A537" t="s">
        <v>2218</v>
      </c>
      <c r="B537" t="s">
        <v>27</v>
      </c>
      <c r="C537" t="s">
        <v>127</v>
      </c>
      <c r="D537" t="s">
        <v>28</v>
      </c>
      <c r="E537" t="s">
        <v>29</v>
      </c>
      <c r="F537" t="s">
        <v>152</v>
      </c>
      <c r="G537" t="s">
        <v>2219</v>
      </c>
      <c r="H537" s="5" t="s">
        <v>2220</v>
      </c>
      <c r="J537" t="s">
        <v>2221</v>
      </c>
      <c r="K537" t="s">
        <v>2222</v>
      </c>
      <c r="L537">
        <v>2989806</v>
      </c>
      <c r="M537">
        <v>23</v>
      </c>
      <c r="N537">
        <v>2984</v>
      </c>
      <c r="O537" t="s">
        <v>133</v>
      </c>
      <c r="P537">
        <v>0</v>
      </c>
      <c r="Q537">
        <v>0</v>
      </c>
      <c r="R537">
        <v>0</v>
      </c>
      <c r="S537" t="s">
        <v>134</v>
      </c>
      <c r="T537" t="s">
        <v>127</v>
      </c>
      <c r="U537" t="s">
        <v>127</v>
      </c>
      <c r="V537" s="1">
        <v>43901.041666666664</v>
      </c>
      <c r="W537" s="1">
        <v>43551.041666666664</v>
      </c>
      <c r="X537" t="s">
        <v>581</v>
      </c>
      <c r="Z537">
        <v>2011</v>
      </c>
      <c r="AY537" s="1"/>
      <c r="AZ537" s="1"/>
    </row>
    <row r="538" spans="1:55" x14ac:dyDescent="0.3">
      <c r="A538" t="s">
        <v>2223</v>
      </c>
      <c r="B538" t="s">
        <v>27</v>
      </c>
      <c r="C538" t="s">
        <v>127</v>
      </c>
      <c r="D538" t="s">
        <v>28</v>
      </c>
      <c r="E538" t="s">
        <v>29</v>
      </c>
      <c r="F538" t="s">
        <v>152</v>
      </c>
      <c r="G538" t="s">
        <v>2224</v>
      </c>
      <c r="H538" s="5" t="s">
        <v>2225</v>
      </c>
      <c r="J538" t="s">
        <v>2226</v>
      </c>
      <c r="K538" t="s">
        <v>1802</v>
      </c>
      <c r="L538">
        <v>3107719</v>
      </c>
      <c r="M538">
        <v>67</v>
      </c>
      <c r="N538">
        <v>3127</v>
      </c>
      <c r="O538" t="s">
        <v>133</v>
      </c>
      <c r="P538">
        <v>0</v>
      </c>
      <c r="Q538">
        <v>0</v>
      </c>
      <c r="R538">
        <v>0</v>
      </c>
      <c r="S538" t="s">
        <v>134</v>
      </c>
      <c r="T538" t="s">
        <v>127</v>
      </c>
      <c r="U538" t="s">
        <v>127</v>
      </c>
      <c r="V538" s="1">
        <v>43901.041666666664</v>
      </c>
      <c r="W538" s="1">
        <v>43551.041666666664</v>
      </c>
      <c r="X538" t="s">
        <v>204</v>
      </c>
      <c r="Z538">
        <v>2011</v>
      </c>
      <c r="AY538" s="1"/>
      <c r="AZ538" s="1"/>
    </row>
    <row r="539" spans="1:55" x14ac:dyDescent="0.3">
      <c r="A539" t="s">
        <v>2227</v>
      </c>
      <c r="B539" t="s">
        <v>27</v>
      </c>
      <c r="C539" t="s">
        <v>127</v>
      </c>
      <c r="D539" t="s">
        <v>28</v>
      </c>
      <c r="E539" t="s">
        <v>29</v>
      </c>
      <c r="F539" t="s">
        <v>152</v>
      </c>
      <c r="G539" t="s">
        <v>2228</v>
      </c>
      <c r="H539" s="5" t="s">
        <v>2229</v>
      </c>
      <c r="J539" t="s">
        <v>2230</v>
      </c>
      <c r="K539" t="s">
        <v>2222</v>
      </c>
      <c r="L539">
        <v>2985898</v>
      </c>
      <c r="M539">
        <v>41</v>
      </c>
      <c r="N539">
        <v>2982</v>
      </c>
      <c r="O539" t="s">
        <v>133</v>
      </c>
      <c r="P539">
        <v>0</v>
      </c>
      <c r="Q539">
        <v>0</v>
      </c>
      <c r="R539">
        <v>0</v>
      </c>
      <c r="S539" t="s">
        <v>134</v>
      </c>
      <c r="T539" t="s">
        <v>127</v>
      </c>
      <c r="U539" t="s">
        <v>127</v>
      </c>
      <c r="V539" s="1">
        <v>43901.041666666664</v>
      </c>
      <c r="W539" s="1">
        <v>43551.041666666664</v>
      </c>
      <c r="X539" t="s">
        <v>581</v>
      </c>
      <c r="Z539">
        <v>2011</v>
      </c>
      <c r="AY539" s="1"/>
      <c r="AZ539" s="1"/>
    </row>
    <row r="540" spans="1:55" x14ac:dyDescent="0.3">
      <c r="A540" t="s">
        <v>2231</v>
      </c>
      <c r="B540" t="s">
        <v>27</v>
      </c>
      <c r="C540" t="s">
        <v>127</v>
      </c>
      <c r="D540" t="s">
        <v>28</v>
      </c>
      <c r="E540" t="s">
        <v>29</v>
      </c>
      <c r="F540" t="s">
        <v>152</v>
      </c>
      <c r="G540" t="s">
        <v>2232</v>
      </c>
      <c r="H540" s="5" t="s">
        <v>2233</v>
      </c>
      <c r="J540" t="s">
        <v>2234</v>
      </c>
      <c r="K540" t="s">
        <v>814</v>
      </c>
      <c r="L540">
        <v>2902350</v>
      </c>
      <c r="M540">
        <v>30</v>
      </c>
      <c r="N540">
        <v>2867</v>
      </c>
      <c r="O540" t="s">
        <v>133</v>
      </c>
      <c r="P540">
        <v>0</v>
      </c>
      <c r="Q540">
        <v>0</v>
      </c>
      <c r="R540">
        <v>0</v>
      </c>
      <c r="S540" t="s">
        <v>134</v>
      </c>
      <c r="T540" t="s">
        <v>127</v>
      </c>
      <c r="U540" t="s">
        <v>127</v>
      </c>
      <c r="V540" s="1">
        <v>43901.041666666664</v>
      </c>
      <c r="W540" s="1">
        <v>43551.041666666664</v>
      </c>
      <c r="X540" t="s">
        <v>135</v>
      </c>
      <c r="Y540" t="s">
        <v>146</v>
      </c>
      <c r="Z540">
        <v>1905</v>
      </c>
      <c r="AY540" s="1"/>
      <c r="AZ540" s="1"/>
    </row>
    <row r="541" spans="1:55" x14ac:dyDescent="0.3">
      <c r="A541" t="s">
        <v>2235</v>
      </c>
      <c r="B541" t="s">
        <v>27</v>
      </c>
      <c r="C541" t="s">
        <v>127</v>
      </c>
      <c r="D541" t="s">
        <v>28</v>
      </c>
      <c r="E541" t="s">
        <v>29</v>
      </c>
      <c r="F541" t="s">
        <v>152</v>
      </c>
      <c r="G541" t="s">
        <v>2236</v>
      </c>
      <c r="H541" s="5" t="s">
        <v>2237</v>
      </c>
      <c r="J541" t="s">
        <v>2238</v>
      </c>
      <c r="K541" t="s">
        <v>2239</v>
      </c>
      <c r="L541">
        <v>2979701</v>
      </c>
      <c r="M541">
        <v>19</v>
      </c>
      <c r="N541">
        <v>2943</v>
      </c>
      <c r="O541" t="s">
        <v>133</v>
      </c>
      <c r="P541">
        <v>0</v>
      </c>
      <c r="Q541">
        <v>0</v>
      </c>
      <c r="R541">
        <v>0</v>
      </c>
      <c r="S541" t="s">
        <v>134</v>
      </c>
      <c r="T541" t="s">
        <v>127</v>
      </c>
      <c r="U541" t="s">
        <v>127</v>
      </c>
      <c r="V541" s="1">
        <v>43901.041666666664</v>
      </c>
      <c r="W541" s="1">
        <v>43551.041666666664</v>
      </c>
      <c r="X541" t="s">
        <v>1322</v>
      </c>
      <c r="Z541">
        <v>2011</v>
      </c>
      <c r="AY541" s="1"/>
      <c r="AZ541" s="1"/>
    </row>
    <row r="542" spans="1:55" x14ac:dyDescent="0.3">
      <c r="A542" t="s">
        <v>2240</v>
      </c>
      <c r="B542" t="s">
        <v>27</v>
      </c>
      <c r="C542" t="s">
        <v>127</v>
      </c>
      <c r="D542" t="s">
        <v>28</v>
      </c>
      <c r="E542" t="s">
        <v>29</v>
      </c>
      <c r="F542" t="s">
        <v>152</v>
      </c>
      <c r="G542" t="s">
        <v>2241</v>
      </c>
      <c r="H542" s="5" t="s">
        <v>2242</v>
      </c>
      <c r="J542" t="s">
        <v>2243</v>
      </c>
      <c r="K542" t="s">
        <v>2244</v>
      </c>
      <c r="L542">
        <v>3111907</v>
      </c>
      <c r="M542">
        <v>35</v>
      </c>
      <c r="N542">
        <v>3117</v>
      </c>
      <c r="O542" t="s">
        <v>133</v>
      </c>
      <c r="P542">
        <v>0</v>
      </c>
      <c r="Q542">
        <v>0</v>
      </c>
      <c r="R542">
        <v>0</v>
      </c>
      <c r="S542" t="s">
        <v>134</v>
      </c>
      <c r="T542" t="s">
        <v>127</v>
      </c>
      <c r="U542" t="s">
        <v>127</v>
      </c>
      <c r="V542" s="1">
        <v>43901.041666666664</v>
      </c>
      <c r="W542" s="1">
        <v>43551.041666666664</v>
      </c>
      <c r="X542" t="s">
        <v>204</v>
      </c>
      <c r="Z542">
        <v>2012</v>
      </c>
      <c r="AY542" s="1"/>
      <c r="AZ542" s="1"/>
    </row>
    <row r="543" spans="1:55" x14ac:dyDescent="0.3">
      <c r="A543" t="s">
        <v>2245</v>
      </c>
      <c r="B543" t="s">
        <v>27</v>
      </c>
      <c r="C543" t="s">
        <v>127</v>
      </c>
      <c r="D543" t="s">
        <v>28</v>
      </c>
      <c r="E543" t="s">
        <v>29</v>
      </c>
      <c r="F543" t="s">
        <v>152</v>
      </c>
      <c r="G543" t="s">
        <v>2246</v>
      </c>
      <c r="H543" s="5" t="s">
        <v>2247</v>
      </c>
      <c r="J543" t="s">
        <v>2248</v>
      </c>
      <c r="K543" t="s">
        <v>1556</v>
      </c>
      <c r="L543">
        <v>3052397</v>
      </c>
      <c r="M543">
        <v>26</v>
      </c>
      <c r="N543">
        <v>3017</v>
      </c>
      <c r="O543" t="s">
        <v>133</v>
      </c>
      <c r="P543">
        <v>0</v>
      </c>
      <c r="Q543">
        <v>0</v>
      </c>
      <c r="R543">
        <v>0</v>
      </c>
      <c r="S543" t="s">
        <v>134</v>
      </c>
      <c r="T543" t="s">
        <v>127</v>
      </c>
      <c r="U543" t="s">
        <v>127</v>
      </c>
      <c r="V543" s="1">
        <v>43901.041666666664</v>
      </c>
      <c r="W543" s="1">
        <v>43551.041666666664</v>
      </c>
      <c r="X543" t="s">
        <v>135</v>
      </c>
      <c r="Y543" t="s">
        <v>190</v>
      </c>
      <c r="Z543">
        <v>2012</v>
      </c>
      <c r="AY543" s="1"/>
      <c r="AZ543" s="1"/>
      <c r="BC543" s="2"/>
    </row>
    <row r="544" spans="1:55" x14ac:dyDescent="0.3">
      <c r="A544" t="s">
        <v>2249</v>
      </c>
      <c r="B544" t="s">
        <v>27</v>
      </c>
      <c r="C544" t="s">
        <v>127</v>
      </c>
      <c r="D544" t="s">
        <v>28</v>
      </c>
      <c r="E544" t="s">
        <v>29</v>
      </c>
      <c r="F544" t="s">
        <v>152</v>
      </c>
      <c r="G544" t="s">
        <v>2250</v>
      </c>
      <c r="H544" s="5" t="s">
        <v>2251</v>
      </c>
      <c r="J544" t="s">
        <v>2252</v>
      </c>
      <c r="K544" t="s">
        <v>2253</v>
      </c>
      <c r="L544">
        <v>2958198</v>
      </c>
      <c r="M544">
        <v>25</v>
      </c>
      <c r="N544">
        <v>2925</v>
      </c>
      <c r="O544" t="s">
        <v>133</v>
      </c>
      <c r="P544">
        <v>0</v>
      </c>
      <c r="Q544">
        <v>0</v>
      </c>
      <c r="R544">
        <v>0</v>
      </c>
      <c r="S544" t="s">
        <v>134</v>
      </c>
      <c r="T544" t="s">
        <v>127</v>
      </c>
      <c r="U544" t="s">
        <v>127</v>
      </c>
      <c r="V544" s="1">
        <v>43901.041666666664</v>
      </c>
      <c r="W544" s="1">
        <v>43551.041666666664</v>
      </c>
      <c r="X544" t="s">
        <v>204</v>
      </c>
      <c r="Z544">
        <v>2012</v>
      </c>
      <c r="AY544" s="1"/>
      <c r="AZ544" s="1"/>
    </row>
    <row r="545" spans="1:52" x14ac:dyDescent="0.3">
      <c r="A545" t="s">
        <v>2254</v>
      </c>
      <c r="B545" t="s">
        <v>27</v>
      </c>
      <c r="C545" t="s">
        <v>127</v>
      </c>
      <c r="D545" t="s">
        <v>28</v>
      </c>
      <c r="E545" t="s">
        <v>29</v>
      </c>
      <c r="F545" t="s">
        <v>152</v>
      </c>
      <c r="G545" t="s">
        <v>2255</v>
      </c>
      <c r="H545" s="5" t="s">
        <v>2256</v>
      </c>
      <c r="J545" t="s">
        <v>2257</v>
      </c>
      <c r="K545" t="s">
        <v>1556</v>
      </c>
      <c r="L545">
        <v>3065124</v>
      </c>
      <c r="M545">
        <v>33</v>
      </c>
      <c r="N545">
        <v>3026</v>
      </c>
      <c r="O545" t="s">
        <v>133</v>
      </c>
      <c r="P545">
        <v>0</v>
      </c>
      <c r="Q545">
        <v>0</v>
      </c>
      <c r="R545">
        <v>0</v>
      </c>
      <c r="S545" t="s">
        <v>134</v>
      </c>
      <c r="T545" t="s">
        <v>127</v>
      </c>
      <c r="U545" t="s">
        <v>127</v>
      </c>
      <c r="V545" s="1">
        <v>43901.041666666664</v>
      </c>
      <c r="W545" s="1">
        <v>43551.041666666664</v>
      </c>
      <c r="X545" t="s">
        <v>135</v>
      </c>
      <c r="Y545" t="s">
        <v>190</v>
      </c>
      <c r="Z545">
        <v>2012</v>
      </c>
      <c r="AY545" s="1"/>
      <c r="AZ545" s="1"/>
    </row>
    <row r="546" spans="1:52" x14ac:dyDescent="0.3">
      <c r="A546" t="s">
        <v>2258</v>
      </c>
      <c r="B546" t="s">
        <v>27</v>
      </c>
      <c r="C546" t="s">
        <v>127</v>
      </c>
      <c r="D546" t="s">
        <v>28</v>
      </c>
      <c r="E546" t="s">
        <v>29</v>
      </c>
      <c r="F546" t="s">
        <v>152</v>
      </c>
      <c r="G546" t="s">
        <v>2259</v>
      </c>
      <c r="H546" s="5" t="s">
        <v>2260</v>
      </c>
      <c r="J546" t="s">
        <v>2261</v>
      </c>
      <c r="K546" t="s">
        <v>2262</v>
      </c>
      <c r="L546">
        <v>2968400</v>
      </c>
      <c r="M546">
        <v>20</v>
      </c>
      <c r="N546">
        <v>2931</v>
      </c>
      <c r="O546" t="s">
        <v>133</v>
      </c>
      <c r="P546">
        <v>0</v>
      </c>
      <c r="Q546">
        <v>0</v>
      </c>
      <c r="R546">
        <v>0</v>
      </c>
      <c r="S546" t="s">
        <v>134</v>
      </c>
      <c r="T546" t="s">
        <v>127</v>
      </c>
      <c r="U546" t="s">
        <v>127</v>
      </c>
      <c r="V546" s="1">
        <v>43901.041666666664</v>
      </c>
      <c r="W546" s="1">
        <v>43551.041666666664</v>
      </c>
      <c r="X546" t="s">
        <v>204</v>
      </c>
      <c r="Z546">
        <v>2013</v>
      </c>
      <c r="AY546" s="1"/>
      <c r="AZ546" s="1"/>
    </row>
    <row r="547" spans="1:52" x14ac:dyDescent="0.3">
      <c r="A547" t="s">
        <v>2263</v>
      </c>
      <c r="B547" t="s">
        <v>27</v>
      </c>
      <c r="C547" t="s">
        <v>127</v>
      </c>
      <c r="D547" t="s">
        <v>28</v>
      </c>
      <c r="E547" t="s">
        <v>29</v>
      </c>
      <c r="F547" t="s">
        <v>152</v>
      </c>
      <c r="G547" t="s">
        <v>2264</v>
      </c>
      <c r="H547" s="5" t="s">
        <v>2265</v>
      </c>
      <c r="J547" t="s">
        <v>2266</v>
      </c>
      <c r="K547" t="s">
        <v>2262</v>
      </c>
      <c r="L547">
        <v>3049138</v>
      </c>
      <c r="M547">
        <v>18</v>
      </c>
      <c r="N547">
        <v>3025</v>
      </c>
      <c r="O547" t="s">
        <v>133</v>
      </c>
      <c r="P547">
        <v>0</v>
      </c>
      <c r="Q547">
        <v>0</v>
      </c>
      <c r="R547">
        <v>0</v>
      </c>
      <c r="S547" t="s">
        <v>134</v>
      </c>
      <c r="T547" t="s">
        <v>127</v>
      </c>
      <c r="U547" t="s">
        <v>127</v>
      </c>
      <c r="V547" s="1">
        <v>43901.041666666664</v>
      </c>
      <c r="W547" s="1">
        <v>43551.041666666664</v>
      </c>
      <c r="X547" t="s">
        <v>204</v>
      </c>
      <c r="Z547">
        <v>2013</v>
      </c>
      <c r="AY547" s="1"/>
      <c r="AZ547" s="1"/>
    </row>
    <row r="548" spans="1:52" x14ac:dyDescent="0.3">
      <c r="A548" t="s">
        <v>2267</v>
      </c>
      <c r="B548" t="s">
        <v>27</v>
      </c>
      <c r="C548" t="s">
        <v>127</v>
      </c>
      <c r="D548" t="s">
        <v>28</v>
      </c>
      <c r="E548" t="s">
        <v>29</v>
      </c>
      <c r="F548" t="s">
        <v>152</v>
      </c>
      <c r="G548" t="s">
        <v>2268</v>
      </c>
      <c r="H548" s="5" t="s">
        <v>2269</v>
      </c>
      <c r="J548" t="s">
        <v>2270</v>
      </c>
      <c r="K548" t="s">
        <v>2271</v>
      </c>
      <c r="L548">
        <v>3018872</v>
      </c>
      <c r="M548">
        <v>16</v>
      </c>
      <c r="N548">
        <v>2993</v>
      </c>
      <c r="O548" t="s">
        <v>133</v>
      </c>
      <c r="P548">
        <v>0</v>
      </c>
      <c r="Q548">
        <v>0</v>
      </c>
      <c r="R548">
        <v>0</v>
      </c>
      <c r="S548" t="s">
        <v>134</v>
      </c>
      <c r="T548" t="s">
        <v>127</v>
      </c>
      <c r="U548" t="s">
        <v>127</v>
      </c>
      <c r="V548" s="1">
        <v>43901.041666666664</v>
      </c>
      <c r="W548" s="1">
        <v>43551.041666666664</v>
      </c>
      <c r="X548" t="s">
        <v>135</v>
      </c>
      <c r="Y548" t="s">
        <v>146</v>
      </c>
      <c r="Z548">
        <v>2013</v>
      </c>
      <c r="AY548" s="1"/>
      <c r="AZ548" s="1"/>
    </row>
    <row r="549" spans="1:52" x14ac:dyDescent="0.3">
      <c r="A549" t="s">
        <v>2272</v>
      </c>
      <c r="B549" t="s">
        <v>27</v>
      </c>
      <c r="C549" t="s">
        <v>127</v>
      </c>
      <c r="D549" t="s">
        <v>28</v>
      </c>
      <c r="E549" t="s">
        <v>29</v>
      </c>
      <c r="F549" t="s">
        <v>152</v>
      </c>
      <c r="G549" t="s">
        <v>2273</v>
      </c>
      <c r="H549" s="5" t="s">
        <v>2274</v>
      </c>
      <c r="J549" t="s">
        <v>2275</v>
      </c>
      <c r="K549" t="s">
        <v>2271</v>
      </c>
      <c r="L549">
        <v>3074817</v>
      </c>
      <c r="M549">
        <v>28</v>
      </c>
      <c r="N549">
        <v>3077</v>
      </c>
      <c r="O549" t="s">
        <v>133</v>
      </c>
      <c r="P549">
        <v>0</v>
      </c>
      <c r="Q549">
        <v>0</v>
      </c>
      <c r="R549">
        <v>0</v>
      </c>
      <c r="S549" t="s">
        <v>134</v>
      </c>
      <c r="T549" t="s">
        <v>127</v>
      </c>
      <c r="U549" t="s">
        <v>127</v>
      </c>
      <c r="V549" s="1">
        <v>43901.041666666664</v>
      </c>
      <c r="W549" s="1">
        <v>43551.041666666664</v>
      </c>
      <c r="X549" t="s">
        <v>135</v>
      </c>
      <c r="Y549" t="s">
        <v>146</v>
      </c>
      <c r="Z549">
        <v>2013</v>
      </c>
      <c r="AY549" s="1"/>
      <c r="AZ549" s="1"/>
    </row>
    <row r="550" spans="1:52" s="8" customFormat="1" x14ac:dyDescent="0.3">
      <c r="A550" s="8" t="s">
        <v>2276</v>
      </c>
      <c r="B550" s="8" t="s">
        <v>27</v>
      </c>
      <c r="C550" s="8" t="s">
        <v>127</v>
      </c>
      <c r="D550" s="8" t="s">
        <v>28</v>
      </c>
      <c r="E550" s="8" t="s">
        <v>29</v>
      </c>
      <c r="F550" s="8" t="s">
        <v>152</v>
      </c>
      <c r="G550" s="8" t="s">
        <v>2277</v>
      </c>
      <c r="H550" s="8" t="s">
        <v>2278</v>
      </c>
      <c r="J550" s="8" t="s">
        <v>2279</v>
      </c>
      <c r="K550" s="8" t="s">
        <v>2280</v>
      </c>
      <c r="L550" s="8">
        <v>3041857</v>
      </c>
      <c r="M550" s="8">
        <v>24</v>
      </c>
      <c r="N550" s="8">
        <v>3037</v>
      </c>
      <c r="O550" s="8" t="s">
        <v>133</v>
      </c>
      <c r="P550" s="8">
        <v>0</v>
      </c>
      <c r="Q550" s="8">
        <v>0</v>
      </c>
      <c r="R550" s="8">
        <v>0</v>
      </c>
      <c r="S550" s="8" t="s">
        <v>134</v>
      </c>
      <c r="T550" s="8" t="s">
        <v>127</v>
      </c>
      <c r="U550" s="8" t="s">
        <v>127</v>
      </c>
      <c r="V550" s="10">
        <v>43901.041666666664</v>
      </c>
      <c r="W550" s="10">
        <v>43551.041666666664</v>
      </c>
      <c r="X550" s="8" t="s">
        <v>786</v>
      </c>
      <c r="Z550" s="8">
        <v>2014</v>
      </c>
      <c r="AY550" s="10"/>
      <c r="AZ550" s="10"/>
    </row>
    <row r="551" spans="1:52" s="8" customFormat="1" x14ac:dyDescent="0.3">
      <c r="A551" s="8" t="s">
        <v>2276</v>
      </c>
      <c r="B551" s="8" t="s">
        <v>27</v>
      </c>
      <c r="C551" s="8" t="s">
        <v>127</v>
      </c>
      <c r="D551" s="8" t="s">
        <v>28</v>
      </c>
      <c r="E551" s="8" t="s">
        <v>29</v>
      </c>
      <c r="F551" s="8" t="s">
        <v>152</v>
      </c>
      <c r="G551" s="8" t="s">
        <v>2277</v>
      </c>
      <c r="H551" s="8" t="s">
        <v>2281</v>
      </c>
      <c r="J551" s="8" t="s">
        <v>2279</v>
      </c>
      <c r="K551" s="8" t="s">
        <v>2280</v>
      </c>
      <c r="L551" s="8">
        <v>3041857</v>
      </c>
      <c r="M551" s="8">
        <v>24</v>
      </c>
      <c r="N551" s="8">
        <v>3037</v>
      </c>
      <c r="O551" s="8" t="s">
        <v>133</v>
      </c>
      <c r="P551" s="8">
        <v>0</v>
      </c>
      <c r="Q551" s="8">
        <v>0</v>
      </c>
      <c r="R551" s="8">
        <v>0</v>
      </c>
      <c r="S551" s="8" t="s">
        <v>134</v>
      </c>
      <c r="T551" s="8" t="s">
        <v>127</v>
      </c>
      <c r="U551" s="8" t="s">
        <v>127</v>
      </c>
      <c r="V551" s="10">
        <v>43901.041666666664</v>
      </c>
      <c r="W551" s="10">
        <v>43551.041666666664</v>
      </c>
      <c r="X551" s="8" t="s">
        <v>786</v>
      </c>
      <c r="Z551" s="8">
        <v>2014</v>
      </c>
      <c r="AY551" s="10"/>
      <c r="AZ551" s="10"/>
    </row>
    <row r="552" spans="1:52" x14ac:dyDescent="0.3">
      <c r="A552" t="s">
        <v>2282</v>
      </c>
      <c r="B552" t="s">
        <v>27</v>
      </c>
      <c r="C552" t="s">
        <v>127</v>
      </c>
      <c r="D552" t="s">
        <v>28</v>
      </c>
      <c r="E552" t="s">
        <v>29</v>
      </c>
      <c r="F552" t="s">
        <v>152</v>
      </c>
      <c r="G552" t="s">
        <v>2283</v>
      </c>
      <c r="H552" s="5" t="s">
        <v>2284</v>
      </c>
      <c r="J552" t="s">
        <v>2285</v>
      </c>
      <c r="K552" t="s">
        <v>2286</v>
      </c>
      <c r="L552">
        <v>3014626</v>
      </c>
      <c r="M552">
        <v>53</v>
      </c>
      <c r="N552">
        <v>3000</v>
      </c>
      <c r="O552" t="s">
        <v>133</v>
      </c>
      <c r="P552">
        <v>0</v>
      </c>
      <c r="Q552">
        <v>0</v>
      </c>
      <c r="R552">
        <v>0</v>
      </c>
      <c r="S552" t="s">
        <v>134</v>
      </c>
      <c r="T552" t="s">
        <v>127</v>
      </c>
      <c r="U552" t="s">
        <v>127</v>
      </c>
      <c r="V552" s="1">
        <v>43901.041666666664</v>
      </c>
      <c r="W552" s="1">
        <v>43551.041666666664</v>
      </c>
      <c r="X552" t="s">
        <v>135</v>
      </c>
      <c r="Y552" t="s">
        <v>146</v>
      </c>
      <c r="Z552">
        <v>2004</v>
      </c>
      <c r="AY552" s="1"/>
      <c r="AZ552" s="1"/>
    </row>
    <row r="553" spans="1:52" x14ac:dyDescent="0.3">
      <c r="A553" t="s">
        <v>2287</v>
      </c>
      <c r="B553" t="s">
        <v>27</v>
      </c>
      <c r="C553" t="s">
        <v>127</v>
      </c>
      <c r="D553" t="s">
        <v>28</v>
      </c>
      <c r="E553" t="s">
        <v>29</v>
      </c>
      <c r="F553" t="s">
        <v>152</v>
      </c>
      <c r="G553" t="s">
        <v>2288</v>
      </c>
      <c r="H553" s="5" t="s">
        <v>2289</v>
      </c>
      <c r="J553" t="s">
        <v>2290</v>
      </c>
      <c r="K553" t="s">
        <v>2286</v>
      </c>
      <c r="L553">
        <v>3018046</v>
      </c>
      <c r="M553">
        <v>54</v>
      </c>
      <c r="N553">
        <v>2994</v>
      </c>
      <c r="O553" t="s">
        <v>133</v>
      </c>
      <c r="P553">
        <v>0</v>
      </c>
      <c r="Q553">
        <v>0</v>
      </c>
      <c r="R553">
        <v>0</v>
      </c>
      <c r="S553" t="s">
        <v>134</v>
      </c>
      <c r="T553" t="s">
        <v>127</v>
      </c>
      <c r="U553" t="s">
        <v>127</v>
      </c>
      <c r="V553" s="1">
        <v>43901.041666666664</v>
      </c>
      <c r="W553" s="1">
        <v>43551.041666666664</v>
      </c>
      <c r="X553" t="s">
        <v>135</v>
      </c>
      <c r="Y553" t="s">
        <v>190</v>
      </c>
      <c r="Z553">
        <v>2012</v>
      </c>
      <c r="AY553" s="1"/>
      <c r="AZ553" s="1"/>
    </row>
    <row r="554" spans="1:52" x14ac:dyDescent="0.3">
      <c r="A554" t="s">
        <v>2291</v>
      </c>
      <c r="B554" t="s">
        <v>27</v>
      </c>
      <c r="C554" t="s">
        <v>127</v>
      </c>
      <c r="D554" t="s">
        <v>28</v>
      </c>
      <c r="E554" t="s">
        <v>29</v>
      </c>
      <c r="F554" t="s">
        <v>152</v>
      </c>
      <c r="G554" t="s">
        <v>2292</v>
      </c>
      <c r="H554" s="5" t="s">
        <v>2293</v>
      </c>
      <c r="J554" t="s">
        <v>2294</v>
      </c>
      <c r="K554" t="s">
        <v>2286</v>
      </c>
      <c r="L554">
        <v>3037311</v>
      </c>
      <c r="M554">
        <v>35</v>
      </c>
      <c r="N554">
        <v>3010</v>
      </c>
      <c r="O554" t="s">
        <v>133</v>
      </c>
      <c r="P554">
        <v>0</v>
      </c>
      <c r="Q554">
        <v>0</v>
      </c>
      <c r="R554">
        <v>0</v>
      </c>
      <c r="S554" t="s">
        <v>134</v>
      </c>
      <c r="T554" t="s">
        <v>127</v>
      </c>
      <c r="U554" t="s">
        <v>127</v>
      </c>
      <c r="V554" s="1">
        <v>43901.041666666664</v>
      </c>
      <c r="W554" s="1">
        <v>43551.041666666664</v>
      </c>
      <c r="X554" t="s">
        <v>135</v>
      </c>
      <c r="Y554" t="s">
        <v>190</v>
      </c>
      <c r="Z554">
        <v>2012</v>
      </c>
      <c r="AY554" s="1"/>
      <c r="AZ554" s="1"/>
    </row>
    <row r="555" spans="1:52" x14ac:dyDescent="0.3">
      <c r="A555" t="s">
        <v>2295</v>
      </c>
      <c r="B555" t="s">
        <v>27</v>
      </c>
      <c r="C555" t="s">
        <v>127</v>
      </c>
      <c r="D555" t="s">
        <v>28</v>
      </c>
      <c r="E555" t="s">
        <v>29</v>
      </c>
      <c r="F555" t="s">
        <v>128</v>
      </c>
      <c r="G555" t="s">
        <v>2296</v>
      </c>
      <c r="H555" s="5" t="s">
        <v>2297</v>
      </c>
      <c r="J555" t="s">
        <v>2298</v>
      </c>
      <c r="K555" t="s">
        <v>2299</v>
      </c>
      <c r="L555">
        <v>3046563</v>
      </c>
      <c r="M555">
        <v>27</v>
      </c>
      <c r="N555">
        <v>3049</v>
      </c>
      <c r="O555" t="s">
        <v>133</v>
      </c>
      <c r="P555">
        <v>0</v>
      </c>
      <c r="Q555">
        <v>0</v>
      </c>
      <c r="R555">
        <v>0</v>
      </c>
      <c r="S555" t="s">
        <v>134</v>
      </c>
      <c r="T555" t="s">
        <v>127</v>
      </c>
      <c r="U555" t="s">
        <v>127</v>
      </c>
      <c r="V555" s="1">
        <v>43551.041666666664</v>
      </c>
      <c r="W555" s="1">
        <v>43551.041666666664</v>
      </c>
      <c r="X555" t="s">
        <v>135</v>
      </c>
      <c r="Y555" t="s">
        <v>146</v>
      </c>
      <c r="Z555" s="2" t="s">
        <v>36</v>
      </c>
      <c r="AY555" s="1"/>
      <c r="AZ555" s="1"/>
    </row>
    <row r="556" spans="1:52" x14ac:dyDescent="0.3">
      <c r="A556" t="s">
        <v>2300</v>
      </c>
      <c r="B556" t="s">
        <v>27</v>
      </c>
      <c r="C556" t="s">
        <v>127</v>
      </c>
      <c r="D556" t="s">
        <v>28</v>
      </c>
      <c r="E556" t="s">
        <v>29</v>
      </c>
      <c r="F556" t="s">
        <v>152</v>
      </c>
      <c r="G556" t="s">
        <v>2301</v>
      </c>
      <c r="H556" s="5" t="s">
        <v>2302</v>
      </c>
      <c r="J556" t="s">
        <v>2303</v>
      </c>
      <c r="K556" t="s">
        <v>2286</v>
      </c>
      <c r="L556">
        <v>3079939</v>
      </c>
      <c r="M556">
        <v>37</v>
      </c>
      <c r="N556">
        <v>3042</v>
      </c>
      <c r="O556" t="s">
        <v>133</v>
      </c>
      <c r="P556">
        <v>0</v>
      </c>
      <c r="Q556">
        <v>0</v>
      </c>
      <c r="R556">
        <v>0</v>
      </c>
      <c r="S556" t="s">
        <v>134</v>
      </c>
      <c r="T556" t="s">
        <v>127</v>
      </c>
      <c r="U556" t="s">
        <v>127</v>
      </c>
      <c r="V556" s="1">
        <v>43901.041666666664</v>
      </c>
      <c r="W556" s="1">
        <v>43551.041666666664</v>
      </c>
      <c r="X556" t="s">
        <v>135</v>
      </c>
      <c r="Y556" t="s">
        <v>190</v>
      </c>
      <c r="Z556">
        <v>2009</v>
      </c>
      <c r="AY556" s="1"/>
      <c r="AZ556" s="1"/>
    </row>
    <row r="557" spans="1:52" x14ac:dyDescent="0.3">
      <c r="A557" t="s">
        <v>2304</v>
      </c>
      <c r="B557" t="s">
        <v>27</v>
      </c>
      <c r="C557" t="s">
        <v>127</v>
      </c>
      <c r="D557" t="s">
        <v>28</v>
      </c>
      <c r="E557" t="s">
        <v>29</v>
      </c>
      <c r="F557" t="s">
        <v>152</v>
      </c>
      <c r="G557" t="s">
        <v>2305</v>
      </c>
      <c r="H557" s="5" t="s">
        <v>2306</v>
      </c>
      <c r="J557" t="s">
        <v>2307</v>
      </c>
      <c r="K557" t="s">
        <v>2286</v>
      </c>
      <c r="L557">
        <v>3024969</v>
      </c>
      <c r="M557">
        <v>36</v>
      </c>
      <c r="N557">
        <v>2995</v>
      </c>
      <c r="O557" t="s">
        <v>133</v>
      </c>
      <c r="P557">
        <v>0</v>
      </c>
      <c r="Q557">
        <v>0</v>
      </c>
      <c r="R557">
        <v>0</v>
      </c>
      <c r="S557" t="s">
        <v>134</v>
      </c>
      <c r="T557" t="s">
        <v>127</v>
      </c>
      <c r="U557" t="s">
        <v>127</v>
      </c>
      <c r="V557" s="1">
        <v>43901.041666666664</v>
      </c>
      <c r="W557" s="1">
        <v>43551.041666666664</v>
      </c>
      <c r="X557" t="s">
        <v>135</v>
      </c>
      <c r="Y557" t="s">
        <v>190</v>
      </c>
      <c r="Z557">
        <v>2009</v>
      </c>
      <c r="AY557" s="1"/>
      <c r="AZ557" s="1"/>
    </row>
    <row r="558" spans="1:52" x14ac:dyDescent="0.3">
      <c r="A558" t="s">
        <v>2308</v>
      </c>
      <c r="B558" t="s">
        <v>27</v>
      </c>
      <c r="C558" t="s">
        <v>127</v>
      </c>
      <c r="D558" t="s">
        <v>28</v>
      </c>
      <c r="E558" t="s">
        <v>29</v>
      </c>
      <c r="F558" t="s">
        <v>152</v>
      </c>
      <c r="G558" t="s">
        <v>2309</v>
      </c>
      <c r="H558" s="5" t="s">
        <v>2310</v>
      </c>
      <c r="J558" t="s">
        <v>2311</v>
      </c>
      <c r="K558" t="s">
        <v>2286</v>
      </c>
      <c r="L558">
        <v>3046981</v>
      </c>
      <c r="M558">
        <v>68</v>
      </c>
      <c r="N558">
        <v>3023</v>
      </c>
      <c r="O558" t="s">
        <v>133</v>
      </c>
      <c r="P558">
        <v>0</v>
      </c>
      <c r="Q558">
        <v>0</v>
      </c>
      <c r="R558">
        <v>0</v>
      </c>
      <c r="S558" t="s">
        <v>134</v>
      </c>
      <c r="T558" t="s">
        <v>127</v>
      </c>
      <c r="U558" t="s">
        <v>127</v>
      </c>
      <c r="V558" s="1">
        <v>43901.041666666664</v>
      </c>
      <c r="W558" s="1">
        <v>43551.041666666664</v>
      </c>
      <c r="X558" t="s">
        <v>135</v>
      </c>
      <c r="Y558" t="s">
        <v>190</v>
      </c>
      <c r="Z558">
        <v>2009</v>
      </c>
      <c r="AY558" s="1"/>
      <c r="AZ558" s="1"/>
    </row>
    <row r="559" spans="1:52" x14ac:dyDescent="0.3">
      <c r="A559" t="s">
        <v>2312</v>
      </c>
      <c r="B559" t="s">
        <v>27</v>
      </c>
      <c r="C559" t="s">
        <v>127</v>
      </c>
      <c r="D559" t="s">
        <v>28</v>
      </c>
      <c r="E559" t="s">
        <v>29</v>
      </c>
      <c r="F559" t="s">
        <v>152</v>
      </c>
      <c r="G559" t="s">
        <v>2313</v>
      </c>
      <c r="H559" s="5" t="s">
        <v>2314</v>
      </c>
      <c r="J559" t="s">
        <v>2315</v>
      </c>
      <c r="K559" t="s">
        <v>2286</v>
      </c>
      <c r="L559">
        <v>2988839</v>
      </c>
      <c r="M559">
        <v>117</v>
      </c>
      <c r="N559">
        <v>2984</v>
      </c>
      <c r="O559" t="s">
        <v>133</v>
      </c>
      <c r="P559">
        <v>0</v>
      </c>
      <c r="Q559">
        <v>0</v>
      </c>
      <c r="R559">
        <v>0</v>
      </c>
      <c r="S559" t="s">
        <v>134</v>
      </c>
      <c r="T559" t="s">
        <v>127</v>
      </c>
      <c r="U559" t="s">
        <v>127</v>
      </c>
      <c r="V559" s="1">
        <v>43901.041666666664</v>
      </c>
      <c r="W559" s="1">
        <v>43551.041666666664</v>
      </c>
      <c r="X559" t="s">
        <v>135</v>
      </c>
      <c r="Y559" t="s">
        <v>190</v>
      </c>
      <c r="Z559">
        <v>2009</v>
      </c>
      <c r="AY559" s="1"/>
      <c r="AZ559" s="1"/>
    </row>
    <row r="560" spans="1:52" x14ac:dyDescent="0.3">
      <c r="A560" t="s">
        <v>2316</v>
      </c>
      <c r="B560" t="s">
        <v>27</v>
      </c>
      <c r="C560" t="s">
        <v>127</v>
      </c>
      <c r="D560" t="s">
        <v>28</v>
      </c>
      <c r="E560" t="s">
        <v>29</v>
      </c>
      <c r="F560" t="s">
        <v>152</v>
      </c>
      <c r="G560" t="s">
        <v>2317</v>
      </c>
      <c r="H560" s="5" t="s">
        <v>2318</v>
      </c>
      <c r="J560" t="s">
        <v>2319</v>
      </c>
      <c r="K560" t="s">
        <v>2286</v>
      </c>
      <c r="L560">
        <v>2929888</v>
      </c>
      <c r="M560">
        <v>14</v>
      </c>
      <c r="N560">
        <v>2886</v>
      </c>
      <c r="O560" t="s">
        <v>133</v>
      </c>
      <c r="P560">
        <v>0</v>
      </c>
      <c r="Q560">
        <v>0</v>
      </c>
      <c r="R560">
        <v>0</v>
      </c>
      <c r="S560" t="s">
        <v>134</v>
      </c>
      <c r="T560" t="s">
        <v>127</v>
      </c>
      <c r="U560" t="s">
        <v>127</v>
      </c>
      <c r="V560" s="1">
        <v>43901.041666666664</v>
      </c>
      <c r="W560" s="1">
        <v>43551.041666666664</v>
      </c>
      <c r="X560" t="s">
        <v>135</v>
      </c>
      <c r="Y560" t="s">
        <v>478</v>
      </c>
      <c r="Z560">
        <v>2009</v>
      </c>
      <c r="AY560" s="1"/>
      <c r="AZ560" s="1"/>
    </row>
    <row r="561" spans="1:55" s="8" customFormat="1" x14ac:dyDescent="0.3">
      <c r="A561" s="8" t="s">
        <v>2320</v>
      </c>
      <c r="B561" s="8" t="s">
        <v>27</v>
      </c>
      <c r="C561" s="8" t="s">
        <v>127</v>
      </c>
      <c r="D561" s="8" t="s">
        <v>28</v>
      </c>
      <c r="E561" s="8" t="s">
        <v>29</v>
      </c>
      <c r="F561" s="8" t="s">
        <v>128</v>
      </c>
      <c r="G561" s="8" t="s">
        <v>2321</v>
      </c>
      <c r="H561" s="8" t="s">
        <v>2322</v>
      </c>
      <c r="J561" s="8" t="s">
        <v>2323</v>
      </c>
      <c r="K561" s="8" t="s">
        <v>2286</v>
      </c>
      <c r="L561" s="8">
        <v>3048176</v>
      </c>
      <c r="M561" s="8">
        <v>58</v>
      </c>
      <c r="N561" s="8">
        <v>3053</v>
      </c>
      <c r="O561" s="8" t="s">
        <v>133</v>
      </c>
      <c r="P561" s="8">
        <v>0</v>
      </c>
      <c r="Q561" s="8">
        <v>0</v>
      </c>
      <c r="R561" s="8">
        <v>0</v>
      </c>
      <c r="S561" s="8" t="s">
        <v>134</v>
      </c>
      <c r="T561" s="8" t="s">
        <v>127</v>
      </c>
      <c r="U561" s="8" t="s">
        <v>127</v>
      </c>
      <c r="V561" s="10">
        <v>43901.041666666664</v>
      </c>
      <c r="W561" s="10">
        <v>43551.041666666664</v>
      </c>
      <c r="X561" s="8" t="s">
        <v>135</v>
      </c>
      <c r="Y561" s="8" t="s">
        <v>146</v>
      </c>
      <c r="Z561" s="8">
        <v>2006</v>
      </c>
      <c r="AY561" s="10"/>
      <c r="AZ561" s="10"/>
    </row>
    <row r="562" spans="1:55" s="8" customFormat="1" x14ac:dyDescent="0.3">
      <c r="A562" s="8" t="s">
        <v>2320</v>
      </c>
      <c r="B562" s="8" t="s">
        <v>27</v>
      </c>
      <c r="C562" s="8" t="s">
        <v>127</v>
      </c>
      <c r="D562" s="8" t="s">
        <v>28</v>
      </c>
      <c r="E562" s="8" t="s">
        <v>29</v>
      </c>
      <c r="F562" s="8" t="s">
        <v>128</v>
      </c>
      <c r="G562" s="8" t="s">
        <v>2321</v>
      </c>
      <c r="H562" s="8" t="s">
        <v>2324</v>
      </c>
      <c r="J562" s="8" t="s">
        <v>2323</v>
      </c>
      <c r="K562" s="8" t="s">
        <v>2286</v>
      </c>
      <c r="L562" s="8">
        <v>3048176</v>
      </c>
      <c r="M562" s="8">
        <v>58</v>
      </c>
      <c r="N562" s="8">
        <v>3053</v>
      </c>
      <c r="O562" s="8" t="s">
        <v>133</v>
      </c>
      <c r="P562" s="8">
        <v>0</v>
      </c>
      <c r="Q562" s="8">
        <v>0</v>
      </c>
      <c r="R562" s="8">
        <v>0</v>
      </c>
      <c r="S562" s="8" t="s">
        <v>134</v>
      </c>
      <c r="T562" s="8" t="s">
        <v>127</v>
      </c>
      <c r="U562" s="8" t="s">
        <v>127</v>
      </c>
      <c r="V562" s="10">
        <v>43901.041666666664</v>
      </c>
      <c r="W562" s="10">
        <v>43551.041666666664</v>
      </c>
      <c r="X562" s="8" t="s">
        <v>135</v>
      </c>
      <c r="Y562" s="8" t="s">
        <v>146</v>
      </c>
      <c r="Z562" s="8">
        <v>2006</v>
      </c>
      <c r="AY562" s="10"/>
      <c r="AZ562" s="10"/>
    </row>
    <row r="563" spans="1:55" x14ac:dyDescent="0.3">
      <c r="A563" s="3" t="s">
        <v>2325</v>
      </c>
      <c r="B563" s="3" t="s">
        <v>27</v>
      </c>
      <c r="C563" s="3" t="s">
        <v>127</v>
      </c>
      <c r="D563" s="3" t="s">
        <v>28</v>
      </c>
      <c r="E563" s="3" t="s">
        <v>29</v>
      </c>
      <c r="F563" s="3" t="s">
        <v>152</v>
      </c>
      <c r="G563" s="3" t="s">
        <v>2326</v>
      </c>
      <c r="H563" s="3"/>
      <c r="I563" s="3"/>
      <c r="J563" s="3" t="s">
        <v>2327</v>
      </c>
      <c r="K563" s="3" t="s">
        <v>2328</v>
      </c>
      <c r="L563" s="3">
        <v>3117135</v>
      </c>
      <c r="M563" s="3">
        <v>20</v>
      </c>
      <c r="N563" s="3">
        <v>3099</v>
      </c>
      <c r="O563" s="3" t="s">
        <v>133</v>
      </c>
      <c r="P563" s="3">
        <v>0</v>
      </c>
      <c r="Q563" s="3">
        <v>0</v>
      </c>
      <c r="R563" s="3">
        <v>0</v>
      </c>
      <c r="S563" s="3" t="s">
        <v>134</v>
      </c>
      <c r="T563" s="3" t="s">
        <v>127</v>
      </c>
      <c r="U563" s="3" t="s">
        <v>127</v>
      </c>
      <c r="V563" s="4">
        <v>43550.041666666664</v>
      </c>
      <c r="W563" s="4">
        <v>43550.041666666664</v>
      </c>
      <c r="X563" s="3"/>
      <c r="Y563" s="3"/>
      <c r="Z563" s="3"/>
      <c r="AY563" s="1"/>
      <c r="AZ563" s="1"/>
    </row>
    <row r="564" spans="1:55" x14ac:dyDescent="0.3">
      <c r="A564" t="s">
        <v>2329</v>
      </c>
      <c r="B564" t="s">
        <v>27</v>
      </c>
      <c r="C564" t="s">
        <v>127</v>
      </c>
      <c r="D564" t="s">
        <v>28</v>
      </c>
      <c r="E564" t="s">
        <v>29</v>
      </c>
      <c r="F564" t="s">
        <v>152</v>
      </c>
      <c r="G564" t="s">
        <v>2330</v>
      </c>
      <c r="H564" s="5" t="s">
        <v>2331</v>
      </c>
      <c r="J564" t="s">
        <v>2332</v>
      </c>
      <c r="K564" t="s">
        <v>1802</v>
      </c>
      <c r="L564">
        <v>3140626</v>
      </c>
      <c r="M564">
        <v>45</v>
      </c>
      <c r="N564">
        <v>3160</v>
      </c>
      <c r="O564" t="s">
        <v>133</v>
      </c>
      <c r="P564">
        <v>0</v>
      </c>
      <c r="Q564">
        <v>0</v>
      </c>
      <c r="R564">
        <v>0</v>
      </c>
      <c r="S564" t="s">
        <v>134</v>
      </c>
      <c r="T564" t="s">
        <v>127</v>
      </c>
      <c r="U564" t="s">
        <v>127</v>
      </c>
      <c r="V564" s="1">
        <v>43900.041666666664</v>
      </c>
      <c r="W564" s="1">
        <v>43550.041666666664</v>
      </c>
      <c r="X564" t="s">
        <v>204</v>
      </c>
      <c r="Z564">
        <v>2011</v>
      </c>
      <c r="AY564" s="1"/>
      <c r="AZ564" s="1"/>
    </row>
    <row r="565" spans="1:55" x14ac:dyDescent="0.3">
      <c r="A565" t="s">
        <v>2333</v>
      </c>
      <c r="B565" t="s">
        <v>27</v>
      </c>
      <c r="C565" t="s">
        <v>127</v>
      </c>
      <c r="D565" t="s">
        <v>28</v>
      </c>
      <c r="E565" t="s">
        <v>29</v>
      </c>
      <c r="F565" t="s">
        <v>152</v>
      </c>
      <c r="G565" t="s">
        <v>2334</v>
      </c>
      <c r="H565" s="5" t="s">
        <v>2335</v>
      </c>
      <c r="J565" t="s">
        <v>2336</v>
      </c>
      <c r="K565" t="s">
        <v>1003</v>
      </c>
      <c r="L565">
        <v>3190140</v>
      </c>
      <c r="M565">
        <v>20</v>
      </c>
      <c r="N565">
        <v>3196</v>
      </c>
      <c r="O565" t="s">
        <v>133</v>
      </c>
      <c r="P565">
        <v>0</v>
      </c>
      <c r="Q565">
        <v>0</v>
      </c>
      <c r="R565">
        <v>0</v>
      </c>
      <c r="S565" t="s">
        <v>134</v>
      </c>
      <c r="T565" t="s">
        <v>127</v>
      </c>
      <c r="U565" t="s">
        <v>127</v>
      </c>
      <c r="V565" s="1">
        <v>43550.041666666664</v>
      </c>
      <c r="W565" s="1">
        <v>43550.041666666664</v>
      </c>
      <c r="X565" t="s">
        <v>135</v>
      </c>
      <c r="Y565" t="s">
        <v>1317</v>
      </c>
      <c r="Z565">
        <v>1994</v>
      </c>
      <c r="AY565" s="1"/>
      <c r="AZ565" s="1"/>
    </row>
    <row r="566" spans="1:55" x14ac:dyDescent="0.3">
      <c r="A566" t="s">
        <v>2337</v>
      </c>
      <c r="B566" t="s">
        <v>27</v>
      </c>
      <c r="C566" t="s">
        <v>127</v>
      </c>
      <c r="D566" t="s">
        <v>28</v>
      </c>
      <c r="E566" t="s">
        <v>29</v>
      </c>
      <c r="F566" t="s">
        <v>152</v>
      </c>
      <c r="G566" t="s">
        <v>2338</v>
      </c>
      <c r="H566" s="5" t="s">
        <v>2339</v>
      </c>
      <c r="J566" t="s">
        <v>2340</v>
      </c>
      <c r="K566" t="s">
        <v>1676</v>
      </c>
      <c r="L566">
        <v>3078605</v>
      </c>
      <c r="M566">
        <v>16</v>
      </c>
      <c r="N566">
        <v>3041</v>
      </c>
      <c r="O566" t="s">
        <v>133</v>
      </c>
      <c r="P566">
        <v>0</v>
      </c>
      <c r="Q566">
        <v>0</v>
      </c>
      <c r="R566">
        <v>0</v>
      </c>
      <c r="S566" t="s">
        <v>134</v>
      </c>
      <c r="T566" t="s">
        <v>127</v>
      </c>
      <c r="U566" t="s">
        <v>127</v>
      </c>
      <c r="V566" s="1">
        <v>43900.041666666664</v>
      </c>
      <c r="W566" s="1">
        <v>43550.041666666664</v>
      </c>
      <c r="X566" t="s">
        <v>135</v>
      </c>
      <c r="Y566" t="s">
        <v>1317</v>
      </c>
      <c r="Z566">
        <v>2010</v>
      </c>
      <c r="AY566" s="1"/>
      <c r="AZ566" s="1"/>
    </row>
    <row r="567" spans="1:55" x14ac:dyDescent="0.3">
      <c r="A567" t="s">
        <v>2341</v>
      </c>
      <c r="B567" t="s">
        <v>27</v>
      </c>
      <c r="C567" t="s">
        <v>127</v>
      </c>
      <c r="D567" t="s">
        <v>28</v>
      </c>
      <c r="E567" t="s">
        <v>29</v>
      </c>
      <c r="F567" t="s">
        <v>152</v>
      </c>
      <c r="G567" t="s">
        <v>2342</v>
      </c>
      <c r="H567" s="5" t="s">
        <v>2343</v>
      </c>
      <c r="J567" t="s">
        <v>2344</v>
      </c>
      <c r="K567" t="s">
        <v>132</v>
      </c>
      <c r="L567">
        <v>3024365</v>
      </c>
      <c r="M567">
        <v>17</v>
      </c>
      <c r="N567">
        <v>2993</v>
      </c>
      <c r="O567" t="s">
        <v>133</v>
      </c>
      <c r="P567">
        <v>0</v>
      </c>
      <c r="Q567">
        <v>0</v>
      </c>
      <c r="R567">
        <v>0</v>
      </c>
      <c r="S567" t="s">
        <v>134</v>
      </c>
      <c r="T567" t="s">
        <v>127</v>
      </c>
      <c r="U567" t="s">
        <v>127</v>
      </c>
      <c r="V567" s="1">
        <v>43900.041666666664</v>
      </c>
      <c r="W567" s="1">
        <v>43550.041666666664</v>
      </c>
      <c r="X567" t="s">
        <v>135</v>
      </c>
      <c r="Y567" t="s">
        <v>1317</v>
      </c>
      <c r="Z567">
        <v>2010</v>
      </c>
      <c r="AY567" s="1"/>
      <c r="AZ567" s="1"/>
    </row>
    <row r="568" spans="1:55" x14ac:dyDescent="0.3">
      <c r="A568" t="s">
        <v>2345</v>
      </c>
      <c r="B568" t="s">
        <v>27</v>
      </c>
      <c r="C568" t="s">
        <v>127</v>
      </c>
      <c r="D568" t="s">
        <v>28</v>
      </c>
      <c r="E568" t="s">
        <v>29</v>
      </c>
      <c r="F568" t="s">
        <v>152</v>
      </c>
      <c r="G568" t="s">
        <v>2346</v>
      </c>
      <c r="H568" s="5" t="s">
        <v>2347</v>
      </c>
      <c r="J568" t="s">
        <v>2348</v>
      </c>
      <c r="K568" t="s">
        <v>1711</v>
      </c>
      <c r="L568">
        <v>3028760</v>
      </c>
      <c r="M568">
        <v>54</v>
      </c>
      <c r="N568">
        <v>3018</v>
      </c>
      <c r="O568" t="s">
        <v>133</v>
      </c>
      <c r="P568">
        <v>0</v>
      </c>
      <c r="Q568">
        <v>0</v>
      </c>
      <c r="R568">
        <v>0</v>
      </c>
      <c r="S568" t="s">
        <v>134</v>
      </c>
      <c r="T568" t="s">
        <v>127</v>
      </c>
      <c r="U568" t="s">
        <v>127</v>
      </c>
      <c r="V568" s="1">
        <v>43900.041666666664</v>
      </c>
      <c r="W568" s="1">
        <v>43550.041666666664</v>
      </c>
      <c r="X568" t="s">
        <v>135</v>
      </c>
      <c r="Y568" t="s">
        <v>1317</v>
      </c>
      <c r="Z568">
        <v>2010</v>
      </c>
      <c r="AY568" s="1"/>
      <c r="AZ568" s="1"/>
      <c r="BC568" s="2"/>
    </row>
    <row r="569" spans="1:55" x14ac:dyDescent="0.3">
      <c r="A569" t="s">
        <v>2349</v>
      </c>
      <c r="B569" t="s">
        <v>27</v>
      </c>
      <c r="C569" t="s">
        <v>127</v>
      </c>
      <c r="D569" t="s">
        <v>28</v>
      </c>
      <c r="E569" t="s">
        <v>29</v>
      </c>
      <c r="F569" t="s">
        <v>152</v>
      </c>
      <c r="G569" t="s">
        <v>2350</v>
      </c>
      <c r="H569" s="5" t="s">
        <v>2351</v>
      </c>
      <c r="J569" t="s">
        <v>2352</v>
      </c>
      <c r="K569" t="s">
        <v>2353</v>
      </c>
      <c r="L569">
        <v>2901366</v>
      </c>
      <c r="M569">
        <v>21</v>
      </c>
      <c r="N569">
        <v>2875</v>
      </c>
      <c r="O569" t="s">
        <v>133</v>
      </c>
      <c r="P569">
        <v>0</v>
      </c>
      <c r="Q569">
        <v>0</v>
      </c>
      <c r="R569">
        <v>0</v>
      </c>
      <c r="S569" t="s">
        <v>134</v>
      </c>
      <c r="T569" t="s">
        <v>127</v>
      </c>
      <c r="U569" t="s">
        <v>127</v>
      </c>
      <c r="V569" s="1">
        <v>43550.041666666664</v>
      </c>
      <c r="W569" s="1">
        <v>43550.041666666664</v>
      </c>
      <c r="X569" t="s">
        <v>135</v>
      </c>
      <c r="Y569" t="s">
        <v>1857</v>
      </c>
      <c r="Z569">
        <v>2015</v>
      </c>
      <c r="AY569" s="1"/>
      <c r="AZ569" s="1"/>
    </row>
    <row r="570" spans="1:55" x14ac:dyDescent="0.3">
      <c r="A570" t="s">
        <v>2354</v>
      </c>
      <c r="B570" t="s">
        <v>27</v>
      </c>
      <c r="C570" t="s">
        <v>127</v>
      </c>
      <c r="D570" t="s">
        <v>28</v>
      </c>
      <c r="E570" t="s">
        <v>29</v>
      </c>
      <c r="F570" t="s">
        <v>152</v>
      </c>
      <c r="G570" t="s">
        <v>2355</v>
      </c>
      <c r="H570" s="5" t="s">
        <v>2356</v>
      </c>
      <c r="J570" t="s">
        <v>2357</v>
      </c>
      <c r="K570" t="s">
        <v>1458</v>
      </c>
      <c r="L570">
        <v>3096571</v>
      </c>
      <c r="M570">
        <v>22</v>
      </c>
      <c r="N570">
        <v>3055</v>
      </c>
      <c r="O570" t="s">
        <v>133</v>
      </c>
      <c r="P570">
        <v>0</v>
      </c>
      <c r="Q570">
        <v>0</v>
      </c>
      <c r="R570">
        <v>0</v>
      </c>
      <c r="S570" t="s">
        <v>134</v>
      </c>
      <c r="T570" t="s">
        <v>127</v>
      </c>
      <c r="U570" t="s">
        <v>127</v>
      </c>
      <c r="V570" s="1">
        <v>43550.041666666664</v>
      </c>
      <c r="W570" s="1">
        <v>43550.041666666664</v>
      </c>
      <c r="X570" t="s">
        <v>135</v>
      </c>
      <c r="Y570" t="s">
        <v>1459</v>
      </c>
      <c r="Z570">
        <v>2014</v>
      </c>
      <c r="AY570" s="1"/>
      <c r="AZ570" s="1"/>
    </row>
    <row r="571" spans="1:55" x14ac:dyDescent="0.3">
      <c r="A571" s="3" t="s">
        <v>2358</v>
      </c>
      <c r="B571" s="3" t="s">
        <v>27</v>
      </c>
      <c r="C571" s="3" t="s">
        <v>127</v>
      </c>
      <c r="D571" s="3" t="s">
        <v>28</v>
      </c>
      <c r="E571" s="3" t="s">
        <v>29</v>
      </c>
      <c r="F571" s="3" t="s">
        <v>152</v>
      </c>
      <c r="G571" s="3" t="s">
        <v>2359</v>
      </c>
      <c r="H571" s="3"/>
      <c r="I571" s="3"/>
      <c r="J571" s="3" t="s">
        <v>2360</v>
      </c>
      <c r="K571" s="3" t="s">
        <v>2361</v>
      </c>
      <c r="L571" s="3">
        <v>2883320</v>
      </c>
      <c r="M571" s="3">
        <v>66</v>
      </c>
      <c r="N571" s="3">
        <v>2853</v>
      </c>
      <c r="O571" s="3" t="s">
        <v>133</v>
      </c>
      <c r="P571" s="3">
        <v>0</v>
      </c>
      <c r="Q571" s="3">
        <v>0</v>
      </c>
      <c r="R571" s="3">
        <v>0</v>
      </c>
      <c r="S571" s="3" t="s">
        <v>134</v>
      </c>
      <c r="T571" s="3" t="s">
        <v>127</v>
      </c>
      <c r="U571" s="3" t="s">
        <v>127</v>
      </c>
      <c r="V571" s="4">
        <v>43550.041666666664</v>
      </c>
      <c r="W571" s="4">
        <v>43550.041666666664</v>
      </c>
      <c r="X571" s="3"/>
      <c r="Y571" s="3"/>
      <c r="Z571" s="3"/>
      <c r="AY571" s="1"/>
      <c r="AZ571" s="1"/>
    </row>
    <row r="572" spans="1:55" x14ac:dyDescent="0.3">
      <c r="A572" t="s">
        <v>2362</v>
      </c>
      <c r="B572" t="s">
        <v>27</v>
      </c>
      <c r="C572" t="s">
        <v>127</v>
      </c>
      <c r="D572" t="s">
        <v>28</v>
      </c>
      <c r="E572" t="s">
        <v>29</v>
      </c>
      <c r="F572" t="s">
        <v>152</v>
      </c>
      <c r="G572" t="s">
        <v>2363</v>
      </c>
      <c r="H572" s="5" t="s">
        <v>2364</v>
      </c>
      <c r="J572" t="s">
        <v>2365</v>
      </c>
      <c r="K572" t="s">
        <v>1458</v>
      </c>
      <c r="L572">
        <v>3087210</v>
      </c>
      <c r="M572">
        <v>21</v>
      </c>
      <c r="N572">
        <v>3043</v>
      </c>
      <c r="O572" t="s">
        <v>133</v>
      </c>
      <c r="P572">
        <v>0</v>
      </c>
      <c r="Q572">
        <v>0</v>
      </c>
      <c r="R572">
        <v>0</v>
      </c>
      <c r="S572" t="s">
        <v>134</v>
      </c>
      <c r="T572" t="s">
        <v>127</v>
      </c>
      <c r="U572" t="s">
        <v>127</v>
      </c>
      <c r="V572" s="1">
        <v>43550.041666666664</v>
      </c>
      <c r="W572" s="1">
        <v>43550.041666666664</v>
      </c>
      <c r="X572" t="s">
        <v>135</v>
      </c>
      <c r="Y572" t="s">
        <v>1459</v>
      </c>
      <c r="Z572">
        <v>2014</v>
      </c>
      <c r="AY572" s="1"/>
      <c r="AZ572" s="1"/>
    </row>
    <row r="573" spans="1:55" x14ac:dyDescent="0.3">
      <c r="A573" t="s">
        <v>2366</v>
      </c>
      <c r="B573" t="s">
        <v>27</v>
      </c>
      <c r="C573" t="s">
        <v>127</v>
      </c>
      <c r="D573" t="s">
        <v>28</v>
      </c>
      <c r="E573" t="s">
        <v>29</v>
      </c>
      <c r="F573" t="s">
        <v>152</v>
      </c>
      <c r="G573" t="s">
        <v>2367</v>
      </c>
      <c r="H573" s="5" t="s">
        <v>2368</v>
      </c>
      <c r="J573" t="s">
        <v>2369</v>
      </c>
      <c r="K573" t="s">
        <v>1458</v>
      </c>
      <c r="L573">
        <v>3089819</v>
      </c>
      <c r="M573">
        <v>24</v>
      </c>
      <c r="N573">
        <v>3048</v>
      </c>
      <c r="O573" t="s">
        <v>133</v>
      </c>
      <c r="P573">
        <v>0</v>
      </c>
      <c r="Q573">
        <v>0</v>
      </c>
      <c r="R573">
        <v>0</v>
      </c>
      <c r="S573" t="s">
        <v>134</v>
      </c>
      <c r="T573" t="s">
        <v>127</v>
      </c>
      <c r="U573" t="s">
        <v>127</v>
      </c>
      <c r="V573" s="1">
        <v>43550.041666666664</v>
      </c>
      <c r="W573" s="1">
        <v>43550.041666666664</v>
      </c>
      <c r="X573" t="s">
        <v>135</v>
      </c>
      <c r="Y573" t="s">
        <v>1459</v>
      </c>
      <c r="Z573">
        <v>2014</v>
      </c>
      <c r="AY573" s="1"/>
      <c r="AZ573" s="1"/>
    </row>
    <row r="574" spans="1:55" x14ac:dyDescent="0.3">
      <c r="A574" t="s">
        <v>2370</v>
      </c>
      <c r="B574" t="s">
        <v>27</v>
      </c>
      <c r="C574" t="s">
        <v>127</v>
      </c>
      <c r="D574" t="s">
        <v>28</v>
      </c>
      <c r="E574" t="s">
        <v>29</v>
      </c>
      <c r="F574" t="s">
        <v>152</v>
      </c>
      <c r="G574" t="s">
        <v>2371</v>
      </c>
      <c r="H574" s="5" t="s">
        <v>2372</v>
      </c>
      <c r="J574" t="s">
        <v>2373</v>
      </c>
      <c r="K574" t="s">
        <v>1476</v>
      </c>
      <c r="L574">
        <v>2979490</v>
      </c>
      <c r="M574">
        <v>145</v>
      </c>
      <c r="N574">
        <v>2977</v>
      </c>
      <c r="O574" t="s">
        <v>133</v>
      </c>
      <c r="P574">
        <v>0</v>
      </c>
      <c r="Q574">
        <v>0</v>
      </c>
      <c r="R574">
        <v>0</v>
      </c>
      <c r="S574" t="s">
        <v>134</v>
      </c>
      <c r="T574" t="s">
        <v>127</v>
      </c>
      <c r="U574" t="s">
        <v>127</v>
      </c>
      <c r="V574" s="1">
        <v>43900.041666666664</v>
      </c>
      <c r="W574" s="1">
        <v>43550.041666666664</v>
      </c>
      <c r="X574" t="s">
        <v>135</v>
      </c>
      <c r="Y574" t="s">
        <v>146</v>
      </c>
      <c r="Z574">
        <v>2009</v>
      </c>
      <c r="AY574" s="1"/>
      <c r="AZ574" s="1"/>
    </row>
    <row r="575" spans="1:55" x14ac:dyDescent="0.3">
      <c r="A575" t="s">
        <v>2374</v>
      </c>
      <c r="B575" t="s">
        <v>27</v>
      </c>
      <c r="C575" t="s">
        <v>127</v>
      </c>
      <c r="D575" t="s">
        <v>28</v>
      </c>
      <c r="E575" t="s">
        <v>29</v>
      </c>
      <c r="F575" t="s">
        <v>152</v>
      </c>
      <c r="G575" t="s">
        <v>2375</v>
      </c>
      <c r="H575" s="5" t="s">
        <v>2376</v>
      </c>
      <c r="J575" t="s">
        <v>2377</v>
      </c>
      <c r="K575" t="s">
        <v>1603</v>
      </c>
      <c r="L575">
        <v>2948972</v>
      </c>
      <c r="M575">
        <v>18</v>
      </c>
      <c r="N575">
        <v>2901</v>
      </c>
      <c r="O575" t="s">
        <v>133</v>
      </c>
      <c r="P575">
        <v>0</v>
      </c>
      <c r="Q575">
        <v>0</v>
      </c>
      <c r="R575">
        <v>0</v>
      </c>
      <c r="S575" t="s">
        <v>134</v>
      </c>
      <c r="T575" t="s">
        <v>127</v>
      </c>
      <c r="U575" t="s">
        <v>127</v>
      </c>
      <c r="V575" s="1">
        <v>43900.041666666664</v>
      </c>
      <c r="W575" s="1">
        <v>43550.041666666664</v>
      </c>
      <c r="X575" t="s">
        <v>135</v>
      </c>
      <c r="Z575">
        <v>2011</v>
      </c>
      <c r="AY575" s="1"/>
      <c r="AZ575" s="1"/>
    </row>
    <row r="576" spans="1:55" x14ac:dyDescent="0.3">
      <c r="A576" s="3" t="s">
        <v>2378</v>
      </c>
      <c r="B576" s="3" t="s">
        <v>27</v>
      </c>
      <c r="C576" s="3" t="s">
        <v>127</v>
      </c>
      <c r="D576" s="3" t="s">
        <v>28</v>
      </c>
      <c r="E576" s="3" t="s">
        <v>29</v>
      </c>
      <c r="F576" s="3" t="s">
        <v>152</v>
      </c>
      <c r="G576" s="3" t="s">
        <v>2379</v>
      </c>
      <c r="H576" s="3"/>
      <c r="I576" s="3"/>
      <c r="J576" s="3" t="s">
        <v>2380</v>
      </c>
      <c r="K576" s="3" t="s">
        <v>743</v>
      </c>
      <c r="L576" s="3">
        <v>3210475</v>
      </c>
      <c r="M576" s="3">
        <v>25</v>
      </c>
      <c r="N576" s="3">
        <v>3177</v>
      </c>
      <c r="O576" s="3" t="s">
        <v>133</v>
      </c>
      <c r="P576" s="3">
        <v>0</v>
      </c>
      <c r="Q576" s="3">
        <v>0</v>
      </c>
      <c r="R576" s="3">
        <v>0</v>
      </c>
      <c r="S576" s="3" t="s">
        <v>134</v>
      </c>
      <c r="T576" s="3" t="s">
        <v>127</v>
      </c>
      <c r="U576" s="3" t="s">
        <v>127</v>
      </c>
      <c r="V576" s="4">
        <v>43550.041666666664</v>
      </c>
      <c r="W576" s="4">
        <v>43550.041666666664</v>
      </c>
      <c r="X576" s="3"/>
      <c r="Y576" s="3"/>
      <c r="Z576" s="3"/>
      <c r="AY576" s="1"/>
      <c r="AZ576" s="1"/>
    </row>
    <row r="577" spans="1:55" x14ac:dyDescent="0.3">
      <c r="A577" t="s">
        <v>2381</v>
      </c>
      <c r="B577" t="s">
        <v>27</v>
      </c>
      <c r="C577" t="s">
        <v>127</v>
      </c>
      <c r="D577" t="s">
        <v>28</v>
      </c>
      <c r="E577" t="s">
        <v>29</v>
      </c>
      <c r="F577" t="s">
        <v>152</v>
      </c>
      <c r="G577" t="s">
        <v>2382</v>
      </c>
      <c r="H577" s="5" t="s">
        <v>2383</v>
      </c>
      <c r="J577" t="s">
        <v>2384</v>
      </c>
      <c r="K577" t="s">
        <v>2385</v>
      </c>
      <c r="L577">
        <v>3012242</v>
      </c>
      <c r="M577">
        <v>15</v>
      </c>
      <c r="N577">
        <v>3003</v>
      </c>
      <c r="O577" t="s">
        <v>133</v>
      </c>
      <c r="P577">
        <v>0</v>
      </c>
      <c r="Q577">
        <v>0</v>
      </c>
      <c r="R577">
        <v>0</v>
      </c>
      <c r="S577" t="s">
        <v>134</v>
      </c>
      <c r="T577" t="s">
        <v>127</v>
      </c>
      <c r="U577" t="s">
        <v>127</v>
      </c>
      <c r="V577" s="1">
        <v>43900.041666666664</v>
      </c>
      <c r="W577" s="1">
        <v>43550.041666666664</v>
      </c>
      <c r="X577" t="s">
        <v>204</v>
      </c>
      <c r="Z577">
        <v>2004</v>
      </c>
      <c r="AY577" s="1"/>
      <c r="AZ577" s="1"/>
    </row>
    <row r="578" spans="1:55" x14ac:dyDescent="0.3">
      <c r="A578" t="s">
        <v>2386</v>
      </c>
      <c r="B578" t="s">
        <v>27</v>
      </c>
      <c r="C578" t="s">
        <v>127</v>
      </c>
      <c r="D578" t="s">
        <v>28</v>
      </c>
      <c r="E578" t="s">
        <v>29</v>
      </c>
      <c r="F578" t="s">
        <v>152</v>
      </c>
      <c r="G578" t="s">
        <v>2387</v>
      </c>
      <c r="H578" s="5" t="s">
        <v>2388</v>
      </c>
      <c r="J578" t="s">
        <v>2389</v>
      </c>
      <c r="K578" t="s">
        <v>2203</v>
      </c>
      <c r="L578">
        <v>2962425</v>
      </c>
      <c r="M578">
        <v>14</v>
      </c>
      <c r="N578">
        <v>2914</v>
      </c>
      <c r="O578" t="s">
        <v>133</v>
      </c>
      <c r="P578">
        <v>0</v>
      </c>
      <c r="Q578">
        <v>0</v>
      </c>
      <c r="R578">
        <v>0</v>
      </c>
      <c r="S578" t="s">
        <v>134</v>
      </c>
      <c r="T578" t="s">
        <v>127</v>
      </c>
      <c r="U578" t="s">
        <v>127</v>
      </c>
      <c r="V578" s="1">
        <v>43900.041666666664</v>
      </c>
      <c r="W578" s="1">
        <v>43550.041666666664</v>
      </c>
      <c r="X578" t="s">
        <v>1444</v>
      </c>
      <c r="Z578">
        <v>2003</v>
      </c>
      <c r="AY578" s="1"/>
      <c r="AZ578" s="1"/>
    </row>
    <row r="579" spans="1:55" x14ac:dyDescent="0.3">
      <c r="A579" t="s">
        <v>2390</v>
      </c>
      <c r="B579" t="s">
        <v>27</v>
      </c>
      <c r="C579" t="s">
        <v>127</v>
      </c>
      <c r="D579" t="s">
        <v>28</v>
      </c>
      <c r="E579" t="s">
        <v>29</v>
      </c>
      <c r="F579" t="s">
        <v>128</v>
      </c>
      <c r="G579" t="s">
        <v>2391</v>
      </c>
      <c r="H579" s="5" t="s">
        <v>2392</v>
      </c>
      <c r="J579" t="s">
        <v>2393</v>
      </c>
      <c r="K579" t="s">
        <v>132</v>
      </c>
      <c r="L579">
        <v>3082802</v>
      </c>
      <c r="M579">
        <v>31</v>
      </c>
      <c r="N579">
        <v>3078</v>
      </c>
      <c r="O579" t="s">
        <v>133</v>
      </c>
      <c r="P579">
        <v>0</v>
      </c>
      <c r="Q579">
        <v>0</v>
      </c>
      <c r="R579">
        <v>0</v>
      </c>
      <c r="S579" t="s">
        <v>134</v>
      </c>
      <c r="T579" t="s">
        <v>127</v>
      </c>
      <c r="U579" t="s">
        <v>127</v>
      </c>
      <c r="V579" s="1">
        <v>43550.041666666664</v>
      </c>
      <c r="W579" s="1">
        <v>43550.041666666664</v>
      </c>
      <c r="X579" t="s">
        <v>135</v>
      </c>
      <c r="Y579" t="s">
        <v>157</v>
      </c>
      <c r="Z579" s="2">
        <v>2013</v>
      </c>
      <c r="AY579" s="1"/>
      <c r="AZ579" s="1"/>
    </row>
    <row r="580" spans="1:55" x14ac:dyDescent="0.3">
      <c r="A580" t="s">
        <v>2394</v>
      </c>
      <c r="B580" t="s">
        <v>27</v>
      </c>
      <c r="C580" t="s">
        <v>127</v>
      </c>
      <c r="D580" t="s">
        <v>28</v>
      </c>
      <c r="E580" t="s">
        <v>29</v>
      </c>
      <c r="F580" t="s">
        <v>152</v>
      </c>
      <c r="G580" t="s">
        <v>2395</v>
      </c>
      <c r="H580" s="5" t="s">
        <v>2396</v>
      </c>
      <c r="J580" t="s">
        <v>2397</v>
      </c>
      <c r="K580" t="s">
        <v>2398</v>
      </c>
      <c r="L580">
        <v>3223944</v>
      </c>
      <c r="M580">
        <v>34</v>
      </c>
      <c r="N580">
        <v>3220</v>
      </c>
      <c r="O580" t="s">
        <v>133</v>
      </c>
      <c r="P580">
        <v>0</v>
      </c>
      <c r="Q580">
        <v>0</v>
      </c>
      <c r="R580">
        <v>0</v>
      </c>
      <c r="S580" t="s">
        <v>134</v>
      </c>
      <c r="T580" t="s">
        <v>127</v>
      </c>
      <c r="U580" t="s">
        <v>127</v>
      </c>
      <c r="V580" s="1">
        <v>43900.041666666664</v>
      </c>
      <c r="W580" s="1">
        <v>43550.041666666664</v>
      </c>
      <c r="X580" t="s">
        <v>135</v>
      </c>
      <c r="Y580" t="s">
        <v>1604</v>
      </c>
      <c r="Z580">
        <v>2001</v>
      </c>
      <c r="AY580" s="1"/>
      <c r="AZ580" s="1"/>
    </row>
    <row r="581" spans="1:55" x14ac:dyDescent="0.3">
      <c r="A581" t="s">
        <v>2399</v>
      </c>
      <c r="B581" t="s">
        <v>27</v>
      </c>
      <c r="C581" t="s">
        <v>127</v>
      </c>
      <c r="D581" t="s">
        <v>28</v>
      </c>
      <c r="E581" t="s">
        <v>29</v>
      </c>
      <c r="F581" t="s">
        <v>152</v>
      </c>
      <c r="G581" t="s">
        <v>2400</v>
      </c>
      <c r="H581" s="5" t="s">
        <v>2401</v>
      </c>
      <c r="J581" t="s">
        <v>2402</v>
      </c>
      <c r="K581" t="s">
        <v>1617</v>
      </c>
      <c r="L581">
        <v>3137283</v>
      </c>
      <c r="M581">
        <v>51</v>
      </c>
      <c r="N581">
        <v>3126</v>
      </c>
      <c r="O581" t="s">
        <v>133</v>
      </c>
      <c r="P581">
        <v>0</v>
      </c>
      <c r="Q581">
        <v>0</v>
      </c>
      <c r="R581">
        <v>0</v>
      </c>
      <c r="S581" t="s">
        <v>134</v>
      </c>
      <c r="T581" t="s">
        <v>127</v>
      </c>
      <c r="U581" t="s">
        <v>127</v>
      </c>
      <c r="V581" s="1">
        <v>43900.041666666664</v>
      </c>
      <c r="W581" s="1">
        <v>43550.041666666664</v>
      </c>
      <c r="X581" t="s">
        <v>135</v>
      </c>
      <c r="Y581" t="s">
        <v>1518</v>
      </c>
      <c r="Z581">
        <v>2001</v>
      </c>
      <c r="AY581" s="1"/>
      <c r="AZ581" s="1"/>
      <c r="BC581" s="2"/>
    </row>
    <row r="582" spans="1:55" x14ac:dyDescent="0.3">
      <c r="A582" t="s">
        <v>2403</v>
      </c>
      <c r="B582" t="s">
        <v>27</v>
      </c>
      <c r="C582" t="s">
        <v>127</v>
      </c>
      <c r="D582" t="s">
        <v>28</v>
      </c>
      <c r="E582" t="s">
        <v>29</v>
      </c>
      <c r="F582" t="s">
        <v>152</v>
      </c>
      <c r="G582" t="s">
        <v>2404</v>
      </c>
      <c r="H582" s="5" t="s">
        <v>2405</v>
      </c>
      <c r="J582" t="s">
        <v>2406</v>
      </c>
      <c r="K582" t="s">
        <v>1663</v>
      </c>
      <c r="L582">
        <v>3194976</v>
      </c>
      <c r="M582">
        <v>23</v>
      </c>
      <c r="N582">
        <v>3188</v>
      </c>
      <c r="O582" t="s">
        <v>133</v>
      </c>
      <c r="P582">
        <v>0</v>
      </c>
      <c r="Q582">
        <v>0</v>
      </c>
      <c r="R582">
        <v>0</v>
      </c>
      <c r="S582" t="s">
        <v>134</v>
      </c>
      <c r="T582" t="s">
        <v>127</v>
      </c>
      <c r="U582" t="s">
        <v>127</v>
      </c>
      <c r="V582" s="1">
        <v>43550.041666666664</v>
      </c>
      <c r="W582" s="1">
        <v>43550.041666666664</v>
      </c>
      <c r="X582" t="s">
        <v>135</v>
      </c>
      <c r="Z582">
        <v>1994</v>
      </c>
      <c r="AY582" s="1"/>
      <c r="AZ582" s="1"/>
      <c r="BC582" s="2"/>
    </row>
    <row r="583" spans="1:55" x14ac:dyDescent="0.3">
      <c r="A583" t="s">
        <v>2407</v>
      </c>
      <c r="B583" t="s">
        <v>27</v>
      </c>
      <c r="C583" t="s">
        <v>127</v>
      </c>
      <c r="D583" t="s">
        <v>28</v>
      </c>
      <c r="E583" t="s">
        <v>29</v>
      </c>
      <c r="F583" t="s">
        <v>152</v>
      </c>
      <c r="G583" t="s">
        <v>2408</v>
      </c>
      <c r="H583" s="5" t="s">
        <v>2409</v>
      </c>
      <c r="J583" t="s">
        <v>2410</v>
      </c>
      <c r="K583" t="s">
        <v>1529</v>
      </c>
      <c r="L583">
        <v>3085342</v>
      </c>
      <c r="M583">
        <v>27</v>
      </c>
      <c r="N583">
        <v>3086</v>
      </c>
      <c r="O583" t="s">
        <v>133</v>
      </c>
      <c r="P583">
        <v>0</v>
      </c>
      <c r="Q583">
        <v>0</v>
      </c>
      <c r="R583">
        <v>0</v>
      </c>
      <c r="S583" t="s">
        <v>134</v>
      </c>
      <c r="T583" t="s">
        <v>127</v>
      </c>
      <c r="U583" t="s">
        <v>127</v>
      </c>
      <c r="V583" s="1">
        <v>43900.041666666664</v>
      </c>
      <c r="W583" s="1">
        <v>43550.041666666664</v>
      </c>
      <c r="X583" t="s">
        <v>135</v>
      </c>
      <c r="Y583" t="s">
        <v>1882</v>
      </c>
      <c r="Z583">
        <v>2003</v>
      </c>
      <c r="AY583" s="1"/>
      <c r="AZ583" s="1"/>
    </row>
    <row r="584" spans="1:55" x14ac:dyDescent="0.3">
      <c r="A584" t="s">
        <v>2411</v>
      </c>
      <c r="B584" t="s">
        <v>27</v>
      </c>
      <c r="C584" t="s">
        <v>127</v>
      </c>
      <c r="D584" t="s">
        <v>28</v>
      </c>
      <c r="E584" t="s">
        <v>29</v>
      </c>
      <c r="F584" t="s">
        <v>152</v>
      </c>
      <c r="G584" t="s">
        <v>2412</v>
      </c>
      <c r="H584" s="5" t="s">
        <v>2413</v>
      </c>
      <c r="J584" t="s">
        <v>2414</v>
      </c>
      <c r="K584" t="s">
        <v>2415</v>
      </c>
      <c r="L584">
        <v>3154947</v>
      </c>
      <c r="M584">
        <v>23</v>
      </c>
      <c r="N584">
        <v>3111</v>
      </c>
      <c r="O584" t="s">
        <v>133</v>
      </c>
      <c r="P584">
        <v>0</v>
      </c>
      <c r="Q584">
        <v>0</v>
      </c>
      <c r="R584">
        <v>0</v>
      </c>
      <c r="S584" t="s">
        <v>134</v>
      </c>
      <c r="T584" t="s">
        <v>127</v>
      </c>
      <c r="U584" t="s">
        <v>127</v>
      </c>
      <c r="V584" s="1">
        <v>43900.041666666664</v>
      </c>
      <c r="W584" s="1">
        <v>43550.041666666664</v>
      </c>
      <c r="X584" t="s">
        <v>1444</v>
      </c>
      <c r="Z584">
        <v>2007</v>
      </c>
      <c r="AY584" s="1"/>
      <c r="AZ584" s="1"/>
    </row>
    <row r="585" spans="1:55" x14ac:dyDescent="0.3">
      <c r="A585" s="3" t="s">
        <v>2416</v>
      </c>
      <c r="B585" s="3" t="s">
        <v>27</v>
      </c>
      <c r="C585" s="3" t="s">
        <v>127</v>
      </c>
      <c r="D585" s="3" t="s">
        <v>28</v>
      </c>
      <c r="E585" s="3" t="s">
        <v>29</v>
      </c>
      <c r="F585" s="3" t="s">
        <v>152</v>
      </c>
      <c r="G585" s="3" t="s">
        <v>2417</v>
      </c>
      <c r="H585" s="3"/>
      <c r="I585" s="3"/>
      <c r="J585" s="3" t="s">
        <v>2418</v>
      </c>
      <c r="K585" s="3" t="s">
        <v>2419</v>
      </c>
      <c r="L585" s="3">
        <v>2991227</v>
      </c>
      <c r="M585" s="3">
        <v>22</v>
      </c>
      <c r="N585" s="3">
        <v>2946</v>
      </c>
      <c r="O585" s="3" t="s">
        <v>133</v>
      </c>
      <c r="P585" s="3">
        <v>0</v>
      </c>
      <c r="Q585" s="3">
        <v>0</v>
      </c>
      <c r="R585" s="3">
        <v>0</v>
      </c>
      <c r="S585" s="3" t="s">
        <v>134</v>
      </c>
      <c r="T585" s="3" t="s">
        <v>127</v>
      </c>
      <c r="U585" s="3" t="s">
        <v>127</v>
      </c>
      <c r="V585" s="4">
        <v>43550.041666666664</v>
      </c>
      <c r="W585" s="4">
        <v>43550.041666666664</v>
      </c>
      <c r="X585" s="3"/>
      <c r="Y585" s="3"/>
      <c r="Z585" s="3"/>
      <c r="AY585" s="1"/>
      <c r="AZ585" s="1"/>
    </row>
    <row r="586" spans="1:55" x14ac:dyDescent="0.3">
      <c r="A586" t="s">
        <v>2420</v>
      </c>
      <c r="B586" t="s">
        <v>27</v>
      </c>
      <c r="C586" t="s">
        <v>127</v>
      </c>
      <c r="D586" t="s">
        <v>28</v>
      </c>
      <c r="E586" t="s">
        <v>29</v>
      </c>
      <c r="F586" t="s">
        <v>152</v>
      </c>
      <c r="G586" t="s">
        <v>2421</v>
      </c>
      <c r="H586" s="5" t="s">
        <v>2422</v>
      </c>
      <c r="J586" t="s">
        <v>2423</v>
      </c>
      <c r="K586" t="s">
        <v>1815</v>
      </c>
      <c r="L586">
        <v>3053834</v>
      </c>
      <c r="M586">
        <v>39</v>
      </c>
      <c r="N586">
        <v>3053</v>
      </c>
      <c r="O586" t="s">
        <v>133</v>
      </c>
      <c r="P586">
        <v>0</v>
      </c>
      <c r="Q586">
        <v>0</v>
      </c>
      <c r="R586">
        <v>0</v>
      </c>
      <c r="S586" t="s">
        <v>134</v>
      </c>
      <c r="T586" t="s">
        <v>127</v>
      </c>
      <c r="U586" t="s">
        <v>127</v>
      </c>
      <c r="V586" s="1">
        <v>43900.041666666664</v>
      </c>
      <c r="W586" s="1">
        <v>43550.041666666664</v>
      </c>
      <c r="X586" t="s">
        <v>1816</v>
      </c>
      <c r="Z586">
        <v>2002</v>
      </c>
      <c r="AY586" s="1"/>
      <c r="AZ586" s="1"/>
    </row>
    <row r="587" spans="1:55" x14ac:dyDescent="0.3">
      <c r="A587" t="s">
        <v>2424</v>
      </c>
      <c r="B587" t="s">
        <v>27</v>
      </c>
      <c r="C587" t="s">
        <v>127</v>
      </c>
      <c r="D587" t="s">
        <v>28</v>
      </c>
      <c r="E587" t="s">
        <v>29</v>
      </c>
      <c r="F587" t="s">
        <v>152</v>
      </c>
      <c r="G587" t="s">
        <v>2425</v>
      </c>
      <c r="H587" s="5" t="s">
        <v>2426</v>
      </c>
      <c r="J587" t="s">
        <v>2427</v>
      </c>
      <c r="K587" t="s">
        <v>132</v>
      </c>
      <c r="L587">
        <v>3060732</v>
      </c>
      <c r="M587">
        <v>23</v>
      </c>
      <c r="N587">
        <v>3029</v>
      </c>
      <c r="O587" t="s">
        <v>133</v>
      </c>
      <c r="P587">
        <v>0</v>
      </c>
      <c r="Q587">
        <v>0</v>
      </c>
      <c r="R587">
        <v>0</v>
      </c>
      <c r="S587" t="s">
        <v>134</v>
      </c>
      <c r="T587" t="s">
        <v>127</v>
      </c>
      <c r="U587" t="s">
        <v>127</v>
      </c>
      <c r="V587" s="1">
        <v>43550.041666666664</v>
      </c>
      <c r="W587" s="1">
        <v>43550.041666666664</v>
      </c>
      <c r="X587" t="s">
        <v>135</v>
      </c>
      <c r="Y587" t="s">
        <v>797</v>
      </c>
      <c r="Z587">
        <v>2014</v>
      </c>
      <c r="AY587" s="1"/>
      <c r="AZ587" s="1"/>
    </row>
    <row r="588" spans="1:55" x14ac:dyDescent="0.3">
      <c r="A588" t="s">
        <v>2428</v>
      </c>
      <c r="B588" t="s">
        <v>27</v>
      </c>
      <c r="C588" t="s">
        <v>127</v>
      </c>
      <c r="D588" t="s">
        <v>28</v>
      </c>
      <c r="E588" t="s">
        <v>29</v>
      </c>
      <c r="F588" t="s">
        <v>152</v>
      </c>
      <c r="G588" t="s">
        <v>2429</v>
      </c>
      <c r="H588" s="5" t="s">
        <v>2430</v>
      </c>
      <c r="J588" t="s">
        <v>2431</v>
      </c>
      <c r="K588" t="s">
        <v>132</v>
      </c>
      <c r="L588">
        <v>3080173</v>
      </c>
      <c r="M588">
        <v>21</v>
      </c>
      <c r="N588">
        <v>3061</v>
      </c>
      <c r="O588" t="s">
        <v>133</v>
      </c>
      <c r="P588">
        <v>0</v>
      </c>
      <c r="Q588">
        <v>0</v>
      </c>
      <c r="R588">
        <v>0</v>
      </c>
      <c r="S588" t="s">
        <v>134</v>
      </c>
      <c r="T588" t="s">
        <v>127</v>
      </c>
      <c r="U588" t="s">
        <v>127</v>
      </c>
      <c r="V588" s="1">
        <v>43550.041666666664</v>
      </c>
      <c r="W588" s="1">
        <v>43550.041666666664</v>
      </c>
      <c r="X588" t="s">
        <v>135</v>
      </c>
      <c r="Y588" t="s">
        <v>1024</v>
      </c>
      <c r="Z588">
        <v>2009</v>
      </c>
      <c r="AY588" s="1"/>
      <c r="AZ588" s="1"/>
    </row>
    <row r="589" spans="1:55" x14ac:dyDescent="0.3">
      <c r="A589" t="s">
        <v>2432</v>
      </c>
      <c r="B589" t="s">
        <v>27</v>
      </c>
      <c r="C589" t="s">
        <v>127</v>
      </c>
      <c r="D589" t="s">
        <v>28</v>
      </c>
      <c r="E589" t="s">
        <v>29</v>
      </c>
      <c r="F589" t="s">
        <v>152</v>
      </c>
      <c r="G589" t="s">
        <v>2433</v>
      </c>
      <c r="H589" s="5" t="s">
        <v>2434</v>
      </c>
      <c r="J589" t="s">
        <v>2435</v>
      </c>
      <c r="K589" t="s">
        <v>1603</v>
      </c>
      <c r="L589">
        <v>3013060</v>
      </c>
      <c r="M589">
        <v>33</v>
      </c>
      <c r="N589">
        <v>2958</v>
      </c>
      <c r="O589" t="s">
        <v>133</v>
      </c>
      <c r="P589">
        <v>0</v>
      </c>
      <c r="Q589">
        <v>0</v>
      </c>
      <c r="R589">
        <v>0</v>
      </c>
      <c r="S589" t="s">
        <v>134</v>
      </c>
      <c r="T589" t="s">
        <v>127</v>
      </c>
      <c r="U589" t="s">
        <v>127</v>
      </c>
      <c r="V589" s="1">
        <v>43900.041666666664</v>
      </c>
      <c r="W589" s="1">
        <v>43550.041666666664</v>
      </c>
      <c r="X589" t="s">
        <v>135</v>
      </c>
      <c r="Z589">
        <v>2011</v>
      </c>
      <c r="AY589" s="1"/>
      <c r="AZ589" s="1"/>
    </row>
    <row r="590" spans="1:55" x14ac:dyDescent="0.3">
      <c r="A590" t="s">
        <v>2436</v>
      </c>
      <c r="B590" t="s">
        <v>27</v>
      </c>
      <c r="C590" t="s">
        <v>127</v>
      </c>
      <c r="D590" t="s">
        <v>28</v>
      </c>
      <c r="E590" t="s">
        <v>29</v>
      </c>
      <c r="F590" t="s">
        <v>152</v>
      </c>
      <c r="G590" t="s">
        <v>2437</v>
      </c>
      <c r="H590" s="5" t="s">
        <v>2434</v>
      </c>
      <c r="J590" t="s">
        <v>2438</v>
      </c>
      <c r="K590" t="s">
        <v>2439</v>
      </c>
      <c r="L590">
        <v>2995437</v>
      </c>
      <c r="M590">
        <v>45</v>
      </c>
      <c r="N590">
        <v>2976</v>
      </c>
      <c r="O590" t="s">
        <v>133</v>
      </c>
      <c r="P590">
        <v>0</v>
      </c>
      <c r="Q590">
        <v>0</v>
      </c>
      <c r="R590">
        <v>0</v>
      </c>
      <c r="S590" t="s">
        <v>134</v>
      </c>
      <c r="T590" t="s">
        <v>127</v>
      </c>
      <c r="U590" t="s">
        <v>127</v>
      </c>
      <c r="V590" s="1">
        <v>43900.041666666664</v>
      </c>
      <c r="W590" s="1">
        <v>43550.041666666664</v>
      </c>
      <c r="X590" t="s">
        <v>1444</v>
      </c>
      <c r="Z590">
        <v>2004</v>
      </c>
      <c r="AY590" s="1"/>
      <c r="AZ590" s="1"/>
    </row>
    <row r="591" spans="1:55" x14ac:dyDescent="0.3">
      <c r="A591" t="s">
        <v>2440</v>
      </c>
      <c r="B591" t="s">
        <v>27</v>
      </c>
      <c r="C591" t="s">
        <v>127</v>
      </c>
      <c r="D591" t="s">
        <v>28</v>
      </c>
      <c r="E591" t="s">
        <v>29</v>
      </c>
      <c r="F591" t="s">
        <v>152</v>
      </c>
      <c r="G591" t="s">
        <v>2441</v>
      </c>
      <c r="H591" s="5" t="s">
        <v>2442</v>
      </c>
      <c r="J591" t="s">
        <v>2443</v>
      </c>
      <c r="K591" t="s">
        <v>2439</v>
      </c>
      <c r="L591">
        <v>2944907</v>
      </c>
      <c r="M591">
        <v>37</v>
      </c>
      <c r="N591">
        <v>2910</v>
      </c>
      <c r="O591" t="s">
        <v>133</v>
      </c>
      <c r="P591">
        <v>0</v>
      </c>
      <c r="Q591">
        <v>0</v>
      </c>
      <c r="R591">
        <v>0</v>
      </c>
      <c r="S591" t="s">
        <v>134</v>
      </c>
      <c r="T591" t="s">
        <v>127</v>
      </c>
      <c r="U591" t="s">
        <v>127</v>
      </c>
      <c r="V591" s="1">
        <v>43900.041666666664</v>
      </c>
      <c r="W591" s="1">
        <v>43550.041666666664</v>
      </c>
      <c r="X591" t="s">
        <v>1444</v>
      </c>
      <c r="Z591">
        <v>2004</v>
      </c>
      <c r="AY591" s="1"/>
      <c r="AZ591" s="1"/>
    </row>
    <row r="592" spans="1:55" x14ac:dyDescent="0.3">
      <c r="A592" t="s">
        <v>2444</v>
      </c>
      <c r="B592" t="s">
        <v>27</v>
      </c>
      <c r="C592" t="s">
        <v>127</v>
      </c>
      <c r="D592" t="s">
        <v>28</v>
      </c>
      <c r="E592" t="s">
        <v>29</v>
      </c>
      <c r="F592" t="s">
        <v>152</v>
      </c>
      <c r="G592" t="s">
        <v>2445</v>
      </c>
      <c r="H592" s="5" t="s">
        <v>2446</v>
      </c>
      <c r="J592" t="s">
        <v>2447</v>
      </c>
      <c r="K592" t="s">
        <v>2203</v>
      </c>
      <c r="L592">
        <v>3008546</v>
      </c>
      <c r="M592">
        <v>21</v>
      </c>
      <c r="N592">
        <v>2961</v>
      </c>
      <c r="O592" t="s">
        <v>133</v>
      </c>
      <c r="P592">
        <v>0</v>
      </c>
      <c r="Q592">
        <v>0</v>
      </c>
      <c r="R592">
        <v>0</v>
      </c>
      <c r="S592" t="s">
        <v>134</v>
      </c>
      <c r="T592" t="s">
        <v>127</v>
      </c>
      <c r="U592" t="s">
        <v>127</v>
      </c>
      <c r="V592" s="1">
        <v>43900.041666666664</v>
      </c>
      <c r="W592" s="1">
        <v>43550.041666666664</v>
      </c>
      <c r="X592" t="s">
        <v>1444</v>
      </c>
      <c r="Z592">
        <v>2003</v>
      </c>
      <c r="AY592" s="1"/>
      <c r="AZ592" s="1"/>
    </row>
    <row r="593" spans="1:52" x14ac:dyDescent="0.3">
      <c r="A593" t="s">
        <v>2448</v>
      </c>
      <c r="B593" t="s">
        <v>27</v>
      </c>
      <c r="C593" t="s">
        <v>127</v>
      </c>
      <c r="D593" t="s">
        <v>28</v>
      </c>
      <c r="E593" t="s">
        <v>29</v>
      </c>
      <c r="F593" t="s">
        <v>152</v>
      </c>
      <c r="G593" t="s">
        <v>2449</v>
      </c>
      <c r="H593" s="5" t="s">
        <v>2450</v>
      </c>
      <c r="J593" t="s">
        <v>2451</v>
      </c>
      <c r="K593" t="s">
        <v>1556</v>
      </c>
      <c r="L593">
        <v>3026043</v>
      </c>
      <c r="M593">
        <v>15</v>
      </c>
      <c r="N593">
        <v>2981</v>
      </c>
      <c r="O593" t="s">
        <v>133</v>
      </c>
      <c r="P593">
        <v>0</v>
      </c>
      <c r="Q593">
        <v>0</v>
      </c>
      <c r="R593">
        <v>0</v>
      </c>
      <c r="S593" t="s">
        <v>134</v>
      </c>
      <c r="T593" t="s">
        <v>127</v>
      </c>
      <c r="U593" t="s">
        <v>127</v>
      </c>
      <c r="V593" s="1">
        <v>43550.041666666664</v>
      </c>
      <c r="W593" s="1">
        <v>43550.041666666664</v>
      </c>
      <c r="X593" t="s">
        <v>135</v>
      </c>
      <c r="Z593">
        <v>1987</v>
      </c>
      <c r="AY593" s="1"/>
      <c r="AZ593" s="1"/>
    </row>
    <row r="594" spans="1:52" x14ac:dyDescent="0.3">
      <c r="A594" t="s">
        <v>2452</v>
      </c>
      <c r="B594" t="s">
        <v>27</v>
      </c>
      <c r="C594" t="s">
        <v>127</v>
      </c>
      <c r="D594" t="s">
        <v>28</v>
      </c>
      <c r="E594" t="s">
        <v>29</v>
      </c>
      <c r="F594" t="s">
        <v>152</v>
      </c>
      <c r="G594" t="s">
        <v>2453</v>
      </c>
      <c r="H594" s="5" t="s">
        <v>2454</v>
      </c>
      <c r="J594" t="s">
        <v>2455</v>
      </c>
      <c r="K594" t="s">
        <v>1603</v>
      </c>
      <c r="L594">
        <v>3154196</v>
      </c>
      <c r="M594">
        <v>30</v>
      </c>
      <c r="N594">
        <v>3157</v>
      </c>
      <c r="O594" t="s">
        <v>133</v>
      </c>
      <c r="P594">
        <v>0</v>
      </c>
      <c r="Q594">
        <v>0</v>
      </c>
      <c r="R594">
        <v>0</v>
      </c>
      <c r="S594" t="s">
        <v>134</v>
      </c>
      <c r="T594" t="s">
        <v>127</v>
      </c>
      <c r="U594" t="s">
        <v>127</v>
      </c>
      <c r="V594" s="1">
        <v>43900.041666666664</v>
      </c>
      <c r="W594" s="1">
        <v>43550.041666666664</v>
      </c>
      <c r="X594" t="s">
        <v>135</v>
      </c>
      <c r="Y594" t="s">
        <v>1604</v>
      </c>
      <c r="Z594">
        <v>2001</v>
      </c>
      <c r="AY594" s="1"/>
      <c r="AZ594" s="1"/>
    </row>
    <row r="595" spans="1:52" x14ac:dyDescent="0.3">
      <c r="A595" t="s">
        <v>2456</v>
      </c>
      <c r="B595" t="s">
        <v>27</v>
      </c>
      <c r="C595" t="s">
        <v>127</v>
      </c>
      <c r="D595" t="s">
        <v>28</v>
      </c>
      <c r="E595" t="s">
        <v>29</v>
      </c>
      <c r="F595" t="s">
        <v>128</v>
      </c>
      <c r="G595" t="s">
        <v>2457</v>
      </c>
      <c r="H595" s="5" t="s">
        <v>2458</v>
      </c>
      <c r="J595" t="s">
        <v>2459</v>
      </c>
      <c r="K595" t="s">
        <v>132</v>
      </c>
      <c r="L595">
        <v>2991459</v>
      </c>
      <c r="M595">
        <v>18</v>
      </c>
      <c r="N595">
        <v>2965</v>
      </c>
      <c r="O595" t="s">
        <v>133</v>
      </c>
      <c r="P595">
        <v>0</v>
      </c>
      <c r="Q595">
        <v>0</v>
      </c>
      <c r="R595">
        <v>0</v>
      </c>
      <c r="S595" t="s">
        <v>134</v>
      </c>
      <c r="T595" t="s">
        <v>127</v>
      </c>
      <c r="U595" t="s">
        <v>127</v>
      </c>
      <c r="V595" s="1">
        <v>43550.041666666664</v>
      </c>
      <c r="W595" s="1">
        <v>43550.041666666664</v>
      </c>
      <c r="X595" t="s">
        <v>135</v>
      </c>
      <c r="Y595" t="s">
        <v>687</v>
      </c>
      <c r="Z595" s="2">
        <v>2014</v>
      </c>
      <c r="AY595" s="1"/>
      <c r="AZ595" s="1"/>
    </row>
    <row r="596" spans="1:52" x14ac:dyDescent="0.3">
      <c r="A596" t="s">
        <v>2460</v>
      </c>
      <c r="B596" t="s">
        <v>27</v>
      </c>
      <c r="C596" t="s">
        <v>127</v>
      </c>
      <c r="D596" t="s">
        <v>28</v>
      </c>
      <c r="E596" t="s">
        <v>29</v>
      </c>
      <c r="F596" t="s">
        <v>152</v>
      </c>
      <c r="G596" t="s">
        <v>2461</v>
      </c>
      <c r="H596" s="5" t="s">
        <v>2462</v>
      </c>
      <c r="J596" t="s">
        <v>2463</v>
      </c>
      <c r="K596" t="s">
        <v>2165</v>
      </c>
      <c r="L596">
        <v>3059482</v>
      </c>
      <c r="M596">
        <v>21</v>
      </c>
      <c r="N596">
        <v>3024</v>
      </c>
      <c r="O596" t="s">
        <v>133</v>
      </c>
      <c r="P596">
        <v>0</v>
      </c>
      <c r="Q596">
        <v>0</v>
      </c>
      <c r="R596">
        <v>0</v>
      </c>
      <c r="S596" t="s">
        <v>134</v>
      </c>
      <c r="T596" t="s">
        <v>127</v>
      </c>
      <c r="U596" t="s">
        <v>127</v>
      </c>
      <c r="V596" s="1">
        <v>43900.041666666664</v>
      </c>
      <c r="W596" s="1">
        <v>43550.041666666664</v>
      </c>
      <c r="X596" t="s">
        <v>135</v>
      </c>
      <c r="Y596" t="s">
        <v>157</v>
      </c>
      <c r="Z596">
        <v>2011</v>
      </c>
      <c r="AY596" s="1"/>
      <c r="AZ596" s="1"/>
    </row>
    <row r="597" spans="1:52" x14ac:dyDescent="0.3">
      <c r="A597" t="s">
        <v>2464</v>
      </c>
      <c r="B597" t="s">
        <v>27</v>
      </c>
      <c r="C597" t="s">
        <v>127</v>
      </c>
      <c r="D597" t="s">
        <v>28</v>
      </c>
      <c r="E597" t="s">
        <v>29</v>
      </c>
      <c r="F597" t="s">
        <v>152</v>
      </c>
      <c r="G597" t="s">
        <v>2465</v>
      </c>
      <c r="H597" s="5" t="s">
        <v>2466</v>
      </c>
      <c r="J597" t="s">
        <v>2467</v>
      </c>
      <c r="K597" t="s">
        <v>1598</v>
      </c>
      <c r="L597">
        <v>3130378</v>
      </c>
      <c r="M597">
        <v>30</v>
      </c>
      <c r="N597">
        <v>3141</v>
      </c>
      <c r="O597" t="s">
        <v>133</v>
      </c>
      <c r="P597">
        <v>0</v>
      </c>
      <c r="Q597">
        <v>0</v>
      </c>
      <c r="R597">
        <v>0</v>
      </c>
      <c r="S597" t="s">
        <v>134</v>
      </c>
      <c r="T597" t="s">
        <v>127</v>
      </c>
      <c r="U597" t="s">
        <v>127</v>
      </c>
      <c r="V597" s="1">
        <v>43550.041666666664</v>
      </c>
      <c r="W597" s="1">
        <v>43550.041666666664</v>
      </c>
      <c r="X597" t="s">
        <v>135</v>
      </c>
      <c r="Z597">
        <v>1994</v>
      </c>
      <c r="AY597" s="1"/>
      <c r="AZ597" s="1"/>
    </row>
    <row r="598" spans="1:52" x14ac:dyDescent="0.3">
      <c r="A598" t="s">
        <v>2468</v>
      </c>
      <c r="B598" t="s">
        <v>27</v>
      </c>
      <c r="C598" t="s">
        <v>127</v>
      </c>
      <c r="D598" t="s">
        <v>28</v>
      </c>
      <c r="E598" t="s">
        <v>29</v>
      </c>
      <c r="F598" t="s">
        <v>152</v>
      </c>
      <c r="G598" t="s">
        <v>2469</v>
      </c>
      <c r="H598" s="5" t="s">
        <v>2470</v>
      </c>
      <c r="J598" t="s">
        <v>2471</v>
      </c>
      <c r="K598" t="s">
        <v>1583</v>
      </c>
      <c r="L598">
        <v>3174619</v>
      </c>
      <c r="M598">
        <v>29</v>
      </c>
      <c r="N598">
        <v>3152</v>
      </c>
      <c r="O598" t="s">
        <v>133</v>
      </c>
      <c r="P598">
        <v>0</v>
      </c>
      <c r="Q598">
        <v>0</v>
      </c>
      <c r="R598">
        <v>0</v>
      </c>
      <c r="S598" t="s">
        <v>134</v>
      </c>
      <c r="T598" t="s">
        <v>127</v>
      </c>
      <c r="U598" t="s">
        <v>127</v>
      </c>
      <c r="V598" s="1">
        <v>43901.041666666664</v>
      </c>
      <c r="W598" s="1">
        <v>43550.041666666664</v>
      </c>
      <c r="X598" t="s">
        <v>1444</v>
      </c>
      <c r="Z598">
        <v>2010</v>
      </c>
      <c r="AY598" s="1"/>
      <c r="AZ598" s="1"/>
    </row>
    <row r="599" spans="1:52" x14ac:dyDescent="0.3">
      <c r="A599" t="s">
        <v>2472</v>
      </c>
      <c r="B599" t="s">
        <v>27</v>
      </c>
      <c r="C599" t="s">
        <v>127</v>
      </c>
      <c r="D599" t="s">
        <v>28</v>
      </c>
      <c r="E599" t="s">
        <v>29</v>
      </c>
      <c r="F599" t="s">
        <v>152</v>
      </c>
      <c r="G599" t="s">
        <v>2473</v>
      </c>
      <c r="H599" s="5" t="s">
        <v>2474</v>
      </c>
      <c r="J599" t="s">
        <v>2475</v>
      </c>
      <c r="K599" t="s">
        <v>580</v>
      </c>
      <c r="L599">
        <v>3208098</v>
      </c>
      <c r="M599">
        <v>30</v>
      </c>
      <c r="N599">
        <v>3216</v>
      </c>
      <c r="O599" t="s">
        <v>133</v>
      </c>
      <c r="P599">
        <v>0</v>
      </c>
      <c r="Q599">
        <v>0</v>
      </c>
      <c r="R599">
        <v>0</v>
      </c>
      <c r="S599" t="s">
        <v>134</v>
      </c>
      <c r="T599" t="s">
        <v>127</v>
      </c>
      <c r="U599" t="s">
        <v>127</v>
      </c>
      <c r="V599" s="1">
        <v>43901.041666666664</v>
      </c>
      <c r="W599" s="1">
        <v>43550.041666666664</v>
      </c>
      <c r="X599" t="s">
        <v>581</v>
      </c>
      <c r="Z599">
        <v>2009</v>
      </c>
      <c r="AY599" s="1"/>
      <c r="AZ599" s="1"/>
    </row>
    <row r="600" spans="1:52" x14ac:dyDescent="0.3">
      <c r="A600" t="s">
        <v>2476</v>
      </c>
      <c r="B600" t="s">
        <v>27</v>
      </c>
      <c r="C600" t="s">
        <v>127</v>
      </c>
      <c r="D600" t="s">
        <v>28</v>
      </c>
      <c r="E600" t="s">
        <v>29</v>
      </c>
      <c r="F600" t="s">
        <v>152</v>
      </c>
      <c r="G600" t="s">
        <v>2477</v>
      </c>
      <c r="H600" s="5" t="s">
        <v>2478</v>
      </c>
      <c r="J600" t="s">
        <v>2479</v>
      </c>
      <c r="K600" t="s">
        <v>2480</v>
      </c>
      <c r="L600">
        <v>2990100</v>
      </c>
      <c r="M600">
        <v>25</v>
      </c>
      <c r="N600">
        <v>2932</v>
      </c>
      <c r="O600" t="s">
        <v>133</v>
      </c>
      <c r="P600">
        <v>0</v>
      </c>
      <c r="Q600">
        <v>0</v>
      </c>
      <c r="R600">
        <v>0</v>
      </c>
      <c r="S600" t="s">
        <v>134</v>
      </c>
      <c r="T600" t="s">
        <v>127</v>
      </c>
      <c r="U600" t="s">
        <v>127</v>
      </c>
      <c r="V600" s="1">
        <v>43901.041666666664</v>
      </c>
      <c r="W600" s="1">
        <v>43550.041666666664</v>
      </c>
      <c r="X600" t="s">
        <v>1444</v>
      </c>
      <c r="Z600">
        <v>2003</v>
      </c>
      <c r="AY600" s="1"/>
      <c r="AZ600" s="1"/>
    </row>
    <row r="601" spans="1:52" x14ac:dyDescent="0.3">
      <c r="A601" t="s">
        <v>2481</v>
      </c>
      <c r="B601" t="s">
        <v>27</v>
      </c>
      <c r="C601" t="s">
        <v>127</v>
      </c>
      <c r="D601" t="s">
        <v>28</v>
      </c>
      <c r="E601" t="s">
        <v>29</v>
      </c>
      <c r="F601" t="s">
        <v>152</v>
      </c>
      <c r="G601" t="s">
        <v>2482</v>
      </c>
      <c r="H601" s="5" t="s">
        <v>2483</v>
      </c>
      <c r="J601" t="s">
        <v>2484</v>
      </c>
      <c r="K601" t="s">
        <v>2415</v>
      </c>
      <c r="L601">
        <v>3132604</v>
      </c>
      <c r="M601">
        <v>21</v>
      </c>
      <c r="N601">
        <v>3088</v>
      </c>
      <c r="O601" t="s">
        <v>133</v>
      </c>
      <c r="P601">
        <v>0</v>
      </c>
      <c r="Q601">
        <v>0</v>
      </c>
      <c r="R601">
        <v>0</v>
      </c>
      <c r="S601" t="s">
        <v>134</v>
      </c>
      <c r="T601" t="s">
        <v>127</v>
      </c>
      <c r="U601" t="s">
        <v>127</v>
      </c>
      <c r="V601" s="1">
        <v>43901.041666666664</v>
      </c>
      <c r="W601" s="1">
        <v>43550.041666666664</v>
      </c>
      <c r="X601" t="s">
        <v>1444</v>
      </c>
      <c r="Z601">
        <v>2007</v>
      </c>
      <c r="AY601" s="1"/>
      <c r="AZ601" s="1"/>
    </row>
    <row r="602" spans="1:52" x14ac:dyDescent="0.3">
      <c r="A602" t="s">
        <v>2485</v>
      </c>
      <c r="B602" t="s">
        <v>27</v>
      </c>
      <c r="C602" t="s">
        <v>127</v>
      </c>
      <c r="D602" t="s">
        <v>28</v>
      </c>
      <c r="E602" t="s">
        <v>29</v>
      </c>
      <c r="F602" t="s">
        <v>152</v>
      </c>
      <c r="G602" t="s">
        <v>2486</v>
      </c>
      <c r="H602" s="5" t="s">
        <v>2487</v>
      </c>
      <c r="J602" t="s">
        <v>2488</v>
      </c>
      <c r="K602" t="s">
        <v>2489</v>
      </c>
      <c r="L602">
        <v>3182040</v>
      </c>
      <c r="M602">
        <v>21</v>
      </c>
      <c r="N602">
        <v>3171</v>
      </c>
      <c r="O602" t="s">
        <v>133</v>
      </c>
      <c r="P602">
        <v>0</v>
      </c>
      <c r="Q602">
        <v>0</v>
      </c>
      <c r="R602">
        <v>0</v>
      </c>
      <c r="S602" t="s">
        <v>134</v>
      </c>
      <c r="T602" t="s">
        <v>127</v>
      </c>
      <c r="U602" t="s">
        <v>127</v>
      </c>
      <c r="V602" s="1">
        <v>43901.041666666664</v>
      </c>
      <c r="W602" s="1">
        <v>43550.041666666664</v>
      </c>
      <c r="X602" t="s">
        <v>204</v>
      </c>
      <c r="Z602">
        <v>2003</v>
      </c>
      <c r="AY602" s="1"/>
      <c r="AZ602" s="1"/>
    </row>
    <row r="603" spans="1:52" x14ac:dyDescent="0.3">
      <c r="A603" t="s">
        <v>2490</v>
      </c>
      <c r="B603" t="s">
        <v>27</v>
      </c>
      <c r="C603" t="s">
        <v>127</v>
      </c>
      <c r="D603" t="s">
        <v>28</v>
      </c>
      <c r="E603" t="s">
        <v>29</v>
      </c>
      <c r="F603" t="s">
        <v>152</v>
      </c>
      <c r="G603" t="s">
        <v>2491</v>
      </c>
      <c r="H603" s="5" t="s">
        <v>2492</v>
      </c>
      <c r="J603" t="s">
        <v>2493</v>
      </c>
      <c r="K603" t="s">
        <v>2494</v>
      </c>
      <c r="L603">
        <v>3040702</v>
      </c>
      <c r="M603">
        <v>28</v>
      </c>
      <c r="N603">
        <v>3045</v>
      </c>
      <c r="O603" t="s">
        <v>133</v>
      </c>
      <c r="P603">
        <v>0</v>
      </c>
      <c r="Q603">
        <v>0</v>
      </c>
      <c r="R603">
        <v>0</v>
      </c>
      <c r="S603" t="s">
        <v>134</v>
      </c>
      <c r="T603" t="s">
        <v>127</v>
      </c>
      <c r="U603" t="s">
        <v>127</v>
      </c>
      <c r="V603" s="1">
        <v>43901.041666666664</v>
      </c>
      <c r="W603" s="1">
        <v>43550.041666666664</v>
      </c>
      <c r="X603" t="s">
        <v>786</v>
      </c>
      <c r="Z603">
        <v>2010</v>
      </c>
      <c r="AY603" s="1"/>
      <c r="AZ603" s="1"/>
    </row>
    <row r="604" spans="1:52" x14ac:dyDescent="0.3">
      <c r="A604" t="s">
        <v>2495</v>
      </c>
      <c r="B604" t="s">
        <v>27</v>
      </c>
      <c r="C604" t="s">
        <v>127</v>
      </c>
      <c r="D604" t="s">
        <v>28</v>
      </c>
      <c r="E604" t="s">
        <v>29</v>
      </c>
      <c r="F604" t="s">
        <v>152</v>
      </c>
      <c r="G604" t="s">
        <v>2496</v>
      </c>
      <c r="H604" s="5" t="s">
        <v>2497</v>
      </c>
      <c r="J604" t="s">
        <v>2498</v>
      </c>
      <c r="K604" t="s">
        <v>1724</v>
      </c>
      <c r="L604">
        <v>3058972</v>
      </c>
      <c r="M604">
        <v>21</v>
      </c>
      <c r="N604">
        <v>3035</v>
      </c>
      <c r="O604" t="s">
        <v>133</v>
      </c>
      <c r="P604">
        <v>0</v>
      </c>
      <c r="Q604">
        <v>0</v>
      </c>
      <c r="R604">
        <v>0</v>
      </c>
      <c r="S604" t="s">
        <v>134</v>
      </c>
      <c r="T604" t="s">
        <v>127</v>
      </c>
      <c r="U604" t="s">
        <v>127</v>
      </c>
      <c r="V604" s="1">
        <v>43901.041666666664</v>
      </c>
      <c r="W604" s="1">
        <v>43550.041666666664</v>
      </c>
      <c r="X604" t="s">
        <v>1444</v>
      </c>
      <c r="Z604">
        <v>2001</v>
      </c>
      <c r="AY604" s="1"/>
      <c r="AZ604" s="1"/>
    </row>
    <row r="605" spans="1:52" x14ac:dyDescent="0.3">
      <c r="A605" s="3" t="s">
        <v>2499</v>
      </c>
      <c r="B605" s="3" t="s">
        <v>27</v>
      </c>
      <c r="C605" s="3" t="s">
        <v>127</v>
      </c>
      <c r="D605" s="3" t="s">
        <v>28</v>
      </c>
      <c r="E605" s="3" t="s">
        <v>29</v>
      </c>
      <c r="F605" s="3" t="s">
        <v>152</v>
      </c>
      <c r="G605" s="3" t="s">
        <v>2500</v>
      </c>
      <c r="H605" s="3"/>
      <c r="I605" s="3"/>
      <c r="J605" s="3" t="s">
        <v>2501</v>
      </c>
      <c r="K605" s="3" t="s">
        <v>2502</v>
      </c>
      <c r="L605" s="3">
        <v>3191606</v>
      </c>
      <c r="M605" s="3">
        <v>22</v>
      </c>
      <c r="N605" s="3">
        <v>3181</v>
      </c>
      <c r="O605" s="3" t="s">
        <v>133</v>
      </c>
      <c r="P605" s="3">
        <v>0</v>
      </c>
      <c r="Q605" s="3">
        <v>0</v>
      </c>
      <c r="R605" s="3">
        <v>0</v>
      </c>
      <c r="S605" s="3" t="s">
        <v>134</v>
      </c>
      <c r="T605" s="3" t="s">
        <v>127</v>
      </c>
      <c r="U605" s="3" t="s">
        <v>127</v>
      </c>
      <c r="V605" s="4">
        <v>43901.041666666664</v>
      </c>
      <c r="W605" s="4">
        <v>43550.041666666664</v>
      </c>
      <c r="X605" s="3"/>
      <c r="Y605" s="3"/>
      <c r="Z605" s="3"/>
      <c r="AY605" s="1"/>
      <c r="AZ605" s="1"/>
    </row>
    <row r="606" spans="1:52" x14ac:dyDescent="0.3">
      <c r="A606" t="s">
        <v>2503</v>
      </c>
      <c r="B606" t="s">
        <v>27</v>
      </c>
      <c r="C606" t="s">
        <v>127</v>
      </c>
      <c r="D606" t="s">
        <v>28</v>
      </c>
      <c r="E606" t="s">
        <v>29</v>
      </c>
      <c r="F606" t="s">
        <v>152</v>
      </c>
      <c r="G606" t="s">
        <v>2504</v>
      </c>
      <c r="H606" s="5" t="s">
        <v>2505</v>
      </c>
      <c r="J606" t="s">
        <v>2506</v>
      </c>
      <c r="K606" t="s">
        <v>209</v>
      </c>
      <c r="L606">
        <v>2954751</v>
      </c>
      <c r="M606">
        <v>16</v>
      </c>
      <c r="N606">
        <v>2930</v>
      </c>
      <c r="O606" t="s">
        <v>133</v>
      </c>
      <c r="P606">
        <v>0</v>
      </c>
      <c r="Q606">
        <v>0</v>
      </c>
      <c r="R606">
        <v>0</v>
      </c>
      <c r="S606" t="s">
        <v>134</v>
      </c>
      <c r="T606" t="s">
        <v>127</v>
      </c>
      <c r="U606" t="s">
        <v>127</v>
      </c>
      <c r="V606" s="1">
        <v>43901.041666666664</v>
      </c>
      <c r="W606" s="1">
        <v>43550.041666666664</v>
      </c>
      <c r="X606" t="s">
        <v>135</v>
      </c>
      <c r="Y606" t="s">
        <v>146</v>
      </c>
      <c r="Z606">
        <v>2017</v>
      </c>
      <c r="AY606" s="1"/>
      <c r="AZ606" s="1"/>
    </row>
    <row r="607" spans="1:52" x14ac:dyDescent="0.3">
      <c r="A607" t="s">
        <v>2507</v>
      </c>
      <c r="B607" t="s">
        <v>27</v>
      </c>
      <c r="C607" t="s">
        <v>127</v>
      </c>
      <c r="D607" t="s">
        <v>28</v>
      </c>
      <c r="E607" t="s">
        <v>29</v>
      </c>
      <c r="F607" t="s">
        <v>152</v>
      </c>
      <c r="G607" t="s">
        <v>2508</v>
      </c>
      <c r="H607" s="5" t="s">
        <v>2509</v>
      </c>
      <c r="J607" t="s">
        <v>2510</v>
      </c>
      <c r="K607" t="s">
        <v>132</v>
      </c>
      <c r="L607">
        <v>2994976</v>
      </c>
      <c r="M607">
        <v>20</v>
      </c>
      <c r="N607">
        <v>2937</v>
      </c>
      <c r="O607" t="s">
        <v>133</v>
      </c>
      <c r="P607">
        <v>0</v>
      </c>
      <c r="Q607">
        <v>0</v>
      </c>
      <c r="R607">
        <v>0</v>
      </c>
      <c r="S607" t="s">
        <v>134</v>
      </c>
      <c r="T607" t="s">
        <v>127</v>
      </c>
      <c r="U607" t="s">
        <v>127</v>
      </c>
      <c r="V607" s="1">
        <v>43550.041666666664</v>
      </c>
      <c r="W607" s="1">
        <v>43550.041666666664</v>
      </c>
      <c r="X607" t="s">
        <v>135</v>
      </c>
      <c r="Y607" t="s">
        <v>1024</v>
      </c>
      <c r="Z607">
        <v>2013</v>
      </c>
      <c r="AY607" s="1"/>
      <c r="AZ607" s="1"/>
    </row>
    <row r="608" spans="1:52" x14ac:dyDescent="0.3">
      <c r="A608" t="s">
        <v>2511</v>
      </c>
      <c r="B608" t="s">
        <v>27</v>
      </c>
      <c r="C608" t="s">
        <v>127</v>
      </c>
      <c r="D608" t="s">
        <v>28</v>
      </c>
      <c r="E608" t="s">
        <v>29</v>
      </c>
      <c r="F608" t="s">
        <v>128</v>
      </c>
      <c r="G608" t="s">
        <v>2512</v>
      </c>
      <c r="H608" s="5" t="s">
        <v>2513</v>
      </c>
      <c r="J608" t="s">
        <v>2514</v>
      </c>
      <c r="K608" t="s">
        <v>2515</v>
      </c>
      <c r="L608">
        <v>3111349</v>
      </c>
      <c r="M608">
        <v>29</v>
      </c>
      <c r="N608">
        <v>3119</v>
      </c>
      <c r="O608" t="s">
        <v>133</v>
      </c>
      <c r="P608">
        <v>0</v>
      </c>
      <c r="Q608">
        <v>0</v>
      </c>
      <c r="R608">
        <v>0</v>
      </c>
      <c r="S608" t="s">
        <v>134</v>
      </c>
      <c r="T608" t="s">
        <v>127</v>
      </c>
      <c r="U608" t="s">
        <v>127</v>
      </c>
      <c r="V608" s="1">
        <v>43550.041666666664</v>
      </c>
      <c r="W608" s="1">
        <v>43550.041666666664</v>
      </c>
      <c r="X608" t="s">
        <v>135</v>
      </c>
      <c r="Y608" t="s">
        <v>136</v>
      </c>
      <c r="Z608" s="2" t="s">
        <v>36</v>
      </c>
      <c r="AY608" s="1"/>
      <c r="AZ608" s="1"/>
    </row>
    <row r="609" spans="1:52" x14ac:dyDescent="0.3">
      <c r="A609" t="s">
        <v>2516</v>
      </c>
      <c r="B609" t="s">
        <v>27</v>
      </c>
      <c r="C609" t="s">
        <v>127</v>
      </c>
      <c r="D609" t="s">
        <v>28</v>
      </c>
      <c r="E609" t="s">
        <v>29</v>
      </c>
      <c r="F609" t="s">
        <v>128</v>
      </c>
      <c r="G609" t="s">
        <v>2517</v>
      </c>
      <c r="H609" s="5" t="s">
        <v>2518</v>
      </c>
      <c r="J609" t="s">
        <v>2519</v>
      </c>
      <c r="K609" t="s">
        <v>2515</v>
      </c>
      <c r="L609">
        <v>3152653</v>
      </c>
      <c r="M609">
        <v>25</v>
      </c>
      <c r="N609">
        <v>3147</v>
      </c>
      <c r="O609" t="s">
        <v>133</v>
      </c>
      <c r="P609">
        <v>0</v>
      </c>
      <c r="Q609">
        <v>0</v>
      </c>
      <c r="R609">
        <v>0</v>
      </c>
      <c r="S609" t="s">
        <v>134</v>
      </c>
      <c r="T609" t="s">
        <v>127</v>
      </c>
      <c r="U609" t="s">
        <v>127</v>
      </c>
      <c r="V609" s="1">
        <v>43550.041666666664</v>
      </c>
      <c r="W609" s="1">
        <v>43550.041666666664</v>
      </c>
      <c r="X609" t="s">
        <v>135</v>
      </c>
      <c r="Y609" t="s">
        <v>136</v>
      </c>
      <c r="Z609" s="2" t="s">
        <v>36</v>
      </c>
      <c r="AY609" s="1"/>
      <c r="AZ609" s="1"/>
    </row>
    <row r="610" spans="1:52" x14ac:dyDescent="0.3">
      <c r="A610" t="s">
        <v>2520</v>
      </c>
      <c r="B610" t="s">
        <v>27</v>
      </c>
      <c r="C610" t="s">
        <v>127</v>
      </c>
      <c r="D610" t="s">
        <v>28</v>
      </c>
      <c r="E610" t="s">
        <v>29</v>
      </c>
      <c r="F610" t="s">
        <v>152</v>
      </c>
      <c r="G610" t="s">
        <v>2521</v>
      </c>
      <c r="H610" s="5" t="s">
        <v>2522</v>
      </c>
      <c r="J610" t="s">
        <v>2523</v>
      </c>
      <c r="K610" t="s">
        <v>132</v>
      </c>
      <c r="L610">
        <v>3209162</v>
      </c>
      <c r="M610">
        <v>62</v>
      </c>
      <c r="N610">
        <v>3189</v>
      </c>
      <c r="O610" t="s">
        <v>133</v>
      </c>
      <c r="P610">
        <v>0</v>
      </c>
      <c r="Q610">
        <v>0</v>
      </c>
      <c r="R610">
        <v>0</v>
      </c>
      <c r="S610" t="s">
        <v>134</v>
      </c>
      <c r="T610" t="s">
        <v>127</v>
      </c>
      <c r="U610" t="s">
        <v>127</v>
      </c>
      <c r="V610" s="1">
        <v>43901.041666666664</v>
      </c>
      <c r="W610" s="1">
        <v>43550.041666666664</v>
      </c>
      <c r="X610" t="s">
        <v>135</v>
      </c>
      <c r="Y610" t="s">
        <v>478</v>
      </c>
      <c r="Z610">
        <v>2018</v>
      </c>
      <c r="AY610" s="1"/>
      <c r="AZ610" s="1"/>
    </row>
    <row r="611" spans="1:52" x14ac:dyDescent="0.3">
      <c r="A611" t="s">
        <v>2524</v>
      </c>
      <c r="B611" t="s">
        <v>27</v>
      </c>
      <c r="C611" t="s">
        <v>127</v>
      </c>
      <c r="D611" t="s">
        <v>28</v>
      </c>
      <c r="E611" t="s">
        <v>29</v>
      </c>
      <c r="F611" t="s">
        <v>152</v>
      </c>
      <c r="G611" t="s">
        <v>2525</v>
      </c>
      <c r="H611" s="5" t="s">
        <v>2526</v>
      </c>
      <c r="J611" t="s">
        <v>2527</v>
      </c>
      <c r="K611" t="s">
        <v>132</v>
      </c>
      <c r="L611">
        <v>3224788</v>
      </c>
      <c r="M611">
        <v>40</v>
      </c>
      <c r="N611">
        <v>3210</v>
      </c>
      <c r="O611" t="s">
        <v>133</v>
      </c>
      <c r="P611">
        <v>0</v>
      </c>
      <c r="Q611">
        <v>0</v>
      </c>
      <c r="R611">
        <v>0</v>
      </c>
      <c r="S611" t="s">
        <v>134</v>
      </c>
      <c r="T611" t="s">
        <v>127</v>
      </c>
      <c r="U611" t="s">
        <v>127</v>
      </c>
      <c r="V611" s="1">
        <v>43901.041666666664</v>
      </c>
      <c r="W611" s="1">
        <v>43550.041666666664</v>
      </c>
      <c r="X611" t="s">
        <v>135</v>
      </c>
      <c r="Y611" t="s">
        <v>478</v>
      </c>
      <c r="Z611">
        <v>2018</v>
      </c>
      <c r="AY611" s="1"/>
      <c r="AZ611" s="1"/>
    </row>
    <row r="612" spans="1:52" x14ac:dyDescent="0.3">
      <c r="A612" t="s">
        <v>2528</v>
      </c>
      <c r="B612" t="s">
        <v>27</v>
      </c>
      <c r="C612" t="s">
        <v>127</v>
      </c>
      <c r="D612" t="s">
        <v>28</v>
      </c>
      <c r="E612" t="s">
        <v>29</v>
      </c>
      <c r="F612" t="s">
        <v>152</v>
      </c>
      <c r="G612" t="s">
        <v>2529</v>
      </c>
      <c r="H612" s="5" t="s">
        <v>2530</v>
      </c>
      <c r="J612" t="s">
        <v>2531</v>
      </c>
      <c r="K612" t="s">
        <v>1841</v>
      </c>
      <c r="L612">
        <v>3034985</v>
      </c>
      <c r="M612">
        <v>34</v>
      </c>
      <c r="N612">
        <v>3029</v>
      </c>
      <c r="O612" t="s">
        <v>133</v>
      </c>
      <c r="P612">
        <v>0</v>
      </c>
      <c r="Q612">
        <v>0</v>
      </c>
      <c r="R612">
        <v>0</v>
      </c>
      <c r="S612" t="s">
        <v>134</v>
      </c>
      <c r="T612" t="s">
        <v>127</v>
      </c>
      <c r="U612" t="s">
        <v>127</v>
      </c>
      <c r="V612" s="1">
        <v>43901.041666666664</v>
      </c>
      <c r="W612" s="1">
        <v>43550.041666666664</v>
      </c>
      <c r="X612" t="s">
        <v>1816</v>
      </c>
      <c r="Z612">
        <v>2002</v>
      </c>
      <c r="AY612" s="1"/>
      <c r="AZ612" s="1"/>
    </row>
    <row r="613" spans="1:52" x14ac:dyDescent="0.3">
      <c r="A613" t="s">
        <v>2532</v>
      </c>
      <c r="B613" t="s">
        <v>27</v>
      </c>
      <c r="C613" t="s">
        <v>127</v>
      </c>
      <c r="D613" t="s">
        <v>28</v>
      </c>
      <c r="E613" t="s">
        <v>29</v>
      </c>
      <c r="F613" t="s">
        <v>152</v>
      </c>
      <c r="G613" t="s">
        <v>2533</v>
      </c>
      <c r="H613" s="5" t="s">
        <v>2534</v>
      </c>
      <c r="J613" t="s">
        <v>2535</v>
      </c>
      <c r="K613" t="s">
        <v>2536</v>
      </c>
      <c r="L613">
        <v>3056840</v>
      </c>
      <c r="M613">
        <v>39</v>
      </c>
      <c r="N613">
        <v>3051</v>
      </c>
      <c r="O613" t="s">
        <v>133</v>
      </c>
      <c r="P613">
        <v>0</v>
      </c>
      <c r="Q613">
        <v>0</v>
      </c>
      <c r="R613">
        <v>0</v>
      </c>
      <c r="S613" t="s">
        <v>134</v>
      </c>
      <c r="T613" t="s">
        <v>127</v>
      </c>
      <c r="U613" t="s">
        <v>127</v>
      </c>
      <c r="V613" s="1">
        <v>43901.041666666664</v>
      </c>
      <c r="W613" s="1">
        <v>43550.041666666664</v>
      </c>
      <c r="X613" t="s">
        <v>204</v>
      </c>
      <c r="Z613">
        <v>2006</v>
      </c>
      <c r="AY613" s="1"/>
      <c r="AZ613" s="1"/>
    </row>
    <row r="614" spans="1:52" x14ac:dyDescent="0.3">
      <c r="A614" t="s">
        <v>2537</v>
      </c>
      <c r="B614" t="s">
        <v>27</v>
      </c>
      <c r="C614" t="s">
        <v>127</v>
      </c>
      <c r="D614" t="s">
        <v>28</v>
      </c>
      <c r="E614" t="s">
        <v>29</v>
      </c>
      <c r="F614" t="s">
        <v>152</v>
      </c>
      <c r="G614" t="s">
        <v>2538</v>
      </c>
      <c r="H614" s="5" t="s">
        <v>2539</v>
      </c>
      <c r="J614" t="s">
        <v>2540</v>
      </c>
      <c r="K614" t="s">
        <v>2536</v>
      </c>
      <c r="L614">
        <v>3062184</v>
      </c>
      <c r="M614">
        <v>38</v>
      </c>
      <c r="N614">
        <v>3062</v>
      </c>
      <c r="O614" t="s">
        <v>133</v>
      </c>
      <c r="P614">
        <v>0</v>
      </c>
      <c r="Q614">
        <v>0</v>
      </c>
      <c r="R614">
        <v>0</v>
      </c>
      <c r="S614" t="s">
        <v>134</v>
      </c>
      <c r="T614" t="s">
        <v>127</v>
      </c>
      <c r="U614" t="s">
        <v>127</v>
      </c>
      <c r="V614" s="1">
        <v>43901.041666666664</v>
      </c>
      <c r="W614" s="1">
        <v>43550.041666666664</v>
      </c>
      <c r="X614" t="s">
        <v>204</v>
      </c>
      <c r="Z614">
        <v>2005</v>
      </c>
      <c r="AY614" s="1"/>
      <c r="AZ614" s="1"/>
    </row>
    <row r="615" spans="1:52" x14ac:dyDescent="0.3">
      <c r="A615" t="s">
        <v>2541</v>
      </c>
      <c r="B615" t="s">
        <v>27</v>
      </c>
      <c r="C615" t="s">
        <v>127</v>
      </c>
      <c r="D615" t="s">
        <v>28</v>
      </c>
      <c r="E615" t="s">
        <v>29</v>
      </c>
      <c r="F615" t="s">
        <v>152</v>
      </c>
      <c r="G615" t="s">
        <v>2542</v>
      </c>
      <c r="H615" s="5" t="s">
        <v>2543</v>
      </c>
      <c r="J615" t="s">
        <v>2544</v>
      </c>
      <c r="K615" t="s">
        <v>132</v>
      </c>
      <c r="L615">
        <v>2978847</v>
      </c>
      <c r="M615">
        <v>16</v>
      </c>
      <c r="N615">
        <v>2924</v>
      </c>
      <c r="O615" t="s">
        <v>133</v>
      </c>
      <c r="P615">
        <v>0</v>
      </c>
      <c r="Q615">
        <v>0</v>
      </c>
      <c r="R615">
        <v>0</v>
      </c>
      <c r="S615" t="s">
        <v>134</v>
      </c>
      <c r="T615" t="s">
        <v>127</v>
      </c>
      <c r="U615" t="s">
        <v>127</v>
      </c>
      <c r="V615" s="1">
        <v>43544.041666666664</v>
      </c>
      <c r="W615" s="1">
        <v>43544.041666666664</v>
      </c>
      <c r="X615" t="s">
        <v>135</v>
      </c>
      <c r="Y615" t="s">
        <v>1024</v>
      </c>
      <c r="Z615">
        <v>2013</v>
      </c>
      <c r="AY615" s="1"/>
      <c r="AZ615" s="1"/>
    </row>
    <row r="616" spans="1:52" s="8" customFormat="1" x14ac:dyDescent="0.3">
      <c r="A616" s="8" t="s">
        <v>2545</v>
      </c>
      <c r="B616" s="8" t="s">
        <v>27</v>
      </c>
      <c r="C616" s="8" t="s">
        <v>127</v>
      </c>
      <c r="D616" s="8" t="s">
        <v>28</v>
      </c>
      <c r="E616" s="8" t="s">
        <v>29</v>
      </c>
      <c r="F616" s="8" t="s">
        <v>152</v>
      </c>
      <c r="G616" s="8" t="s">
        <v>2546</v>
      </c>
      <c r="H616" s="8" t="s">
        <v>2547</v>
      </c>
      <c r="J616" s="8" t="s">
        <v>2548</v>
      </c>
      <c r="K616" s="8" t="s">
        <v>132</v>
      </c>
      <c r="L616" s="8">
        <v>2962604</v>
      </c>
      <c r="M616" s="8">
        <v>19</v>
      </c>
      <c r="N616" s="8">
        <v>2894</v>
      </c>
      <c r="O616" s="8" t="s">
        <v>133</v>
      </c>
      <c r="P616" s="8">
        <v>0</v>
      </c>
      <c r="Q616" s="8">
        <v>0</v>
      </c>
      <c r="R616" s="8">
        <v>0</v>
      </c>
      <c r="S616" s="8" t="s">
        <v>134</v>
      </c>
      <c r="T616" s="8" t="s">
        <v>127</v>
      </c>
      <c r="U616" s="8" t="s">
        <v>127</v>
      </c>
      <c r="V616" s="10">
        <v>43899.041666666664</v>
      </c>
      <c r="W616" s="10">
        <v>43504.041666666664</v>
      </c>
      <c r="X616" s="8" t="s">
        <v>135</v>
      </c>
      <c r="Z616" s="8">
        <v>2010</v>
      </c>
      <c r="AY616" s="10"/>
      <c r="AZ616" s="10"/>
    </row>
    <row r="617" spans="1:52" s="8" customFormat="1" x14ac:dyDescent="0.3">
      <c r="A617" s="8" t="s">
        <v>2545</v>
      </c>
      <c r="B617" s="8" t="s">
        <v>27</v>
      </c>
      <c r="C617" s="8" t="s">
        <v>127</v>
      </c>
      <c r="D617" s="8" t="s">
        <v>28</v>
      </c>
      <c r="E617" s="8" t="s">
        <v>29</v>
      </c>
      <c r="F617" s="8" t="s">
        <v>152</v>
      </c>
      <c r="G617" s="8" t="s">
        <v>2546</v>
      </c>
      <c r="H617" s="8" t="s">
        <v>2549</v>
      </c>
      <c r="J617" s="8" t="s">
        <v>2548</v>
      </c>
      <c r="K617" s="8" t="s">
        <v>132</v>
      </c>
      <c r="L617" s="8">
        <v>2962604</v>
      </c>
      <c r="M617" s="8">
        <v>19</v>
      </c>
      <c r="N617" s="8">
        <v>2894</v>
      </c>
      <c r="O617" s="8" t="s">
        <v>133</v>
      </c>
      <c r="P617" s="8">
        <v>0</v>
      </c>
      <c r="Q617" s="8">
        <v>0</v>
      </c>
      <c r="R617" s="8">
        <v>0</v>
      </c>
      <c r="S617" s="8" t="s">
        <v>134</v>
      </c>
      <c r="T617" s="8" t="s">
        <v>127</v>
      </c>
      <c r="U617" s="8" t="s">
        <v>127</v>
      </c>
      <c r="V617" s="10">
        <v>43899.041666666664</v>
      </c>
      <c r="W617" s="10">
        <v>43504.041666666664</v>
      </c>
      <c r="X617" s="8" t="s">
        <v>135</v>
      </c>
      <c r="Z617" s="8">
        <v>2010</v>
      </c>
      <c r="AY617" s="10"/>
      <c r="AZ617" s="10"/>
    </row>
    <row r="618" spans="1:52" x14ac:dyDescent="0.3">
      <c r="A618" t="s">
        <v>2550</v>
      </c>
      <c r="B618" t="s">
        <v>27</v>
      </c>
      <c r="C618" t="s">
        <v>127</v>
      </c>
      <c r="D618" t="s">
        <v>28</v>
      </c>
      <c r="E618" t="s">
        <v>29</v>
      </c>
      <c r="F618" t="s">
        <v>152</v>
      </c>
      <c r="G618" t="s">
        <v>2551</v>
      </c>
      <c r="H618" s="5" t="s">
        <v>2552</v>
      </c>
      <c r="J618" t="s">
        <v>2553</v>
      </c>
      <c r="K618" t="s">
        <v>2554</v>
      </c>
      <c r="L618">
        <v>3039395</v>
      </c>
      <c r="M618">
        <v>17</v>
      </c>
      <c r="N618">
        <v>2999</v>
      </c>
      <c r="O618" t="s">
        <v>133</v>
      </c>
      <c r="P618">
        <v>0</v>
      </c>
      <c r="Q618">
        <v>0</v>
      </c>
      <c r="R618">
        <v>0</v>
      </c>
      <c r="S618" t="s">
        <v>134</v>
      </c>
      <c r="T618" t="s">
        <v>127</v>
      </c>
      <c r="U618" t="s">
        <v>127</v>
      </c>
      <c r="V618" s="1">
        <v>43899.041666666664</v>
      </c>
      <c r="W618" s="1">
        <v>43502.041666666664</v>
      </c>
      <c r="X618" t="s">
        <v>1444</v>
      </c>
      <c r="Z618">
        <v>2007</v>
      </c>
      <c r="AY618" s="1"/>
      <c r="AZ618" s="1"/>
    </row>
    <row r="619" spans="1:52" x14ac:dyDescent="0.3">
      <c r="A619" t="s">
        <v>2555</v>
      </c>
      <c r="B619" t="s">
        <v>27</v>
      </c>
      <c r="C619" t="s">
        <v>127</v>
      </c>
      <c r="D619" t="s">
        <v>28</v>
      </c>
      <c r="E619" t="s">
        <v>29</v>
      </c>
      <c r="F619" t="s">
        <v>152</v>
      </c>
      <c r="G619" t="s">
        <v>2556</v>
      </c>
      <c r="H619" s="5" t="s">
        <v>2557</v>
      </c>
      <c r="J619" t="s">
        <v>2558</v>
      </c>
      <c r="K619" t="s">
        <v>2559</v>
      </c>
      <c r="L619">
        <v>3082758</v>
      </c>
      <c r="M619">
        <v>20</v>
      </c>
      <c r="N619">
        <v>3063</v>
      </c>
      <c r="O619" t="s">
        <v>133</v>
      </c>
      <c r="P619">
        <v>0</v>
      </c>
      <c r="Q619">
        <v>0</v>
      </c>
      <c r="R619">
        <v>0</v>
      </c>
      <c r="S619" t="s">
        <v>134</v>
      </c>
      <c r="T619" t="s">
        <v>127</v>
      </c>
      <c r="U619" t="s">
        <v>127</v>
      </c>
      <c r="V619" s="1">
        <v>43899.041666666664</v>
      </c>
      <c r="W619" s="1">
        <v>43502.041666666664</v>
      </c>
      <c r="X619" t="s">
        <v>1444</v>
      </c>
      <c r="Z619">
        <v>2007</v>
      </c>
      <c r="AY619" s="1"/>
      <c r="AZ619" s="1"/>
    </row>
    <row r="620" spans="1:52" x14ac:dyDescent="0.3">
      <c r="A620" t="s">
        <v>2560</v>
      </c>
      <c r="B620" t="s">
        <v>27</v>
      </c>
      <c r="C620" t="s">
        <v>127</v>
      </c>
      <c r="D620" t="s">
        <v>28</v>
      </c>
      <c r="E620" t="s">
        <v>29</v>
      </c>
      <c r="F620" t="s">
        <v>152</v>
      </c>
      <c r="G620" t="s">
        <v>2561</v>
      </c>
      <c r="H620" s="5" t="s">
        <v>2562</v>
      </c>
      <c r="J620" t="s">
        <v>2563</v>
      </c>
      <c r="K620" t="s">
        <v>2554</v>
      </c>
      <c r="L620">
        <v>3041220</v>
      </c>
      <c r="M620">
        <v>18</v>
      </c>
      <c r="N620">
        <v>3005</v>
      </c>
      <c r="O620" t="s">
        <v>133</v>
      </c>
      <c r="P620">
        <v>0</v>
      </c>
      <c r="Q620">
        <v>0</v>
      </c>
      <c r="R620">
        <v>0</v>
      </c>
      <c r="S620" t="s">
        <v>134</v>
      </c>
      <c r="T620" t="s">
        <v>127</v>
      </c>
      <c r="U620" t="s">
        <v>127</v>
      </c>
      <c r="V620" s="1">
        <v>43899.041666666664</v>
      </c>
      <c r="W620" s="1">
        <v>43502.041666666664</v>
      </c>
      <c r="X620" t="s">
        <v>1444</v>
      </c>
      <c r="Z620">
        <v>2007</v>
      </c>
      <c r="AY620" s="1"/>
      <c r="AZ620" s="1"/>
    </row>
    <row r="621" spans="1:52" x14ac:dyDescent="0.3">
      <c r="A621" s="3" t="s">
        <v>2564</v>
      </c>
      <c r="B621" s="3" t="s">
        <v>27</v>
      </c>
      <c r="C621" s="3" t="s">
        <v>127</v>
      </c>
      <c r="D621" s="3" t="s">
        <v>28</v>
      </c>
      <c r="E621" s="3" t="s">
        <v>29</v>
      </c>
      <c r="F621" s="3" t="s">
        <v>152</v>
      </c>
      <c r="G621" s="3" t="s">
        <v>2565</v>
      </c>
      <c r="H621" s="3"/>
      <c r="I621" s="3"/>
      <c r="J621" s="3" t="s">
        <v>2566</v>
      </c>
      <c r="K621" s="3" t="s">
        <v>2169</v>
      </c>
      <c r="L621" s="3">
        <v>3183858</v>
      </c>
      <c r="M621" s="3">
        <v>23</v>
      </c>
      <c r="N621" s="3">
        <v>3144</v>
      </c>
      <c r="O621" s="3" t="s">
        <v>133</v>
      </c>
      <c r="P621" s="3">
        <v>0</v>
      </c>
      <c r="Q621" s="3">
        <v>0</v>
      </c>
      <c r="R621" s="3">
        <v>0</v>
      </c>
      <c r="S621" s="3" t="s">
        <v>134</v>
      </c>
      <c r="T621" s="3" t="s">
        <v>127</v>
      </c>
      <c r="U621" s="3" t="s">
        <v>127</v>
      </c>
      <c r="V621" s="4">
        <v>43899.041666666664</v>
      </c>
      <c r="W621" s="4">
        <v>43502.041666666664</v>
      </c>
      <c r="X621" s="3"/>
      <c r="Y621" s="3"/>
      <c r="Z621" s="3"/>
      <c r="AY621" s="1"/>
      <c r="AZ621" s="1"/>
    </row>
    <row r="622" spans="1:52" x14ac:dyDescent="0.3">
      <c r="A622" s="3" t="s">
        <v>2567</v>
      </c>
      <c r="B622" s="3" t="s">
        <v>27</v>
      </c>
      <c r="C622" s="3" t="s">
        <v>127</v>
      </c>
      <c r="D622" s="3" t="s">
        <v>28</v>
      </c>
      <c r="E622" s="3" t="s">
        <v>29</v>
      </c>
      <c r="F622" s="3" t="s">
        <v>152</v>
      </c>
      <c r="G622" s="3" t="s">
        <v>2568</v>
      </c>
      <c r="H622" s="3"/>
      <c r="I622" s="3"/>
      <c r="J622" s="3" t="s">
        <v>2569</v>
      </c>
      <c r="K622" s="3" t="s">
        <v>2570</v>
      </c>
      <c r="L622" s="3">
        <v>3029587</v>
      </c>
      <c r="M622" s="3">
        <v>32</v>
      </c>
      <c r="N622" s="3">
        <v>3029</v>
      </c>
      <c r="O622" s="3" t="s">
        <v>133</v>
      </c>
      <c r="P622" s="3">
        <v>0</v>
      </c>
      <c r="Q622" s="3">
        <v>0</v>
      </c>
      <c r="R622" s="3">
        <v>0</v>
      </c>
      <c r="S622" s="3" t="s">
        <v>134</v>
      </c>
      <c r="T622" s="3" t="s">
        <v>127</v>
      </c>
      <c r="U622" s="3" t="s">
        <v>127</v>
      </c>
      <c r="V622" s="4">
        <v>43899.041666666664</v>
      </c>
      <c r="W622" s="4">
        <v>43497.041666666664</v>
      </c>
      <c r="X622" s="3"/>
      <c r="Y622" s="3"/>
      <c r="Z622" s="3"/>
      <c r="AY622" s="1"/>
      <c r="AZ622" s="1"/>
    </row>
    <row r="623" spans="1:52" x14ac:dyDescent="0.3">
      <c r="A623" t="s">
        <v>2571</v>
      </c>
      <c r="B623" t="s">
        <v>27</v>
      </c>
      <c r="C623" t="s">
        <v>127</v>
      </c>
      <c r="D623" t="s">
        <v>28</v>
      </c>
      <c r="E623" t="s">
        <v>29</v>
      </c>
      <c r="F623" t="s">
        <v>152</v>
      </c>
      <c r="G623" t="s">
        <v>2572</v>
      </c>
      <c r="H623" s="5" t="s">
        <v>2573</v>
      </c>
      <c r="J623" t="s">
        <v>2574</v>
      </c>
      <c r="K623" t="s">
        <v>2575</v>
      </c>
      <c r="L623">
        <v>3052194</v>
      </c>
      <c r="M623">
        <v>25</v>
      </c>
      <c r="N623">
        <v>3049</v>
      </c>
      <c r="O623" t="s">
        <v>133</v>
      </c>
      <c r="P623">
        <v>0</v>
      </c>
      <c r="Q623">
        <v>0</v>
      </c>
      <c r="R623">
        <v>0</v>
      </c>
      <c r="S623" t="s">
        <v>134</v>
      </c>
      <c r="T623" t="s">
        <v>127</v>
      </c>
      <c r="U623" t="s">
        <v>127</v>
      </c>
      <c r="V623" s="1">
        <v>43899.041666666664</v>
      </c>
      <c r="W623" s="1">
        <v>43497.041666666664</v>
      </c>
      <c r="X623" t="s">
        <v>1816</v>
      </c>
      <c r="Z623">
        <v>2002</v>
      </c>
      <c r="AY623" s="1"/>
      <c r="AZ623" s="1"/>
    </row>
    <row r="624" spans="1:52" x14ac:dyDescent="0.3">
      <c r="A624" t="s">
        <v>2576</v>
      </c>
      <c r="B624" t="s">
        <v>27</v>
      </c>
      <c r="C624" t="s">
        <v>127</v>
      </c>
      <c r="D624" t="s">
        <v>28</v>
      </c>
      <c r="E624" t="s">
        <v>29</v>
      </c>
      <c r="F624" t="s">
        <v>152</v>
      </c>
      <c r="G624" t="s">
        <v>2577</v>
      </c>
      <c r="H624" s="5" t="s">
        <v>2578</v>
      </c>
      <c r="J624" t="s">
        <v>2579</v>
      </c>
      <c r="K624" t="s">
        <v>2286</v>
      </c>
      <c r="L624">
        <v>2908244</v>
      </c>
      <c r="M624">
        <v>14</v>
      </c>
      <c r="N624">
        <v>2863</v>
      </c>
      <c r="O624" t="s">
        <v>133</v>
      </c>
      <c r="P624">
        <v>0</v>
      </c>
      <c r="Q624">
        <v>0</v>
      </c>
      <c r="R624">
        <v>0</v>
      </c>
      <c r="S624" t="s">
        <v>134</v>
      </c>
      <c r="T624" t="s">
        <v>127</v>
      </c>
      <c r="U624" s="1" t="s">
        <v>127</v>
      </c>
      <c r="V624" s="1">
        <v>43906.041666666664</v>
      </c>
      <c r="W624" s="1">
        <v>43440.041666666664</v>
      </c>
      <c r="X624" t="s">
        <v>135</v>
      </c>
      <c r="Y624" t="s">
        <v>478</v>
      </c>
      <c r="Z624">
        <v>2009</v>
      </c>
      <c r="AY624" s="1"/>
      <c r="AZ624" s="1"/>
    </row>
    <row r="625" spans="1:52" x14ac:dyDescent="0.3">
      <c r="A625" t="s">
        <v>2580</v>
      </c>
      <c r="B625" t="s">
        <v>27</v>
      </c>
      <c r="C625" t="s">
        <v>127</v>
      </c>
      <c r="D625" t="s">
        <v>28</v>
      </c>
      <c r="E625" t="s">
        <v>29</v>
      </c>
      <c r="F625" t="s">
        <v>2581</v>
      </c>
      <c r="G625" s="11" t="s">
        <v>2582</v>
      </c>
      <c r="H625" s="11"/>
      <c r="I625" s="5" t="s">
        <v>2583</v>
      </c>
      <c r="J625" t="s">
        <v>2584</v>
      </c>
      <c r="K625" t="s">
        <v>132</v>
      </c>
      <c r="L625">
        <v>0</v>
      </c>
      <c r="M625">
        <v>0</v>
      </c>
      <c r="N625">
        <v>0</v>
      </c>
      <c r="O625" t="s">
        <v>134</v>
      </c>
      <c r="P625">
        <v>0</v>
      </c>
      <c r="Q625">
        <v>0</v>
      </c>
      <c r="R625">
        <v>0</v>
      </c>
      <c r="S625" t="s">
        <v>134</v>
      </c>
      <c r="T625" t="s">
        <v>2585</v>
      </c>
      <c r="U625" t="s">
        <v>127</v>
      </c>
      <c r="V625" s="1">
        <v>44057.083333333336</v>
      </c>
      <c r="W625" s="1">
        <v>43405.041666666664</v>
      </c>
      <c r="X625" t="s">
        <v>251</v>
      </c>
      <c r="Z625">
        <v>2012</v>
      </c>
      <c r="AY625" s="1"/>
      <c r="AZ625" s="1"/>
    </row>
    <row r="626" spans="1:52" x14ac:dyDescent="0.3">
      <c r="A626" t="s">
        <v>2586</v>
      </c>
      <c r="B626" t="s">
        <v>27</v>
      </c>
      <c r="C626" t="s">
        <v>127</v>
      </c>
      <c r="D626" t="s">
        <v>28</v>
      </c>
      <c r="E626" t="s">
        <v>29</v>
      </c>
      <c r="F626" t="s">
        <v>2581</v>
      </c>
      <c r="G626" s="11" t="s">
        <v>2587</v>
      </c>
      <c r="H626" s="11"/>
      <c r="I626" s="5" t="s">
        <v>2588</v>
      </c>
      <c r="J626" t="s">
        <v>2589</v>
      </c>
      <c r="K626" t="s">
        <v>132</v>
      </c>
      <c r="L626">
        <v>0</v>
      </c>
      <c r="M626">
        <v>0</v>
      </c>
      <c r="N626">
        <v>0</v>
      </c>
      <c r="O626" t="s">
        <v>134</v>
      </c>
      <c r="P626">
        <v>0</v>
      </c>
      <c r="Q626">
        <v>0</v>
      </c>
      <c r="R626">
        <v>0</v>
      </c>
      <c r="S626" t="s">
        <v>134</v>
      </c>
      <c r="T626" t="s">
        <v>2590</v>
      </c>
      <c r="U626" t="s">
        <v>127</v>
      </c>
      <c r="V626" s="1">
        <v>44057.083333333336</v>
      </c>
      <c r="W626" s="1">
        <v>43405.041666666664</v>
      </c>
      <c r="X626" t="s">
        <v>251</v>
      </c>
      <c r="Z626">
        <v>2012</v>
      </c>
      <c r="AY626" s="1"/>
      <c r="AZ626" s="1"/>
    </row>
    <row r="627" spans="1:52" x14ac:dyDescent="0.3">
      <c r="A627" s="3" t="s">
        <v>2591</v>
      </c>
      <c r="B627" s="3" t="s">
        <v>27</v>
      </c>
      <c r="C627" s="3" t="s">
        <v>127</v>
      </c>
      <c r="D627" s="3" t="s">
        <v>28</v>
      </c>
      <c r="E627" s="3" t="s">
        <v>29</v>
      </c>
      <c r="F627" s="3" t="s">
        <v>152</v>
      </c>
      <c r="G627" s="3" t="s">
        <v>2592</v>
      </c>
      <c r="H627" s="3"/>
      <c r="I627" s="3"/>
      <c r="J627" s="3" t="s">
        <v>2593</v>
      </c>
      <c r="K627" s="3" t="s">
        <v>2594</v>
      </c>
      <c r="L627" s="3">
        <v>3238695</v>
      </c>
      <c r="M627" s="3">
        <v>29</v>
      </c>
      <c r="N627" s="3">
        <v>3225</v>
      </c>
      <c r="O627" s="3" t="s">
        <v>133</v>
      </c>
      <c r="P627" s="3">
        <v>0</v>
      </c>
      <c r="Q627" s="3">
        <v>0</v>
      </c>
      <c r="R627" s="3">
        <v>0</v>
      </c>
      <c r="S627" s="3" t="s">
        <v>134</v>
      </c>
      <c r="T627" s="3" t="s">
        <v>127</v>
      </c>
      <c r="U627" s="3" t="s">
        <v>127</v>
      </c>
      <c r="V627" s="4">
        <v>43906.041666666664</v>
      </c>
      <c r="W627" s="4">
        <v>43396.083333333336</v>
      </c>
      <c r="X627" s="3"/>
      <c r="Y627" s="3"/>
      <c r="Z627" s="3"/>
      <c r="AY627" s="1"/>
      <c r="AZ627" s="1"/>
    </row>
    <row r="628" spans="1:52" x14ac:dyDescent="0.3">
      <c r="A628" s="3" t="s">
        <v>2595</v>
      </c>
      <c r="B628" s="3" t="s">
        <v>27</v>
      </c>
      <c r="C628" s="3" t="s">
        <v>127</v>
      </c>
      <c r="D628" s="3" t="s">
        <v>28</v>
      </c>
      <c r="E628" s="3" t="s">
        <v>29</v>
      </c>
      <c r="F628" s="3" t="s">
        <v>152</v>
      </c>
      <c r="G628" s="3" t="s">
        <v>2596</v>
      </c>
      <c r="H628" s="3"/>
      <c r="I628" s="3"/>
      <c r="J628" s="3" t="s">
        <v>2597</v>
      </c>
      <c r="K628" s="3" t="s">
        <v>2594</v>
      </c>
      <c r="L628" s="3">
        <v>3204409</v>
      </c>
      <c r="M628" s="3">
        <v>25</v>
      </c>
      <c r="N628" s="3">
        <v>3191</v>
      </c>
      <c r="O628" s="3" t="s">
        <v>133</v>
      </c>
      <c r="P628" s="3">
        <v>0</v>
      </c>
      <c r="Q628" s="3">
        <v>0</v>
      </c>
      <c r="R628" s="3">
        <v>0</v>
      </c>
      <c r="S628" s="3" t="s">
        <v>134</v>
      </c>
      <c r="T628" s="3" t="s">
        <v>127</v>
      </c>
      <c r="U628" s="3" t="s">
        <v>127</v>
      </c>
      <c r="V628" s="4">
        <v>43906.041666666664</v>
      </c>
      <c r="W628" s="4">
        <v>43396.083333333336</v>
      </c>
      <c r="X628" s="3"/>
      <c r="Y628" s="3"/>
      <c r="Z628" s="3"/>
      <c r="AY628" s="1"/>
      <c r="AZ628" s="1"/>
    </row>
    <row r="629" spans="1:52" s="8" customFormat="1" x14ac:dyDescent="0.3">
      <c r="A629" s="8" t="s">
        <v>2598</v>
      </c>
      <c r="B629" s="8" t="s">
        <v>27</v>
      </c>
      <c r="C629" s="8" t="s">
        <v>127</v>
      </c>
      <c r="D629" s="8" t="s">
        <v>28</v>
      </c>
      <c r="E629" s="8" t="s">
        <v>29</v>
      </c>
      <c r="F629" s="8" t="s">
        <v>152</v>
      </c>
      <c r="G629" s="8" t="s">
        <v>2599</v>
      </c>
      <c r="H629" s="8" t="s">
        <v>2600</v>
      </c>
      <c r="J629" s="8" t="s">
        <v>2601</v>
      </c>
      <c r="K629" s="8" t="s">
        <v>2439</v>
      </c>
      <c r="L629" s="8">
        <v>3011268</v>
      </c>
      <c r="M629" s="8">
        <v>42</v>
      </c>
      <c r="N629" s="8">
        <v>2994</v>
      </c>
      <c r="O629" s="8" t="s">
        <v>133</v>
      </c>
      <c r="P629" s="8">
        <v>0</v>
      </c>
      <c r="Q629" s="8">
        <v>0</v>
      </c>
      <c r="R629" s="8">
        <v>0</v>
      </c>
      <c r="S629" s="8" t="s">
        <v>134</v>
      </c>
      <c r="T629" s="8" t="s">
        <v>127</v>
      </c>
      <c r="U629" s="8" t="s">
        <v>127</v>
      </c>
      <c r="V629" s="10">
        <v>43906.041666666664</v>
      </c>
      <c r="W629" s="10">
        <v>43396.083333333336</v>
      </c>
      <c r="X629" s="8" t="s">
        <v>1444</v>
      </c>
      <c r="Z629" s="8">
        <v>2004</v>
      </c>
      <c r="AY629" s="10"/>
      <c r="AZ629" s="10"/>
    </row>
    <row r="630" spans="1:52" s="8" customFormat="1" x14ac:dyDescent="0.3">
      <c r="A630" s="8" t="s">
        <v>2598</v>
      </c>
      <c r="B630" s="8" t="s">
        <v>27</v>
      </c>
      <c r="C630" s="8" t="s">
        <v>127</v>
      </c>
      <c r="D630" s="8" t="s">
        <v>28</v>
      </c>
      <c r="E630" s="8" t="s">
        <v>29</v>
      </c>
      <c r="F630" s="8" t="s">
        <v>152</v>
      </c>
      <c r="G630" s="8" t="s">
        <v>2599</v>
      </c>
      <c r="H630" s="8" t="s">
        <v>2602</v>
      </c>
      <c r="J630" s="8" t="s">
        <v>2601</v>
      </c>
      <c r="K630" s="8" t="s">
        <v>2439</v>
      </c>
      <c r="L630" s="8">
        <v>3011268</v>
      </c>
      <c r="M630" s="8">
        <v>42</v>
      </c>
      <c r="N630" s="8">
        <v>2994</v>
      </c>
      <c r="O630" s="8" t="s">
        <v>133</v>
      </c>
      <c r="P630" s="8">
        <v>0</v>
      </c>
      <c r="Q630" s="8">
        <v>0</v>
      </c>
      <c r="R630" s="8">
        <v>0</v>
      </c>
      <c r="S630" s="8" t="s">
        <v>134</v>
      </c>
      <c r="T630" s="8" t="s">
        <v>127</v>
      </c>
      <c r="U630" s="8" t="s">
        <v>127</v>
      </c>
      <c r="V630" s="10">
        <v>43906.041666666664</v>
      </c>
      <c r="W630" s="10">
        <v>43396.083333333336</v>
      </c>
      <c r="X630" s="8" t="s">
        <v>1444</v>
      </c>
      <c r="Z630" s="8">
        <v>2004</v>
      </c>
      <c r="AY630" s="10"/>
      <c r="AZ630" s="10"/>
    </row>
    <row r="631" spans="1:52" x14ac:dyDescent="0.3">
      <c r="A631" s="3" t="s">
        <v>2603</v>
      </c>
      <c r="B631" s="3" t="s">
        <v>27</v>
      </c>
      <c r="C631" s="3" t="s">
        <v>127</v>
      </c>
      <c r="D631" s="3" t="s">
        <v>28</v>
      </c>
      <c r="E631" s="3" t="s">
        <v>29</v>
      </c>
      <c r="F631" s="3" t="s">
        <v>152</v>
      </c>
      <c r="G631" s="3" t="s">
        <v>2604</v>
      </c>
      <c r="H631" s="3"/>
      <c r="I631" s="3"/>
      <c r="J631" s="3" t="s">
        <v>2605</v>
      </c>
      <c r="K631" s="3" t="s">
        <v>457</v>
      </c>
      <c r="L631" s="3">
        <v>2995967</v>
      </c>
      <c r="M631" s="3">
        <v>20</v>
      </c>
      <c r="N631" s="3">
        <v>2934</v>
      </c>
      <c r="O631" s="3" t="s">
        <v>133</v>
      </c>
      <c r="P631" s="3">
        <v>0</v>
      </c>
      <c r="Q631" s="3">
        <v>0</v>
      </c>
      <c r="R631" s="3">
        <v>0</v>
      </c>
      <c r="S631" s="3" t="s">
        <v>134</v>
      </c>
      <c r="T631" s="3" t="s">
        <v>127</v>
      </c>
      <c r="U631" s="3" t="s">
        <v>127</v>
      </c>
      <c r="V631" s="4">
        <v>43433.041666666664</v>
      </c>
      <c r="W631" s="4">
        <v>43396.083333333336</v>
      </c>
      <c r="X631" s="3"/>
      <c r="Y631" s="3"/>
      <c r="Z631" s="3"/>
      <c r="AY631" s="1"/>
      <c r="AZ631" s="1"/>
    </row>
    <row r="632" spans="1:52" x14ac:dyDescent="0.3">
      <c r="A632" s="3" t="s">
        <v>2606</v>
      </c>
      <c r="B632" s="3" t="s">
        <v>27</v>
      </c>
      <c r="C632" s="3" t="s">
        <v>127</v>
      </c>
      <c r="D632" s="3" t="s">
        <v>28</v>
      </c>
      <c r="E632" s="3" t="s">
        <v>29</v>
      </c>
      <c r="F632" s="3" t="s">
        <v>152</v>
      </c>
      <c r="G632" s="3" t="s">
        <v>2607</v>
      </c>
      <c r="H632" s="3"/>
      <c r="I632" s="3"/>
      <c r="J632" s="3" t="s">
        <v>2608</v>
      </c>
      <c r="K632" s="3" t="s">
        <v>2609</v>
      </c>
      <c r="L632" s="3">
        <v>3114693</v>
      </c>
      <c r="M632" s="3">
        <v>17</v>
      </c>
      <c r="N632" s="3">
        <v>3069</v>
      </c>
      <c r="O632" s="3" t="s">
        <v>133</v>
      </c>
      <c r="P632" s="3">
        <v>0</v>
      </c>
      <c r="Q632" s="3">
        <v>0</v>
      </c>
      <c r="R632" s="3">
        <v>0</v>
      </c>
      <c r="S632" s="3" t="s">
        <v>134</v>
      </c>
      <c r="T632" s="3" t="s">
        <v>127</v>
      </c>
      <c r="U632" s="3" t="s">
        <v>127</v>
      </c>
      <c r="V632" s="4">
        <v>43906.041666666664</v>
      </c>
      <c r="W632" s="4">
        <v>43396.083333333336</v>
      </c>
      <c r="X632" s="3"/>
      <c r="Y632" s="3"/>
      <c r="Z632" s="3"/>
      <c r="AY632" s="1"/>
      <c r="AZ632" s="1"/>
    </row>
    <row r="633" spans="1:52" x14ac:dyDescent="0.3">
      <c r="A633" s="3" t="s">
        <v>2610</v>
      </c>
      <c r="B633" s="3" t="s">
        <v>27</v>
      </c>
      <c r="C633" s="3" t="s">
        <v>127</v>
      </c>
      <c r="D633" s="3" t="s">
        <v>28</v>
      </c>
      <c r="E633" s="3" t="s">
        <v>29</v>
      </c>
      <c r="F633" s="3" t="s">
        <v>152</v>
      </c>
      <c r="G633" s="3" t="s">
        <v>2611</v>
      </c>
      <c r="H633" s="3"/>
      <c r="I633" s="3"/>
      <c r="J633" s="3" t="s">
        <v>2612</v>
      </c>
      <c r="K633" s="3" t="s">
        <v>2609</v>
      </c>
      <c r="L633" s="3">
        <v>3114819</v>
      </c>
      <c r="M633" s="3">
        <v>17</v>
      </c>
      <c r="N633" s="3">
        <v>3070</v>
      </c>
      <c r="O633" s="3" t="s">
        <v>133</v>
      </c>
      <c r="P633" s="3">
        <v>0</v>
      </c>
      <c r="Q633" s="3">
        <v>0</v>
      </c>
      <c r="R633" s="3">
        <v>0</v>
      </c>
      <c r="S633" s="3" t="s">
        <v>134</v>
      </c>
      <c r="T633" s="3" t="s">
        <v>127</v>
      </c>
      <c r="U633" s="3" t="s">
        <v>127</v>
      </c>
      <c r="V633" s="4">
        <v>43906.041666666664</v>
      </c>
      <c r="W633" s="4">
        <v>43396.083333333336</v>
      </c>
      <c r="X633" s="3"/>
      <c r="Y633" s="3"/>
      <c r="Z633" s="3"/>
      <c r="AY633" s="1"/>
      <c r="AZ633" s="1"/>
    </row>
    <row r="634" spans="1:52" x14ac:dyDescent="0.3">
      <c r="A634" t="s">
        <v>2613</v>
      </c>
      <c r="B634" t="s">
        <v>27</v>
      </c>
      <c r="C634" t="s">
        <v>127</v>
      </c>
      <c r="D634" t="s">
        <v>28</v>
      </c>
      <c r="E634" t="s">
        <v>29</v>
      </c>
      <c r="F634" t="s">
        <v>152</v>
      </c>
      <c r="G634" t="s">
        <v>2614</v>
      </c>
      <c r="H634" s="5" t="s">
        <v>2615</v>
      </c>
      <c r="J634" t="s">
        <v>2616</v>
      </c>
      <c r="K634" t="s">
        <v>2239</v>
      </c>
      <c r="L634">
        <v>3172272</v>
      </c>
      <c r="M634">
        <v>27</v>
      </c>
      <c r="N634">
        <v>3180</v>
      </c>
      <c r="O634" t="s">
        <v>133</v>
      </c>
      <c r="P634">
        <v>0</v>
      </c>
      <c r="Q634">
        <v>0</v>
      </c>
      <c r="R634">
        <v>0</v>
      </c>
      <c r="S634" t="s">
        <v>134</v>
      </c>
      <c r="T634" t="s">
        <v>127</v>
      </c>
      <c r="U634" t="s">
        <v>127</v>
      </c>
      <c r="V634" s="1">
        <v>43906.041666666664</v>
      </c>
      <c r="W634" s="1">
        <v>43396.083333333336</v>
      </c>
      <c r="X634" t="s">
        <v>204</v>
      </c>
      <c r="Z634">
        <v>2004</v>
      </c>
      <c r="AY634" s="1"/>
      <c r="AZ634" s="1"/>
    </row>
    <row r="635" spans="1:52" s="8" customFormat="1" x14ac:dyDescent="0.3">
      <c r="A635" s="8" t="s">
        <v>2617</v>
      </c>
      <c r="B635" s="8" t="s">
        <v>27</v>
      </c>
      <c r="C635" s="8" t="s">
        <v>127</v>
      </c>
      <c r="D635" s="8" t="s">
        <v>28</v>
      </c>
      <c r="E635" s="8" t="s">
        <v>29</v>
      </c>
      <c r="F635" s="8" t="s">
        <v>152</v>
      </c>
      <c r="G635" s="8" t="s">
        <v>2618</v>
      </c>
      <c r="H635" s="8" t="s">
        <v>2619</v>
      </c>
      <c r="J635" s="8" t="s">
        <v>2620</v>
      </c>
      <c r="K635" s="8" t="s">
        <v>1458</v>
      </c>
      <c r="L635" s="8">
        <v>3064767</v>
      </c>
      <c r="M635" s="8">
        <v>30</v>
      </c>
      <c r="N635" s="8">
        <v>3033</v>
      </c>
      <c r="O635" s="8" t="s">
        <v>133</v>
      </c>
      <c r="P635" s="8">
        <v>0</v>
      </c>
      <c r="Q635" s="8">
        <v>0</v>
      </c>
      <c r="R635" s="8">
        <v>0</v>
      </c>
      <c r="S635" s="8" t="s">
        <v>134</v>
      </c>
      <c r="T635" s="8" t="s">
        <v>127</v>
      </c>
      <c r="U635" s="8" t="s">
        <v>127</v>
      </c>
      <c r="V635" s="10">
        <v>43433.041666666664</v>
      </c>
      <c r="W635" s="10">
        <v>43396.083333333336</v>
      </c>
      <c r="X635" s="8" t="s">
        <v>135</v>
      </c>
      <c r="Y635" s="8" t="s">
        <v>797</v>
      </c>
      <c r="Z635" s="8">
        <v>2014</v>
      </c>
      <c r="AY635" s="10"/>
      <c r="AZ635" s="10"/>
    </row>
    <row r="636" spans="1:52" s="8" customFormat="1" x14ac:dyDescent="0.3">
      <c r="A636" s="8" t="s">
        <v>2617</v>
      </c>
      <c r="B636" s="8" t="s">
        <v>27</v>
      </c>
      <c r="C636" s="8" t="s">
        <v>127</v>
      </c>
      <c r="D636" s="8" t="s">
        <v>28</v>
      </c>
      <c r="E636" s="8" t="s">
        <v>29</v>
      </c>
      <c r="F636" s="8" t="s">
        <v>152</v>
      </c>
      <c r="G636" s="8" t="s">
        <v>2618</v>
      </c>
      <c r="H636" s="8" t="s">
        <v>2621</v>
      </c>
      <c r="J636" s="8" t="s">
        <v>2620</v>
      </c>
      <c r="K636" s="8" t="s">
        <v>1458</v>
      </c>
      <c r="L636" s="8">
        <v>3064767</v>
      </c>
      <c r="M636" s="8">
        <v>30</v>
      </c>
      <c r="N636" s="8">
        <v>3033</v>
      </c>
      <c r="O636" s="8" t="s">
        <v>133</v>
      </c>
      <c r="P636" s="8">
        <v>0</v>
      </c>
      <c r="Q636" s="8">
        <v>0</v>
      </c>
      <c r="R636" s="8">
        <v>0</v>
      </c>
      <c r="S636" s="8" t="s">
        <v>134</v>
      </c>
      <c r="T636" s="8" t="s">
        <v>127</v>
      </c>
      <c r="U636" s="8" t="s">
        <v>127</v>
      </c>
      <c r="V636" s="10">
        <v>43433.041666666664</v>
      </c>
      <c r="W636" s="10">
        <v>43396.083333333336</v>
      </c>
      <c r="X636" s="8" t="s">
        <v>135</v>
      </c>
      <c r="Y636" s="8" t="s">
        <v>797</v>
      </c>
      <c r="Z636" s="8">
        <v>2014</v>
      </c>
      <c r="AY636" s="10"/>
      <c r="AZ636" s="10"/>
    </row>
    <row r="637" spans="1:52" s="8" customFormat="1" x14ac:dyDescent="0.3">
      <c r="A637" s="8" t="s">
        <v>2622</v>
      </c>
      <c r="B637" s="8" t="s">
        <v>27</v>
      </c>
      <c r="C637" s="8" t="s">
        <v>127</v>
      </c>
      <c r="D637" s="8" t="s">
        <v>28</v>
      </c>
      <c r="E637" s="8" t="s">
        <v>29</v>
      </c>
      <c r="F637" s="8" t="s">
        <v>152</v>
      </c>
      <c r="G637" s="8" t="s">
        <v>2623</v>
      </c>
      <c r="H637" s="8" t="s">
        <v>2624</v>
      </c>
      <c r="J637" s="8" t="s">
        <v>2625</v>
      </c>
      <c r="K637" s="8" t="s">
        <v>1458</v>
      </c>
      <c r="L637" s="8">
        <v>3065819</v>
      </c>
      <c r="M637" s="8">
        <v>22</v>
      </c>
      <c r="N637" s="8">
        <v>3033</v>
      </c>
      <c r="O637" s="8" t="s">
        <v>133</v>
      </c>
      <c r="P637" s="8">
        <v>0</v>
      </c>
      <c r="Q637" s="8">
        <v>0</v>
      </c>
      <c r="R637" s="8">
        <v>0</v>
      </c>
      <c r="S637" s="8" t="s">
        <v>134</v>
      </c>
      <c r="T637" s="8" t="s">
        <v>127</v>
      </c>
      <c r="U637" s="8" t="s">
        <v>127</v>
      </c>
      <c r="V637" s="10">
        <v>43433.041666666664</v>
      </c>
      <c r="W637" s="10">
        <v>43396.083333333336</v>
      </c>
      <c r="X637" s="8" t="s">
        <v>135</v>
      </c>
      <c r="Y637" s="8" t="s">
        <v>797</v>
      </c>
      <c r="Z637" s="8">
        <v>2014</v>
      </c>
      <c r="AY637" s="10"/>
      <c r="AZ637" s="10"/>
    </row>
    <row r="638" spans="1:52" s="8" customFormat="1" x14ac:dyDescent="0.3">
      <c r="A638" s="8" t="s">
        <v>2622</v>
      </c>
      <c r="B638" s="8" t="s">
        <v>27</v>
      </c>
      <c r="C638" s="8" t="s">
        <v>127</v>
      </c>
      <c r="D638" s="8" t="s">
        <v>28</v>
      </c>
      <c r="E638" s="8" t="s">
        <v>29</v>
      </c>
      <c r="F638" s="8" t="s">
        <v>152</v>
      </c>
      <c r="G638" s="8" t="s">
        <v>2623</v>
      </c>
      <c r="H638" s="8" t="s">
        <v>2626</v>
      </c>
      <c r="J638" s="8" t="s">
        <v>2625</v>
      </c>
      <c r="K638" s="8" t="s">
        <v>1458</v>
      </c>
      <c r="L638" s="8">
        <v>3065819</v>
      </c>
      <c r="M638" s="8">
        <v>22</v>
      </c>
      <c r="N638" s="8">
        <v>3033</v>
      </c>
      <c r="O638" s="8" t="s">
        <v>133</v>
      </c>
      <c r="P638" s="8">
        <v>0</v>
      </c>
      <c r="Q638" s="8">
        <v>0</v>
      </c>
      <c r="R638" s="8">
        <v>0</v>
      </c>
      <c r="S638" s="8" t="s">
        <v>134</v>
      </c>
      <c r="T638" s="8" t="s">
        <v>127</v>
      </c>
      <c r="U638" s="8" t="s">
        <v>127</v>
      </c>
      <c r="V638" s="10">
        <v>43433.041666666664</v>
      </c>
      <c r="W638" s="10">
        <v>43396.083333333336</v>
      </c>
      <c r="X638" s="8" t="s">
        <v>135</v>
      </c>
      <c r="Y638" s="8" t="s">
        <v>797</v>
      </c>
      <c r="Z638" s="8">
        <v>2014</v>
      </c>
      <c r="AY638" s="10"/>
      <c r="AZ638" s="10"/>
    </row>
    <row r="639" spans="1:52" s="8" customFormat="1" x14ac:dyDescent="0.3">
      <c r="A639" s="8" t="s">
        <v>2627</v>
      </c>
      <c r="B639" s="8" t="s">
        <v>27</v>
      </c>
      <c r="C639" s="8" t="s">
        <v>127</v>
      </c>
      <c r="D639" s="8" t="s">
        <v>28</v>
      </c>
      <c r="E639" s="8" t="s">
        <v>29</v>
      </c>
      <c r="F639" s="8" t="s">
        <v>152</v>
      </c>
      <c r="G639" s="8" t="s">
        <v>2628</v>
      </c>
      <c r="H639" s="8" t="s">
        <v>2629</v>
      </c>
      <c r="J639" s="8" t="s">
        <v>2630</v>
      </c>
      <c r="K639" s="8" t="s">
        <v>1458</v>
      </c>
      <c r="L639" s="8">
        <v>3118021</v>
      </c>
      <c r="M639" s="8">
        <v>38</v>
      </c>
      <c r="N639" s="8">
        <v>3075</v>
      </c>
      <c r="O639" s="8" t="s">
        <v>133</v>
      </c>
      <c r="P639" s="8">
        <v>0</v>
      </c>
      <c r="Q639" s="8">
        <v>0</v>
      </c>
      <c r="R639" s="8">
        <v>0</v>
      </c>
      <c r="S639" s="8" t="s">
        <v>134</v>
      </c>
      <c r="T639" s="8" t="s">
        <v>127</v>
      </c>
      <c r="U639" s="8" t="s">
        <v>127</v>
      </c>
      <c r="V639" s="10">
        <v>43433.041666666664</v>
      </c>
      <c r="W639" s="10">
        <v>43396.083333333336</v>
      </c>
      <c r="X639" s="8" t="s">
        <v>135</v>
      </c>
      <c r="Y639" s="8" t="s">
        <v>797</v>
      </c>
      <c r="Z639" s="8">
        <v>2014</v>
      </c>
      <c r="AY639" s="10"/>
      <c r="AZ639" s="10"/>
    </row>
    <row r="640" spans="1:52" s="8" customFormat="1" x14ac:dyDescent="0.3">
      <c r="A640" s="8" t="s">
        <v>2627</v>
      </c>
      <c r="B640" s="8" t="s">
        <v>27</v>
      </c>
      <c r="C640" s="8" t="s">
        <v>127</v>
      </c>
      <c r="D640" s="8" t="s">
        <v>28</v>
      </c>
      <c r="E640" s="8" t="s">
        <v>29</v>
      </c>
      <c r="F640" s="8" t="s">
        <v>152</v>
      </c>
      <c r="G640" s="8" t="s">
        <v>2628</v>
      </c>
      <c r="H640" s="8" t="s">
        <v>2631</v>
      </c>
      <c r="J640" s="8" t="s">
        <v>2630</v>
      </c>
      <c r="K640" s="8" t="s">
        <v>1458</v>
      </c>
      <c r="L640" s="8">
        <v>3118021</v>
      </c>
      <c r="M640" s="8">
        <v>38</v>
      </c>
      <c r="N640" s="8">
        <v>3075</v>
      </c>
      <c r="O640" s="8" t="s">
        <v>133</v>
      </c>
      <c r="P640" s="8">
        <v>0</v>
      </c>
      <c r="Q640" s="8">
        <v>0</v>
      </c>
      <c r="R640" s="8">
        <v>0</v>
      </c>
      <c r="S640" s="8" t="s">
        <v>134</v>
      </c>
      <c r="T640" s="8" t="s">
        <v>127</v>
      </c>
      <c r="U640" s="8" t="s">
        <v>127</v>
      </c>
      <c r="V640" s="10">
        <v>43433.041666666664</v>
      </c>
      <c r="W640" s="10">
        <v>43396.083333333336</v>
      </c>
      <c r="X640" s="8" t="s">
        <v>135</v>
      </c>
      <c r="Y640" s="8" t="s">
        <v>797</v>
      </c>
      <c r="Z640" s="8">
        <v>2014</v>
      </c>
      <c r="AY640" s="10"/>
      <c r="AZ640" s="10"/>
    </row>
    <row r="641" spans="1:52" s="8" customFormat="1" x14ac:dyDescent="0.3">
      <c r="A641" s="8" t="s">
        <v>2632</v>
      </c>
      <c r="B641" s="8" t="s">
        <v>27</v>
      </c>
      <c r="C641" s="8" t="s">
        <v>127</v>
      </c>
      <c r="D641" s="8" t="s">
        <v>28</v>
      </c>
      <c r="E641" s="8" t="s">
        <v>29</v>
      </c>
      <c r="F641" s="8" t="s">
        <v>152</v>
      </c>
      <c r="G641" s="8" t="s">
        <v>2633</v>
      </c>
      <c r="H641" s="8" t="s">
        <v>2634</v>
      </c>
      <c r="J641" s="8" t="s">
        <v>2635</v>
      </c>
      <c r="K641" s="8" t="s">
        <v>1458</v>
      </c>
      <c r="L641" s="8">
        <v>3037925</v>
      </c>
      <c r="M641" s="8">
        <v>22</v>
      </c>
      <c r="N641" s="8">
        <v>3008</v>
      </c>
      <c r="O641" s="8" t="s">
        <v>133</v>
      </c>
      <c r="P641" s="8">
        <v>0</v>
      </c>
      <c r="Q641" s="8">
        <v>0</v>
      </c>
      <c r="R641" s="8">
        <v>0</v>
      </c>
      <c r="S641" s="8" t="s">
        <v>134</v>
      </c>
      <c r="T641" s="8" t="s">
        <v>127</v>
      </c>
      <c r="U641" s="8" t="s">
        <v>127</v>
      </c>
      <c r="V641" s="10">
        <v>43433.041666666664</v>
      </c>
      <c r="W641" s="10">
        <v>43396.083333333336</v>
      </c>
      <c r="X641" s="8" t="s">
        <v>135</v>
      </c>
      <c r="Y641" s="8" t="s">
        <v>797</v>
      </c>
      <c r="Z641" s="8">
        <v>2014</v>
      </c>
      <c r="AY641" s="10"/>
      <c r="AZ641" s="10"/>
    </row>
    <row r="642" spans="1:52" s="8" customFormat="1" x14ac:dyDescent="0.3">
      <c r="A642" s="8" t="s">
        <v>2632</v>
      </c>
      <c r="B642" s="8" t="s">
        <v>27</v>
      </c>
      <c r="C642" s="8" t="s">
        <v>127</v>
      </c>
      <c r="D642" s="8" t="s">
        <v>28</v>
      </c>
      <c r="E642" s="8" t="s">
        <v>29</v>
      </c>
      <c r="F642" s="8" t="s">
        <v>152</v>
      </c>
      <c r="G642" s="8" t="s">
        <v>2633</v>
      </c>
      <c r="H642" s="8" t="s">
        <v>2636</v>
      </c>
      <c r="J642" s="8" t="s">
        <v>2635</v>
      </c>
      <c r="K642" s="8" t="s">
        <v>1458</v>
      </c>
      <c r="L642" s="8">
        <v>3037925</v>
      </c>
      <c r="M642" s="8">
        <v>22</v>
      </c>
      <c r="N642" s="8">
        <v>3008</v>
      </c>
      <c r="O642" s="8" t="s">
        <v>133</v>
      </c>
      <c r="P642" s="8">
        <v>0</v>
      </c>
      <c r="Q642" s="8">
        <v>0</v>
      </c>
      <c r="R642" s="8">
        <v>0</v>
      </c>
      <c r="S642" s="8" t="s">
        <v>134</v>
      </c>
      <c r="T642" s="8" t="s">
        <v>127</v>
      </c>
      <c r="U642" s="8" t="s">
        <v>127</v>
      </c>
      <c r="V642" s="10">
        <v>43433.041666666664</v>
      </c>
      <c r="W642" s="10">
        <v>43396.083333333336</v>
      </c>
      <c r="X642" s="8" t="s">
        <v>135</v>
      </c>
      <c r="Y642" s="8" t="s">
        <v>797</v>
      </c>
      <c r="Z642" s="8">
        <v>2014</v>
      </c>
      <c r="AY642" s="10"/>
      <c r="AZ642" s="10"/>
    </row>
    <row r="643" spans="1:52" s="8" customFormat="1" x14ac:dyDescent="0.3">
      <c r="A643" s="8" t="s">
        <v>2637</v>
      </c>
      <c r="B643" s="8" t="s">
        <v>27</v>
      </c>
      <c r="C643" s="8" t="s">
        <v>127</v>
      </c>
      <c r="D643" s="8" t="s">
        <v>28</v>
      </c>
      <c r="E643" s="8" t="s">
        <v>29</v>
      </c>
      <c r="F643" s="8" t="s">
        <v>152</v>
      </c>
      <c r="G643" s="8" t="s">
        <v>2638</v>
      </c>
      <c r="H643" s="8" t="s">
        <v>2639</v>
      </c>
      <c r="J643" s="8" t="s">
        <v>2640</v>
      </c>
      <c r="K643" s="8" t="s">
        <v>887</v>
      </c>
      <c r="L643" s="8">
        <v>2900625</v>
      </c>
      <c r="M643" s="8">
        <v>79</v>
      </c>
      <c r="N643" s="8">
        <v>2865</v>
      </c>
      <c r="O643" s="8" t="s">
        <v>133</v>
      </c>
      <c r="P643" s="8">
        <v>0</v>
      </c>
      <c r="Q643" s="8">
        <v>0</v>
      </c>
      <c r="R643" s="8">
        <v>0</v>
      </c>
      <c r="S643" s="8" t="s">
        <v>134</v>
      </c>
      <c r="T643" s="8" t="s">
        <v>127</v>
      </c>
      <c r="U643" s="8" t="s">
        <v>127</v>
      </c>
      <c r="V643" s="10">
        <v>43906.041666666664</v>
      </c>
      <c r="W643" s="10">
        <v>43396.083333333336</v>
      </c>
      <c r="X643" s="8" t="s">
        <v>135</v>
      </c>
      <c r="Y643" s="8" t="s">
        <v>2641</v>
      </c>
      <c r="Z643" s="8">
        <v>2014</v>
      </c>
      <c r="AY643" s="10"/>
      <c r="AZ643" s="10"/>
    </row>
    <row r="644" spans="1:52" s="8" customFormat="1" x14ac:dyDescent="0.3">
      <c r="A644" s="8" t="s">
        <v>2637</v>
      </c>
      <c r="B644" s="8" t="s">
        <v>27</v>
      </c>
      <c r="C644" s="8" t="s">
        <v>127</v>
      </c>
      <c r="D644" s="8" t="s">
        <v>28</v>
      </c>
      <c r="E644" s="8" t="s">
        <v>29</v>
      </c>
      <c r="F644" s="8" t="s">
        <v>152</v>
      </c>
      <c r="G644" s="8" t="s">
        <v>2638</v>
      </c>
      <c r="H644" s="8" t="s">
        <v>2642</v>
      </c>
      <c r="J644" s="8" t="s">
        <v>2640</v>
      </c>
      <c r="K644" s="8" t="s">
        <v>887</v>
      </c>
      <c r="L644" s="8">
        <v>2900625</v>
      </c>
      <c r="M644" s="8">
        <v>79</v>
      </c>
      <c r="N644" s="8">
        <v>2865</v>
      </c>
      <c r="O644" s="8" t="s">
        <v>133</v>
      </c>
      <c r="P644" s="8">
        <v>0</v>
      </c>
      <c r="Q644" s="8">
        <v>0</v>
      </c>
      <c r="R644" s="8">
        <v>0</v>
      </c>
      <c r="S644" s="8" t="s">
        <v>134</v>
      </c>
      <c r="T644" s="8" t="s">
        <v>127</v>
      </c>
      <c r="U644" s="8" t="s">
        <v>127</v>
      </c>
      <c r="V644" s="10">
        <v>43906.041666666664</v>
      </c>
      <c r="W644" s="10">
        <v>43396.083333333336</v>
      </c>
      <c r="X644" s="8" t="s">
        <v>135</v>
      </c>
      <c r="Y644" s="8" t="s">
        <v>2641</v>
      </c>
      <c r="Z644" s="8">
        <v>2014</v>
      </c>
      <c r="AY644" s="10"/>
      <c r="AZ644" s="10"/>
    </row>
    <row r="645" spans="1:52" s="8" customFormat="1" x14ac:dyDescent="0.3">
      <c r="A645" s="8" t="s">
        <v>2637</v>
      </c>
      <c r="B645" s="8" t="s">
        <v>27</v>
      </c>
      <c r="C645" s="8" t="s">
        <v>127</v>
      </c>
      <c r="D645" s="8" t="s">
        <v>28</v>
      </c>
      <c r="E645" s="8" t="s">
        <v>29</v>
      </c>
      <c r="F645" s="8" t="s">
        <v>152</v>
      </c>
      <c r="G645" s="8" t="s">
        <v>2638</v>
      </c>
      <c r="H645" s="8" t="s">
        <v>2643</v>
      </c>
      <c r="J645" s="8" t="s">
        <v>2640</v>
      </c>
      <c r="K645" s="8" t="s">
        <v>887</v>
      </c>
      <c r="L645" s="8">
        <v>2900625</v>
      </c>
      <c r="M645" s="8">
        <v>79</v>
      </c>
      <c r="N645" s="8">
        <v>2865</v>
      </c>
      <c r="O645" s="8" t="s">
        <v>133</v>
      </c>
      <c r="P645" s="8">
        <v>0</v>
      </c>
      <c r="Q645" s="8">
        <v>0</v>
      </c>
      <c r="R645" s="8">
        <v>0</v>
      </c>
      <c r="S645" s="8" t="s">
        <v>134</v>
      </c>
      <c r="T645" s="8" t="s">
        <v>127</v>
      </c>
      <c r="U645" s="8" t="s">
        <v>127</v>
      </c>
      <c r="V645" s="10">
        <v>43906.041666666664</v>
      </c>
      <c r="W645" s="10">
        <v>43396.083333333336</v>
      </c>
      <c r="X645" s="8" t="s">
        <v>135</v>
      </c>
      <c r="Y645" s="8" t="s">
        <v>2641</v>
      </c>
      <c r="Z645" s="8">
        <v>2014</v>
      </c>
      <c r="AY645" s="10"/>
      <c r="AZ645" s="10"/>
    </row>
    <row r="646" spans="1:52" x14ac:dyDescent="0.3">
      <c r="A646" t="s">
        <v>2644</v>
      </c>
      <c r="B646" t="s">
        <v>27</v>
      </c>
      <c r="C646" t="s">
        <v>127</v>
      </c>
      <c r="D646" t="s">
        <v>28</v>
      </c>
      <c r="E646" t="s">
        <v>29</v>
      </c>
      <c r="F646" t="s">
        <v>152</v>
      </c>
      <c r="G646" t="s">
        <v>2645</v>
      </c>
      <c r="H646" s="5" t="s">
        <v>2646</v>
      </c>
      <c r="J646" t="s">
        <v>2647</v>
      </c>
      <c r="K646" t="s">
        <v>184</v>
      </c>
      <c r="L646">
        <v>2833681</v>
      </c>
      <c r="M646">
        <v>270</v>
      </c>
      <c r="N646">
        <v>2842</v>
      </c>
      <c r="O646" t="s">
        <v>133</v>
      </c>
      <c r="P646">
        <v>0</v>
      </c>
      <c r="Q646">
        <v>0</v>
      </c>
      <c r="R646">
        <v>0</v>
      </c>
      <c r="S646" t="s">
        <v>134</v>
      </c>
      <c r="T646" t="s">
        <v>127</v>
      </c>
      <c r="U646" t="s">
        <v>127</v>
      </c>
      <c r="V646" s="1">
        <v>43433.041666666664</v>
      </c>
      <c r="W646" s="1">
        <v>43396.083333333336</v>
      </c>
      <c r="X646" t="s">
        <v>135</v>
      </c>
      <c r="Y646" t="s">
        <v>146</v>
      </c>
      <c r="Z646">
        <v>2018</v>
      </c>
      <c r="AY646" s="1"/>
      <c r="AZ646" s="1"/>
    </row>
    <row r="647" spans="1:52" x14ac:dyDescent="0.3">
      <c r="A647" s="3" t="s">
        <v>2648</v>
      </c>
      <c r="B647" s="3" t="s">
        <v>27</v>
      </c>
      <c r="C647" s="3" t="s">
        <v>127</v>
      </c>
      <c r="D647" s="3" t="s">
        <v>28</v>
      </c>
      <c r="E647" s="3" t="s">
        <v>29</v>
      </c>
      <c r="F647" s="3" t="s">
        <v>152</v>
      </c>
      <c r="G647" s="3" t="s">
        <v>2649</v>
      </c>
      <c r="H647" s="3"/>
      <c r="I647" s="3"/>
      <c r="J647" s="3" t="s">
        <v>2650</v>
      </c>
      <c r="K647" s="3" t="s">
        <v>457</v>
      </c>
      <c r="L647" s="3">
        <v>3033119</v>
      </c>
      <c r="M647" s="3">
        <v>27</v>
      </c>
      <c r="N647" s="3">
        <v>3001</v>
      </c>
      <c r="O647" s="3" t="s">
        <v>133</v>
      </c>
      <c r="P647" s="3">
        <v>0</v>
      </c>
      <c r="Q647" s="3">
        <v>0</v>
      </c>
      <c r="R647" s="3">
        <v>0</v>
      </c>
      <c r="S647" s="3" t="s">
        <v>134</v>
      </c>
      <c r="T647" s="3" t="s">
        <v>127</v>
      </c>
      <c r="U647" s="3" t="s">
        <v>127</v>
      </c>
      <c r="V647" s="4">
        <v>43392.083333333336</v>
      </c>
      <c r="W647" s="4">
        <v>43388.083333333336</v>
      </c>
      <c r="X647" s="3"/>
      <c r="Y647" s="3"/>
      <c r="Z647" s="3"/>
      <c r="AY647" s="1"/>
      <c r="AZ647" s="1"/>
    </row>
    <row r="648" spans="1:52" x14ac:dyDescent="0.3">
      <c r="A648" t="s">
        <v>2651</v>
      </c>
      <c r="B648" t="s">
        <v>27</v>
      </c>
      <c r="C648" t="s">
        <v>127</v>
      </c>
      <c r="D648" t="s">
        <v>28</v>
      </c>
      <c r="E648" t="s">
        <v>29</v>
      </c>
      <c r="F648" t="s">
        <v>2581</v>
      </c>
      <c r="G648" s="11" t="s">
        <v>2652</v>
      </c>
      <c r="H648" s="5" t="s">
        <v>2653</v>
      </c>
      <c r="I648" s="11"/>
      <c r="J648" t="s">
        <v>2654</v>
      </c>
      <c r="K648" t="s">
        <v>796</v>
      </c>
      <c r="L648">
        <v>0</v>
      </c>
      <c r="M648">
        <v>0</v>
      </c>
      <c r="N648">
        <v>0</v>
      </c>
      <c r="O648" t="s">
        <v>134</v>
      </c>
      <c r="P648">
        <v>0</v>
      </c>
      <c r="Q648">
        <v>0</v>
      </c>
      <c r="R648">
        <v>0</v>
      </c>
      <c r="S648" t="s">
        <v>134</v>
      </c>
      <c r="T648" t="s">
        <v>2655</v>
      </c>
      <c r="U648" t="s">
        <v>127</v>
      </c>
      <c r="V648" s="1">
        <v>44056.083333333336</v>
      </c>
      <c r="W648" s="1">
        <v>43377.083333333336</v>
      </c>
      <c r="X648" t="s">
        <v>135</v>
      </c>
      <c r="Y648" t="s">
        <v>797</v>
      </c>
      <c r="Z648">
        <v>2013</v>
      </c>
      <c r="AY648" s="1"/>
      <c r="AZ648" s="1"/>
    </row>
    <row r="649" spans="1:52" x14ac:dyDescent="0.3">
      <c r="A649" t="s">
        <v>2656</v>
      </c>
      <c r="B649" t="s">
        <v>27</v>
      </c>
      <c r="C649" t="s">
        <v>127</v>
      </c>
      <c r="D649" t="s">
        <v>28</v>
      </c>
      <c r="E649" t="s">
        <v>29</v>
      </c>
      <c r="F649" t="s">
        <v>2581</v>
      </c>
      <c r="G649" s="11" t="s">
        <v>2657</v>
      </c>
      <c r="H649" s="5" t="s">
        <v>2658</v>
      </c>
      <c r="I649" s="11"/>
      <c r="J649" t="s">
        <v>2659</v>
      </c>
      <c r="K649" t="s">
        <v>1476</v>
      </c>
      <c r="L649">
        <v>0</v>
      </c>
      <c r="M649">
        <v>0</v>
      </c>
      <c r="N649">
        <v>0</v>
      </c>
      <c r="O649" t="s">
        <v>134</v>
      </c>
      <c r="P649">
        <v>0</v>
      </c>
      <c r="Q649">
        <v>0</v>
      </c>
      <c r="R649">
        <v>0</v>
      </c>
      <c r="S649" t="s">
        <v>134</v>
      </c>
      <c r="T649" t="s">
        <v>2660</v>
      </c>
      <c r="U649" t="s">
        <v>127</v>
      </c>
      <c r="V649" s="1">
        <v>44056.083333333336</v>
      </c>
      <c r="W649" s="1">
        <v>43377.083333333336</v>
      </c>
      <c r="X649" t="s">
        <v>135</v>
      </c>
      <c r="Y649" t="s">
        <v>797</v>
      </c>
      <c r="Z649">
        <v>2013</v>
      </c>
      <c r="AY649" s="1"/>
      <c r="AZ649" s="1"/>
    </row>
    <row r="650" spans="1:52" x14ac:dyDescent="0.3">
      <c r="A650" s="3" t="s">
        <v>2661</v>
      </c>
      <c r="B650" s="3" t="s">
        <v>27</v>
      </c>
      <c r="C650" s="3" t="s">
        <v>127</v>
      </c>
      <c r="D650" s="3" t="s">
        <v>28</v>
      </c>
      <c r="E650" s="3" t="s">
        <v>29</v>
      </c>
      <c r="F650" s="3" t="s">
        <v>2581</v>
      </c>
      <c r="G650" s="12" t="s">
        <v>2662</v>
      </c>
      <c r="H650" s="12"/>
      <c r="I650" s="12"/>
      <c r="J650" s="3" t="s">
        <v>2663</v>
      </c>
      <c r="K650" s="3" t="s">
        <v>2664</v>
      </c>
      <c r="L650" s="3">
        <v>0</v>
      </c>
      <c r="M650" s="3">
        <v>0</v>
      </c>
      <c r="N650" s="3">
        <v>0</v>
      </c>
      <c r="O650" s="3" t="s">
        <v>134</v>
      </c>
      <c r="P650" s="3">
        <v>0</v>
      </c>
      <c r="Q650" s="3">
        <v>0</v>
      </c>
      <c r="R650" s="3">
        <v>0</v>
      </c>
      <c r="S650" s="3" t="s">
        <v>134</v>
      </c>
      <c r="T650" s="3" t="s">
        <v>2665</v>
      </c>
      <c r="U650" s="3" t="s">
        <v>127</v>
      </c>
      <c r="V650" s="4">
        <v>44250.041666666664</v>
      </c>
      <c r="W650" s="4">
        <v>43377.083333333336</v>
      </c>
      <c r="X650" s="3"/>
      <c r="Y650" s="3"/>
      <c r="Z650" s="3"/>
      <c r="AY650" s="1"/>
      <c r="AZ650" s="1"/>
    </row>
    <row r="651" spans="1:52" x14ac:dyDescent="0.3">
      <c r="A651" t="s">
        <v>2666</v>
      </c>
      <c r="B651" t="s">
        <v>27</v>
      </c>
      <c r="C651" t="s">
        <v>127</v>
      </c>
      <c r="D651" t="s">
        <v>28</v>
      </c>
      <c r="E651" t="s">
        <v>29</v>
      </c>
      <c r="F651" t="s">
        <v>2581</v>
      </c>
      <c r="G651" t="s">
        <v>2667</v>
      </c>
      <c r="H651" s="5" t="s">
        <v>2668</v>
      </c>
      <c r="J651" t="s">
        <v>2669</v>
      </c>
      <c r="K651" t="s">
        <v>132</v>
      </c>
      <c r="L651">
        <v>0</v>
      </c>
      <c r="M651">
        <v>0</v>
      </c>
      <c r="N651">
        <v>0</v>
      </c>
      <c r="O651" t="s">
        <v>134</v>
      </c>
      <c r="P651">
        <v>0</v>
      </c>
      <c r="Q651">
        <v>0</v>
      </c>
      <c r="R651">
        <v>0</v>
      </c>
      <c r="S651" t="s">
        <v>134</v>
      </c>
      <c r="T651" t="s">
        <v>2670</v>
      </c>
      <c r="U651" t="s">
        <v>127</v>
      </c>
      <c r="V651" s="1">
        <v>44250.041666666664</v>
      </c>
      <c r="W651" s="1">
        <v>43377.083333333336</v>
      </c>
      <c r="X651" t="s">
        <v>467</v>
      </c>
      <c r="Z651">
        <v>2009</v>
      </c>
      <c r="AY651" s="1"/>
      <c r="AZ651" s="1"/>
    </row>
    <row r="652" spans="1:52" x14ac:dyDescent="0.3">
      <c r="A652" t="s">
        <v>2671</v>
      </c>
      <c r="B652" t="s">
        <v>27</v>
      </c>
      <c r="C652" t="s">
        <v>127</v>
      </c>
      <c r="D652" t="s">
        <v>28</v>
      </c>
      <c r="E652" t="s">
        <v>29</v>
      </c>
      <c r="F652" t="s">
        <v>2581</v>
      </c>
      <c r="G652" s="11" t="s">
        <v>2672</v>
      </c>
      <c r="H652" s="5" t="s">
        <v>2673</v>
      </c>
      <c r="I652" s="11"/>
      <c r="J652" t="s">
        <v>2674</v>
      </c>
      <c r="K652" t="s">
        <v>1918</v>
      </c>
      <c r="L652">
        <v>0</v>
      </c>
      <c r="M652">
        <v>0</v>
      </c>
      <c r="N652">
        <v>0</v>
      </c>
      <c r="O652" t="s">
        <v>134</v>
      </c>
      <c r="P652">
        <v>0</v>
      </c>
      <c r="Q652">
        <v>0</v>
      </c>
      <c r="R652">
        <v>0</v>
      </c>
      <c r="S652" t="s">
        <v>134</v>
      </c>
      <c r="T652" t="s">
        <v>2675</v>
      </c>
      <c r="U652" t="s">
        <v>127</v>
      </c>
      <c r="V652" s="1">
        <v>44056.083333333336</v>
      </c>
      <c r="W652" s="1">
        <v>43377.083333333336</v>
      </c>
      <c r="X652" t="s">
        <v>135</v>
      </c>
      <c r="Y652" t="s">
        <v>797</v>
      </c>
      <c r="Z652">
        <v>2013</v>
      </c>
      <c r="AY652" s="1"/>
      <c r="AZ652" s="1"/>
    </row>
    <row r="653" spans="1:52" x14ac:dyDescent="0.3">
      <c r="A653" t="s">
        <v>2676</v>
      </c>
      <c r="B653" t="s">
        <v>27</v>
      </c>
      <c r="C653" t="s">
        <v>127</v>
      </c>
      <c r="D653" t="s">
        <v>28</v>
      </c>
      <c r="E653" t="s">
        <v>29</v>
      </c>
      <c r="F653" t="s">
        <v>2581</v>
      </c>
      <c r="G653" s="11" t="s">
        <v>2677</v>
      </c>
      <c r="H653" s="5" t="s">
        <v>2678</v>
      </c>
      <c r="I653" s="11"/>
      <c r="J653" t="s">
        <v>2679</v>
      </c>
      <c r="K653" t="s">
        <v>796</v>
      </c>
      <c r="L653">
        <v>0</v>
      </c>
      <c r="M653">
        <v>0</v>
      </c>
      <c r="N653">
        <v>0</v>
      </c>
      <c r="O653" t="s">
        <v>134</v>
      </c>
      <c r="P653">
        <v>0</v>
      </c>
      <c r="Q653">
        <v>0</v>
      </c>
      <c r="R653">
        <v>0</v>
      </c>
      <c r="S653" t="s">
        <v>134</v>
      </c>
      <c r="T653" t="s">
        <v>2680</v>
      </c>
      <c r="U653" t="s">
        <v>127</v>
      </c>
      <c r="V653" s="1">
        <v>44056.083333333336</v>
      </c>
      <c r="W653" s="1">
        <v>43377.083333333336</v>
      </c>
      <c r="X653" t="s">
        <v>135</v>
      </c>
      <c r="Y653" t="s">
        <v>797</v>
      </c>
      <c r="Z653">
        <v>2013</v>
      </c>
      <c r="AY653" s="1"/>
      <c r="AZ653" s="1"/>
    </row>
    <row r="654" spans="1:52" x14ac:dyDescent="0.3">
      <c r="A654" t="s">
        <v>2681</v>
      </c>
      <c r="B654" t="s">
        <v>27</v>
      </c>
      <c r="C654" t="s">
        <v>127</v>
      </c>
      <c r="D654" t="s">
        <v>28</v>
      </c>
      <c r="E654" t="s">
        <v>29</v>
      </c>
      <c r="F654" t="s">
        <v>2581</v>
      </c>
      <c r="G654" s="11" t="s">
        <v>2682</v>
      </c>
      <c r="H654" s="5" t="s">
        <v>2683</v>
      </c>
      <c r="I654" s="11"/>
      <c r="J654" t="s">
        <v>2684</v>
      </c>
      <c r="K654" t="s">
        <v>2685</v>
      </c>
      <c r="L654">
        <v>0</v>
      </c>
      <c r="M654">
        <v>0</v>
      </c>
      <c r="N654">
        <v>0</v>
      </c>
      <c r="O654" t="s">
        <v>134</v>
      </c>
      <c r="P654">
        <v>0</v>
      </c>
      <c r="Q654">
        <v>0</v>
      </c>
      <c r="R654">
        <v>0</v>
      </c>
      <c r="S654" t="s">
        <v>134</v>
      </c>
      <c r="T654" t="s">
        <v>2686</v>
      </c>
      <c r="U654" t="s">
        <v>127</v>
      </c>
      <c r="V654" s="1">
        <v>44250.041666666664</v>
      </c>
      <c r="W654" s="1">
        <v>43377.083333333336</v>
      </c>
      <c r="X654" t="s">
        <v>135</v>
      </c>
      <c r="Y654" t="s">
        <v>157</v>
      </c>
      <c r="Z654">
        <v>2000</v>
      </c>
      <c r="AY654" s="1"/>
      <c r="AZ654" s="1"/>
    </row>
    <row r="655" spans="1:52" x14ac:dyDescent="0.3">
      <c r="A655" t="s">
        <v>2687</v>
      </c>
      <c r="B655" t="s">
        <v>27</v>
      </c>
      <c r="C655" t="s">
        <v>127</v>
      </c>
      <c r="D655" t="s">
        <v>28</v>
      </c>
      <c r="E655" t="s">
        <v>29</v>
      </c>
      <c r="F655" t="s">
        <v>2581</v>
      </c>
      <c r="G655" s="11" t="s">
        <v>2688</v>
      </c>
      <c r="H655" s="11"/>
      <c r="I655" s="5" t="s">
        <v>2689</v>
      </c>
      <c r="J655" t="s">
        <v>2690</v>
      </c>
      <c r="K655" t="s">
        <v>132</v>
      </c>
      <c r="L655">
        <v>0</v>
      </c>
      <c r="M655">
        <v>0</v>
      </c>
      <c r="N655">
        <v>0</v>
      </c>
      <c r="O655" t="s">
        <v>134</v>
      </c>
      <c r="P655">
        <v>0</v>
      </c>
      <c r="Q655">
        <v>0</v>
      </c>
      <c r="R655">
        <v>0</v>
      </c>
      <c r="S655" t="s">
        <v>134</v>
      </c>
      <c r="T655" t="s">
        <v>2691</v>
      </c>
      <c r="U655" t="s">
        <v>127</v>
      </c>
      <c r="V655" s="1">
        <v>44057.083333333336</v>
      </c>
      <c r="W655" s="1">
        <v>43369.083333333336</v>
      </c>
      <c r="X655" t="s">
        <v>251</v>
      </c>
      <c r="Z655">
        <v>2013</v>
      </c>
      <c r="AY655" s="1"/>
      <c r="AZ655" s="1"/>
    </row>
    <row r="656" spans="1:52" x14ac:dyDescent="0.3">
      <c r="A656" t="s">
        <v>2692</v>
      </c>
      <c r="B656" t="s">
        <v>27</v>
      </c>
      <c r="C656" t="s">
        <v>127</v>
      </c>
      <c r="D656" t="s">
        <v>28</v>
      </c>
      <c r="E656" t="s">
        <v>29</v>
      </c>
      <c r="F656" t="s">
        <v>2581</v>
      </c>
      <c r="G656" s="11" t="s">
        <v>2693</v>
      </c>
      <c r="H656" s="11"/>
      <c r="I656" s="5" t="s">
        <v>2694</v>
      </c>
      <c r="J656" t="s">
        <v>2695</v>
      </c>
      <c r="K656" t="s">
        <v>132</v>
      </c>
      <c r="L656">
        <v>0</v>
      </c>
      <c r="M656">
        <v>0</v>
      </c>
      <c r="N656">
        <v>0</v>
      </c>
      <c r="O656" t="s">
        <v>134</v>
      </c>
      <c r="P656">
        <v>0</v>
      </c>
      <c r="Q656">
        <v>0</v>
      </c>
      <c r="R656">
        <v>0</v>
      </c>
      <c r="S656" t="s">
        <v>134</v>
      </c>
      <c r="T656" t="s">
        <v>2696</v>
      </c>
      <c r="U656" t="s">
        <v>127</v>
      </c>
      <c r="V656" s="1">
        <v>44056.083333333336</v>
      </c>
      <c r="W656" s="1">
        <v>43369.083333333336</v>
      </c>
      <c r="X656" t="s">
        <v>251</v>
      </c>
      <c r="Z656">
        <v>2012</v>
      </c>
      <c r="AY656" s="1"/>
      <c r="AZ656" s="1"/>
    </row>
    <row r="657" spans="1:52" x14ac:dyDescent="0.3">
      <c r="A657" t="s">
        <v>2697</v>
      </c>
      <c r="B657" t="s">
        <v>27</v>
      </c>
      <c r="C657" t="s">
        <v>127</v>
      </c>
      <c r="D657" t="s">
        <v>28</v>
      </c>
      <c r="E657" t="s">
        <v>29</v>
      </c>
      <c r="F657" t="s">
        <v>2581</v>
      </c>
      <c r="G657" s="11" t="s">
        <v>2698</v>
      </c>
      <c r="H657" s="11"/>
      <c r="I657" s="5" t="s">
        <v>2699</v>
      </c>
      <c r="J657" t="s">
        <v>2700</v>
      </c>
      <c r="K657" t="s">
        <v>132</v>
      </c>
      <c r="L657">
        <v>0</v>
      </c>
      <c r="M657">
        <v>0</v>
      </c>
      <c r="N657">
        <v>0</v>
      </c>
      <c r="O657" t="s">
        <v>134</v>
      </c>
      <c r="P657">
        <v>0</v>
      </c>
      <c r="Q657">
        <v>0</v>
      </c>
      <c r="R657">
        <v>0</v>
      </c>
      <c r="S657" t="s">
        <v>134</v>
      </c>
      <c r="T657" t="s">
        <v>2701</v>
      </c>
      <c r="U657" t="s">
        <v>127</v>
      </c>
      <c r="V657" s="1">
        <v>44056.083333333336</v>
      </c>
      <c r="W657" s="1">
        <v>43369.083333333336</v>
      </c>
      <c r="X657" t="s">
        <v>251</v>
      </c>
      <c r="Z657">
        <v>2012</v>
      </c>
      <c r="AY657" s="1"/>
      <c r="AZ657" s="1"/>
    </row>
    <row r="658" spans="1:52" x14ac:dyDescent="0.3">
      <c r="A658" t="s">
        <v>2702</v>
      </c>
      <c r="B658" t="s">
        <v>27</v>
      </c>
      <c r="C658" t="s">
        <v>127</v>
      </c>
      <c r="D658" t="s">
        <v>28</v>
      </c>
      <c r="E658" t="s">
        <v>29</v>
      </c>
      <c r="F658" t="s">
        <v>2581</v>
      </c>
      <c r="G658" s="11" t="s">
        <v>2703</v>
      </c>
      <c r="H658" s="11"/>
      <c r="I658" s="5" t="s">
        <v>2704</v>
      </c>
      <c r="J658" t="s">
        <v>250</v>
      </c>
      <c r="K658" t="s">
        <v>132</v>
      </c>
      <c r="L658">
        <v>0</v>
      </c>
      <c r="M658">
        <v>0</v>
      </c>
      <c r="N658">
        <v>0</v>
      </c>
      <c r="O658" t="s">
        <v>134</v>
      </c>
      <c r="P658">
        <v>0</v>
      </c>
      <c r="Q658">
        <v>0</v>
      </c>
      <c r="R658">
        <v>0</v>
      </c>
      <c r="S658" t="s">
        <v>134</v>
      </c>
      <c r="T658" t="s">
        <v>2705</v>
      </c>
      <c r="U658" t="s">
        <v>127</v>
      </c>
      <c r="V658" s="1">
        <v>44056.083333333336</v>
      </c>
      <c r="W658" s="1">
        <v>43369.083333333336</v>
      </c>
      <c r="X658" t="s">
        <v>251</v>
      </c>
      <c r="Z658">
        <v>2011</v>
      </c>
      <c r="AY658" s="1"/>
      <c r="AZ658" s="1"/>
    </row>
    <row r="659" spans="1:52" x14ac:dyDescent="0.3">
      <c r="A659" t="s">
        <v>2706</v>
      </c>
      <c r="B659" t="s">
        <v>27</v>
      </c>
      <c r="C659" t="s">
        <v>127</v>
      </c>
      <c r="D659" t="s">
        <v>28</v>
      </c>
      <c r="E659" t="s">
        <v>29</v>
      </c>
      <c r="F659" t="s">
        <v>2581</v>
      </c>
      <c r="G659" s="11" t="s">
        <v>2707</v>
      </c>
      <c r="H659" s="11"/>
      <c r="I659" s="5" t="s">
        <v>2708</v>
      </c>
      <c r="J659" t="s">
        <v>2709</v>
      </c>
      <c r="K659" t="s">
        <v>132</v>
      </c>
      <c r="L659">
        <v>0</v>
      </c>
      <c r="M659">
        <v>0</v>
      </c>
      <c r="N659">
        <v>0</v>
      </c>
      <c r="O659" t="s">
        <v>134</v>
      </c>
      <c r="P659">
        <v>0</v>
      </c>
      <c r="Q659">
        <v>0</v>
      </c>
      <c r="R659">
        <v>0</v>
      </c>
      <c r="S659" t="s">
        <v>134</v>
      </c>
      <c r="T659" t="s">
        <v>2710</v>
      </c>
      <c r="U659" t="s">
        <v>127</v>
      </c>
      <c r="V659" s="1">
        <v>44056.083333333336</v>
      </c>
      <c r="W659" s="1">
        <v>43369.083333333336</v>
      </c>
      <c r="X659" t="s">
        <v>251</v>
      </c>
      <c r="Z659">
        <v>2011</v>
      </c>
      <c r="AY659" s="1"/>
      <c r="AZ659" s="1"/>
    </row>
    <row r="660" spans="1:52" x14ac:dyDescent="0.3">
      <c r="A660" t="s">
        <v>2711</v>
      </c>
      <c r="B660" t="s">
        <v>27</v>
      </c>
      <c r="C660" t="s">
        <v>127</v>
      </c>
      <c r="D660" t="s">
        <v>28</v>
      </c>
      <c r="E660" t="s">
        <v>29</v>
      </c>
      <c r="F660" t="s">
        <v>2581</v>
      </c>
      <c r="G660" s="11" t="s">
        <v>2712</v>
      </c>
      <c r="H660" s="11"/>
      <c r="I660" s="5" t="s">
        <v>2713</v>
      </c>
      <c r="J660" t="s">
        <v>2714</v>
      </c>
      <c r="K660" t="s">
        <v>132</v>
      </c>
      <c r="L660">
        <v>0</v>
      </c>
      <c r="M660">
        <v>0</v>
      </c>
      <c r="N660">
        <v>0</v>
      </c>
      <c r="O660" t="s">
        <v>134</v>
      </c>
      <c r="P660">
        <v>0</v>
      </c>
      <c r="Q660">
        <v>0</v>
      </c>
      <c r="R660">
        <v>0</v>
      </c>
      <c r="S660" t="s">
        <v>134</v>
      </c>
      <c r="T660" t="s">
        <v>2715</v>
      </c>
      <c r="U660" t="s">
        <v>127</v>
      </c>
      <c r="V660" s="1">
        <v>44044.083333333336</v>
      </c>
      <c r="W660" s="1">
        <v>43258.083333333336</v>
      </c>
      <c r="X660" t="s">
        <v>305</v>
      </c>
      <c r="Y660" t="s">
        <v>2716</v>
      </c>
      <c r="Z660">
        <v>2010</v>
      </c>
      <c r="AY660" s="1"/>
      <c r="AZ660" s="1"/>
    </row>
    <row r="661" spans="1:52" x14ac:dyDescent="0.3">
      <c r="A661" t="s">
        <v>2717</v>
      </c>
      <c r="B661" t="s">
        <v>27</v>
      </c>
      <c r="C661" t="s">
        <v>127</v>
      </c>
      <c r="D661" t="s">
        <v>28</v>
      </c>
      <c r="E661" t="s">
        <v>29</v>
      </c>
      <c r="F661" t="s">
        <v>2581</v>
      </c>
      <c r="G661" s="11" t="s">
        <v>2718</v>
      </c>
      <c r="H661" s="11"/>
      <c r="I661" s="5" t="s">
        <v>2719</v>
      </c>
      <c r="J661" t="s">
        <v>2720</v>
      </c>
      <c r="K661" t="s">
        <v>132</v>
      </c>
      <c r="L661">
        <v>0</v>
      </c>
      <c r="M661">
        <v>0</v>
      </c>
      <c r="N661">
        <v>0</v>
      </c>
      <c r="O661" t="s">
        <v>134</v>
      </c>
      <c r="P661">
        <v>0</v>
      </c>
      <c r="Q661">
        <v>0</v>
      </c>
      <c r="R661">
        <v>0</v>
      </c>
      <c r="S661" t="s">
        <v>134</v>
      </c>
      <c r="T661" t="s">
        <v>2721</v>
      </c>
      <c r="U661" t="s">
        <v>127</v>
      </c>
      <c r="V661" s="1">
        <v>44044.083333333336</v>
      </c>
      <c r="W661" s="1">
        <v>43258.083333333336</v>
      </c>
      <c r="X661" t="s">
        <v>305</v>
      </c>
      <c r="Y661" t="s">
        <v>2716</v>
      </c>
      <c r="Z661">
        <v>2010</v>
      </c>
      <c r="AY661" s="1"/>
      <c r="AZ661" s="1"/>
    </row>
    <row r="662" spans="1:52" x14ac:dyDescent="0.3">
      <c r="A662" t="s">
        <v>2722</v>
      </c>
      <c r="B662" t="s">
        <v>27</v>
      </c>
      <c r="C662" t="s">
        <v>127</v>
      </c>
      <c r="D662" t="s">
        <v>28</v>
      </c>
      <c r="E662" t="s">
        <v>29</v>
      </c>
      <c r="F662" t="s">
        <v>2581</v>
      </c>
      <c r="G662" s="11" t="s">
        <v>2723</v>
      </c>
      <c r="H662" s="11"/>
      <c r="I662" s="5" t="s">
        <v>2724</v>
      </c>
      <c r="J662" t="s">
        <v>2725</v>
      </c>
      <c r="K662" t="s">
        <v>132</v>
      </c>
      <c r="L662">
        <v>0</v>
      </c>
      <c r="M662">
        <v>0</v>
      </c>
      <c r="N662">
        <v>0</v>
      </c>
      <c r="O662" t="s">
        <v>134</v>
      </c>
      <c r="P662">
        <v>0</v>
      </c>
      <c r="Q662">
        <v>0</v>
      </c>
      <c r="R662">
        <v>0</v>
      </c>
      <c r="S662" t="s">
        <v>134</v>
      </c>
      <c r="T662" t="s">
        <v>2726</v>
      </c>
      <c r="U662" t="s">
        <v>127</v>
      </c>
      <c r="V662" s="1">
        <v>44044.083333333336</v>
      </c>
      <c r="W662" s="1">
        <v>43258.083333333336</v>
      </c>
      <c r="X662" t="s">
        <v>305</v>
      </c>
      <c r="Y662" t="s">
        <v>2716</v>
      </c>
      <c r="Z662">
        <v>2010</v>
      </c>
      <c r="AY662" s="1"/>
      <c r="AZ662" s="1"/>
    </row>
    <row r="663" spans="1:52" x14ac:dyDescent="0.3">
      <c r="A663" t="s">
        <v>2727</v>
      </c>
      <c r="B663" t="s">
        <v>27</v>
      </c>
      <c r="C663" t="s">
        <v>127</v>
      </c>
      <c r="D663" t="s">
        <v>28</v>
      </c>
      <c r="E663" t="s">
        <v>29</v>
      </c>
      <c r="F663" t="s">
        <v>2581</v>
      </c>
      <c r="G663" s="11" t="s">
        <v>2728</v>
      </c>
      <c r="H663" s="11"/>
      <c r="I663" s="5" t="s">
        <v>2729</v>
      </c>
      <c r="J663" t="s">
        <v>2730</v>
      </c>
      <c r="K663" t="s">
        <v>132</v>
      </c>
      <c r="L663">
        <v>0</v>
      </c>
      <c r="M663">
        <v>0</v>
      </c>
      <c r="N663">
        <v>0</v>
      </c>
      <c r="O663" t="s">
        <v>134</v>
      </c>
      <c r="P663">
        <v>0</v>
      </c>
      <c r="Q663">
        <v>0</v>
      </c>
      <c r="R663">
        <v>0</v>
      </c>
      <c r="S663" t="s">
        <v>134</v>
      </c>
      <c r="T663" t="s">
        <v>2731</v>
      </c>
      <c r="U663" t="s">
        <v>127</v>
      </c>
      <c r="V663" s="1">
        <v>44044.083333333336</v>
      </c>
      <c r="W663" s="1">
        <v>43258.083333333336</v>
      </c>
      <c r="X663" t="s">
        <v>305</v>
      </c>
      <c r="Y663" t="s">
        <v>2716</v>
      </c>
      <c r="Z663">
        <v>2010</v>
      </c>
      <c r="AY663" s="1"/>
      <c r="AZ663" s="1"/>
    </row>
    <row r="664" spans="1:52" x14ac:dyDescent="0.3">
      <c r="A664" t="s">
        <v>2732</v>
      </c>
      <c r="B664" t="s">
        <v>27</v>
      </c>
      <c r="C664" t="s">
        <v>127</v>
      </c>
      <c r="D664" t="s">
        <v>28</v>
      </c>
      <c r="E664" t="s">
        <v>29</v>
      </c>
      <c r="F664" t="s">
        <v>2581</v>
      </c>
      <c r="G664" s="11" t="s">
        <v>2733</v>
      </c>
      <c r="H664" s="11"/>
      <c r="I664" s="5" t="s">
        <v>2734</v>
      </c>
      <c r="J664" t="s">
        <v>2735</v>
      </c>
      <c r="K664" t="s">
        <v>132</v>
      </c>
      <c r="L664">
        <v>0</v>
      </c>
      <c r="M664">
        <v>0</v>
      </c>
      <c r="N664">
        <v>0</v>
      </c>
      <c r="O664" t="s">
        <v>134</v>
      </c>
      <c r="P664">
        <v>0</v>
      </c>
      <c r="Q664">
        <v>0</v>
      </c>
      <c r="R664">
        <v>0</v>
      </c>
      <c r="S664" t="s">
        <v>134</v>
      </c>
      <c r="T664" t="s">
        <v>2736</v>
      </c>
      <c r="U664" t="s">
        <v>127</v>
      </c>
      <c r="V664" s="1">
        <v>44044.083333333336</v>
      </c>
      <c r="W664" s="1">
        <v>43258.083333333336</v>
      </c>
      <c r="X664" t="s">
        <v>305</v>
      </c>
      <c r="Y664" t="s">
        <v>2716</v>
      </c>
      <c r="Z664">
        <v>2010</v>
      </c>
      <c r="AY664" s="1"/>
      <c r="AZ664" s="1"/>
    </row>
    <row r="665" spans="1:52" x14ac:dyDescent="0.3">
      <c r="A665" t="s">
        <v>2737</v>
      </c>
      <c r="B665" t="s">
        <v>27</v>
      </c>
      <c r="C665" t="s">
        <v>127</v>
      </c>
      <c r="D665" t="s">
        <v>28</v>
      </c>
      <c r="E665" t="s">
        <v>29</v>
      </c>
      <c r="F665" t="s">
        <v>2581</v>
      </c>
      <c r="G665" s="11" t="s">
        <v>2738</v>
      </c>
      <c r="H665" s="11"/>
      <c r="I665" s="5" t="s">
        <v>2739</v>
      </c>
      <c r="J665" t="s">
        <v>2740</v>
      </c>
      <c r="K665" t="s">
        <v>2741</v>
      </c>
      <c r="L665">
        <v>0</v>
      </c>
      <c r="M665">
        <v>0</v>
      </c>
      <c r="N665">
        <v>0</v>
      </c>
      <c r="O665" t="s">
        <v>134</v>
      </c>
      <c r="P665">
        <v>0</v>
      </c>
      <c r="Q665">
        <v>0</v>
      </c>
      <c r="R665">
        <v>0</v>
      </c>
      <c r="S665" t="s">
        <v>134</v>
      </c>
      <c r="T665" t="s">
        <v>2742</v>
      </c>
      <c r="U665" t="s">
        <v>127</v>
      </c>
      <c r="V665" s="1">
        <v>44044.083333333336</v>
      </c>
      <c r="W665" s="1">
        <v>43258.083333333336</v>
      </c>
      <c r="X665" t="s">
        <v>305</v>
      </c>
      <c r="Y665" t="s">
        <v>2716</v>
      </c>
      <c r="Z665">
        <v>2010</v>
      </c>
      <c r="AY665" s="1"/>
      <c r="AZ665" s="1"/>
    </row>
    <row r="666" spans="1:52" x14ac:dyDescent="0.3">
      <c r="A666" t="s">
        <v>2743</v>
      </c>
      <c r="B666" t="s">
        <v>27</v>
      </c>
      <c r="C666" t="s">
        <v>127</v>
      </c>
      <c r="D666" t="s">
        <v>28</v>
      </c>
      <c r="E666" t="s">
        <v>29</v>
      </c>
      <c r="F666" t="s">
        <v>2581</v>
      </c>
      <c r="G666" s="11" t="s">
        <v>2744</v>
      </c>
      <c r="H666" s="11"/>
      <c r="I666" s="5" t="s">
        <v>2745</v>
      </c>
      <c r="J666" t="s">
        <v>2746</v>
      </c>
      <c r="K666" t="s">
        <v>2747</v>
      </c>
      <c r="L666">
        <v>0</v>
      </c>
      <c r="M666">
        <v>0</v>
      </c>
      <c r="N666">
        <v>0</v>
      </c>
      <c r="O666" t="s">
        <v>134</v>
      </c>
      <c r="P666">
        <v>0</v>
      </c>
      <c r="Q666">
        <v>0</v>
      </c>
      <c r="R666">
        <v>0</v>
      </c>
      <c r="S666" t="s">
        <v>134</v>
      </c>
      <c r="T666" t="s">
        <v>2748</v>
      </c>
      <c r="U666" t="s">
        <v>127</v>
      </c>
      <c r="V666" s="1">
        <v>44044.083333333336</v>
      </c>
      <c r="W666" s="1">
        <v>43258.083333333336</v>
      </c>
      <c r="X666" t="s">
        <v>305</v>
      </c>
      <c r="Y666" t="s">
        <v>2716</v>
      </c>
      <c r="Z666">
        <v>2010</v>
      </c>
      <c r="AY666" s="1"/>
      <c r="AZ666" s="1"/>
    </row>
    <row r="667" spans="1:52" x14ac:dyDescent="0.3">
      <c r="A667" t="s">
        <v>2749</v>
      </c>
      <c r="B667" t="s">
        <v>27</v>
      </c>
      <c r="C667" t="s">
        <v>127</v>
      </c>
      <c r="D667" t="s">
        <v>28</v>
      </c>
      <c r="E667" t="s">
        <v>29</v>
      </c>
      <c r="F667" t="s">
        <v>2581</v>
      </c>
      <c r="G667" s="11" t="s">
        <v>2750</v>
      </c>
      <c r="H667" s="11"/>
      <c r="I667" s="5" t="s">
        <v>2751</v>
      </c>
      <c r="J667" t="s">
        <v>2752</v>
      </c>
      <c r="K667" t="s">
        <v>2753</v>
      </c>
      <c r="L667">
        <v>0</v>
      </c>
      <c r="M667">
        <v>0</v>
      </c>
      <c r="N667">
        <v>0</v>
      </c>
      <c r="O667" t="s">
        <v>134</v>
      </c>
      <c r="P667">
        <v>0</v>
      </c>
      <c r="Q667">
        <v>0</v>
      </c>
      <c r="R667">
        <v>0</v>
      </c>
      <c r="S667" t="s">
        <v>134</v>
      </c>
      <c r="T667" t="s">
        <v>2754</v>
      </c>
      <c r="U667" t="s">
        <v>127</v>
      </c>
      <c r="V667" s="1">
        <v>44044.083333333336</v>
      </c>
      <c r="W667" s="1">
        <v>43258.083333333336</v>
      </c>
      <c r="X667" t="s">
        <v>305</v>
      </c>
      <c r="Y667" t="s">
        <v>2716</v>
      </c>
      <c r="Z667">
        <v>2010</v>
      </c>
      <c r="AY667" s="1"/>
      <c r="AZ667" s="1"/>
    </row>
    <row r="668" spans="1:52" x14ac:dyDescent="0.3">
      <c r="A668" t="s">
        <v>2755</v>
      </c>
      <c r="B668" t="s">
        <v>27</v>
      </c>
      <c r="C668" t="s">
        <v>127</v>
      </c>
      <c r="D668" t="s">
        <v>28</v>
      </c>
      <c r="E668" t="s">
        <v>29</v>
      </c>
      <c r="F668" t="s">
        <v>2581</v>
      </c>
      <c r="G668" s="11" t="s">
        <v>2756</v>
      </c>
      <c r="H668" s="11"/>
      <c r="I668" s="5" t="s">
        <v>2757</v>
      </c>
      <c r="J668" t="s">
        <v>2758</v>
      </c>
      <c r="K668" t="s">
        <v>132</v>
      </c>
      <c r="L668">
        <v>0</v>
      </c>
      <c r="M668">
        <v>0</v>
      </c>
      <c r="N668">
        <v>0</v>
      </c>
      <c r="O668" t="s">
        <v>134</v>
      </c>
      <c r="P668">
        <v>0</v>
      </c>
      <c r="Q668">
        <v>0</v>
      </c>
      <c r="R668">
        <v>0</v>
      </c>
      <c r="S668" t="s">
        <v>134</v>
      </c>
      <c r="T668" t="s">
        <v>2759</v>
      </c>
      <c r="U668" t="s">
        <v>127</v>
      </c>
      <c r="V668" s="1">
        <v>44044.083333333336</v>
      </c>
      <c r="W668" s="1">
        <v>43258.083333333336</v>
      </c>
      <c r="X668" t="s">
        <v>305</v>
      </c>
      <c r="Y668" t="s">
        <v>2716</v>
      </c>
      <c r="Z668" s="2">
        <v>2013</v>
      </c>
      <c r="AY668" s="1"/>
      <c r="AZ668" s="1"/>
    </row>
    <row r="669" spans="1:52" x14ac:dyDescent="0.3">
      <c r="A669" s="3" t="s">
        <v>2760</v>
      </c>
      <c r="B669" s="3" t="s">
        <v>27</v>
      </c>
      <c r="C669" s="3" t="s">
        <v>127</v>
      </c>
      <c r="D669" s="3" t="s">
        <v>28</v>
      </c>
      <c r="E669" s="3" t="s">
        <v>29</v>
      </c>
      <c r="F669" s="3" t="s">
        <v>2581</v>
      </c>
      <c r="G669" s="12" t="s">
        <v>2761</v>
      </c>
      <c r="H669" s="12"/>
      <c r="I669" s="12"/>
      <c r="J669" s="3" t="s">
        <v>2762</v>
      </c>
      <c r="K669" s="3" t="s">
        <v>2763</v>
      </c>
      <c r="L669" s="3">
        <v>0</v>
      </c>
      <c r="M669" s="3">
        <v>0</v>
      </c>
      <c r="N669" s="3">
        <v>0</v>
      </c>
      <c r="O669" s="3" t="s">
        <v>134</v>
      </c>
      <c r="P669" s="3">
        <v>0</v>
      </c>
      <c r="Q669" s="3">
        <v>0</v>
      </c>
      <c r="R669" s="3">
        <v>0</v>
      </c>
      <c r="S669" s="3" t="s">
        <v>134</v>
      </c>
      <c r="T669" s="3" t="s">
        <v>2764</v>
      </c>
      <c r="U669" s="3" t="s">
        <v>127</v>
      </c>
      <c r="V669" s="4">
        <v>43910.041666666664</v>
      </c>
      <c r="W669" s="4">
        <v>43251.083333333336</v>
      </c>
      <c r="X669" s="3"/>
      <c r="Y669" s="3"/>
      <c r="Z669" s="3"/>
      <c r="AY669" s="1"/>
      <c r="AZ669" s="1"/>
    </row>
    <row r="670" spans="1:52" s="8" customFormat="1" x14ac:dyDescent="0.3">
      <c r="A670" s="8" t="s">
        <v>2765</v>
      </c>
      <c r="B670" s="8" t="s">
        <v>27</v>
      </c>
      <c r="C670" s="8" t="s">
        <v>127</v>
      </c>
      <c r="D670" s="8" t="s">
        <v>28</v>
      </c>
      <c r="E670" s="8" t="s">
        <v>29</v>
      </c>
      <c r="F670" s="8" t="s">
        <v>2581</v>
      </c>
      <c r="G670" s="13" t="s">
        <v>2766</v>
      </c>
      <c r="H670" s="13"/>
      <c r="I670" s="8" t="s">
        <v>2767</v>
      </c>
      <c r="J670" s="8" t="s">
        <v>2768</v>
      </c>
      <c r="K670" s="8" t="s">
        <v>132</v>
      </c>
      <c r="L670" s="8">
        <v>0</v>
      </c>
      <c r="M670" s="8">
        <v>0</v>
      </c>
      <c r="N670" s="8">
        <v>0</v>
      </c>
      <c r="O670" s="8" t="s">
        <v>134</v>
      </c>
      <c r="P670" s="8">
        <v>0</v>
      </c>
      <c r="Q670" s="8">
        <v>0</v>
      </c>
      <c r="R670" s="8">
        <v>0</v>
      </c>
      <c r="S670" s="8" t="s">
        <v>134</v>
      </c>
      <c r="T670" s="8" t="s">
        <v>2769</v>
      </c>
      <c r="U670" s="8" t="s">
        <v>127</v>
      </c>
      <c r="V670" s="10">
        <v>44195.041666666664</v>
      </c>
      <c r="W670" s="10">
        <v>43026.083333333336</v>
      </c>
      <c r="X670" s="8" t="s">
        <v>2770</v>
      </c>
      <c r="Z670" s="14">
        <v>2007</v>
      </c>
      <c r="AY670" s="10"/>
      <c r="AZ670" s="10"/>
    </row>
    <row r="671" spans="1:52" s="8" customFormat="1" x14ac:dyDescent="0.3">
      <c r="A671" s="8" t="s">
        <v>2765</v>
      </c>
      <c r="B671" s="8" t="s">
        <v>27</v>
      </c>
      <c r="C671" s="8" t="s">
        <v>127</v>
      </c>
      <c r="D671" s="8" t="s">
        <v>28</v>
      </c>
      <c r="E671" s="8" t="s">
        <v>29</v>
      </c>
      <c r="F671" s="8" t="s">
        <v>2581</v>
      </c>
      <c r="G671" s="13" t="s">
        <v>2766</v>
      </c>
      <c r="H671" s="13"/>
      <c r="I671" s="8" t="s">
        <v>2771</v>
      </c>
      <c r="J671" s="8" t="s">
        <v>2768</v>
      </c>
      <c r="K671" s="8" t="s">
        <v>132</v>
      </c>
      <c r="L671" s="8">
        <v>0</v>
      </c>
      <c r="M671" s="8">
        <v>0</v>
      </c>
      <c r="N671" s="8">
        <v>0</v>
      </c>
      <c r="O671" s="8" t="s">
        <v>134</v>
      </c>
      <c r="P671" s="8">
        <v>0</v>
      </c>
      <c r="Q671" s="8">
        <v>0</v>
      </c>
      <c r="R671" s="8">
        <v>0</v>
      </c>
      <c r="S671" s="8" t="s">
        <v>134</v>
      </c>
      <c r="T671" s="8" t="s">
        <v>2769</v>
      </c>
      <c r="U671" s="8" t="s">
        <v>127</v>
      </c>
      <c r="V671" s="10">
        <v>44195.041666666664</v>
      </c>
      <c r="W671" s="10">
        <v>43026.083333333336</v>
      </c>
      <c r="X671" s="8" t="s">
        <v>2770</v>
      </c>
      <c r="Z671" s="14">
        <v>2007</v>
      </c>
      <c r="AY671" s="10"/>
      <c r="AZ671" s="10"/>
    </row>
    <row r="672" spans="1:52" x14ac:dyDescent="0.3">
      <c r="A672" t="s">
        <v>2772</v>
      </c>
      <c r="B672" t="s">
        <v>27</v>
      </c>
      <c r="C672" t="s">
        <v>127</v>
      </c>
      <c r="D672" t="s">
        <v>28</v>
      </c>
      <c r="E672" t="s">
        <v>29</v>
      </c>
      <c r="F672" t="s">
        <v>2581</v>
      </c>
      <c r="G672" s="11" t="s">
        <v>2773</v>
      </c>
      <c r="H672" s="5" t="s">
        <v>2774</v>
      </c>
      <c r="I672" s="11"/>
      <c r="J672" t="s">
        <v>2775</v>
      </c>
      <c r="K672" t="s">
        <v>2776</v>
      </c>
      <c r="L672">
        <v>0</v>
      </c>
      <c r="M672">
        <v>0</v>
      </c>
      <c r="N672">
        <v>0</v>
      </c>
      <c r="O672" t="s">
        <v>134</v>
      </c>
      <c r="P672">
        <v>0</v>
      </c>
      <c r="Q672">
        <v>0</v>
      </c>
      <c r="R672">
        <v>0</v>
      </c>
      <c r="S672" t="s">
        <v>134</v>
      </c>
      <c r="T672" t="s">
        <v>2777</v>
      </c>
      <c r="U672" t="s">
        <v>127</v>
      </c>
      <c r="V672" s="1">
        <v>44251.041666666664</v>
      </c>
      <c r="W672" s="1">
        <v>43024.083333333336</v>
      </c>
      <c r="X672" t="s">
        <v>204</v>
      </c>
      <c r="Z672">
        <v>2004</v>
      </c>
      <c r="AY672" s="1"/>
      <c r="AZ672" s="1"/>
    </row>
    <row r="673" spans="1:52" x14ac:dyDescent="0.3">
      <c r="A673" s="3" t="s">
        <v>2778</v>
      </c>
      <c r="B673" s="3" t="s">
        <v>27</v>
      </c>
      <c r="C673" s="3" t="s">
        <v>127</v>
      </c>
      <c r="D673" s="3" t="s">
        <v>28</v>
      </c>
      <c r="E673" s="3" t="s">
        <v>29</v>
      </c>
      <c r="F673" s="3" t="s">
        <v>2581</v>
      </c>
      <c r="G673" s="12" t="s">
        <v>2779</v>
      </c>
      <c r="H673" s="12"/>
      <c r="I673" s="12"/>
      <c r="J673" s="3" t="s">
        <v>2780</v>
      </c>
      <c r="K673" s="3" t="s">
        <v>2781</v>
      </c>
      <c r="L673" s="3">
        <v>0</v>
      </c>
      <c r="M673" s="3">
        <v>0</v>
      </c>
      <c r="N673" s="3">
        <v>0</v>
      </c>
      <c r="O673" s="3" t="s">
        <v>134</v>
      </c>
      <c r="P673" s="3">
        <v>0</v>
      </c>
      <c r="Q673" s="3">
        <v>0</v>
      </c>
      <c r="R673" s="3">
        <v>0</v>
      </c>
      <c r="S673" s="3" t="s">
        <v>134</v>
      </c>
      <c r="T673" s="3" t="s">
        <v>2782</v>
      </c>
      <c r="U673" s="3" t="s">
        <v>127</v>
      </c>
      <c r="V673" s="4">
        <v>44026.083333333336</v>
      </c>
      <c r="W673" s="4">
        <v>43024.083333333336</v>
      </c>
      <c r="X673" s="3"/>
      <c r="Y673" s="3"/>
      <c r="Z673" s="3"/>
      <c r="AY673" s="1"/>
      <c r="AZ673" s="1"/>
    </row>
    <row r="674" spans="1:52" x14ac:dyDescent="0.3">
      <c r="A674" t="s">
        <v>2783</v>
      </c>
      <c r="B674" t="s">
        <v>27</v>
      </c>
      <c r="C674" t="s">
        <v>127</v>
      </c>
      <c r="D674" t="s">
        <v>28</v>
      </c>
      <c r="E674" t="s">
        <v>29</v>
      </c>
      <c r="F674" t="s">
        <v>2581</v>
      </c>
      <c r="G674" s="11" t="s">
        <v>2784</v>
      </c>
      <c r="H674" s="11"/>
      <c r="I674" s="5" t="s">
        <v>2785</v>
      </c>
      <c r="J674" t="s">
        <v>2786</v>
      </c>
      <c r="K674" t="s">
        <v>2787</v>
      </c>
      <c r="L674">
        <v>0</v>
      </c>
      <c r="M674">
        <v>0</v>
      </c>
      <c r="N674">
        <v>0</v>
      </c>
      <c r="O674" t="s">
        <v>134</v>
      </c>
      <c r="P674">
        <v>0</v>
      </c>
      <c r="Q674">
        <v>0</v>
      </c>
      <c r="R674">
        <v>0</v>
      </c>
      <c r="S674" t="s">
        <v>134</v>
      </c>
      <c r="T674" t="s">
        <v>2788</v>
      </c>
      <c r="U674" t="s">
        <v>127</v>
      </c>
      <c r="V674" s="1">
        <v>44027.083333333336</v>
      </c>
      <c r="W674" s="1">
        <v>43024.083333333336</v>
      </c>
      <c r="X674" t="s">
        <v>204</v>
      </c>
      <c r="Z674">
        <v>2003</v>
      </c>
      <c r="AY674" s="1"/>
      <c r="AZ674" s="1"/>
    </row>
    <row r="675" spans="1:52" s="8" customFormat="1" x14ac:dyDescent="0.3">
      <c r="A675" s="8" t="s">
        <v>2789</v>
      </c>
      <c r="B675" s="8" t="s">
        <v>27</v>
      </c>
      <c r="C675" s="8" t="s">
        <v>127</v>
      </c>
      <c r="D675" s="8" t="s">
        <v>28</v>
      </c>
      <c r="E675" s="8" t="s">
        <v>29</v>
      </c>
      <c r="F675" s="8" t="s">
        <v>2581</v>
      </c>
      <c r="G675" s="13" t="s">
        <v>2790</v>
      </c>
      <c r="H675" s="8" t="s">
        <v>2791</v>
      </c>
      <c r="I675" s="13"/>
      <c r="J675" s="8" t="s">
        <v>2792</v>
      </c>
      <c r="K675" s="8" t="s">
        <v>2787</v>
      </c>
      <c r="L675" s="8">
        <v>0</v>
      </c>
      <c r="M675" s="8">
        <v>0</v>
      </c>
      <c r="N675" s="8">
        <v>0</v>
      </c>
      <c r="O675" s="8" t="s">
        <v>134</v>
      </c>
      <c r="P675" s="8">
        <v>0</v>
      </c>
      <c r="Q675" s="8">
        <v>0</v>
      </c>
      <c r="R675" s="8">
        <v>0</v>
      </c>
      <c r="S675" s="8" t="s">
        <v>134</v>
      </c>
      <c r="T675" s="8" t="s">
        <v>2793</v>
      </c>
      <c r="U675" s="8" t="s">
        <v>127</v>
      </c>
      <c r="V675" s="10">
        <v>44027.083333333336</v>
      </c>
      <c r="W675" s="10">
        <v>43024.083333333336</v>
      </c>
      <c r="X675" s="8" t="s">
        <v>204</v>
      </c>
      <c r="Z675" s="8">
        <v>2003</v>
      </c>
      <c r="AY675" s="10"/>
      <c r="AZ675" s="10"/>
    </row>
    <row r="676" spans="1:52" s="8" customFormat="1" x14ac:dyDescent="0.3">
      <c r="A676" s="8" t="s">
        <v>2789</v>
      </c>
      <c r="B676" s="8" t="s">
        <v>27</v>
      </c>
      <c r="C676" s="8" t="s">
        <v>127</v>
      </c>
      <c r="D676" s="8" t="s">
        <v>28</v>
      </c>
      <c r="E676" s="8" t="s">
        <v>29</v>
      </c>
      <c r="F676" s="8" t="s">
        <v>2581</v>
      </c>
      <c r="G676" s="13" t="s">
        <v>2790</v>
      </c>
      <c r="H676" s="8" t="s">
        <v>2794</v>
      </c>
      <c r="I676" s="13"/>
      <c r="J676" s="8" t="s">
        <v>2792</v>
      </c>
      <c r="K676" s="8" t="s">
        <v>2787</v>
      </c>
      <c r="L676" s="8">
        <v>0</v>
      </c>
      <c r="M676" s="8">
        <v>0</v>
      </c>
      <c r="N676" s="8">
        <v>0</v>
      </c>
      <c r="O676" s="8" t="s">
        <v>134</v>
      </c>
      <c r="P676" s="8">
        <v>0</v>
      </c>
      <c r="Q676" s="8">
        <v>0</v>
      </c>
      <c r="R676" s="8">
        <v>0</v>
      </c>
      <c r="S676" s="8" t="s">
        <v>134</v>
      </c>
      <c r="T676" s="8" t="s">
        <v>2793</v>
      </c>
      <c r="U676" s="8" t="s">
        <v>127</v>
      </c>
      <c r="V676" s="10">
        <v>44027.083333333336</v>
      </c>
      <c r="W676" s="10">
        <v>43024.083333333336</v>
      </c>
      <c r="X676" s="8" t="s">
        <v>204</v>
      </c>
      <c r="Z676" s="8">
        <v>2003</v>
      </c>
      <c r="AY676" s="10"/>
      <c r="AZ676" s="10"/>
    </row>
    <row r="677" spans="1:52" x14ac:dyDescent="0.3">
      <c r="A677" t="s">
        <v>2795</v>
      </c>
      <c r="B677" t="s">
        <v>27</v>
      </c>
      <c r="C677" t="s">
        <v>127</v>
      </c>
      <c r="D677" t="s">
        <v>28</v>
      </c>
      <c r="E677" t="s">
        <v>29</v>
      </c>
      <c r="F677" t="s">
        <v>2581</v>
      </c>
      <c r="G677" s="11" t="s">
        <v>2796</v>
      </c>
      <c r="H677" s="5" t="s">
        <v>2797</v>
      </c>
      <c r="I677" s="11"/>
      <c r="J677" t="s">
        <v>2798</v>
      </c>
      <c r="K677" t="s">
        <v>2799</v>
      </c>
      <c r="L677">
        <v>0</v>
      </c>
      <c r="M677">
        <v>0</v>
      </c>
      <c r="N677">
        <v>0</v>
      </c>
      <c r="O677" t="s">
        <v>134</v>
      </c>
      <c r="P677">
        <v>0</v>
      </c>
      <c r="Q677">
        <v>0</v>
      </c>
      <c r="R677">
        <v>0</v>
      </c>
      <c r="S677" t="s">
        <v>134</v>
      </c>
      <c r="T677" t="s">
        <v>2800</v>
      </c>
      <c r="U677" t="s">
        <v>127</v>
      </c>
      <c r="V677" s="1">
        <v>44251.041666666664</v>
      </c>
      <c r="W677" s="1">
        <v>43024.083333333336</v>
      </c>
      <c r="X677" t="s">
        <v>204</v>
      </c>
      <c r="Z677">
        <v>2011</v>
      </c>
      <c r="AY677" s="1"/>
      <c r="AZ677" s="1"/>
    </row>
    <row r="678" spans="1:52" x14ac:dyDescent="0.3">
      <c r="A678" t="s">
        <v>2801</v>
      </c>
      <c r="B678" t="s">
        <v>27</v>
      </c>
      <c r="C678" t="s">
        <v>127</v>
      </c>
      <c r="D678" t="s">
        <v>28</v>
      </c>
      <c r="E678" t="s">
        <v>29</v>
      </c>
      <c r="F678" t="s">
        <v>2581</v>
      </c>
      <c r="G678" s="11" t="s">
        <v>2802</v>
      </c>
      <c r="H678" s="5" t="s">
        <v>2803</v>
      </c>
      <c r="I678" s="11"/>
      <c r="J678" t="s">
        <v>2804</v>
      </c>
      <c r="K678" t="s">
        <v>132</v>
      </c>
      <c r="L678">
        <v>0</v>
      </c>
      <c r="M678">
        <v>0</v>
      </c>
      <c r="N678">
        <v>0</v>
      </c>
      <c r="O678" t="s">
        <v>134</v>
      </c>
      <c r="P678">
        <v>0</v>
      </c>
      <c r="Q678">
        <v>0</v>
      </c>
      <c r="R678">
        <v>0</v>
      </c>
      <c r="S678" t="s">
        <v>134</v>
      </c>
      <c r="T678" t="s">
        <v>2805</v>
      </c>
      <c r="U678" t="s">
        <v>127</v>
      </c>
      <c r="V678" s="1">
        <v>43982.083333333336</v>
      </c>
      <c r="W678" s="1">
        <v>43024.083333333336</v>
      </c>
      <c r="X678" t="s">
        <v>204</v>
      </c>
      <c r="Z678">
        <v>2011</v>
      </c>
      <c r="AY678" s="1"/>
      <c r="AZ678" s="1"/>
    </row>
    <row r="679" spans="1:52" x14ac:dyDescent="0.3">
      <c r="A679" t="s">
        <v>2806</v>
      </c>
      <c r="B679" t="s">
        <v>27</v>
      </c>
      <c r="C679" t="s">
        <v>127</v>
      </c>
      <c r="D679" t="s">
        <v>28</v>
      </c>
      <c r="E679" t="s">
        <v>29</v>
      </c>
      <c r="F679" t="s">
        <v>2581</v>
      </c>
      <c r="G679" s="11" t="s">
        <v>2807</v>
      </c>
      <c r="H679" s="5" t="s">
        <v>2808</v>
      </c>
      <c r="I679" s="11"/>
      <c r="J679" t="s">
        <v>2809</v>
      </c>
      <c r="K679" t="s">
        <v>429</v>
      </c>
      <c r="L679">
        <v>0</v>
      </c>
      <c r="M679">
        <v>0</v>
      </c>
      <c r="N679">
        <v>0</v>
      </c>
      <c r="O679" t="s">
        <v>134</v>
      </c>
      <c r="P679">
        <v>0</v>
      </c>
      <c r="Q679">
        <v>0</v>
      </c>
      <c r="R679">
        <v>0</v>
      </c>
      <c r="S679" t="s">
        <v>134</v>
      </c>
      <c r="T679" t="s">
        <v>2810</v>
      </c>
      <c r="U679" t="s">
        <v>127</v>
      </c>
      <c r="V679" s="1">
        <v>44251.041666666664</v>
      </c>
      <c r="W679" s="1">
        <v>43024.083333333336</v>
      </c>
      <c r="X679" t="s">
        <v>204</v>
      </c>
      <c r="Z679">
        <v>2011</v>
      </c>
      <c r="AY679" s="1"/>
      <c r="AZ679" s="1"/>
    </row>
    <row r="680" spans="1:52" x14ac:dyDescent="0.3">
      <c r="A680" t="s">
        <v>2811</v>
      </c>
      <c r="B680" t="s">
        <v>27</v>
      </c>
      <c r="C680" t="s">
        <v>127</v>
      </c>
      <c r="D680" t="s">
        <v>28</v>
      </c>
      <c r="E680" t="s">
        <v>29</v>
      </c>
      <c r="F680" t="s">
        <v>2581</v>
      </c>
      <c r="G680" s="11" t="s">
        <v>2812</v>
      </c>
      <c r="H680" s="5" t="s">
        <v>2813</v>
      </c>
      <c r="I680" s="11"/>
      <c r="J680" t="s">
        <v>2814</v>
      </c>
      <c r="K680" t="s">
        <v>429</v>
      </c>
      <c r="L680">
        <v>0</v>
      </c>
      <c r="M680">
        <v>0</v>
      </c>
      <c r="N680">
        <v>0</v>
      </c>
      <c r="O680" t="s">
        <v>134</v>
      </c>
      <c r="P680">
        <v>0</v>
      </c>
      <c r="Q680">
        <v>0</v>
      </c>
      <c r="R680">
        <v>0</v>
      </c>
      <c r="S680" t="s">
        <v>134</v>
      </c>
      <c r="T680" t="s">
        <v>2815</v>
      </c>
      <c r="U680" t="s">
        <v>127</v>
      </c>
      <c r="V680" s="1">
        <v>44251.041666666664</v>
      </c>
      <c r="W680" s="1">
        <v>43024.083333333336</v>
      </c>
      <c r="X680" t="s">
        <v>204</v>
      </c>
      <c r="Z680">
        <v>2011</v>
      </c>
      <c r="AY680" s="1"/>
      <c r="AZ680" s="1"/>
    </row>
    <row r="681" spans="1:52" x14ac:dyDescent="0.3">
      <c r="A681" t="s">
        <v>2816</v>
      </c>
      <c r="B681" t="s">
        <v>27</v>
      </c>
      <c r="C681" t="s">
        <v>127</v>
      </c>
      <c r="D681" t="s">
        <v>28</v>
      </c>
      <c r="E681" t="s">
        <v>29</v>
      </c>
      <c r="F681" t="s">
        <v>2581</v>
      </c>
      <c r="G681" s="11" t="s">
        <v>2817</v>
      </c>
      <c r="H681" s="5" t="s">
        <v>2818</v>
      </c>
      <c r="I681" s="11"/>
      <c r="J681" t="s">
        <v>2819</v>
      </c>
      <c r="K681" t="s">
        <v>132</v>
      </c>
      <c r="L681">
        <v>0</v>
      </c>
      <c r="M681">
        <v>0</v>
      </c>
      <c r="N681">
        <v>0</v>
      </c>
      <c r="O681" t="s">
        <v>134</v>
      </c>
      <c r="P681">
        <v>0</v>
      </c>
      <c r="Q681">
        <v>0</v>
      </c>
      <c r="R681">
        <v>0</v>
      </c>
      <c r="S681" t="s">
        <v>134</v>
      </c>
      <c r="T681" t="s">
        <v>2820</v>
      </c>
      <c r="U681" t="s">
        <v>127</v>
      </c>
      <c r="V681" s="1">
        <v>43982.083333333336</v>
      </c>
      <c r="W681" s="1">
        <v>43024.083333333336</v>
      </c>
      <c r="X681" t="s">
        <v>204</v>
      </c>
      <c r="Z681">
        <v>2011</v>
      </c>
      <c r="AY681" s="1"/>
      <c r="AZ681" s="1"/>
    </row>
    <row r="682" spans="1:52" x14ac:dyDescent="0.3">
      <c r="A682" t="s">
        <v>2821</v>
      </c>
      <c r="B682" t="s">
        <v>27</v>
      </c>
      <c r="C682" t="s">
        <v>127</v>
      </c>
      <c r="D682" t="s">
        <v>28</v>
      </c>
      <c r="E682" t="s">
        <v>29</v>
      </c>
      <c r="F682" t="s">
        <v>2581</v>
      </c>
      <c r="G682" s="11" t="s">
        <v>2822</v>
      </c>
      <c r="H682" s="5" t="s">
        <v>2823</v>
      </c>
      <c r="I682" s="11"/>
      <c r="J682" t="s">
        <v>2824</v>
      </c>
      <c r="K682" t="s">
        <v>132</v>
      </c>
      <c r="L682">
        <v>0</v>
      </c>
      <c r="M682">
        <v>0</v>
      </c>
      <c r="N682">
        <v>0</v>
      </c>
      <c r="O682" t="s">
        <v>134</v>
      </c>
      <c r="P682">
        <v>0</v>
      </c>
      <c r="Q682">
        <v>0</v>
      </c>
      <c r="R682">
        <v>0</v>
      </c>
      <c r="S682" t="s">
        <v>134</v>
      </c>
      <c r="T682" t="s">
        <v>2825</v>
      </c>
      <c r="U682" t="s">
        <v>127</v>
      </c>
      <c r="V682" s="1">
        <v>43982.083333333336</v>
      </c>
      <c r="W682" s="1">
        <v>43024.083333333336</v>
      </c>
      <c r="X682" t="s">
        <v>204</v>
      </c>
      <c r="Z682">
        <v>2011</v>
      </c>
      <c r="AY682" s="1"/>
      <c r="AZ682" s="1"/>
    </row>
    <row r="683" spans="1:52" x14ac:dyDescent="0.3">
      <c r="A683" t="s">
        <v>2826</v>
      </c>
      <c r="B683" t="s">
        <v>27</v>
      </c>
      <c r="C683" t="s">
        <v>127</v>
      </c>
      <c r="D683" t="s">
        <v>28</v>
      </c>
      <c r="E683" t="s">
        <v>29</v>
      </c>
      <c r="F683" t="s">
        <v>2581</v>
      </c>
      <c r="G683" s="11" t="s">
        <v>2827</v>
      </c>
      <c r="H683" s="5" t="s">
        <v>2828</v>
      </c>
      <c r="I683" s="11"/>
      <c r="J683" t="s">
        <v>2829</v>
      </c>
      <c r="K683" t="s">
        <v>132</v>
      </c>
      <c r="L683">
        <v>0</v>
      </c>
      <c r="M683">
        <v>0</v>
      </c>
      <c r="N683">
        <v>0</v>
      </c>
      <c r="O683" t="s">
        <v>134</v>
      </c>
      <c r="P683">
        <v>0</v>
      </c>
      <c r="Q683">
        <v>0</v>
      </c>
      <c r="R683">
        <v>0</v>
      </c>
      <c r="S683" t="s">
        <v>134</v>
      </c>
      <c r="T683" t="s">
        <v>2830</v>
      </c>
      <c r="U683" t="s">
        <v>127</v>
      </c>
      <c r="V683" s="1">
        <v>43982.083333333336</v>
      </c>
      <c r="W683" s="1">
        <v>43024.083333333336</v>
      </c>
      <c r="X683" t="s">
        <v>204</v>
      </c>
      <c r="Z683">
        <v>2011</v>
      </c>
      <c r="AY683" s="1"/>
      <c r="AZ683" s="1"/>
    </row>
    <row r="684" spans="1:52" x14ac:dyDescent="0.3">
      <c r="A684" t="s">
        <v>2831</v>
      </c>
      <c r="B684" t="s">
        <v>27</v>
      </c>
      <c r="C684" t="s">
        <v>127</v>
      </c>
      <c r="D684" t="s">
        <v>28</v>
      </c>
      <c r="E684" t="s">
        <v>29</v>
      </c>
      <c r="F684" t="s">
        <v>2581</v>
      </c>
      <c r="G684" s="11" t="s">
        <v>2832</v>
      </c>
      <c r="H684" s="5" t="s">
        <v>2833</v>
      </c>
      <c r="I684" s="11"/>
      <c r="J684" t="s">
        <v>2834</v>
      </c>
      <c r="K684" t="s">
        <v>132</v>
      </c>
      <c r="L684">
        <v>0</v>
      </c>
      <c r="M684">
        <v>0</v>
      </c>
      <c r="N684">
        <v>0</v>
      </c>
      <c r="O684" t="s">
        <v>134</v>
      </c>
      <c r="P684">
        <v>0</v>
      </c>
      <c r="Q684">
        <v>0</v>
      </c>
      <c r="R684">
        <v>0</v>
      </c>
      <c r="S684" t="s">
        <v>134</v>
      </c>
      <c r="T684" t="s">
        <v>2835</v>
      </c>
      <c r="U684" t="s">
        <v>127</v>
      </c>
      <c r="V684" s="1">
        <v>43982.083333333336</v>
      </c>
      <c r="W684" s="1">
        <v>43024.083333333336</v>
      </c>
      <c r="X684" t="s">
        <v>204</v>
      </c>
      <c r="Z684">
        <v>2011</v>
      </c>
      <c r="AY684" s="1"/>
      <c r="AZ684" s="1"/>
    </row>
    <row r="685" spans="1:52" x14ac:dyDescent="0.3">
      <c r="A685" t="s">
        <v>2836</v>
      </c>
      <c r="B685" t="s">
        <v>27</v>
      </c>
      <c r="C685" t="s">
        <v>127</v>
      </c>
      <c r="D685" t="s">
        <v>28</v>
      </c>
      <c r="E685" t="s">
        <v>29</v>
      </c>
      <c r="F685" t="s">
        <v>2581</v>
      </c>
      <c r="G685" s="11" t="s">
        <v>2837</v>
      </c>
      <c r="H685" s="5" t="s">
        <v>2838</v>
      </c>
      <c r="I685" s="11"/>
      <c r="J685" t="s">
        <v>2839</v>
      </c>
      <c r="K685" t="s">
        <v>132</v>
      </c>
      <c r="L685">
        <v>0</v>
      </c>
      <c r="M685">
        <v>0</v>
      </c>
      <c r="N685">
        <v>0</v>
      </c>
      <c r="O685" t="s">
        <v>134</v>
      </c>
      <c r="P685">
        <v>0</v>
      </c>
      <c r="Q685">
        <v>0</v>
      </c>
      <c r="R685">
        <v>0</v>
      </c>
      <c r="S685" t="s">
        <v>134</v>
      </c>
      <c r="T685" t="s">
        <v>2840</v>
      </c>
      <c r="U685" t="s">
        <v>127</v>
      </c>
      <c r="V685" s="1">
        <v>43982.083333333336</v>
      </c>
      <c r="W685" s="1">
        <v>43024.083333333336</v>
      </c>
      <c r="X685" t="s">
        <v>204</v>
      </c>
      <c r="Z685">
        <v>2011</v>
      </c>
      <c r="AY685" s="1"/>
      <c r="AZ685" s="1"/>
    </row>
    <row r="686" spans="1:52" x14ac:dyDescent="0.3">
      <c r="A686" t="s">
        <v>2841</v>
      </c>
      <c r="B686" t="s">
        <v>27</v>
      </c>
      <c r="C686" t="s">
        <v>127</v>
      </c>
      <c r="D686" t="s">
        <v>28</v>
      </c>
      <c r="E686" t="s">
        <v>29</v>
      </c>
      <c r="F686" t="s">
        <v>2581</v>
      </c>
      <c r="G686" s="11" t="s">
        <v>2842</v>
      </c>
      <c r="H686" s="5" t="s">
        <v>2843</v>
      </c>
      <c r="I686" s="11"/>
      <c r="J686" t="s">
        <v>2844</v>
      </c>
      <c r="K686" t="s">
        <v>132</v>
      </c>
      <c r="L686">
        <v>0</v>
      </c>
      <c r="M686">
        <v>0</v>
      </c>
      <c r="N686">
        <v>0</v>
      </c>
      <c r="O686" t="s">
        <v>134</v>
      </c>
      <c r="P686">
        <v>0</v>
      </c>
      <c r="Q686">
        <v>0</v>
      </c>
      <c r="R686">
        <v>0</v>
      </c>
      <c r="S686" t="s">
        <v>134</v>
      </c>
      <c r="T686" t="s">
        <v>2845</v>
      </c>
      <c r="U686" t="s">
        <v>127</v>
      </c>
      <c r="V686" s="1">
        <v>43982.083333333336</v>
      </c>
      <c r="W686" s="1">
        <v>43024.083333333336</v>
      </c>
      <c r="X686" t="s">
        <v>204</v>
      </c>
      <c r="Z686">
        <v>2012</v>
      </c>
      <c r="AY686" s="1"/>
      <c r="AZ686" s="1"/>
    </row>
    <row r="687" spans="1:52" x14ac:dyDescent="0.3">
      <c r="A687" t="s">
        <v>2846</v>
      </c>
      <c r="B687" t="s">
        <v>27</v>
      </c>
      <c r="C687" t="s">
        <v>127</v>
      </c>
      <c r="D687" t="s">
        <v>28</v>
      </c>
      <c r="E687" t="s">
        <v>29</v>
      </c>
      <c r="F687" t="s">
        <v>2581</v>
      </c>
      <c r="G687" s="11" t="s">
        <v>2847</v>
      </c>
      <c r="H687" s="5" t="s">
        <v>2848</v>
      </c>
      <c r="I687" s="11"/>
      <c r="J687" t="s">
        <v>2849</v>
      </c>
      <c r="K687" t="s">
        <v>132</v>
      </c>
      <c r="L687">
        <v>0</v>
      </c>
      <c r="M687">
        <v>0</v>
      </c>
      <c r="N687">
        <v>0</v>
      </c>
      <c r="O687" t="s">
        <v>134</v>
      </c>
      <c r="P687">
        <v>0</v>
      </c>
      <c r="Q687">
        <v>0</v>
      </c>
      <c r="R687">
        <v>0</v>
      </c>
      <c r="S687" t="s">
        <v>134</v>
      </c>
      <c r="T687" t="s">
        <v>2850</v>
      </c>
      <c r="U687" t="s">
        <v>127</v>
      </c>
      <c r="V687" s="1">
        <v>43982.083333333336</v>
      </c>
      <c r="W687" s="1">
        <v>43024.083333333336</v>
      </c>
      <c r="X687" t="s">
        <v>204</v>
      </c>
      <c r="Z687">
        <v>2014</v>
      </c>
      <c r="AY687" s="1"/>
      <c r="AZ687" s="1"/>
    </row>
    <row r="688" spans="1:52" x14ac:dyDescent="0.3">
      <c r="A688" t="s">
        <v>2851</v>
      </c>
      <c r="B688" t="s">
        <v>27</v>
      </c>
      <c r="C688" t="s">
        <v>127</v>
      </c>
      <c r="D688" t="s">
        <v>28</v>
      </c>
      <c r="E688" t="s">
        <v>29</v>
      </c>
      <c r="F688" t="s">
        <v>2581</v>
      </c>
      <c r="G688" s="11" t="s">
        <v>2852</v>
      </c>
      <c r="H688" s="5" t="s">
        <v>2853</v>
      </c>
      <c r="I688" s="11"/>
      <c r="J688" t="s">
        <v>2854</v>
      </c>
      <c r="K688" t="s">
        <v>132</v>
      </c>
      <c r="L688">
        <v>0</v>
      </c>
      <c r="M688">
        <v>0</v>
      </c>
      <c r="N688">
        <v>0</v>
      </c>
      <c r="O688" t="s">
        <v>134</v>
      </c>
      <c r="P688">
        <v>0</v>
      </c>
      <c r="Q688">
        <v>0</v>
      </c>
      <c r="R688">
        <v>0</v>
      </c>
      <c r="S688" t="s">
        <v>134</v>
      </c>
      <c r="T688" t="s">
        <v>2855</v>
      </c>
      <c r="U688" t="s">
        <v>127</v>
      </c>
      <c r="V688" s="1">
        <v>44027.083333333336</v>
      </c>
      <c r="W688" s="1">
        <v>43024.083333333336</v>
      </c>
      <c r="X688" t="s">
        <v>204</v>
      </c>
      <c r="Z688">
        <v>2003</v>
      </c>
      <c r="AY688" s="1"/>
      <c r="AZ688" s="1"/>
    </row>
    <row r="689" spans="1:52" x14ac:dyDescent="0.3">
      <c r="A689" t="s">
        <v>2856</v>
      </c>
      <c r="B689" t="s">
        <v>27</v>
      </c>
      <c r="C689" t="s">
        <v>127</v>
      </c>
      <c r="D689" t="s">
        <v>28</v>
      </c>
      <c r="E689" t="s">
        <v>29</v>
      </c>
      <c r="F689" t="s">
        <v>2581</v>
      </c>
      <c r="G689" s="11" t="s">
        <v>2857</v>
      </c>
      <c r="H689" s="5" t="s">
        <v>2858</v>
      </c>
      <c r="I689" s="11"/>
      <c r="J689" t="s">
        <v>2859</v>
      </c>
      <c r="K689" t="s">
        <v>132</v>
      </c>
      <c r="L689">
        <v>0</v>
      </c>
      <c r="M689">
        <v>0</v>
      </c>
      <c r="N689">
        <v>0</v>
      </c>
      <c r="O689" t="s">
        <v>134</v>
      </c>
      <c r="P689">
        <v>0</v>
      </c>
      <c r="Q689">
        <v>0</v>
      </c>
      <c r="R689">
        <v>0</v>
      </c>
      <c r="S689" t="s">
        <v>134</v>
      </c>
      <c r="T689" t="s">
        <v>2860</v>
      </c>
      <c r="U689" t="s">
        <v>127</v>
      </c>
      <c r="V689" s="1">
        <v>43982.083333333336</v>
      </c>
      <c r="W689" s="1">
        <v>43024.083333333336</v>
      </c>
      <c r="X689" t="s">
        <v>204</v>
      </c>
      <c r="Z689">
        <v>2014</v>
      </c>
      <c r="AY689" s="1"/>
      <c r="AZ689" s="1"/>
    </row>
    <row r="690" spans="1:52" x14ac:dyDescent="0.3">
      <c r="A690" t="s">
        <v>2861</v>
      </c>
      <c r="B690" t="s">
        <v>27</v>
      </c>
      <c r="C690" t="s">
        <v>127</v>
      </c>
      <c r="D690" t="s">
        <v>28</v>
      </c>
      <c r="E690" t="s">
        <v>29</v>
      </c>
      <c r="F690" t="s">
        <v>2581</v>
      </c>
      <c r="G690" s="11" t="s">
        <v>2862</v>
      </c>
      <c r="H690" s="5" t="s">
        <v>2863</v>
      </c>
      <c r="I690" s="11"/>
      <c r="J690" t="s">
        <v>2864</v>
      </c>
      <c r="K690" t="s">
        <v>132</v>
      </c>
      <c r="L690">
        <v>0</v>
      </c>
      <c r="M690">
        <v>0</v>
      </c>
      <c r="N690">
        <v>0</v>
      </c>
      <c r="O690" t="s">
        <v>134</v>
      </c>
      <c r="P690">
        <v>0</v>
      </c>
      <c r="Q690">
        <v>0</v>
      </c>
      <c r="R690">
        <v>0</v>
      </c>
      <c r="S690" t="s">
        <v>134</v>
      </c>
      <c r="T690" t="s">
        <v>2865</v>
      </c>
      <c r="U690" t="s">
        <v>127</v>
      </c>
      <c r="V690" s="1">
        <v>43982.083333333336</v>
      </c>
      <c r="W690" s="1">
        <v>43024.083333333336</v>
      </c>
      <c r="X690" t="s">
        <v>204</v>
      </c>
      <c r="Z690">
        <v>2013</v>
      </c>
      <c r="AY690" s="1"/>
      <c r="AZ690" s="1"/>
    </row>
    <row r="691" spans="1:52" x14ac:dyDescent="0.3">
      <c r="A691" t="s">
        <v>2866</v>
      </c>
      <c r="B691" t="s">
        <v>27</v>
      </c>
      <c r="C691" t="s">
        <v>127</v>
      </c>
      <c r="D691" t="s">
        <v>28</v>
      </c>
      <c r="E691" t="s">
        <v>29</v>
      </c>
      <c r="F691" t="s">
        <v>2581</v>
      </c>
      <c r="G691" s="11" t="s">
        <v>2867</v>
      </c>
      <c r="H691" s="5" t="s">
        <v>2868</v>
      </c>
      <c r="I691" s="11"/>
      <c r="J691" t="s">
        <v>2869</v>
      </c>
      <c r="K691" t="s">
        <v>132</v>
      </c>
      <c r="L691">
        <v>0</v>
      </c>
      <c r="M691">
        <v>0</v>
      </c>
      <c r="N691">
        <v>0</v>
      </c>
      <c r="O691" t="s">
        <v>134</v>
      </c>
      <c r="P691">
        <v>0</v>
      </c>
      <c r="Q691">
        <v>0</v>
      </c>
      <c r="R691">
        <v>0</v>
      </c>
      <c r="S691" t="s">
        <v>134</v>
      </c>
      <c r="T691" t="s">
        <v>2870</v>
      </c>
      <c r="U691" t="s">
        <v>127</v>
      </c>
      <c r="V691" s="1">
        <v>43982.083333333336</v>
      </c>
      <c r="W691" s="1">
        <v>43024.083333333336</v>
      </c>
      <c r="X691" t="s">
        <v>204</v>
      </c>
      <c r="Z691">
        <v>2013</v>
      </c>
      <c r="AY691" s="1"/>
      <c r="AZ691" s="1"/>
    </row>
    <row r="692" spans="1:52" x14ac:dyDescent="0.3">
      <c r="A692" t="s">
        <v>2871</v>
      </c>
      <c r="B692" t="s">
        <v>27</v>
      </c>
      <c r="C692" t="s">
        <v>127</v>
      </c>
      <c r="D692" t="s">
        <v>28</v>
      </c>
      <c r="E692" t="s">
        <v>29</v>
      </c>
      <c r="F692" t="s">
        <v>2581</v>
      </c>
      <c r="G692" s="11" t="s">
        <v>2872</v>
      </c>
      <c r="H692" s="5" t="s">
        <v>2873</v>
      </c>
      <c r="I692" s="11"/>
      <c r="J692" t="s">
        <v>2874</v>
      </c>
      <c r="K692" t="s">
        <v>132</v>
      </c>
      <c r="L692">
        <v>0</v>
      </c>
      <c r="M692">
        <v>0</v>
      </c>
      <c r="N692">
        <v>0</v>
      </c>
      <c r="O692" t="s">
        <v>134</v>
      </c>
      <c r="P692">
        <v>0</v>
      </c>
      <c r="Q692">
        <v>0</v>
      </c>
      <c r="R692">
        <v>0</v>
      </c>
      <c r="S692" t="s">
        <v>134</v>
      </c>
      <c r="T692" t="s">
        <v>2875</v>
      </c>
      <c r="U692" t="s">
        <v>127</v>
      </c>
      <c r="V692" s="1">
        <v>43982.083333333336</v>
      </c>
      <c r="W692" s="1">
        <v>43024.083333333336</v>
      </c>
      <c r="X692" t="s">
        <v>204</v>
      </c>
      <c r="Z692">
        <v>2012</v>
      </c>
      <c r="AY692" s="1"/>
      <c r="AZ692" s="1"/>
    </row>
    <row r="693" spans="1:52" x14ac:dyDescent="0.3">
      <c r="A693" t="s">
        <v>2876</v>
      </c>
      <c r="B693" t="s">
        <v>27</v>
      </c>
      <c r="C693" t="s">
        <v>127</v>
      </c>
      <c r="D693" t="s">
        <v>28</v>
      </c>
      <c r="E693" t="s">
        <v>29</v>
      </c>
      <c r="F693" t="s">
        <v>2581</v>
      </c>
      <c r="G693" s="11" t="s">
        <v>2877</v>
      </c>
      <c r="H693" s="5" t="s">
        <v>2878</v>
      </c>
      <c r="I693" s="11"/>
      <c r="J693" t="s">
        <v>2879</v>
      </c>
      <c r="K693" t="s">
        <v>132</v>
      </c>
      <c r="L693">
        <v>0</v>
      </c>
      <c r="M693">
        <v>0</v>
      </c>
      <c r="N693">
        <v>0</v>
      </c>
      <c r="O693" t="s">
        <v>134</v>
      </c>
      <c r="P693">
        <v>0</v>
      </c>
      <c r="Q693">
        <v>0</v>
      </c>
      <c r="R693">
        <v>0</v>
      </c>
      <c r="S693" t="s">
        <v>134</v>
      </c>
      <c r="T693" t="s">
        <v>2880</v>
      </c>
      <c r="U693" t="s">
        <v>127</v>
      </c>
      <c r="V693" s="1">
        <v>43982.083333333336</v>
      </c>
      <c r="W693" s="1">
        <v>43024.083333333336</v>
      </c>
      <c r="X693" t="s">
        <v>204</v>
      </c>
      <c r="Z693">
        <v>2012</v>
      </c>
      <c r="AY693" s="1"/>
      <c r="AZ693" s="1"/>
    </row>
    <row r="694" spans="1:52" x14ac:dyDescent="0.3">
      <c r="A694" t="s">
        <v>2881</v>
      </c>
      <c r="B694" t="s">
        <v>27</v>
      </c>
      <c r="C694" t="s">
        <v>127</v>
      </c>
      <c r="D694" t="s">
        <v>28</v>
      </c>
      <c r="E694" t="s">
        <v>29</v>
      </c>
      <c r="F694" t="s">
        <v>2581</v>
      </c>
      <c r="G694" s="11" t="s">
        <v>2882</v>
      </c>
      <c r="H694" s="5" t="s">
        <v>2883</v>
      </c>
      <c r="I694" s="11"/>
      <c r="J694" t="s">
        <v>2884</v>
      </c>
      <c r="K694" t="s">
        <v>2776</v>
      </c>
      <c r="L694">
        <v>0</v>
      </c>
      <c r="M694">
        <v>0</v>
      </c>
      <c r="N694">
        <v>0</v>
      </c>
      <c r="O694" t="s">
        <v>134</v>
      </c>
      <c r="P694">
        <v>0</v>
      </c>
      <c r="Q694">
        <v>0</v>
      </c>
      <c r="R694">
        <v>0</v>
      </c>
      <c r="S694" t="s">
        <v>134</v>
      </c>
      <c r="T694" t="s">
        <v>2885</v>
      </c>
      <c r="U694" t="s">
        <v>127</v>
      </c>
      <c r="V694" s="1">
        <v>44250.041666666664</v>
      </c>
      <c r="W694" s="1">
        <v>43022.083333333336</v>
      </c>
      <c r="X694" t="s">
        <v>204</v>
      </c>
      <c r="Z694">
        <v>2004</v>
      </c>
      <c r="AY694" s="1"/>
      <c r="AZ694" s="1"/>
    </row>
    <row r="695" spans="1:52" x14ac:dyDescent="0.3">
      <c r="A695" s="3" t="s">
        <v>2886</v>
      </c>
      <c r="B695" s="3" t="s">
        <v>27</v>
      </c>
      <c r="C695" s="3" t="s">
        <v>127</v>
      </c>
      <c r="D695" s="3" t="s">
        <v>28</v>
      </c>
      <c r="E695" s="3" t="s">
        <v>29</v>
      </c>
      <c r="F695" s="3" t="s">
        <v>2581</v>
      </c>
      <c r="G695" s="12" t="s">
        <v>2887</v>
      </c>
      <c r="H695" s="12"/>
      <c r="I695" s="12"/>
      <c r="J695" s="3" t="s">
        <v>2888</v>
      </c>
      <c r="K695" s="3" t="s">
        <v>2781</v>
      </c>
      <c r="L695" s="3">
        <v>0</v>
      </c>
      <c r="M695" s="3">
        <v>0</v>
      </c>
      <c r="N695" s="3">
        <v>0</v>
      </c>
      <c r="O695" s="3" t="s">
        <v>134</v>
      </c>
      <c r="P695" s="3">
        <v>0</v>
      </c>
      <c r="Q695" s="3">
        <v>0</v>
      </c>
      <c r="R695" s="3">
        <v>0</v>
      </c>
      <c r="S695" s="3" t="s">
        <v>134</v>
      </c>
      <c r="T695" s="3" t="s">
        <v>2889</v>
      </c>
      <c r="U695" s="3" t="s">
        <v>127</v>
      </c>
      <c r="V695" s="4">
        <v>44026.083333333336</v>
      </c>
      <c r="W695" s="4">
        <v>43022.083333333336</v>
      </c>
      <c r="X695" s="3"/>
      <c r="Y695" s="3"/>
      <c r="Z695" s="3"/>
      <c r="AY695" s="1"/>
      <c r="AZ695" s="1"/>
    </row>
    <row r="696" spans="1:52" x14ac:dyDescent="0.3">
      <c r="A696" s="3" t="s">
        <v>2890</v>
      </c>
      <c r="B696" s="3" t="s">
        <v>27</v>
      </c>
      <c r="C696" s="3" t="s">
        <v>127</v>
      </c>
      <c r="D696" s="3" t="s">
        <v>28</v>
      </c>
      <c r="E696" s="3" t="s">
        <v>29</v>
      </c>
      <c r="F696" s="3" t="s">
        <v>2581</v>
      </c>
      <c r="G696" s="12" t="s">
        <v>2891</v>
      </c>
      <c r="H696" s="12"/>
      <c r="I696" s="12"/>
      <c r="J696" s="3" t="s">
        <v>2892</v>
      </c>
      <c r="K696" s="3" t="s">
        <v>2781</v>
      </c>
      <c r="L696" s="3">
        <v>0</v>
      </c>
      <c r="M696" s="3">
        <v>0</v>
      </c>
      <c r="N696" s="3">
        <v>0</v>
      </c>
      <c r="O696" s="3" t="s">
        <v>134</v>
      </c>
      <c r="P696" s="3">
        <v>0</v>
      </c>
      <c r="Q696" s="3">
        <v>0</v>
      </c>
      <c r="R696" s="3">
        <v>0</v>
      </c>
      <c r="S696" s="3" t="s">
        <v>134</v>
      </c>
      <c r="T696" s="3" t="s">
        <v>2893</v>
      </c>
      <c r="U696" s="3" t="s">
        <v>127</v>
      </c>
      <c r="V696" s="4">
        <v>44026.083333333336</v>
      </c>
      <c r="W696" s="4">
        <v>43022.083333333336</v>
      </c>
      <c r="X696" s="3"/>
      <c r="Y696" s="3"/>
      <c r="Z696" s="3"/>
      <c r="AY696" s="1"/>
      <c r="AZ696" s="1"/>
    </row>
    <row r="697" spans="1:52" x14ac:dyDescent="0.3">
      <c r="A697" s="3" t="s">
        <v>2894</v>
      </c>
      <c r="B697" s="3" t="s">
        <v>27</v>
      </c>
      <c r="C697" s="3" t="s">
        <v>127</v>
      </c>
      <c r="D697" s="3" t="s">
        <v>28</v>
      </c>
      <c r="E697" s="3" t="s">
        <v>29</v>
      </c>
      <c r="F697" s="3" t="s">
        <v>2581</v>
      </c>
      <c r="G697" s="12" t="s">
        <v>2895</v>
      </c>
      <c r="H697" s="12"/>
      <c r="I697" s="12"/>
      <c r="J697" s="3" t="s">
        <v>2896</v>
      </c>
      <c r="K697" s="3" t="s">
        <v>2781</v>
      </c>
      <c r="L697" s="3">
        <v>0</v>
      </c>
      <c r="M697" s="3">
        <v>0</v>
      </c>
      <c r="N697" s="3">
        <v>0</v>
      </c>
      <c r="O697" s="3" t="s">
        <v>134</v>
      </c>
      <c r="P697" s="3">
        <v>0</v>
      </c>
      <c r="Q697" s="3">
        <v>0</v>
      </c>
      <c r="R697" s="3">
        <v>0</v>
      </c>
      <c r="S697" s="3" t="s">
        <v>134</v>
      </c>
      <c r="T697" s="3" t="s">
        <v>2897</v>
      </c>
      <c r="U697" s="3" t="s">
        <v>127</v>
      </c>
      <c r="V697" s="4">
        <v>44026.083333333336</v>
      </c>
      <c r="W697" s="4">
        <v>43022.083333333336</v>
      </c>
      <c r="X697" s="3"/>
      <c r="Y697" s="3"/>
      <c r="Z697" s="3"/>
      <c r="AY697" s="1"/>
      <c r="AZ697" s="1"/>
    </row>
    <row r="698" spans="1:52" x14ac:dyDescent="0.3">
      <c r="A698" t="s">
        <v>2898</v>
      </c>
      <c r="B698" t="s">
        <v>27</v>
      </c>
      <c r="C698" t="s">
        <v>127</v>
      </c>
      <c r="D698" t="s">
        <v>28</v>
      </c>
      <c r="E698" t="s">
        <v>29</v>
      </c>
      <c r="F698" t="s">
        <v>2581</v>
      </c>
      <c r="G698" s="11" t="s">
        <v>2899</v>
      </c>
      <c r="H698" s="5" t="s">
        <v>2900</v>
      </c>
      <c r="I698" s="11"/>
      <c r="J698" t="s">
        <v>2901</v>
      </c>
      <c r="K698" t="s">
        <v>2776</v>
      </c>
      <c r="L698">
        <v>0</v>
      </c>
      <c r="M698">
        <v>0</v>
      </c>
      <c r="N698">
        <v>0</v>
      </c>
      <c r="O698" t="s">
        <v>134</v>
      </c>
      <c r="P698">
        <v>0</v>
      </c>
      <c r="Q698">
        <v>0</v>
      </c>
      <c r="R698">
        <v>0</v>
      </c>
      <c r="S698" t="s">
        <v>134</v>
      </c>
      <c r="T698" t="s">
        <v>2902</v>
      </c>
      <c r="U698" t="s">
        <v>127</v>
      </c>
      <c r="V698" s="1">
        <v>44250.041666666664</v>
      </c>
      <c r="W698" s="1">
        <v>43022.083333333336</v>
      </c>
      <c r="X698" t="s">
        <v>204</v>
      </c>
      <c r="Z698">
        <v>2004</v>
      </c>
      <c r="AY698" s="1"/>
      <c r="AZ698" s="1"/>
    </row>
    <row r="699" spans="1:52" x14ac:dyDescent="0.3">
      <c r="A699" s="3" t="s">
        <v>2903</v>
      </c>
      <c r="B699" s="3" t="s">
        <v>27</v>
      </c>
      <c r="C699" s="3" t="s">
        <v>127</v>
      </c>
      <c r="D699" s="3" t="s">
        <v>28</v>
      </c>
      <c r="E699" s="3" t="s">
        <v>29</v>
      </c>
      <c r="F699" s="3" t="s">
        <v>2581</v>
      </c>
      <c r="G699" s="12" t="s">
        <v>2904</v>
      </c>
      <c r="H699" s="12"/>
      <c r="I699" s="12"/>
      <c r="J699" s="3" t="s">
        <v>2905</v>
      </c>
      <c r="K699" s="3" t="s">
        <v>2781</v>
      </c>
      <c r="L699" s="3">
        <v>0</v>
      </c>
      <c r="M699" s="3">
        <v>0</v>
      </c>
      <c r="N699" s="3">
        <v>0</v>
      </c>
      <c r="O699" s="3" t="s">
        <v>134</v>
      </c>
      <c r="P699" s="3">
        <v>0</v>
      </c>
      <c r="Q699" s="3">
        <v>0</v>
      </c>
      <c r="R699" s="3">
        <v>0</v>
      </c>
      <c r="S699" s="3" t="s">
        <v>134</v>
      </c>
      <c r="T699" s="3" t="s">
        <v>2906</v>
      </c>
      <c r="U699" s="3" t="s">
        <v>127</v>
      </c>
      <c r="V699" s="4">
        <v>44026.083333333336</v>
      </c>
      <c r="W699" s="4">
        <v>43022.083333333336</v>
      </c>
      <c r="X699" s="3"/>
      <c r="Y699" s="3"/>
      <c r="Z699" s="3"/>
      <c r="AY699" s="1"/>
      <c r="AZ699" s="1"/>
    </row>
    <row r="700" spans="1:52" x14ac:dyDescent="0.3">
      <c r="A700" t="s">
        <v>2907</v>
      </c>
      <c r="B700" t="s">
        <v>27</v>
      </c>
      <c r="C700" t="s">
        <v>127</v>
      </c>
      <c r="D700" t="s">
        <v>28</v>
      </c>
      <c r="E700" t="s">
        <v>29</v>
      </c>
      <c r="F700" t="s">
        <v>2581</v>
      </c>
      <c r="G700" s="11" t="s">
        <v>2908</v>
      </c>
      <c r="H700" s="5" t="s">
        <v>2909</v>
      </c>
      <c r="I700" s="11"/>
      <c r="J700" t="s">
        <v>2910</v>
      </c>
      <c r="K700" t="s">
        <v>132</v>
      </c>
      <c r="L700">
        <v>0</v>
      </c>
      <c r="M700">
        <v>0</v>
      </c>
      <c r="N700">
        <v>0</v>
      </c>
      <c r="O700" t="s">
        <v>134</v>
      </c>
      <c r="P700">
        <v>0</v>
      </c>
      <c r="Q700">
        <v>0</v>
      </c>
      <c r="R700">
        <v>0</v>
      </c>
      <c r="S700" t="s">
        <v>134</v>
      </c>
      <c r="T700" t="s">
        <v>2911</v>
      </c>
      <c r="U700" t="s">
        <v>127</v>
      </c>
      <c r="V700" s="1">
        <v>44027.083333333336</v>
      </c>
      <c r="W700" s="1">
        <v>43022.083333333336</v>
      </c>
      <c r="X700" t="s">
        <v>204</v>
      </c>
      <c r="Z700">
        <v>2004</v>
      </c>
      <c r="AY700" s="1"/>
      <c r="AZ700" s="1"/>
    </row>
    <row r="701" spans="1:52" x14ac:dyDescent="0.3">
      <c r="A701" t="s">
        <v>2912</v>
      </c>
      <c r="B701" t="s">
        <v>27</v>
      </c>
      <c r="C701" t="s">
        <v>127</v>
      </c>
      <c r="D701" t="s">
        <v>28</v>
      </c>
      <c r="E701" t="s">
        <v>29</v>
      </c>
      <c r="F701" t="s">
        <v>2581</v>
      </c>
      <c r="G701" s="11" t="s">
        <v>2913</v>
      </c>
      <c r="H701" s="5" t="s">
        <v>2914</v>
      </c>
      <c r="I701" s="11"/>
      <c r="J701" t="s">
        <v>2915</v>
      </c>
      <c r="K701" t="s">
        <v>132</v>
      </c>
      <c r="L701">
        <v>0</v>
      </c>
      <c r="M701">
        <v>0</v>
      </c>
      <c r="N701">
        <v>0</v>
      </c>
      <c r="O701" t="s">
        <v>134</v>
      </c>
      <c r="P701">
        <v>0</v>
      </c>
      <c r="Q701">
        <v>0</v>
      </c>
      <c r="R701">
        <v>0</v>
      </c>
      <c r="S701" t="s">
        <v>134</v>
      </c>
      <c r="T701" t="s">
        <v>2916</v>
      </c>
      <c r="U701" t="s">
        <v>127</v>
      </c>
      <c r="V701" s="1">
        <v>44027.083333333336</v>
      </c>
      <c r="W701" s="1">
        <v>43022.083333333336</v>
      </c>
      <c r="X701" t="s">
        <v>204</v>
      </c>
      <c r="Z701">
        <v>2003</v>
      </c>
      <c r="AY701" s="1"/>
      <c r="AZ701" s="1"/>
    </row>
    <row r="702" spans="1:52" x14ac:dyDescent="0.3">
      <c r="A702" t="s">
        <v>2917</v>
      </c>
      <c r="B702" t="s">
        <v>27</v>
      </c>
      <c r="C702" t="s">
        <v>127</v>
      </c>
      <c r="D702" t="s">
        <v>28</v>
      </c>
      <c r="E702" t="s">
        <v>29</v>
      </c>
      <c r="F702" t="s">
        <v>2581</v>
      </c>
      <c r="G702" s="11" t="s">
        <v>2918</v>
      </c>
      <c r="H702" s="5" t="s">
        <v>2919</v>
      </c>
      <c r="I702" s="11"/>
      <c r="J702" t="s">
        <v>2920</v>
      </c>
      <c r="K702" t="s">
        <v>2787</v>
      </c>
      <c r="L702">
        <v>0</v>
      </c>
      <c r="M702">
        <v>0</v>
      </c>
      <c r="N702">
        <v>0</v>
      </c>
      <c r="O702" t="s">
        <v>134</v>
      </c>
      <c r="P702">
        <v>0</v>
      </c>
      <c r="Q702">
        <v>0</v>
      </c>
      <c r="R702">
        <v>0</v>
      </c>
      <c r="S702" t="s">
        <v>134</v>
      </c>
      <c r="T702" t="s">
        <v>2921</v>
      </c>
      <c r="U702" t="s">
        <v>127</v>
      </c>
      <c r="V702" s="1">
        <v>44027.083333333336</v>
      </c>
      <c r="W702" s="1">
        <v>43022.083333333336</v>
      </c>
      <c r="X702" t="s">
        <v>204</v>
      </c>
      <c r="Z702">
        <v>2003</v>
      </c>
      <c r="AY702" s="1"/>
      <c r="AZ702" s="1"/>
    </row>
    <row r="703" spans="1:52" s="8" customFormat="1" x14ac:dyDescent="0.3">
      <c r="A703" s="8" t="s">
        <v>2922</v>
      </c>
      <c r="B703" s="8" t="s">
        <v>27</v>
      </c>
      <c r="C703" s="8" t="s">
        <v>127</v>
      </c>
      <c r="D703" s="8" t="s">
        <v>28</v>
      </c>
      <c r="E703" s="8" t="s">
        <v>29</v>
      </c>
      <c r="F703" s="8" t="s">
        <v>2581</v>
      </c>
      <c r="G703" s="13" t="s">
        <v>2923</v>
      </c>
      <c r="H703" s="13" t="s">
        <v>2924</v>
      </c>
      <c r="I703" s="13"/>
      <c r="J703" s="8" t="s">
        <v>2925</v>
      </c>
      <c r="K703" s="8" t="s">
        <v>132</v>
      </c>
      <c r="L703" s="8">
        <v>0</v>
      </c>
      <c r="M703" s="8">
        <v>0</v>
      </c>
      <c r="N703" s="8">
        <v>0</v>
      </c>
      <c r="O703" s="8" t="s">
        <v>134</v>
      </c>
      <c r="P703" s="8">
        <v>0</v>
      </c>
      <c r="Q703" s="8">
        <v>0</v>
      </c>
      <c r="R703" s="8">
        <v>0</v>
      </c>
      <c r="S703" s="8" t="s">
        <v>134</v>
      </c>
      <c r="T703" s="8" t="s">
        <v>2926</v>
      </c>
      <c r="U703" s="8" t="s">
        <v>127</v>
      </c>
      <c r="V703" s="10">
        <v>44027.083333333336</v>
      </c>
      <c r="W703" s="10">
        <v>43022.083333333336</v>
      </c>
      <c r="X703" s="8" t="s">
        <v>204</v>
      </c>
      <c r="Z703" s="8">
        <v>2003</v>
      </c>
      <c r="AY703" s="10"/>
      <c r="AZ703" s="10"/>
    </row>
    <row r="704" spans="1:52" s="8" customFormat="1" x14ac:dyDescent="0.3">
      <c r="A704" s="8" t="s">
        <v>2922</v>
      </c>
      <c r="B704" s="8" t="s">
        <v>27</v>
      </c>
      <c r="C704" s="8" t="s">
        <v>127</v>
      </c>
      <c r="D704" s="8" t="s">
        <v>28</v>
      </c>
      <c r="E704" s="8" t="s">
        <v>29</v>
      </c>
      <c r="F704" s="8" t="s">
        <v>2581</v>
      </c>
      <c r="G704" s="13" t="s">
        <v>2923</v>
      </c>
      <c r="H704" s="13" t="s">
        <v>2927</v>
      </c>
      <c r="I704" s="13"/>
      <c r="J704" s="8" t="s">
        <v>2925</v>
      </c>
      <c r="K704" s="8" t="s">
        <v>132</v>
      </c>
      <c r="L704" s="8">
        <v>0</v>
      </c>
      <c r="M704" s="8">
        <v>0</v>
      </c>
      <c r="N704" s="8">
        <v>0</v>
      </c>
      <c r="O704" s="8" t="s">
        <v>134</v>
      </c>
      <c r="P704" s="8">
        <v>0</v>
      </c>
      <c r="Q704" s="8">
        <v>0</v>
      </c>
      <c r="R704" s="8">
        <v>0</v>
      </c>
      <c r="S704" s="8" t="s">
        <v>134</v>
      </c>
      <c r="T704" s="8" t="s">
        <v>2926</v>
      </c>
      <c r="U704" s="8" t="s">
        <v>127</v>
      </c>
      <c r="V704" s="10">
        <v>44027.083333333336</v>
      </c>
      <c r="W704" s="10">
        <v>43022.083333333336</v>
      </c>
      <c r="X704" s="8" t="s">
        <v>204</v>
      </c>
      <c r="Z704" s="8">
        <v>2003</v>
      </c>
      <c r="AY704" s="10"/>
      <c r="AZ704" s="10"/>
    </row>
    <row r="705" spans="1:52" x14ac:dyDescent="0.3">
      <c r="A705" s="3" t="s">
        <v>2928</v>
      </c>
      <c r="B705" s="3" t="s">
        <v>27</v>
      </c>
      <c r="C705" s="3" t="s">
        <v>127</v>
      </c>
      <c r="D705" s="3" t="s">
        <v>28</v>
      </c>
      <c r="E705" s="3" t="s">
        <v>29</v>
      </c>
      <c r="F705" s="3" t="s">
        <v>2581</v>
      </c>
      <c r="G705" s="12" t="s">
        <v>2929</v>
      </c>
      <c r="H705" s="12"/>
      <c r="I705" s="12"/>
      <c r="J705" s="3" t="s">
        <v>2930</v>
      </c>
      <c r="K705" s="3" t="s">
        <v>2781</v>
      </c>
      <c r="L705" s="3">
        <v>0</v>
      </c>
      <c r="M705" s="3">
        <v>0</v>
      </c>
      <c r="N705" s="3">
        <v>0</v>
      </c>
      <c r="O705" s="3" t="s">
        <v>134</v>
      </c>
      <c r="P705" s="3">
        <v>0</v>
      </c>
      <c r="Q705" s="3">
        <v>0</v>
      </c>
      <c r="R705" s="3">
        <v>0</v>
      </c>
      <c r="S705" s="3" t="s">
        <v>134</v>
      </c>
      <c r="T705" s="3" t="s">
        <v>2931</v>
      </c>
      <c r="U705" s="3" t="s">
        <v>127</v>
      </c>
      <c r="V705" s="4">
        <v>44026.083333333336</v>
      </c>
      <c r="W705" s="4">
        <v>43022.083333333336</v>
      </c>
      <c r="X705" s="3"/>
      <c r="Y705" s="3"/>
      <c r="Z705" s="3"/>
      <c r="AY705" s="1"/>
      <c r="AZ705" s="1"/>
    </row>
    <row r="706" spans="1:52" x14ac:dyDescent="0.3">
      <c r="A706" s="3" t="s">
        <v>2932</v>
      </c>
      <c r="B706" s="3" t="s">
        <v>27</v>
      </c>
      <c r="C706" s="3" t="s">
        <v>127</v>
      </c>
      <c r="D706" s="3" t="s">
        <v>28</v>
      </c>
      <c r="E706" s="3" t="s">
        <v>29</v>
      </c>
      <c r="F706" s="3" t="s">
        <v>2581</v>
      </c>
      <c r="G706" s="12" t="s">
        <v>2933</v>
      </c>
      <c r="H706" s="12"/>
      <c r="I706" s="12"/>
      <c r="J706" s="3" t="s">
        <v>2934</v>
      </c>
      <c r="K706" s="3" t="s">
        <v>2781</v>
      </c>
      <c r="L706" s="3">
        <v>0</v>
      </c>
      <c r="M706" s="3">
        <v>0</v>
      </c>
      <c r="N706" s="3">
        <v>0</v>
      </c>
      <c r="O706" s="3" t="s">
        <v>134</v>
      </c>
      <c r="P706" s="3">
        <v>0</v>
      </c>
      <c r="Q706" s="3">
        <v>0</v>
      </c>
      <c r="R706" s="3">
        <v>0</v>
      </c>
      <c r="S706" s="3" t="s">
        <v>134</v>
      </c>
      <c r="T706" s="3" t="s">
        <v>2935</v>
      </c>
      <c r="U706" s="3" t="s">
        <v>127</v>
      </c>
      <c r="V706" s="4">
        <v>44026.083333333336</v>
      </c>
      <c r="W706" s="4">
        <v>43022.083333333336</v>
      </c>
      <c r="X706" s="3"/>
      <c r="Y706" s="3"/>
      <c r="Z706" s="3"/>
      <c r="AY706" s="1"/>
      <c r="AZ706" s="1"/>
    </row>
    <row r="707" spans="1:52" x14ac:dyDescent="0.3">
      <c r="A707" s="3" t="s">
        <v>2936</v>
      </c>
      <c r="B707" s="3" t="s">
        <v>27</v>
      </c>
      <c r="C707" s="3" t="s">
        <v>127</v>
      </c>
      <c r="D707" s="3" t="s">
        <v>28</v>
      </c>
      <c r="E707" s="3" t="s">
        <v>29</v>
      </c>
      <c r="F707" s="3" t="s">
        <v>2581</v>
      </c>
      <c r="G707" s="12" t="s">
        <v>2937</v>
      </c>
      <c r="H707" s="12"/>
      <c r="I707" s="12"/>
      <c r="J707" s="3" t="s">
        <v>2938</v>
      </c>
      <c r="K707" s="3" t="s">
        <v>2781</v>
      </c>
      <c r="L707" s="3">
        <v>0</v>
      </c>
      <c r="M707" s="3">
        <v>0</v>
      </c>
      <c r="N707" s="3">
        <v>0</v>
      </c>
      <c r="O707" s="3" t="s">
        <v>134</v>
      </c>
      <c r="P707" s="3">
        <v>0</v>
      </c>
      <c r="Q707" s="3">
        <v>0</v>
      </c>
      <c r="R707" s="3">
        <v>0</v>
      </c>
      <c r="S707" s="3" t="s">
        <v>134</v>
      </c>
      <c r="T707" s="3" t="s">
        <v>2939</v>
      </c>
      <c r="U707" s="3" t="s">
        <v>127</v>
      </c>
      <c r="V707" s="4">
        <v>44026.083333333336</v>
      </c>
      <c r="W707" s="4">
        <v>43022.083333333336</v>
      </c>
      <c r="X707" s="3"/>
      <c r="Y707" s="3"/>
      <c r="Z707" s="3"/>
      <c r="AY707" s="1"/>
      <c r="AZ707" s="1"/>
    </row>
    <row r="708" spans="1:52" x14ac:dyDescent="0.3">
      <c r="A708" s="3" t="s">
        <v>2940</v>
      </c>
      <c r="B708" s="3" t="s">
        <v>27</v>
      </c>
      <c r="C708" s="3" t="s">
        <v>127</v>
      </c>
      <c r="D708" s="3" t="s">
        <v>28</v>
      </c>
      <c r="E708" s="3" t="s">
        <v>29</v>
      </c>
      <c r="F708" s="3" t="s">
        <v>2581</v>
      </c>
      <c r="G708" s="12" t="s">
        <v>2941</v>
      </c>
      <c r="H708" s="12"/>
      <c r="I708" s="12"/>
      <c r="J708" s="3" t="s">
        <v>2942</v>
      </c>
      <c r="K708" s="3" t="s">
        <v>2781</v>
      </c>
      <c r="L708" s="3">
        <v>0</v>
      </c>
      <c r="M708" s="3">
        <v>0</v>
      </c>
      <c r="N708" s="3">
        <v>0</v>
      </c>
      <c r="O708" s="3" t="s">
        <v>134</v>
      </c>
      <c r="P708" s="3">
        <v>0</v>
      </c>
      <c r="Q708" s="3">
        <v>0</v>
      </c>
      <c r="R708" s="3">
        <v>0</v>
      </c>
      <c r="S708" s="3" t="s">
        <v>134</v>
      </c>
      <c r="T708" s="3" t="s">
        <v>2943</v>
      </c>
      <c r="U708" s="3" t="s">
        <v>127</v>
      </c>
      <c r="V708" s="4">
        <v>44026.083333333336</v>
      </c>
      <c r="W708" s="4">
        <v>43022.083333333336</v>
      </c>
      <c r="X708" s="3"/>
      <c r="Y708" s="3"/>
      <c r="Z708" s="3"/>
      <c r="AY708" s="1"/>
      <c r="AZ708" s="1"/>
    </row>
    <row r="709" spans="1:52" x14ac:dyDescent="0.3">
      <c r="A709" s="3" t="s">
        <v>2944</v>
      </c>
      <c r="B709" s="3" t="s">
        <v>27</v>
      </c>
      <c r="C709" s="3" t="s">
        <v>127</v>
      </c>
      <c r="D709" s="3" t="s">
        <v>28</v>
      </c>
      <c r="E709" s="3" t="s">
        <v>29</v>
      </c>
      <c r="F709" s="3" t="s">
        <v>2581</v>
      </c>
      <c r="G709" s="12" t="s">
        <v>2945</v>
      </c>
      <c r="H709" s="12"/>
      <c r="I709" s="12"/>
      <c r="J709" s="3" t="s">
        <v>2946</v>
      </c>
      <c r="K709" s="3" t="s">
        <v>2781</v>
      </c>
      <c r="L709" s="3">
        <v>0</v>
      </c>
      <c r="M709" s="3">
        <v>0</v>
      </c>
      <c r="N709" s="3">
        <v>0</v>
      </c>
      <c r="O709" s="3" t="s">
        <v>134</v>
      </c>
      <c r="P709" s="3">
        <v>0</v>
      </c>
      <c r="Q709" s="3">
        <v>0</v>
      </c>
      <c r="R709" s="3">
        <v>0</v>
      </c>
      <c r="S709" s="3" t="s">
        <v>134</v>
      </c>
      <c r="T709" s="3" t="s">
        <v>2947</v>
      </c>
      <c r="U709" s="3" t="s">
        <v>127</v>
      </c>
      <c r="V709" s="4">
        <v>44026.083333333336</v>
      </c>
      <c r="W709" s="4">
        <v>43022.083333333336</v>
      </c>
      <c r="X709" s="3"/>
      <c r="Y709" s="3"/>
      <c r="Z709" s="3"/>
      <c r="AY709" s="1"/>
      <c r="AZ709" s="1"/>
    </row>
    <row r="710" spans="1:52" x14ac:dyDescent="0.3">
      <c r="A710" s="3" t="s">
        <v>2948</v>
      </c>
      <c r="B710" s="3" t="s">
        <v>27</v>
      </c>
      <c r="C710" s="3" t="s">
        <v>127</v>
      </c>
      <c r="D710" s="3" t="s">
        <v>28</v>
      </c>
      <c r="E710" s="3" t="s">
        <v>29</v>
      </c>
      <c r="F710" s="3" t="s">
        <v>2581</v>
      </c>
      <c r="G710" s="12" t="s">
        <v>2949</v>
      </c>
      <c r="H710" s="12"/>
      <c r="I710" s="12"/>
      <c r="J710" s="3" t="s">
        <v>2950</v>
      </c>
      <c r="K710" s="3" t="s">
        <v>2781</v>
      </c>
      <c r="L710" s="3">
        <v>0</v>
      </c>
      <c r="M710" s="3">
        <v>0</v>
      </c>
      <c r="N710" s="3">
        <v>0</v>
      </c>
      <c r="O710" s="3" t="s">
        <v>134</v>
      </c>
      <c r="P710" s="3">
        <v>0</v>
      </c>
      <c r="Q710" s="3">
        <v>0</v>
      </c>
      <c r="R710" s="3">
        <v>0</v>
      </c>
      <c r="S710" s="3" t="s">
        <v>134</v>
      </c>
      <c r="T710" s="3" t="s">
        <v>2951</v>
      </c>
      <c r="U710" s="3" t="s">
        <v>127</v>
      </c>
      <c r="V710" s="4">
        <v>44026.083333333336</v>
      </c>
      <c r="W710" s="4">
        <v>43022.083333333336</v>
      </c>
      <c r="X710" s="3"/>
      <c r="Y710" s="3"/>
      <c r="Z710" s="3"/>
      <c r="AY710" s="1"/>
      <c r="AZ710" s="1"/>
    </row>
    <row r="711" spans="1:52" x14ac:dyDescent="0.3">
      <c r="A711" s="3" t="s">
        <v>2952</v>
      </c>
      <c r="B711" s="3" t="s">
        <v>27</v>
      </c>
      <c r="C711" s="3" t="s">
        <v>127</v>
      </c>
      <c r="D711" s="3" t="s">
        <v>28</v>
      </c>
      <c r="E711" s="3" t="s">
        <v>29</v>
      </c>
      <c r="F711" s="3" t="s">
        <v>2581</v>
      </c>
      <c r="G711" s="12" t="s">
        <v>2953</v>
      </c>
      <c r="H711" s="12"/>
      <c r="I711" s="12"/>
      <c r="J711" s="3" t="s">
        <v>2954</v>
      </c>
      <c r="K711" s="3" t="s">
        <v>2781</v>
      </c>
      <c r="L711" s="3">
        <v>0</v>
      </c>
      <c r="M711" s="3">
        <v>0</v>
      </c>
      <c r="N711" s="3">
        <v>0</v>
      </c>
      <c r="O711" s="3" t="s">
        <v>134</v>
      </c>
      <c r="P711" s="3">
        <v>0</v>
      </c>
      <c r="Q711" s="3">
        <v>0</v>
      </c>
      <c r="R711" s="3">
        <v>0</v>
      </c>
      <c r="S711" s="3" t="s">
        <v>134</v>
      </c>
      <c r="T711" s="3" t="s">
        <v>2955</v>
      </c>
      <c r="U711" s="3" t="s">
        <v>127</v>
      </c>
      <c r="V711" s="4">
        <v>44026.083333333336</v>
      </c>
      <c r="W711" s="4">
        <v>43022.083333333336</v>
      </c>
      <c r="X711" s="3"/>
      <c r="Y711" s="3"/>
      <c r="Z711" s="3"/>
      <c r="AY711" s="1"/>
      <c r="AZ711" s="1"/>
    </row>
    <row r="712" spans="1:52" x14ac:dyDescent="0.3">
      <c r="A712" s="3" t="s">
        <v>2956</v>
      </c>
      <c r="B712" s="3" t="s">
        <v>27</v>
      </c>
      <c r="C712" s="3" t="s">
        <v>127</v>
      </c>
      <c r="D712" s="3" t="s">
        <v>28</v>
      </c>
      <c r="E712" s="3" t="s">
        <v>29</v>
      </c>
      <c r="F712" s="3" t="s">
        <v>2581</v>
      </c>
      <c r="G712" s="12" t="s">
        <v>2957</v>
      </c>
      <c r="H712" s="12"/>
      <c r="I712" s="12"/>
      <c r="J712" s="3" t="s">
        <v>2958</v>
      </c>
      <c r="K712" s="3" t="s">
        <v>2781</v>
      </c>
      <c r="L712" s="3">
        <v>0</v>
      </c>
      <c r="M712" s="3">
        <v>0</v>
      </c>
      <c r="N712" s="3">
        <v>0</v>
      </c>
      <c r="O712" s="3" t="s">
        <v>134</v>
      </c>
      <c r="P712" s="3">
        <v>0</v>
      </c>
      <c r="Q712" s="3">
        <v>0</v>
      </c>
      <c r="R712" s="3">
        <v>0</v>
      </c>
      <c r="S712" s="3" t="s">
        <v>134</v>
      </c>
      <c r="T712" s="3" t="s">
        <v>2959</v>
      </c>
      <c r="U712" s="3" t="s">
        <v>127</v>
      </c>
      <c r="V712" s="4">
        <v>44026.083333333336</v>
      </c>
      <c r="W712" s="4">
        <v>43022.083333333336</v>
      </c>
      <c r="X712" s="3"/>
      <c r="Y712" s="3"/>
      <c r="Z712" s="3"/>
      <c r="AY712" s="1"/>
      <c r="AZ712" s="1"/>
    </row>
    <row r="713" spans="1:52" x14ac:dyDescent="0.3">
      <c r="A713" t="s">
        <v>2960</v>
      </c>
      <c r="B713" t="s">
        <v>27</v>
      </c>
      <c r="C713" t="s">
        <v>127</v>
      </c>
      <c r="D713" t="s">
        <v>28</v>
      </c>
      <c r="E713" t="s">
        <v>29</v>
      </c>
      <c r="F713" t="s">
        <v>2581</v>
      </c>
      <c r="G713" s="11" t="s">
        <v>2961</v>
      </c>
      <c r="H713" s="5" t="s">
        <v>2962</v>
      </c>
      <c r="I713" s="11"/>
      <c r="J713" t="s">
        <v>2963</v>
      </c>
      <c r="K713" t="s">
        <v>2776</v>
      </c>
      <c r="L713">
        <v>0</v>
      </c>
      <c r="M713">
        <v>0</v>
      </c>
      <c r="N713">
        <v>0</v>
      </c>
      <c r="O713" t="s">
        <v>134</v>
      </c>
      <c r="P713">
        <v>0</v>
      </c>
      <c r="Q713">
        <v>0</v>
      </c>
      <c r="R713">
        <v>0</v>
      </c>
      <c r="S713" t="s">
        <v>134</v>
      </c>
      <c r="T713" t="s">
        <v>2964</v>
      </c>
      <c r="U713" t="s">
        <v>127</v>
      </c>
      <c r="V713" s="1">
        <v>44250.041666666664</v>
      </c>
      <c r="W713" s="1">
        <v>43022.083333333336</v>
      </c>
      <c r="X713" t="s">
        <v>204</v>
      </c>
      <c r="Z713">
        <v>2006</v>
      </c>
      <c r="AY713" s="1"/>
      <c r="AZ713" s="1"/>
    </row>
    <row r="714" spans="1:52" s="8" customFormat="1" x14ac:dyDescent="0.3">
      <c r="A714" s="8" t="s">
        <v>2965</v>
      </c>
      <c r="B714" s="8" t="s">
        <v>27</v>
      </c>
      <c r="C714" s="8" t="s">
        <v>127</v>
      </c>
      <c r="D714" s="8" t="s">
        <v>28</v>
      </c>
      <c r="E714" s="8" t="s">
        <v>29</v>
      </c>
      <c r="F714" s="8" t="s">
        <v>2581</v>
      </c>
      <c r="G714" s="13" t="s">
        <v>2966</v>
      </c>
      <c r="H714" s="8" t="s">
        <v>2967</v>
      </c>
      <c r="I714" s="13"/>
      <c r="J714" s="8" t="s">
        <v>2968</v>
      </c>
      <c r="K714" s="8" t="s">
        <v>2776</v>
      </c>
      <c r="L714" s="8">
        <v>0</v>
      </c>
      <c r="M714" s="8">
        <v>0</v>
      </c>
      <c r="N714" s="8">
        <v>0</v>
      </c>
      <c r="O714" s="8" t="s">
        <v>134</v>
      </c>
      <c r="P714" s="8">
        <v>0</v>
      </c>
      <c r="Q714" s="8">
        <v>0</v>
      </c>
      <c r="R714" s="8">
        <v>0</v>
      </c>
      <c r="S714" s="8" t="s">
        <v>134</v>
      </c>
      <c r="T714" s="8" t="s">
        <v>2969</v>
      </c>
      <c r="U714" s="8" t="s">
        <v>127</v>
      </c>
      <c r="V714" s="10">
        <v>44250.041666666664</v>
      </c>
      <c r="W714" s="10">
        <v>43022.083333333336</v>
      </c>
      <c r="X714" s="8" t="s">
        <v>204</v>
      </c>
      <c r="Z714" s="8">
        <v>2006</v>
      </c>
      <c r="AY714" s="10"/>
      <c r="AZ714" s="10"/>
    </row>
    <row r="715" spans="1:52" s="8" customFormat="1" x14ac:dyDescent="0.3">
      <c r="A715" s="8" t="s">
        <v>2965</v>
      </c>
      <c r="B715" s="8" t="s">
        <v>27</v>
      </c>
      <c r="C715" s="8" t="s">
        <v>127</v>
      </c>
      <c r="D715" s="8" t="s">
        <v>28</v>
      </c>
      <c r="E715" s="8" t="s">
        <v>29</v>
      </c>
      <c r="F715" s="8" t="s">
        <v>2581</v>
      </c>
      <c r="G715" s="13" t="s">
        <v>2966</v>
      </c>
      <c r="H715" s="8" t="s">
        <v>2970</v>
      </c>
      <c r="I715" s="13"/>
      <c r="J715" s="8" t="s">
        <v>2968</v>
      </c>
      <c r="K715" s="8" t="s">
        <v>2776</v>
      </c>
      <c r="L715" s="8">
        <v>0</v>
      </c>
      <c r="M715" s="8">
        <v>0</v>
      </c>
      <c r="N715" s="8">
        <v>0</v>
      </c>
      <c r="O715" s="8" t="s">
        <v>134</v>
      </c>
      <c r="P715" s="8">
        <v>0</v>
      </c>
      <c r="Q715" s="8">
        <v>0</v>
      </c>
      <c r="R715" s="8">
        <v>0</v>
      </c>
      <c r="S715" s="8" t="s">
        <v>134</v>
      </c>
      <c r="T715" s="8" t="s">
        <v>2969</v>
      </c>
      <c r="U715" s="8" t="s">
        <v>127</v>
      </c>
      <c r="V715" s="10">
        <v>44250.041666666664</v>
      </c>
      <c r="W715" s="10">
        <v>43022.083333333336</v>
      </c>
      <c r="X715" s="8" t="s">
        <v>204</v>
      </c>
      <c r="Z715" s="8">
        <v>2006</v>
      </c>
      <c r="AY715" s="10"/>
      <c r="AZ715" s="10"/>
    </row>
    <row r="716" spans="1:52" x14ac:dyDescent="0.3">
      <c r="A716" t="s">
        <v>2971</v>
      </c>
      <c r="B716" t="s">
        <v>27</v>
      </c>
      <c r="C716" t="s">
        <v>127</v>
      </c>
      <c r="D716" t="s">
        <v>28</v>
      </c>
      <c r="E716" t="s">
        <v>29</v>
      </c>
      <c r="F716" t="s">
        <v>2581</v>
      </c>
      <c r="G716" s="11" t="s">
        <v>2972</v>
      </c>
      <c r="H716" s="5" t="s">
        <v>2973</v>
      </c>
      <c r="I716" s="11"/>
      <c r="J716" t="s">
        <v>2974</v>
      </c>
      <c r="K716" t="s">
        <v>2776</v>
      </c>
      <c r="L716">
        <v>0</v>
      </c>
      <c r="M716">
        <v>0</v>
      </c>
      <c r="N716">
        <v>0</v>
      </c>
      <c r="O716" t="s">
        <v>134</v>
      </c>
      <c r="P716">
        <v>0</v>
      </c>
      <c r="Q716">
        <v>0</v>
      </c>
      <c r="R716">
        <v>0</v>
      </c>
      <c r="S716" t="s">
        <v>134</v>
      </c>
      <c r="T716" t="s">
        <v>2975</v>
      </c>
      <c r="U716" t="s">
        <v>127</v>
      </c>
      <c r="V716" s="1">
        <v>44250.041666666664</v>
      </c>
      <c r="W716" s="1">
        <v>43022.083333333336</v>
      </c>
      <c r="X716" t="s">
        <v>204</v>
      </c>
      <c r="Z716">
        <v>2005</v>
      </c>
      <c r="AY716" s="1"/>
      <c r="AZ716" s="1"/>
    </row>
    <row r="717" spans="1:52" x14ac:dyDescent="0.3">
      <c r="A717" t="s">
        <v>2976</v>
      </c>
      <c r="B717" t="s">
        <v>27</v>
      </c>
      <c r="C717" t="s">
        <v>127</v>
      </c>
      <c r="D717" t="s">
        <v>28</v>
      </c>
      <c r="E717" t="s">
        <v>29</v>
      </c>
      <c r="F717" t="s">
        <v>2581</v>
      </c>
      <c r="G717" s="11" t="s">
        <v>2977</v>
      </c>
      <c r="H717" s="5" t="s">
        <v>2978</v>
      </c>
      <c r="I717" s="11"/>
      <c r="J717" t="s">
        <v>2979</v>
      </c>
      <c r="K717" t="s">
        <v>2776</v>
      </c>
      <c r="L717">
        <v>0</v>
      </c>
      <c r="M717">
        <v>0</v>
      </c>
      <c r="N717">
        <v>0</v>
      </c>
      <c r="O717" t="s">
        <v>134</v>
      </c>
      <c r="P717">
        <v>0</v>
      </c>
      <c r="Q717">
        <v>0</v>
      </c>
      <c r="R717">
        <v>0</v>
      </c>
      <c r="S717" t="s">
        <v>134</v>
      </c>
      <c r="T717" t="s">
        <v>2980</v>
      </c>
      <c r="U717" t="s">
        <v>127</v>
      </c>
      <c r="V717" s="1">
        <v>44250.041666666664</v>
      </c>
      <c r="W717" s="1">
        <v>43022.083333333336</v>
      </c>
      <c r="X717" t="s">
        <v>204</v>
      </c>
      <c r="Z717">
        <v>2004</v>
      </c>
      <c r="AY717" s="1"/>
      <c r="AZ717" s="1"/>
    </row>
    <row r="718" spans="1:52" x14ac:dyDescent="0.3">
      <c r="A718" s="3" t="s">
        <v>2981</v>
      </c>
      <c r="B718" s="3" t="s">
        <v>27</v>
      </c>
      <c r="C718" s="3" t="s">
        <v>127</v>
      </c>
      <c r="D718" s="3" t="s">
        <v>28</v>
      </c>
      <c r="E718" s="3" t="s">
        <v>29</v>
      </c>
      <c r="F718" s="3" t="s">
        <v>2581</v>
      </c>
      <c r="G718" s="12" t="s">
        <v>2982</v>
      </c>
      <c r="H718" s="12"/>
      <c r="I718" s="12"/>
      <c r="J718" s="3" t="s">
        <v>2983</v>
      </c>
      <c r="K718" s="3" t="s">
        <v>2781</v>
      </c>
      <c r="L718" s="3">
        <v>0</v>
      </c>
      <c r="M718" s="3">
        <v>0</v>
      </c>
      <c r="N718" s="3">
        <v>0</v>
      </c>
      <c r="O718" s="3" t="s">
        <v>134</v>
      </c>
      <c r="P718" s="3">
        <v>0</v>
      </c>
      <c r="Q718" s="3">
        <v>0</v>
      </c>
      <c r="R718" s="3">
        <v>0</v>
      </c>
      <c r="S718" s="3" t="s">
        <v>134</v>
      </c>
      <c r="T718" s="3" t="s">
        <v>2984</v>
      </c>
      <c r="U718" s="3" t="s">
        <v>127</v>
      </c>
      <c r="V718" s="4">
        <v>44026.083333333336</v>
      </c>
      <c r="W718" s="4">
        <v>43022.083333333336</v>
      </c>
      <c r="X718" s="3"/>
      <c r="Y718" s="3"/>
      <c r="Z718" s="3"/>
      <c r="AY718" s="1"/>
      <c r="AZ718" s="1"/>
    </row>
    <row r="719" spans="1:52" x14ac:dyDescent="0.3">
      <c r="A719" t="s">
        <v>2985</v>
      </c>
      <c r="B719" t="s">
        <v>27</v>
      </c>
      <c r="C719" t="s">
        <v>127</v>
      </c>
      <c r="D719" t="s">
        <v>28</v>
      </c>
      <c r="E719" t="s">
        <v>29</v>
      </c>
      <c r="F719" t="s">
        <v>2581</v>
      </c>
      <c r="G719" s="11" t="s">
        <v>2986</v>
      </c>
      <c r="H719" s="5" t="s">
        <v>2987</v>
      </c>
      <c r="I719" s="11"/>
      <c r="J719" t="s">
        <v>2988</v>
      </c>
      <c r="K719" t="s">
        <v>2776</v>
      </c>
      <c r="L719">
        <v>0</v>
      </c>
      <c r="M719">
        <v>0</v>
      </c>
      <c r="N719">
        <v>0</v>
      </c>
      <c r="O719" t="s">
        <v>134</v>
      </c>
      <c r="P719">
        <v>0</v>
      </c>
      <c r="Q719">
        <v>0</v>
      </c>
      <c r="R719">
        <v>0</v>
      </c>
      <c r="S719" t="s">
        <v>134</v>
      </c>
      <c r="T719" t="s">
        <v>2989</v>
      </c>
      <c r="U719" t="s">
        <v>127</v>
      </c>
      <c r="V719" s="1">
        <v>44250.041666666664</v>
      </c>
      <c r="W719" s="1">
        <v>43022.083333333336</v>
      </c>
      <c r="X719" t="s">
        <v>204</v>
      </c>
      <c r="Z719">
        <v>2004</v>
      </c>
      <c r="AY719" s="1"/>
      <c r="AZ719" s="1"/>
    </row>
    <row r="720" spans="1:52" x14ac:dyDescent="0.3">
      <c r="A720" s="3" t="s">
        <v>2990</v>
      </c>
      <c r="B720" s="3" t="s">
        <v>27</v>
      </c>
      <c r="C720" s="3" t="s">
        <v>127</v>
      </c>
      <c r="D720" s="3" t="s">
        <v>28</v>
      </c>
      <c r="E720" s="3" t="s">
        <v>29</v>
      </c>
      <c r="F720" s="3" t="s">
        <v>2581</v>
      </c>
      <c r="G720" s="12" t="s">
        <v>2991</v>
      </c>
      <c r="H720" s="12"/>
      <c r="I720" s="12"/>
      <c r="J720" s="3" t="s">
        <v>2992</v>
      </c>
      <c r="K720" s="3" t="s">
        <v>2781</v>
      </c>
      <c r="L720" s="3">
        <v>0</v>
      </c>
      <c r="M720" s="3">
        <v>0</v>
      </c>
      <c r="N720" s="3">
        <v>0</v>
      </c>
      <c r="O720" s="3" t="s">
        <v>134</v>
      </c>
      <c r="P720" s="3">
        <v>0</v>
      </c>
      <c r="Q720" s="3">
        <v>0</v>
      </c>
      <c r="R720" s="3">
        <v>0</v>
      </c>
      <c r="S720" s="3" t="s">
        <v>134</v>
      </c>
      <c r="T720" s="3" t="s">
        <v>2993</v>
      </c>
      <c r="U720" s="3" t="s">
        <v>127</v>
      </c>
      <c r="V720" s="4">
        <v>44026.083333333336</v>
      </c>
      <c r="W720" s="4">
        <v>43022.083333333336</v>
      </c>
      <c r="X720" s="3"/>
      <c r="Y720" s="3"/>
      <c r="Z720" s="3"/>
      <c r="AY720" s="1"/>
      <c r="AZ720" s="1"/>
    </row>
    <row r="721" spans="1:52" x14ac:dyDescent="0.3">
      <c r="A721" s="3" t="s">
        <v>2994</v>
      </c>
      <c r="B721" s="3" t="s">
        <v>27</v>
      </c>
      <c r="C721" s="3" t="s">
        <v>127</v>
      </c>
      <c r="D721" s="3" t="s">
        <v>28</v>
      </c>
      <c r="E721" s="3" t="s">
        <v>29</v>
      </c>
      <c r="F721" s="3" t="s">
        <v>2581</v>
      </c>
      <c r="G721" s="12" t="s">
        <v>2995</v>
      </c>
      <c r="H721" s="12"/>
      <c r="I721" s="12"/>
      <c r="J721" s="3" t="s">
        <v>2996</v>
      </c>
      <c r="K721" s="3" t="s">
        <v>2781</v>
      </c>
      <c r="L721" s="3">
        <v>0</v>
      </c>
      <c r="M721" s="3">
        <v>0</v>
      </c>
      <c r="N721" s="3">
        <v>0</v>
      </c>
      <c r="O721" s="3" t="s">
        <v>134</v>
      </c>
      <c r="P721" s="3">
        <v>0</v>
      </c>
      <c r="Q721" s="3">
        <v>0</v>
      </c>
      <c r="R721" s="3">
        <v>0</v>
      </c>
      <c r="S721" s="3" t="s">
        <v>134</v>
      </c>
      <c r="T721" s="3" t="s">
        <v>2997</v>
      </c>
      <c r="U721" s="3" t="s">
        <v>127</v>
      </c>
      <c r="V721" s="4">
        <v>44026.083333333336</v>
      </c>
      <c r="W721" s="4">
        <v>43022.083333333336</v>
      </c>
      <c r="X721" s="3"/>
      <c r="Y721" s="3"/>
      <c r="Z721" s="3"/>
      <c r="AY721" s="1"/>
      <c r="AZ721" s="1"/>
    </row>
    <row r="722" spans="1:52" x14ac:dyDescent="0.3">
      <c r="A722" s="3" t="s">
        <v>2998</v>
      </c>
      <c r="B722" s="3" t="s">
        <v>27</v>
      </c>
      <c r="C722" s="3" t="s">
        <v>127</v>
      </c>
      <c r="D722" s="3" t="s">
        <v>28</v>
      </c>
      <c r="E722" s="3" t="s">
        <v>29</v>
      </c>
      <c r="F722" s="3" t="s">
        <v>2581</v>
      </c>
      <c r="G722" s="3" t="s">
        <v>2999</v>
      </c>
      <c r="H722" s="3"/>
      <c r="I722" s="3"/>
      <c r="J722" s="3" t="s">
        <v>3000</v>
      </c>
      <c r="K722" s="3" t="s">
        <v>3001</v>
      </c>
      <c r="L722" s="3">
        <v>0</v>
      </c>
      <c r="M722" s="3">
        <v>0</v>
      </c>
      <c r="N722" s="3">
        <v>0</v>
      </c>
      <c r="O722" s="3" t="s">
        <v>134</v>
      </c>
      <c r="P722" s="3">
        <v>0</v>
      </c>
      <c r="Q722" s="3">
        <v>0</v>
      </c>
      <c r="R722" s="3">
        <v>0</v>
      </c>
      <c r="S722" s="3" t="s">
        <v>134</v>
      </c>
      <c r="T722" s="3" t="s">
        <v>3002</v>
      </c>
      <c r="U722" s="3" t="s">
        <v>127</v>
      </c>
      <c r="V722" s="4">
        <v>44250.041666666664</v>
      </c>
      <c r="W722" s="4">
        <v>43020.083333333336</v>
      </c>
      <c r="X722" s="3"/>
      <c r="Y722" s="3"/>
      <c r="Z722" s="3"/>
      <c r="AY722" s="1"/>
      <c r="AZ722" s="1"/>
    </row>
    <row r="723" spans="1:52" x14ac:dyDescent="0.3">
      <c r="A723" t="s">
        <v>3003</v>
      </c>
      <c r="B723" t="s">
        <v>27</v>
      </c>
      <c r="C723" t="s">
        <v>127</v>
      </c>
      <c r="D723" t="s">
        <v>28</v>
      </c>
      <c r="E723" t="s">
        <v>29</v>
      </c>
      <c r="F723" t="s">
        <v>2581</v>
      </c>
      <c r="G723" s="11" t="s">
        <v>3004</v>
      </c>
      <c r="H723" s="5" t="s">
        <v>3005</v>
      </c>
      <c r="I723" s="11"/>
      <c r="J723" t="s">
        <v>3006</v>
      </c>
      <c r="K723" t="s">
        <v>132</v>
      </c>
      <c r="L723">
        <v>0</v>
      </c>
      <c r="M723">
        <v>0</v>
      </c>
      <c r="N723">
        <v>0</v>
      </c>
      <c r="O723" t="s">
        <v>134</v>
      </c>
      <c r="P723">
        <v>0</v>
      </c>
      <c r="Q723">
        <v>0</v>
      </c>
      <c r="R723">
        <v>0</v>
      </c>
      <c r="S723" t="s">
        <v>134</v>
      </c>
      <c r="T723" t="s">
        <v>3007</v>
      </c>
      <c r="U723" t="s">
        <v>127</v>
      </c>
      <c r="V723" s="1">
        <v>43982.083333333336</v>
      </c>
      <c r="W723" s="1">
        <v>43015.083333333336</v>
      </c>
      <c r="X723" t="s">
        <v>204</v>
      </c>
      <c r="Z723">
        <v>2011</v>
      </c>
      <c r="AY723" s="1"/>
      <c r="AZ723" s="1"/>
    </row>
    <row r="724" spans="1:52" x14ac:dyDescent="0.3">
      <c r="A724" t="s">
        <v>3008</v>
      </c>
      <c r="B724" t="s">
        <v>27</v>
      </c>
      <c r="C724" t="s">
        <v>127</v>
      </c>
      <c r="D724" t="s">
        <v>28</v>
      </c>
      <c r="E724" t="s">
        <v>29</v>
      </c>
      <c r="F724" t="s">
        <v>2581</v>
      </c>
      <c r="G724" s="11" t="s">
        <v>3009</v>
      </c>
      <c r="H724" s="5" t="s">
        <v>3010</v>
      </c>
      <c r="I724" s="11"/>
      <c r="J724" t="s">
        <v>3011</v>
      </c>
      <c r="K724" t="s">
        <v>132</v>
      </c>
      <c r="L724">
        <v>0</v>
      </c>
      <c r="M724">
        <v>0</v>
      </c>
      <c r="N724">
        <v>0</v>
      </c>
      <c r="O724" t="s">
        <v>134</v>
      </c>
      <c r="P724">
        <v>0</v>
      </c>
      <c r="Q724">
        <v>0</v>
      </c>
      <c r="R724">
        <v>0</v>
      </c>
      <c r="S724" t="s">
        <v>134</v>
      </c>
      <c r="T724" t="s">
        <v>3012</v>
      </c>
      <c r="U724" t="s">
        <v>127</v>
      </c>
      <c r="V724" s="1">
        <v>43982.083333333336</v>
      </c>
      <c r="W724" s="1">
        <v>43015.083333333336</v>
      </c>
      <c r="X724" t="s">
        <v>204</v>
      </c>
      <c r="Z724">
        <v>2011</v>
      </c>
      <c r="AY724" s="1"/>
      <c r="AZ724" s="1"/>
    </row>
    <row r="725" spans="1:52" x14ac:dyDescent="0.3">
      <c r="A725" t="s">
        <v>3013</v>
      </c>
      <c r="B725" t="s">
        <v>27</v>
      </c>
      <c r="C725" t="s">
        <v>127</v>
      </c>
      <c r="D725" t="s">
        <v>28</v>
      </c>
      <c r="E725" t="s">
        <v>29</v>
      </c>
      <c r="F725" t="s">
        <v>2581</v>
      </c>
      <c r="G725" s="11" t="s">
        <v>3014</v>
      </c>
      <c r="H725" s="5" t="s">
        <v>3015</v>
      </c>
      <c r="I725" s="11"/>
      <c r="J725" t="s">
        <v>3016</v>
      </c>
      <c r="K725" t="s">
        <v>132</v>
      </c>
      <c r="L725">
        <v>0</v>
      </c>
      <c r="M725">
        <v>0</v>
      </c>
      <c r="N725">
        <v>0</v>
      </c>
      <c r="O725" t="s">
        <v>134</v>
      </c>
      <c r="P725">
        <v>0</v>
      </c>
      <c r="Q725">
        <v>0</v>
      </c>
      <c r="R725">
        <v>0</v>
      </c>
      <c r="S725" t="s">
        <v>134</v>
      </c>
      <c r="T725" t="s">
        <v>3017</v>
      </c>
      <c r="U725" t="s">
        <v>127</v>
      </c>
      <c r="V725" s="1">
        <v>43982.083333333336</v>
      </c>
      <c r="W725" s="1">
        <v>43015.083333333336</v>
      </c>
      <c r="X725" t="s">
        <v>204</v>
      </c>
      <c r="Z725">
        <v>2011</v>
      </c>
      <c r="AY725" s="1"/>
      <c r="AZ725" s="1"/>
    </row>
    <row r="726" spans="1:52" s="8" customFormat="1" x14ac:dyDescent="0.3">
      <c r="A726" s="8" t="s">
        <v>3018</v>
      </c>
      <c r="B726" s="8" t="s">
        <v>27</v>
      </c>
      <c r="C726" s="8" t="s">
        <v>127</v>
      </c>
      <c r="D726" s="8" t="s">
        <v>28</v>
      </c>
      <c r="E726" s="8" t="s">
        <v>29</v>
      </c>
      <c r="F726" s="8" t="s">
        <v>2581</v>
      </c>
      <c r="G726" s="13" t="s">
        <v>3019</v>
      </c>
      <c r="H726" s="13"/>
      <c r="I726" s="8" t="s">
        <v>3020</v>
      </c>
      <c r="J726" s="8" t="s">
        <v>3021</v>
      </c>
      <c r="K726" s="8" t="s">
        <v>359</v>
      </c>
      <c r="L726" s="8">
        <v>0</v>
      </c>
      <c r="M726" s="8">
        <v>0</v>
      </c>
      <c r="N726" s="8">
        <v>0</v>
      </c>
      <c r="O726" s="8" t="s">
        <v>134</v>
      </c>
      <c r="P726" s="8">
        <v>0</v>
      </c>
      <c r="Q726" s="8">
        <v>0</v>
      </c>
      <c r="R726" s="8">
        <v>0</v>
      </c>
      <c r="S726" s="8" t="s">
        <v>134</v>
      </c>
      <c r="T726" s="8" t="s">
        <v>3022</v>
      </c>
      <c r="U726" s="8" t="s">
        <v>127</v>
      </c>
      <c r="V726" s="10">
        <v>44221.041666666664</v>
      </c>
      <c r="W726" s="10">
        <v>42963.083333333336</v>
      </c>
      <c r="X726" s="8" t="s">
        <v>3023</v>
      </c>
      <c r="Y726" s="8" t="s">
        <v>3024</v>
      </c>
      <c r="Z726" s="8">
        <v>2006</v>
      </c>
      <c r="AY726" s="10"/>
      <c r="AZ726" s="10"/>
    </row>
    <row r="727" spans="1:52" s="8" customFormat="1" x14ac:dyDescent="0.3">
      <c r="A727" s="8" t="s">
        <v>3018</v>
      </c>
      <c r="B727" s="8" t="s">
        <v>27</v>
      </c>
      <c r="C727" s="8" t="s">
        <v>127</v>
      </c>
      <c r="D727" s="8" t="s">
        <v>28</v>
      </c>
      <c r="E727" s="8" t="s">
        <v>29</v>
      </c>
      <c r="F727" s="8" t="s">
        <v>2581</v>
      </c>
      <c r="G727" s="13" t="s">
        <v>3019</v>
      </c>
      <c r="H727" s="13"/>
      <c r="I727" s="8" t="s">
        <v>3025</v>
      </c>
      <c r="J727" s="8" t="s">
        <v>3021</v>
      </c>
      <c r="K727" s="8" t="s">
        <v>359</v>
      </c>
      <c r="L727" s="8">
        <v>0</v>
      </c>
      <c r="M727" s="8">
        <v>0</v>
      </c>
      <c r="N727" s="8">
        <v>0</v>
      </c>
      <c r="O727" s="8" t="s">
        <v>134</v>
      </c>
      <c r="P727" s="8">
        <v>0</v>
      </c>
      <c r="Q727" s="8">
        <v>0</v>
      </c>
      <c r="R727" s="8">
        <v>0</v>
      </c>
      <c r="S727" s="8" t="s">
        <v>134</v>
      </c>
      <c r="T727" s="8" t="s">
        <v>3022</v>
      </c>
      <c r="U727" s="8" t="s">
        <v>127</v>
      </c>
      <c r="V727" s="10">
        <v>44221.041666666664</v>
      </c>
      <c r="W727" s="10">
        <v>42963.083333333336</v>
      </c>
      <c r="X727" s="8" t="s">
        <v>3023</v>
      </c>
      <c r="Y727" s="8" t="s">
        <v>3024</v>
      </c>
      <c r="Z727" s="8">
        <v>2006</v>
      </c>
      <c r="AY727" s="10"/>
      <c r="AZ727" s="10"/>
    </row>
    <row r="728" spans="1:52" s="8" customFormat="1" x14ac:dyDescent="0.3">
      <c r="A728" s="8" t="s">
        <v>3026</v>
      </c>
      <c r="B728" s="8" t="s">
        <v>27</v>
      </c>
      <c r="C728" s="8" t="s">
        <v>127</v>
      </c>
      <c r="D728" s="8" t="s">
        <v>28</v>
      </c>
      <c r="E728" s="8" t="s">
        <v>29</v>
      </c>
      <c r="F728" s="8" t="s">
        <v>2581</v>
      </c>
      <c r="G728" s="13" t="s">
        <v>3027</v>
      </c>
      <c r="H728" s="13"/>
      <c r="I728" s="5" t="s">
        <v>3028</v>
      </c>
      <c r="J728" s="8" t="s">
        <v>3029</v>
      </c>
      <c r="K728" s="8" t="s">
        <v>132</v>
      </c>
      <c r="L728" s="8">
        <v>0</v>
      </c>
      <c r="M728" s="8">
        <v>0</v>
      </c>
      <c r="N728" s="8">
        <v>0</v>
      </c>
      <c r="O728" s="8" t="s">
        <v>134</v>
      </c>
      <c r="P728" s="8">
        <v>0</v>
      </c>
      <c r="Q728" s="8">
        <v>0</v>
      </c>
      <c r="R728" s="8">
        <v>0</v>
      </c>
      <c r="S728" s="8" t="s">
        <v>134</v>
      </c>
      <c r="T728" s="8" t="s">
        <v>3030</v>
      </c>
      <c r="U728" s="8" t="s">
        <v>127</v>
      </c>
      <c r="V728" s="10">
        <v>44221.041666666664</v>
      </c>
      <c r="W728" s="10">
        <v>42963.083333333336</v>
      </c>
      <c r="X728" s="8" t="s">
        <v>3023</v>
      </c>
      <c r="Y728" s="8" t="s">
        <v>3024</v>
      </c>
      <c r="Z728" s="8">
        <v>2006</v>
      </c>
      <c r="AY728" s="10"/>
      <c r="AZ728" s="10"/>
    </row>
    <row r="729" spans="1:52" s="8" customFormat="1" x14ac:dyDescent="0.3">
      <c r="A729" s="8" t="s">
        <v>3026</v>
      </c>
      <c r="B729" s="8" t="s">
        <v>27</v>
      </c>
      <c r="C729" s="8" t="s">
        <v>127</v>
      </c>
      <c r="D729" s="8" t="s">
        <v>28</v>
      </c>
      <c r="E729" s="8" t="s">
        <v>29</v>
      </c>
      <c r="F729" s="8" t="s">
        <v>2581</v>
      </c>
      <c r="G729" s="13" t="s">
        <v>3027</v>
      </c>
      <c r="H729" s="13"/>
      <c r="I729" s="5" t="s">
        <v>3031</v>
      </c>
      <c r="J729" s="8" t="s">
        <v>3029</v>
      </c>
      <c r="K729" s="8" t="s">
        <v>132</v>
      </c>
      <c r="L729" s="8">
        <v>0</v>
      </c>
      <c r="M729" s="8">
        <v>0</v>
      </c>
      <c r="N729" s="8">
        <v>0</v>
      </c>
      <c r="O729" s="8" t="s">
        <v>134</v>
      </c>
      <c r="P729" s="8">
        <v>0</v>
      </c>
      <c r="Q729" s="8">
        <v>0</v>
      </c>
      <c r="R729" s="8">
        <v>0</v>
      </c>
      <c r="S729" s="8" t="s">
        <v>134</v>
      </c>
      <c r="T729" s="8" t="s">
        <v>3030</v>
      </c>
      <c r="U729" s="8" t="s">
        <v>127</v>
      </c>
      <c r="V729" s="10">
        <v>44221.041666666664</v>
      </c>
      <c r="W729" s="10">
        <v>42963.083333333336</v>
      </c>
      <c r="X729" s="8" t="s">
        <v>3023</v>
      </c>
      <c r="Y729" s="8" t="s">
        <v>3024</v>
      </c>
      <c r="Z729" s="8">
        <v>2006</v>
      </c>
      <c r="AY729" s="10"/>
      <c r="AZ729" s="10"/>
    </row>
    <row r="730" spans="1:52" x14ac:dyDescent="0.3">
      <c r="A730" t="s">
        <v>3032</v>
      </c>
      <c r="B730" t="s">
        <v>27</v>
      </c>
      <c r="C730" t="s">
        <v>127</v>
      </c>
      <c r="D730" t="s">
        <v>28</v>
      </c>
      <c r="E730" t="s">
        <v>29</v>
      </c>
      <c r="F730" t="s">
        <v>2581</v>
      </c>
      <c r="G730" s="11" t="s">
        <v>3033</v>
      </c>
      <c r="H730" s="5" t="s">
        <v>3034</v>
      </c>
      <c r="I730" s="11"/>
      <c r="J730" t="s">
        <v>3035</v>
      </c>
      <c r="K730" t="s">
        <v>132</v>
      </c>
      <c r="L730">
        <v>0</v>
      </c>
      <c r="M730">
        <v>0</v>
      </c>
      <c r="N730">
        <v>0</v>
      </c>
      <c r="O730" t="s">
        <v>134</v>
      </c>
      <c r="P730">
        <v>0</v>
      </c>
      <c r="Q730">
        <v>0</v>
      </c>
      <c r="R730">
        <v>0</v>
      </c>
      <c r="S730" t="s">
        <v>134</v>
      </c>
      <c r="T730" t="s">
        <v>3036</v>
      </c>
      <c r="U730" t="s">
        <v>127</v>
      </c>
      <c r="V730" s="1">
        <v>44194.041666666664</v>
      </c>
      <c r="W730" s="1">
        <v>42938.083333333336</v>
      </c>
      <c r="X730" t="s">
        <v>135</v>
      </c>
      <c r="Y730" t="s">
        <v>1317</v>
      </c>
      <c r="Z730">
        <v>2010</v>
      </c>
      <c r="AY730" s="1"/>
      <c r="AZ730" s="1"/>
    </row>
    <row r="731" spans="1:52" x14ac:dyDescent="0.3">
      <c r="A731" t="s">
        <v>3037</v>
      </c>
      <c r="B731" t="s">
        <v>27</v>
      </c>
      <c r="C731" t="s">
        <v>127</v>
      </c>
      <c r="D731" t="s">
        <v>28</v>
      </c>
      <c r="E731" t="s">
        <v>29</v>
      </c>
      <c r="F731" t="s">
        <v>2581</v>
      </c>
      <c r="G731" s="11" t="s">
        <v>3038</v>
      </c>
      <c r="H731" s="5" t="s">
        <v>3039</v>
      </c>
      <c r="I731" s="11"/>
      <c r="J731" t="s">
        <v>3040</v>
      </c>
      <c r="K731" t="s">
        <v>132</v>
      </c>
      <c r="L731">
        <v>0</v>
      </c>
      <c r="M731">
        <v>0</v>
      </c>
      <c r="N731">
        <v>0</v>
      </c>
      <c r="O731" t="s">
        <v>134</v>
      </c>
      <c r="P731">
        <v>0</v>
      </c>
      <c r="Q731">
        <v>0</v>
      </c>
      <c r="R731">
        <v>0</v>
      </c>
      <c r="S731" t="s">
        <v>134</v>
      </c>
      <c r="T731" t="s">
        <v>3041</v>
      </c>
      <c r="U731" t="s">
        <v>127</v>
      </c>
      <c r="V731" s="1">
        <v>44139.041666666664</v>
      </c>
      <c r="W731" s="1">
        <v>42879.083333333336</v>
      </c>
      <c r="X731" t="s">
        <v>135</v>
      </c>
      <c r="Y731" t="s">
        <v>157</v>
      </c>
      <c r="Z731">
        <v>2014</v>
      </c>
      <c r="AY731" s="1"/>
      <c r="AZ731" s="1"/>
    </row>
    <row r="732" spans="1:52" x14ac:dyDescent="0.3">
      <c r="A732" t="s">
        <v>3042</v>
      </c>
      <c r="B732" t="s">
        <v>27</v>
      </c>
      <c r="C732" t="s">
        <v>127</v>
      </c>
      <c r="D732" t="s">
        <v>28</v>
      </c>
      <c r="E732" t="s">
        <v>29</v>
      </c>
      <c r="F732" t="s">
        <v>2581</v>
      </c>
      <c r="G732" s="11" t="s">
        <v>3043</v>
      </c>
      <c r="H732" s="5" t="s">
        <v>3044</v>
      </c>
      <c r="I732" s="11"/>
      <c r="J732" t="s">
        <v>3045</v>
      </c>
      <c r="K732" t="s">
        <v>132</v>
      </c>
      <c r="L732">
        <v>0</v>
      </c>
      <c r="M732">
        <v>0</v>
      </c>
      <c r="N732">
        <v>0</v>
      </c>
      <c r="O732" t="s">
        <v>134</v>
      </c>
      <c r="P732">
        <v>0</v>
      </c>
      <c r="Q732">
        <v>0</v>
      </c>
      <c r="R732">
        <v>0</v>
      </c>
      <c r="S732" t="s">
        <v>134</v>
      </c>
      <c r="T732" t="s">
        <v>3046</v>
      </c>
      <c r="U732" t="s">
        <v>127</v>
      </c>
      <c r="V732" s="1">
        <v>44139.041666666664</v>
      </c>
      <c r="W732" s="1">
        <v>42878.083333333336</v>
      </c>
      <c r="X732" t="s">
        <v>135</v>
      </c>
      <c r="Y732" t="s">
        <v>157</v>
      </c>
      <c r="Z732">
        <v>2014</v>
      </c>
      <c r="AY732" s="1"/>
      <c r="AZ732" s="1"/>
    </row>
    <row r="733" spans="1:52" x14ac:dyDescent="0.3">
      <c r="A733" t="s">
        <v>3047</v>
      </c>
      <c r="B733" t="s">
        <v>27</v>
      </c>
      <c r="C733" t="s">
        <v>127</v>
      </c>
      <c r="D733" t="s">
        <v>28</v>
      </c>
      <c r="E733" t="s">
        <v>29</v>
      </c>
      <c r="F733" t="s">
        <v>2581</v>
      </c>
      <c r="G733" s="11" t="s">
        <v>3048</v>
      </c>
      <c r="H733" s="5" t="s">
        <v>3049</v>
      </c>
      <c r="I733" s="11"/>
      <c r="J733" t="s">
        <v>3050</v>
      </c>
      <c r="K733" t="s">
        <v>132</v>
      </c>
      <c r="L733">
        <v>0</v>
      </c>
      <c r="M733">
        <v>0</v>
      </c>
      <c r="N733">
        <v>0</v>
      </c>
      <c r="O733" t="s">
        <v>134</v>
      </c>
      <c r="P733">
        <v>0</v>
      </c>
      <c r="Q733">
        <v>0</v>
      </c>
      <c r="R733">
        <v>0</v>
      </c>
      <c r="S733" t="s">
        <v>134</v>
      </c>
      <c r="T733" t="s">
        <v>3051</v>
      </c>
      <c r="U733" t="s">
        <v>127</v>
      </c>
      <c r="V733" s="1">
        <v>44139.041666666664</v>
      </c>
      <c r="W733" s="1">
        <v>42878.083333333336</v>
      </c>
      <c r="X733" t="s">
        <v>135</v>
      </c>
      <c r="Y733" t="s">
        <v>157</v>
      </c>
      <c r="Z733">
        <v>2014</v>
      </c>
      <c r="AY733" s="1"/>
      <c r="AZ733" s="1"/>
    </row>
    <row r="734" spans="1:52" x14ac:dyDescent="0.3">
      <c r="A734" t="s">
        <v>3052</v>
      </c>
      <c r="B734" t="s">
        <v>27</v>
      </c>
      <c r="C734" t="s">
        <v>127</v>
      </c>
      <c r="D734" t="s">
        <v>28</v>
      </c>
      <c r="E734" t="s">
        <v>29</v>
      </c>
      <c r="F734" t="s">
        <v>2581</v>
      </c>
      <c r="G734" s="11" t="s">
        <v>3053</v>
      </c>
      <c r="H734" s="5" t="s">
        <v>3054</v>
      </c>
      <c r="I734" s="11"/>
      <c r="J734" t="s">
        <v>3055</v>
      </c>
      <c r="K734" t="s">
        <v>132</v>
      </c>
      <c r="L734">
        <v>0</v>
      </c>
      <c r="M734">
        <v>0</v>
      </c>
      <c r="N734">
        <v>0</v>
      </c>
      <c r="O734" t="s">
        <v>134</v>
      </c>
      <c r="P734">
        <v>0</v>
      </c>
      <c r="Q734">
        <v>0</v>
      </c>
      <c r="R734">
        <v>0</v>
      </c>
      <c r="S734" t="s">
        <v>134</v>
      </c>
      <c r="T734" t="s">
        <v>3056</v>
      </c>
      <c r="U734" t="s">
        <v>127</v>
      </c>
      <c r="V734" s="1">
        <v>44235.041666666664</v>
      </c>
      <c r="W734" s="1">
        <v>42878.083333333336</v>
      </c>
      <c r="X734" t="s">
        <v>135</v>
      </c>
      <c r="Y734" t="s">
        <v>157</v>
      </c>
      <c r="Z734">
        <v>2014</v>
      </c>
      <c r="AY734" s="1"/>
      <c r="AZ734" s="1"/>
    </row>
    <row r="735" spans="1:52" x14ac:dyDescent="0.3">
      <c r="A735" t="s">
        <v>3057</v>
      </c>
      <c r="B735" t="s">
        <v>27</v>
      </c>
      <c r="C735" t="s">
        <v>127</v>
      </c>
      <c r="D735" t="s">
        <v>28</v>
      </c>
      <c r="E735" t="s">
        <v>29</v>
      </c>
      <c r="F735" t="s">
        <v>2581</v>
      </c>
      <c r="G735" s="11" t="s">
        <v>3058</v>
      </c>
      <c r="H735" s="5" t="s">
        <v>3059</v>
      </c>
      <c r="I735" s="11"/>
      <c r="J735" t="s">
        <v>3060</v>
      </c>
      <c r="K735" t="s">
        <v>132</v>
      </c>
      <c r="L735">
        <v>0</v>
      </c>
      <c r="M735">
        <v>0</v>
      </c>
      <c r="N735">
        <v>0</v>
      </c>
      <c r="O735" t="s">
        <v>134</v>
      </c>
      <c r="P735">
        <v>0</v>
      </c>
      <c r="Q735">
        <v>0</v>
      </c>
      <c r="R735">
        <v>0</v>
      </c>
      <c r="S735" t="s">
        <v>134</v>
      </c>
      <c r="T735" t="s">
        <v>3061</v>
      </c>
      <c r="U735" t="s">
        <v>127</v>
      </c>
      <c r="V735" s="1">
        <v>44235.041666666664</v>
      </c>
      <c r="W735" s="1">
        <v>42878.083333333336</v>
      </c>
      <c r="X735" t="s">
        <v>135</v>
      </c>
      <c r="Y735" t="s">
        <v>157</v>
      </c>
      <c r="Z735">
        <v>2014</v>
      </c>
      <c r="AY735" s="1"/>
      <c r="AZ735" s="1"/>
    </row>
    <row r="736" spans="1:52" x14ac:dyDescent="0.3">
      <c r="A736" t="s">
        <v>3062</v>
      </c>
      <c r="B736" t="s">
        <v>27</v>
      </c>
      <c r="C736" t="s">
        <v>127</v>
      </c>
      <c r="D736" t="s">
        <v>28</v>
      </c>
      <c r="E736" t="s">
        <v>29</v>
      </c>
      <c r="F736" t="s">
        <v>2581</v>
      </c>
      <c r="G736" s="11" t="s">
        <v>3063</v>
      </c>
      <c r="H736" s="5" t="s">
        <v>3064</v>
      </c>
      <c r="I736" s="11"/>
      <c r="J736" t="s">
        <v>3065</v>
      </c>
      <c r="K736" t="s">
        <v>132</v>
      </c>
      <c r="L736">
        <v>0</v>
      </c>
      <c r="M736">
        <v>0</v>
      </c>
      <c r="N736">
        <v>0</v>
      </c>
      <c r="O736" t="s">
        <v>134</v>
      </c>
      <c r="P736">
        <v>0</v>
      </c>
      <c r="Q736">
        <v>0</v>
      </c>
      <c r="R736">
        <v>0</v>
      </c>
      <c r="S736" t="s">
        <v>134</v>
      </c>
      <c r="T736" t="s">
        <v>3066</v>
      </c>
      <c r="U736" t="s">
        <v>127</v>
      </c>
      <c r="V736" s="1">
        <v>44235.041666666664</v>
      </c>
      <c r="W736" s="1">
        <v>42878.083333333336</v>
      </c>
      <c r="X736" t="s">
        <v>135</v>
      </c>
      <c r="Y736" t="s">
        <v>157</v>
      </c>
      <c r="Z736">
        <v>2014</v>
      </c>
      <c r="AY736" s="1"/>
      <c r="AZ736" s="1"/>
    </row>
    <row r="737" spans="1:52" x14ac:dyDescent="0.3">
      <c r="A737" t="s">
        <v>3067</v>
      </c>
      <c r="B737" t="s">
        <v>27</v>
      </c>
      <c r="C737" t="s">
        <v>127</v>
      </c>
      <c r="D737" t="s">
        <v>28</v>
      </c>
      <c r="E737" t="s">
        <v>29</v>
      </c>
      <c r="F737" t="s">
        <v>2581</v>
      </c>
      <c r="G737" s="11" t="s">
        <v>3068</v>
      </c>
      <c r="H737" s="5" t="s">
        <v>3069</v>
      </c>
      <c r="I737" s="11"/>
      <c r="J737" t="s">
        <v>3070</v>
      </c>
      <c r="K737" t="s">
        <v>132</v>
      </c>
      <c r="L737">
        <v>0</v>
      </c>
      <c r="M737">
        <v>0</v>
      </c>
      <c r="N737">
        <v>0</v>
      </c>
      <c r="O737" t="s">
        <v>134</v>
      </c>
      <c r="P737">
        <v>0</v>
      </c>
      <c r="Q737">
        <v>0</v>
      </c>
      <c r="R737">
        <v>0</v>
      </c>
      <c r="S737" t="s">
        <v>134</v>
      </c>
      <c r="T737" t="s">
        <v>3071</v>
      </c>
      <c r="U737" t="s">
        <v>127</v>
      </c>
      <c r="V737" s="1">
        <v>44235.041666666664</v>
      </c>
      <c r="W737" s="1">
        <v>42878.083333333336</v>
      </c>
      <c r="X737" t="s">
        <v>135</v>
      </c>
      <c r="Y737" t="s">
        <v>157</v>
      </c>
      <c r="Z737">
        <v>2014</v>
      </c>
      <c r="AY737" s="1"/>
      <c r="AZ737" s="1"/>
    </row>
    <row r="738" spans="1:52" x14ac:dyDescent="0.3">
      <c r="A738" t="s">
        <v>3072</v>
      </c>
      <c r="B738" t="s">
        <v>27</v>
      </c>
      <c r="C738" t="s">
        <v>127</v>
      </c>
      <c r="D738" t="s">
        <v>28</v>
      </c>
      <c r="E738" t="s">
        <v>29</v>
      </c>
      <c r="F738" t="s">
        <v>2581</v>
      </c>
      <c r="G738" s="11" t="s">
        <v>3073</v>
      </c>
      <c r="H738" s="5" t="s">
        <v>3074</v>
      </c>
      <c r="I738" s="11"/>
      <c r="J738" t="s">
        <v>3075</v>
      </c>
      <c r="K738" t="s">
        <v>132</v>
      </c>
      <c r="L738">
        <v>0</v>
      </c>
      <c r="M738">
        <v>0</v>
      </c>
      <c r="N738">
        <v>0</v>
      </c>
      <c r="O738" t="s">
        <v>134</v>
      </c>
      <c r="P738">
        <v>0</v>
      </c>
      <c r="Q738">
        <v>0</v>
      </c>
      <c r="R738">
        <v>0</v>
      </c>
      <c r="S738" t="s">
        <v>134</v>
      </c>
      <c r="T738" t="s">
        <v>3076</v>
      </c>
      <c r="U738" t="s">
        <v>127</v>
      </c>
      <c r="V738" s="1">
        <v>44235.041666666664</v>
      </c>
      <c r="W738" s="1">
        <v>42878.083333333336</v>
      </c>
      <c r="X738" t="s">
        <v>135</v>
      </c>
      <c r="Y738" t="s">
        <v>157</v>
      </c>
      <c r="Z738">
        <v>2014</v>
      </c>
      <c r="AY738" s="1"/>
      <c r="AZ738" s="1"/>
    </row>
    <row r="739" spans="1:52" x14ac:dyDescent="0.3">
      <c r="A739" t="s">
        <v>3077</v>
      </c>
      <c r="B739" t="s">
        <v>27</v>
      </c>
      <c r="C739" t="s">
        <v>127</v>
      </c>
      <c r="D739" t="s">
        <v>28</v>
      </c>
      <c r="E739" t="s">
        <v>29</v>
      </c>
      <c r="F739" t="s">
        <v>2581</v>
      </c>
      <c r="G739" s="11" t="s">
        <v>3078</v>
      </c>
      <c r="H739" s="5" t="s">
        <v>3079</v>
      </c>
      <c r="I739" s="11"/>
      <c r="J739" t="s">
        <v>3080</v>
      </c>
      <c r="K739" t="s">
        <v>132</v>
      </c>
      <c r="L739">
        <v>0</v>
      </c>
      <c r="M739">
        <v>0</v>
      </c>
      <c r="N739">
        <v>0</v>
      </c>
      <c r="O739" t="s">
        <v>134</v>
      </c>
      <c r="P739">
        <v>0</v>
      </c>
      <c r="Q739">
        <v>0</v>
      </c>
      <c r="R739">
        <v>0</v>
      </c>
      <c r="S739" t="s">
        <v>134</v>
      </c>
      <c r="T739" t="s">
        <v>3081</v>
      </c>
      <c r="U739" t="s">
        <v>127</v>
      </c>
      <c r="V739" s="1">
        <v>44235.041666666664</v>
      </c>
      <c r="W739" s="1">
        <v>42878.083333333336</v>
      </c>
      <c r="X739" t="s">
        <v>135</v>
      </c>
      <c r="Y739" t="s">
        <v>157</v>
      </c>
      <c r="Z739">
        <v>2014</v>
      </c>
      <c r="AY739" s="1"/>
      <c r="AZ739" s="1"/>
    </row>
    <row r="740" spans="1:52" x14ac:dyDescent="0.3">
      <c r="A740" t="s">
        <v>3082</v>
      </c>
      <c r="B740" t="s">
        <v>27</v>
      </c>
      <c r="C740" t="s">
        <v>127</v>
      </c>
      <c r="D740" t="s">
        <v>28</v>
      </c>
      <c r="E740" t="s">
        <v>29</v>
      </c>
      <c r="F740" t="s">
        <v>2581</v>
      </c>
      <c r="G740" s="11" t="s">
        <v>3083</v>
      </c>
      <c r="H740" s="7" t="s">
        <v>3084</v>
      </c>
      <c r="I740" s="11"/>
      <c r="J740" t="s">
        <v>3085</v>
      </c>
      <c r="K740" t="s">
        <v>132</v>
      </c>
      <c r="L740">
        <v>0</v>
      </c>
      <c r="M740">
        <v>0</v>
      </c>
      <c r="N740">
        <v>0</v>
      </c>
      <c r="O740" t="s">
        <v>134</v>
      </c>
      <c r="P740">
        <v>0</v>
      </c>
      <c r="Q740">
        <v>0</v>
      </c>
      <c r="R740">
        <v>0</v>
      </c>
      <c r="S740" t="s">
        <v>134</v>
      </c>
      <c r="T740" t="s">
        <v>3086</v>
      </c>
      <c r="U740" t="s">
        <v>127</v>
      </c>
      <c r="V740" s="1">
        <v>44139.041666666664</v>
      </c>
      <c r="W740" s="1">
        <v>42878.083333333336</v>
      </c>
      <c r="X740" t="s">
        <v>135</v>
      </c>
      <c r="Y740" t="s">
        <v>157</v>
      </c>
      <c r="Z740">
        <v>2014</v>
      </c>
      <c r="AY740" s="1"/>
      <c r="AZ740" s="1"/>
    </row>
    <row r="741" spans="1:52" x14ac:dyDescent="0.3">
      <c r="A741" t="s">
        <v>3087</v>
      </c>
      <c r="B741" t="s">
        <v>27</v>
      </c>
      <c r="C741" t="s">
        <v>127</v>
      </c>
      <c r="D741" t="s">
        <v>28</v>
      </c>
      <c r="E741" t="s">
        <v>29</v>
      </c>
      <c r="F741" t="s">
        <v>2581</v>
      </c>
      <c r="G741" s="11" t="s">
        <v>3088</v>
      </c>
      <c r="H741" s="11"/>
      <c r="I741" s="5" t="s">
        <v>3089</v>
      </c>
      <c r="J741" t="s">
        <v>3090</v>
      </c>
      <c r="K741" t="s">
        <v>3091</v>
      </c>
      <c r="L741">
        <v>0</v>
      </c>
      <c r="M741">
        <v>0</v>
      </c>
      <c r="N741">
        <v>0</v>
      </c>
      <c r="O741" t="s">
        <v>134</v>
      </c>
      <c r="P741">
        <v>34</v>
      </c>
      <c r="Q741">
        <v>2863</v>
      </c>
      <c r="R741">
        <v>2947457</v>
      </c>
      <c r="S741" t="s">
        <v>133</v>
      </c>
      <c r="T741" t="s">
        <v>3092</v>
      </c>
      <c r="U741" t="s">
        <v>127</v>
      </c>
      <c r="V741" s="1">
        <v>44206.041666666664</v>
      </c>
      <c r="W741" s="1">
        <v>42531.083333333336</v>
      </c>
      <c r="X741" t="s">
        <v>360</v>
      </c>
      <c r="Z741">
        <v>2009</v>
      </c>
      <c r="AY741" s="1"/>
      <c r="AZ741" s="1"/>
    </row>
    <row r="742" spans="1:52" x14ac:dyDescent="0.3">
      <c r="A742" t="s">
        <v>3093</v>
      </c>
      <c r="B742" t="s">
        <v>27</v>
      </c>
      <c r="C742" t="s">
        <v>127</v>
      </c>
      <c r="D742" t="s">
        <v>28</v>
      </c>
      <c r="E742" t="s">
        <v>29</v>
      </c>
      <c r="F742" t="s">
        <v>2581</v>
      </c>
      <c r="G742" s="11" t="s">
        <v>3094</v>
      </c>
      <c r="H742" s="11"/>
      <c r="I742" s="5" t="s">
        <v>3095</v>
      </c>
      <c r="J742" t="s">
        <v>3096</v>
      </c>
      <c r="K742" t="s">
        <v>3091</v>
      </c>
      <c r="L742">
        <v>0</v>
      </c>
      <c r="M742">
        <v>0</v>
      </c>
      <c r="N742">
        <v>0</v>
      </c>
      <c r="O742" t="s">
        <v>134</v>
      </c>
      <c r="P742">
        <v>46</v>
      </c>
      <c r="Q742">
        <v>2860</v>
      </c>
      <c r="R742">
        <v>2948045</v>
      </c>
      <c r="S742" t="s">
        <v>133</v>
      </c>
      <c r="T742" t="s">
        <v>3097</v>
      </c>
      <c r="U742" t="s">
        <v>127</v>
      </c>
      <c r="V742" s="1">
        <v>44206.041666666664</v>
      </c>
      <c r="W742" s="1">
        <v>42531.083333333336</v>
      </c>
      <c r="X742" t="s">
        <v>360</v>
      </c>
      <c r="Z742">
        <v>2009</v>
      </c>
      <c r="AY742" s="1"/>
      <c r="AZ742" s="1"/>
    </row>
    <row r="743" spans="1:52" x14ac:dyDescent="0.3">
      <c r="A743" t="s">
        <v>3098</v>
      </c>
      <c r="B743" t="s">
        <v>27</v>
      </c>
      <c r="C743" t="s">
        <v>127</v>
      </c>
      <c r="D743" t="s">
        <v>28</v>
      </c>
      <c r="E743" t="s">
        <v>29</v>
      </c>
      <c r="F743" t="s">
        <v>2581</v>
      </c>
      <c r="G743" s="11" t="s">
        <v>3099</v>
      </c>
      <c r="H743" s="11"/>
      <c r="I743" s="5" t="s">
        <v>3100</v>
      </c>
      <c r="J743" t="s">
        <v>3101</v>
      </c>
      <c r="K743" t="s">
        <v>3091</v>
      </c>
      <c r="L743">
        <v>0</v>
      </c>
      <c r="M743">
        <v>0</v>
      </c>
      <c r="N743">
        <v>0</v>
      </c>
      <c r="O743" t="s">
        <v>134</v>
      </c>
      <c r="P743">
        <v>81</v>
      </c>
      <c r="Q743">
        <v>2992</v>
      </c>
      <c r="R743">
        <v>3084502</v>
      </c>
      <c r="S743" t="s">
        <v>133</v>
      </c>
      <c r="T743" t="s">
        <v>3102</v>
      </c>
      <c r="U743" t="s">
        <v>127</v>
      </c>
      <c r="V743" s="1">
        <v>44206.041666666664</v>
      </c>
      <c r="W743" s="1">
        <v>42531.083333333336</v>
      </c>
      <c r="X743" t="s">
        <v>360</v>
      </c>
      <c r="Z743">
        <v>2010</v>
      </c>
      <c r="AY743" s="1"/>
      <c r="AZ743" s="1"/>
    </row>
    <row r="744" spans="1:52" x14ac:dyDescent="0.3">
      <c r="A744" t="s">
        <v>3103</v>
      </c>
      <c r="B744" t="s">
        <v>27</v>
      </c>
      <c r="C744" t="s">
        <v>127</v>
      </c>
      <c r="D744" t="s">
        <v>28</v>
      </c>
      <c r="E744" t="s">
        <v>29</v>
      </c>
      <c r="F744" t="s">
        <v>2581</v>
      </c>
      <c r="G744" s="11" t="s">
        <v>3104</v>
      </c>
      <c r="H744" s="11"/>
      <c r="I744" s="5" t="s">
        <v>3105</v>
      </c>
      <c r="J744" t="s">
        <v>3106</v>
      </c>
      <c r="K744" t="s">
        <v>3091</v>
      </c>
      <c r="L744">
        <v>0</v>
      </c>
      <c r="M744">
        <v>0</v>
      </c>
      <c r="N744">
        <v>0</v>
      </c>
      <c r="O744" t="s">
        <v>134</v>
      </c>
      <c r="P744">
        <v>43</v>
      </c>
      <c r="Q744">
        <v>2969</v>
      </c>
      <c r="R744">
        <v>3044927</v>
      </c>
      <c r="S744" t="s">
        <v>133</v>
      </c>
      <c r="T744" t="s">
        <v>3107</v>
      </c>
      <c r="U744" t="s">
        <v>127</v>
      </c>
      <c r="V744" s="1">
        <v>44206.041666666664</v>
      </c>
      <c r="W744" s="1">
        <v>42531.083333333336</v>
      </c>
      <c r="X744" t="s">
        <v>360</v>
      </c>
      <c r="Z744">
        <v>2011</v>
      </c>
      <c r="AY744" s="1"/>
      <c r="AZ744" s="1"/>
    </row>
    <row r="745" spans="1:52" x14ac:dyDescent="0.3">
      <c r="A745" t="s">
        <v>3108</v>
      </c>
      <c r="B745" t="s">
        <v>27</v>
      </c>
      <c r="C745" t="s">
        <v>127</v>
      </c>
      <c r="D745" t="s">
        <v>28</v>
      </c>
      <c r="E745" t="s">
        <v>29</v>
      </c>
      <c r="F745" t="s">
        <v>2581</v>
      </c>
      <c r="G745" s="11" t="s">
        <v>3109</v>
      </c>
      <c r="H745" s="11"/>
      <c r="I745" s="5" t="s">
        <v>3110</v>
      </c>
      <c r="J745" t="s">
        <v>3111</v>
      </c>
      <c r="K745" t="s">
        <v>3091</v>
      </c>
      <c r="L745">
        <v>0</v>
      </c>
      <c r="M745">
        <v>0</v>
      </c>
      <c r="N745">
        <v>0</v>
      </c>
      <c r="O745" t="s">
        <v>134</v>
      </c>
      <c r="P745">
        <v>77</v>
      </c>
      <c r="Q745">
        <v>2990</v>
      </c>
      <c r="R745">
        <v>3049747</v>
      </c>
      <c r="S745" t="s">
        <v>133</v>
      </c>
      <c r="T745" t="s">
        <v>3112</v>
      </c>
      <c r="U745" t="s">
        <v>127</v>
      </c>
      <c r="V745" s="1">
        <v>44206.041666666664</v>
      </c>
      <c r="W745" s="1">
        <v>42531.083333333336</v>
      </c>
      <c r="X745" t="s">
        <v>360</v>
      </c>
      <c r="Z745">
        <v>2012</v>
      </c>
      <c r="AY745" s="1"/>
      <c r="AZ745" s="1"/>
    </row>
    <row r="746" spans="1:52" x14ac:dyDescent="0.3">
      <c r="A746" t="s">
        <v>3113</v>
      </c>
      <c r="B746" t="s">
        <v>27</v>
      </c>
      <c r="C746" t="s">
        <v>127</v>
      </c>
      <c r="D746" t="s">
        <v>28</v>
      </c>
      <c r="E746" t="s">
        <v>29</v>
      </c>
      <c r="F746" t="s">
        <v>2581</v>
      </c>
      <c r="G746" s="11" t="s">
        <v>3114</v>
      </c>
      <c r="H746" s="11"/>
      <c r="I746" s="5" t="s">
        <v>3115</v>
      </c>
      <c r="J746" t="s">
        <v>3116</v>
      </c>
      <c r="K746" t="s">
        <v>3091</v>
      </c>
      <c r="L746">
        <v>0</v>
      </c>
      <c r="M746">
        <v>0</v>
      </c>
      <c r="N746">
        <v>0</v>
      </c>
      <c r="O746" t="s">
        <v>134</v>
      </c>
      <c r="P746">
        <v>86</v>
      </c>
      <c r="Q746">
        <v>2889</v>
      </c>
      <c r="R746">
        <v>2990589</v>
      </c>
      <c r="S746" t="s">
        <v>133</v>
      </c>
      <c r="T746" t="s">
        <v>3117</v>
      </c>
      <c r="U746" t="s">
        <v>127</v>
      </c>
      <c r="V746" s="1">
        <v>44206.041666666664</v>
      </c>
      <c r="W746" s="1">
        <v>42531.083333333336</v>
      </c>
      <c r="X746" t="s">
        <v>360</v>
      </c>
      <c r="Z746">
        <v>2012</v>
      </c>
      <c r="AY746" s="1"/>
      <c r="AZ746" s="1"/>
    </row>
    <row r="747" spans="1:52" x14ac:dyDescent="0.3">
      <c r="A747" t="s">
        <v>3118</v>
      </c>
      <c r="B747" t="s">
        <v>27</v>
      </c>
      <c r="C747" t="s">
        <v>127</v>
      </c>
      <c r="D747" t="s">
        <v>28</v>
      </c>
      <c r="E747" t="s">
        <v>29</v>
      </c>
      <c r="F747" t="s">
        <v>2581</v>
      </c>
      <c r="G747" s="11" t="s">
        <v>3119</v>
      </c>
      <c r="H747" s="11"/>
      <c r="I747" s="5" t="s">
        <v>3120</v>
      </c>
      <c r="J747" t="s">
        <v>3121</v>
      </c>
      <c r="K747" t="s">
        <v>3091</v>
      </c>
      <c r="L747">
        <v>0</v>
      </c>
      <c r="M747">
        <v>0</v>
      </c>
      <c r="N747">
        <v>0</v>
      </c>
      <c r="O747" t="s">
        <v>134</v>
      </c>
      <c r="P747">
        <v>56</v>
      </c>
      <c r="Q747">
        <v>2948</v>
      </c>
      <c r="R747">
        <v>3029511</v>
      </c>
      <c r="S747" t="s">
        <v>133</v>
      </c>
      <c r="T747" t="s">
        <v>3122</v>
      </c>
      <c r="U747" t="s">
        <v>127</v>
      </c>
      <c r="V747" s="1">
        <v>44206.041666666664</v>
      </c>
      <c r="W747" s="1">
        <v>42531.083333333336</v>
      </c>
      <c r="X747" t="s">
        <v>360</v>
      </c>
      <c r="Z747">
        <v>2012</v>
      </c>
      <c r="AY747" s="1"/>
      <c r="AZ747" s="1"/>
    </row>
    <row r="748" spans="1:52" x14ac:dyDescent="0.3">
      <c r="A748" t="s">
        <v>3123</v>
      </c>
      <c r="B748" t="s">
        <v>27</v>
      </c>
      <c r="C748" t="s">
        <v>127</v>
      </c>
      <c r="D748" t="s">
        <v>28</v>
      </c>
      <c r="E748" t="s">
        <v>29</v>
      </c>
      <c r="F748" t="s">
        <v>2581</v>
      </c>
      <c r="G748" s="11" t="s">
        <v>3124</v>
      </c>
      <c r="H748" s="11"/>
      <c r="I748" s="5" t="s">
        <v>3125</v>
      </c>
      <c r="J748" t="s">
        <v>3126</v>
      </c>
      <c r="K748" t="s">
        <v>132</v>
      </c>
      <c r="L748">
        <v>0</v>
      </c>
      <c r="M748">
        <v>0</v>
      </c>
      <c r="N748">
        <v>0</v>
      </c>
      <c r="O748" t="s">
        <v>134</v>
      </c>
      <c r="P748">
        <v>10</v>
      </c>
      <c r="Q748">
        <v>2835</v>
      </c>
      <c r="R748">
        <v>2897681</v>
      </c>
      <c r="S748" t="s">
        <v>133</v>
      </c>
      <c r="T748" t="s">
        <v>3127</v>
      </c>
      <c r="U748" t="s">
        <v>127</v>
      </c>
      <c r="V748" s="1">
        <v>44211.041666666664</v>
      </c>
      <c r="W748" s="1">
        <v>42396.041666666664</v>
      </c>
      <c r="X748" t="s">
        <v>2770</v>
      </c>
      <c r="Z748" s="2">
        <v>2013</v>
      </c>
      <c r="AY748" s="1"/>
      <c r="AZ748" s="1"/>
    </row>
    <row r="749" spans="1:52" x14ac:dyDescent="0.3">
      <c r="A749" t="s">
        <v>3128</v>
      </c>
      <c r="B749" t="s">
        <v>27</v>
      </c>
      <c r="C749" t="s">
        <v>127</v>
      </c>
      <c r="D749" t="s">
        <v>28</v>
      </c>
      <c r="E749" t="s">
        <v>29</v>
      </c>
      <c r="F749" t="s">
        <v>2581</v>
      </c>
      <c r="G749" s="11" t="s">
        <v>3129</v>
      </c>
      <c r="H749" s="5" t="s">
        <v>3130</v>
      </c>
      <c r="I749" s="11"/>
      <c r="J749" t="s">
        <v>3131</v>
      </c>
      <c r="K749" t="s">
        <v>132</v>
      </c>
      <c r="L749">
        <v>0</v>
      </c>
      <c r="M749">
        <v>0</v>
      </c>
      <c r="N749">
        <v>0</v>
      </c>
      <c r="O749" t="s">
        <v>134</v>
      </c>
      <c r="P749">
        <v>68</v>
      </c>
      <c r="Q749">
        <v>2884</v>
      </c>
      <c r="R749">
        <v>2956931</v>
      </c>
      <c r="S749" t="s">
        <v>133</v>
      </c>
      <c r="T749" t="s">
        <v>3132</v>
      </c>
      <c r="U749" t="s">
        <v>127</v>
      </c>
      <c r="V749" s="1">
        <v>44090.083333333336</v>
      </c>
      <c r="W749" s="1">
        <v>42396.041666666664</v>
      </c>
      <c r="X749" t="s">
        <v>36</v>
      </c>
      <c r="Z749">
        <v>2012</v>
      </c>
      <c r="AY749" s="1"/>
      <c r="AZ749" s="1"/>
    </row>
    <row r="750" spans="1:52" x14ac:dyDescent="0.3">
      <c r="A750" t="s">
        <v>3133</v>
      </c>
      <c r="B750" t="s">
        <v>27</v>
      </c>
      <c r="C750" t="s">
        <v>127</v>
      </c>
      <c r="D750" t="s">
        <v>28</v>
      </c>
      <c r="E750" t="s">
        <v>29</v>
      </c>
      <c r="F750" t="s">
        <v>2581</v>
      </c>
      <c r="G750" s="11" t="s">
        <v>3134</v>
      </c>
      <c r="H750" s="5" t="s">
        <v>3135</v>
      </c>
      <c r="I750" s="11"/>
      <c r="J750" t="s">
        <v>3136</v>
      </c>
      <c r="K750" t="s">
        <v>132</v>
      </c>
      <c r="L750">
        <v>0</v>
      </c>
      <c r="M750">
        <v>0</v>
      </c>
      <c r="N750">
        <v>0</v>
      </c>
      <c r="O750" t="s">
        <v>134</v>
      </c>
      <c r="P750">
        <v>37</v>
      </c>
      <c r="Q750">
        <v>2881</v>
      </c>
      <c r="R750">
        <v>2936779</v>
      </c>
      <c r="S750" t="s">
        <v>133</v>
      </c>
      <c r="T750" t="s">
        <v>3137</v>
      </c>
      <c r="U750" t="s">
        <v>127</v>
      </c>
      <c r="V750" s="1">
        <v>44090.083333333336</v>
      </c>
      <c r="W750" s="1">
        <v>42396.041666666664</v>
      </c>
      <c r="X750" t="s">
        <v>36</v>
      </c>
      <c r="Z750">
        <v>2012</v>
      </c>
      <c r="AY750" s="1"/>
      <c r="AZ750" s="1"/>
    </row>
    <row r="751" spans="1:52" x14ac:dyDescent="0.3">
      <c r="A751" t="s">
        <v>3138</v>
      </c>
      <c r="B751" t="s">
        <v>27</v>
      </c>
      <c r="C751" t="s">
        <v>127</v>
      </c>
      <c r="D751" t="s">
        <v>28</v>
      </c>
      <c r="E751" t="s">
        <v>3139</v>
      </c>
      <c r="F751" t="s">
        <v>2581</v>
      </c>
      <c r="G751" s="11" t="s">
        <v>3140</v>
      </c>
      <c r="H751" s="11"/>
      <c r="I751" s="5" t="s">
        <v>3141</v>
      </c>
      <c r="J751" t="s">
        <v>3142</v>
      </c>
      <c r="K751" t="s">
        <v>132</v>
      </c>
      <c r="L751">
        <v>0</v>
      </c>
      <c r="M751">
        <v>0</v>
      </c>
      <c r="N751">
        <v>0</v>
      </c>
      <c r="O751" t="s">
        <v>134</v>
      </c>
      <c r="P751">
        <v>19</v>
      </c>
      <c r="Q751">
        <v>2998</v>
      </c>
      <c r="R751">
        <v>3054751</v>
      </c>
      <c r="S751" t="s">
        <v>133</v>
      </c>
      <c r="T751" t="s">
        <v>3143</v>
      </c>
      <c r="U751" t="s">
        <v>127</v>
      </c>
      <c r="V751" s="1">
        <v>44080.083333333336</v>
      </c>
      <c r="W751" s="1">
        <v>41901.083333333336</v>
      </c>
      <c r="X751" t="s">
        <v>204</v>
      </c>
      <c r="Z751">
        <v>2012</v>
      </c>
      <c r="AY751" s="1"/>
      <c r="AZ751" s="1"/>
    </row>
    <row r="752" spans="1:52" x14ac:dyDescent="0.3">
      <c r="A752" t="s">
        <v>3144</v>
      </c>
      <c r="B752" t="s">
        <v>27</v>
      </c>
      <c r="C752" t="s">
        <v>127</v>
      </c>
      <c r="D752" t="s">
        <v>28</v>
      </c>
      <c r="E752" t="s">
        <v>3145</v>
      </c>
      <c r="F752" t="s">
        <v>2581</v>
      </c>
      <c r="G752" s="11" t="s">
        <v>3146</v>
      </c>
      <c r="H752" s="11"/>
      <c r="I752" s="5" t="s">
        <v>3147</v>
      </c>
      <c r="J752" t="s">
        <v>3148</v>
      </c>
      <c r="K752" t="s">
        <v>132</v>
      </c>
      <c r="L752">
        <v>0</v>
      </c>
      <c r="M752">
        <v>0</v>
      </c>
      <c r="N752">
        <v>0</v>
      </c>
      <c r="O752" t="s">
        <v>134</v>
      </c>
      <c r="P752">
        <v>27</v>
      </c>
      <c r="Q752">
        <v>2928</v>
      </c>
      <c r="R752">
        <v>3004961</v>
      </c>
      <c r="S752" t="s">
        <v>133</v>
      </c>
      <c r="T752" t="s">
        <v>3149</v>
      </c>
      <c r="U752" t="s">
        <v>127</v>
      </c>
      <c r="V752" s="1">
        <v>44080.083333333336</v>
      </c>
      <c r="W752" s="1">
        <v>41901.083333333336</v>
      </c>
      <c r="X752" t="s">
        <v>204</v>
      </c>
      <c r="Z752">
        <v>2012</v>
      </c>
      <c r="AY752" s="1"/>
      <c r="AZ752" s="1"/>
    </row>
    <row r="753" spans="1:52" x14ac:dyDescent="0.3">
      <c r="A753" t="s">
        <v>3150</v>
      </c>
      <c r="B753" t="s">
        <v>27</v>
      </c>
      <c r="C753" t="s">
        <v>127</v>
      </c>
      <c r="D753" t="s">
        <v>28</v>
      </c>
      <c r="E753" t="s">
        <v>3151</v>
      </c>
      <c r="F753" t="s">
        <v>2581</v>
      </c>
      <c r="G753" s="11" t="s">
        <v>3152</v>
      </c>
      <c r="H753" s="11"/>
      <c r="I753" s="5" t="s">
        <v>3153</v>
      </c>
      <c r="J753" t="s">
        <v>3154</v>
      </c>
      <c r="K753" t="s">
        <v>132</v>
      </c>
      <c r="L753">
        <v>0</v>
      </c>
      <c r="M753">
        <v>0</v>
      </c>
      <c r="N753">
        <v>0</v>
      </c>
      <c r="O753" t="s">
        <v>134</v>
      </c>
      <c r="P753">
        <v>16</v>
      </c>
      <c r="Q753">
        <v>2954</v>
      </c>
      <c r="R753">
        <v>2998824</v>
      </c>
      <c r="S753" t="s">
        <v>133</v>
      </c>
      <c r="T753" t="s">
        <v>3155</v>
      </c>
      <c r="U753" t="s">
        <v>127</v>
      </c>
      <c r="V753" s="1">
        <v>44080.083333333336</v>
      </c>
      <c r="W753" s="1">
        <v>41901.083333333336</v>
      </c>
      <c r="X753" t="s">
        <v>204</v>
      </c>
      <c r="Z753">
        <v>2012</v>
      </c>
      <c r="AY753" s="1"/>
      <c r="AZ753" s="1"/>
    </row>
    <row r="754" spans="1:52" x14ac:dyDescent="0.3">
      <c r="A754" t="s">
        <v>3156</v>
      </c>
      <c r="B754" t="s">
        <v>27</v>
      </c>
      <c r="C754" t="s">
        <v>127</v>
      </c>
      <c r="D754" t="s">
        <v>28</v>
      </c>
      <c r="E754" t="s">
        <v>3157</v>
      </c>
      <c r="F754" t="s">
        <v>2581</v>
      </c>
      <c r="G754" s="11" t="s">
        <v>3158</v>
      </c>
      <c r="H754" s="11"/>
      <c r="I754" s="5" t="s">
        <v>3159</v>
      </c>
      <c r="J754" t="s">
        <v>3160</v>
      </c>
      <c r="K754" t="s">
        <v>132</v>
      </c>
      <c r="L754">
        <v>0</v>
      </c>
      <c r="M754">
        <v>0</v>
      </c>
      <c r="N754">
        <v>0</v>
      </c>
      <c r="O754" t="s">
        <v>134</v>
      </c>
      <c r="P754">
        <v>31</v>
      </c>
      <c r="Q754">
        <v>2909</v>
      </c>
      <c r="R754">
        <v>3015775</v>
      </c>
      <c r="S754" t="s">
        <v>133</v>
      </c>
      <c r="T754" t="s">
        <v>3161</v>
      </c>
      <c r="U754" t="s">
        <v>127</v>
      </c>
      <c r="V754" s="1">
        <v>44080.083333333336</v>
      </c>
      <c r="W754" s="1">
        <v>41901.083333333336</v>
      </c>
      <c r="X754" t="s">
        <v>204</v>
      </c>
      <c r="Z754">
        <v>2012</v>
      </c>
      <c r="AY754" s="1"/>
      <c r="AZ754" s="1"/>
    </row>
    <row r="755" spans="1:52" x14ac:dyDescent="0.3">
      <c r="A755" t="s">
        <v>3162</v>
      </c>
      <c r="B755" t="s">
        <v>27</v>
      </c>
      <c r="C755" t="s">
        <v>127</v>
      </c>
      <c r="D755" t="s">
        <v>28</v>
      </c>
      <c r="E755" t="s">
        <v>3163</v>
      </c>
      <c r="F755" t="s">
        <v>2581</v>
      </c>
      <c r="G755" s="11" t="s">
        <v>3164</v>
      </c>
      <c r="H755" s="11"/>
      <c r="I755" s="5" t="s">
        <v>3165</v>
      </c>
      <c r="J755" t="s">
        <v>3166</v>
      </c>
      <c r="K755" t="s">
        <v>132</v>
      </c>
      <c r="L755">
        <v>0</v>
      </c>
      <c r="M755">
        <v>0</v>
      </c>
      <c r="N755">
        <v>0</v>
      </c>
      <c r="O755" t="s">
        <v>134</v>
      </c>
      <c r="P755">
        <v>28</v>
      </c>
      <c r="Q755">
        <v>2942</v>
      </c>
      <c r="R755">
        <v>3029934</v>
      </c>
      <c r="S755" t="s">
        <v>133</v>
      </c>
      <c r="T755" t="s">
        <v>3167</v>
      </c>
      <c r="U755" t="s">
        <v>127</v>
      </c>
      <c r="V755" s="1">
        <v>44080.083333333336</v>
      </c>
      <c r="W755" s="1">
        <v>41901.083333333336</v>
      </c>
      <c r="X755" t="s">
        <v>204</v>
      </c>
      <c r="Z755">
        <v>2012</v>
      </c>
      <c r="AY755" s="1"/>
      <c r="AZ755" s="1"/>
    </row>
    <row r="756" spans="1:52" x14ac:dyDescent="0.3">
      <c r="A756" s="3" t="s">
        <v>3168</v>
      </c>
      <c r="B756" s="3" t="s">
        <v>27</v>
      </c>
      <c r="C756" s="3" t="s">
        <v>127</v>
      </c>
      <c r="D756" s="3" t="s">
        <v>28</v>
      </c>
      <c r="E756" s="3" t="s">
        <v>3169</v>
      </c>
      <c r="F756" s="3" t="s">
        <v>2581</v>
      </c>
      <c r="G756" s="12" t="s">
        <v>3170</v>
      </c>
      <c r="H756" s="12"/>
      <c r="I756" s="12"/>
      <c r="J756" s="3" t="s">
        <v>3171</v>
      </c>
      <c r="K756" s="3" t="s">
        <v>3172</v>
      </c>
      <c r="L756" s="3">
        <v>0</v>
      </c>
      <c r="M756" s="3">
        <v>0</v>
      </c>
      <c r="N756" s="3">
        <v>0</v>
      </c>
      <c r="O756" s="3" t="s">
        <v>134</v>
      </c>
      <c r="P756" s="3">
        <v>45</v>
      </c>
      <c r="Q756" s="3">
        <v>2854</v>
      </c>
      <c r="R756" s="3">
        <v>2930727</v>
      </c>
      <c r="S756" s="3" t="s">
        <v>133</v>
      </c>
      <c r="T756" s="3" t="s">
        <v>3173</v>
      </c>
      <c r="U756" s="3" t="s">
        <v>127</v>
      </c>
      <c r="V756" s="4">
        <v>44227.041666666664</v>
      </c>
      <c r="W756" s="4">
        <v>41539.083333333336</v>
      </c>
      <c r="X756" s="3"/>
      <c r="Y756" s="3"/>
      <c r="Z756" s="3"/>
      <c r="AV756" s="1"/>
      <c r="AW756" s="1"/>
    </row>
    <row r="757" spans="1:52" x14ac:dyDescent="0.3">
      <c r="AV757" s="1"/>
      <c r="AW757" s="1"/>
    </row>
    <row r="758" spans="1:52" x14ac:dyDescent="0.3">
      <c r="AV758" s="1"/>
      <c r="AW758" s="1"/>
    </row>
    <row r="759" spans="1:52" x14ac:dyDescent="0.3">
      <c r="AV759" s="1"/>
      <c r="AW759" s="1"/>
    </row>
    <row r="760" spans="1:52" x14ac:dyDescent="0.3">
      <c r="AV760" s="1"/>
      <c r="AW760" s="1"/>
    </row>
    <row r="761" spans="1:52" x14ac:dyDescent="0.3">
      <c r="AV761" s="1"/>
      <c r="AW761" s="1"/>
    </row>
    <row r="762" spans="1:52" x14ac:dyDescent="0.3">
      <c r="AV762" s="1"/>
      <c r="AW762" s="1"/>
    </row>
    <row r="763" spans="1:52" x14ac:dyDescent="0.3">
      <c r="AV763" s="1"/>
      <c r="AW763" s="1"/>
    </row>
    <row r="764" spans="1:52" x14ac:dyDescent="0.3">
      <c r="AV764" s="1"/>
      <c r="AW764" s="1"/>
    </row>
    <row r="765" spans="1:52" x14ac:dyDescent="0.3">
      <c r="AV765" s="1"/>
      <c r="AW765" s="1"/>
    </row>
    <row r="766" spans="1:52" x14ac:dyDescent="0.3">
      <c r="AV766" s="1"/>
      <c r="AW766" s="1"/>
    </row>
    <row r="767" spans="1:52" x14ac:dyDescent="0.3">
      <c r="AV767" s="1"/>
      <c r="AW767" s="1"/>
    </row>
    <row r="768" spans="1:52" x14ac:dyDescent="0.3">
      <c r="AV768" s="1"/>
      <c r="AW768" s="1"/>
    </row>
    <row r="769" spans="48:49" x14ac:dyDescent="0.3">
      <c r="AV769" s="1"/>
      <c r="AW769" s="1"/>
    </row>
    <row r="770" spans="48:49" x14ac:dyDescent="0.3">
      <c r="AV770" s="1"/>
      <c r="AW770" s="1"/>
    </row>
    <row r="771" spans="48:49" x14ac:dyDescent="0.3">
      <c r="AV771" s="1"/>
      <c r="AW771" s="1"/>
    </row>
    <row r="772" spans="48:49" x14ac:dyDescent="0.3">
      <c r="AV772" s="1"/>
      <c r="AW772" s="1"/>
    </row>
    <row r="773" spans="48:49" x14ac:dyDescent="0.3">
      <c r="AV773" s="1"/>
      <c r="AW773" s="1"/>
    </row>
    <row r="774" spans="48:49" x14ac:dyDescent="0.3">
      <c r="AV774" s="1"/>
      <c r="AW774" s="1"/>
    </row>
    <row r="775" spans="48:49" x14ac:dyDescent="0.3">
      <c r="AV775" s="1"/>
      <c r="AW775" s="1"/>
    </row>
    <row r="776" spans="48:49" x14ac:dyDescent="0.3">
      <c r="AV776" s="1"/>
      <c r="AW776" s="1"/>
    </row>
    <row r="777" spans="48:49" x14ac:dyDescent="0.3">
      <c r="AV777" s="1"/>
      <c r="AW777" s="1"/>
    </row>
    <row r="778" spans="48:49" x14ac:dyDescent="0.3">
      <c r="AV778" s="1"/>
      <c r="AW778" s="1"/>
    </row>
    <row r="779" spans="48:49" x14ac:dyDescent="0.3">
      <c r="AV779" s="1"/>
      <c r="AW779" s="1"/>
    </row>
    <row r="780" spans="48:49" x14ac:dyDescent="0.3">
      <c r="AV780" s="1"/>
      <c r="AW780" s="1"/>
    </row>
    <row r="781" spans="48:49" x14ac:dyDescent="0.3">
      <c r="AV781" s="1"/>
      <c r="AW781" s="1"/>
    </row>
    <row r="782" spans="48:49" x14ac:dyDescent="0.3">
      <c r="AV782" s="1"/>
      <c r="AW782" s="1"/>
    </row>
    <row r="783" spans="48:49" x14ac:dyDescent="0.3">
      <c r="AV783" s="1"/>
      <c r="AW783" s="1"/>
    </row>
    <row r="784" spans="48:49" x14ac:dyDescent="0.3">
      <c r="AV784" s="1"/>
      <c r="AW784" s="1"/>
    </row>
    <row r="785" spans="48:49" x14ac:dyDescent="0.3">
      <c r="AV785" s="1"/>
      <c r="AW785" s="1"/>
    </row>
    <row r="786" spans="48:49" x14ac:dyDescent="0.3">
      <c r="AV786" s="1"/>
      <c r="AW786" s="1"/>
    </row>
    <row r="787" spans="48:49" x14ac:dyDescent="0.3">
      <c r="AV787" s="1"/>
      <c r="AW787" s="1"/>
    </row>
    <row r="788" spans="48:49" x14ac:dyDescent="0.3">
      <c r="AV788" s="1"/>
      <c r="AW788" s="1"/>
    </row>
    <row r="789" spans="48:49" x14ac:dyDescent="0.3">
      <c r="AV789" s="1"/>
      <c r="AW789" s="1"/>
    </row>
    <row r="790" spans="48:49" x14ac:dyDescent="0.3">
      <c r="AV790" s="1"/>
      <c r="AW790" s="1"/>
    </row>
    <row r="791" spans="48:49" x14ac:dyDescent="0.3">
      <c r="AV791" s="1"/>
      <c r="AW791" s="1"/>
    </row>
    <row r="792" spans="48:49" x14ac:dyDescent="0.3">
      <c r="AV792" s="1"/>
      <c r="AW792" s="1"/>
    </row>
    <row r="793" spans="48:49" x14ac:dyDescent="0.3">
      <c r="AV793" s="1"/>
      <c r="AW793" s="1"/>
    </row>
    <row r="794" spans="48:49" x14ac:dyDescent="0.3">
      <c r="AV794" s="1"/>
      <c r="AW794" s="1"/>
    </row>
    <row r="795" spans="48:49" x14ac:dyDescent="0.3">
      <c r="AV795" s="1"/>
      <c r="AW795" s="1"/>
    </row>
    <row r="796" spans="48:49" x14ac:dyDescent="0.3">
      <c r="AV796" s="1"/>
      <c r="AW796" s="1"/>
    </row>
    <row r="797" spans="48:49" x14ac:dyDescent="0.3">
      <c r="AV797" s="1"/>
      <c r="AW797" s="1"/>
    </row>
    <row r="798" spans="48:49" x14ac:dyDescent="0.3">
      <c r="AV798" s="1"/>
      <c r="AW798" s="1"/>
    </row>
    <row r="799" spans="48:49" x14ac:dyDescent="0.3">
      <c r="AV799" s="1"/>
      <c r="AW799" s="1"/>
    </row>
    <row r="800" spans="48:49" x14ac:dyDescent="0.3">
      <c r="AV800" s="1"/>
      <c r="AW800" s="1"/>
    </row>
    <row r="801" spans="48:49" x14ac:dyDescent="0.3">
      <c r="AV801" s="1"/>
      <c r="AW801" s="1"/>
    </row>
    <row r="802" spans="48:49" x14ac:dyDescent="0.3">
      <c r="AV802" s="1"/>
      <c r="AW802" s="1"/>
    </row>
    <row r="803" spans="48:49" x14ac:dyDescent="0.3">
      <c r="AV803" s="1"/>
      <c r="AW803" s="1"/>
    </row>
    <row r="804" spans="48:49" x14ac:dyDescent="0.3">
      <c r="AV804" s="1"/>
      <c r="AW804" s="1"/>
    </row>
    <row r="805" spans="48:49" x14ac:dyDescent="0.3">
      <c r="AV805" s="1"/>
      <c r="AW805" s="1"/>
    </row>
    <row r="806" spans="48:49" x14ac:dyDescent="0.3">
      <c r="AV806" s="1"/>
      <c r="AW806" s="1"/>
    </row>
    <row r="807" spans="48:49" x14ac:dyDescent="0.3">
      <c r="AV807" s="1"/>
      <c r="AW807" s="1"/>
    </row>
    <row r="808" spans="48:49" x14ac:dyDescent="0.3">
      <c r="AV808" s="1"/>
      <c r="AW808" s="1"/>
    </row>
    <row r="809" spans="48:49" x14ac:dyDescent="0.3">
      <c r="AV809" s="1"/>
      <c r="AW809" s="1"/>
    </row>
    <row r="810" spans="48:49" x14ac:dyDescent="0.3">
      <c r="AV810" s="1"/>
      <c r="AW810" s="1"/>
    </row>
    <row r="811" spans="48:49" x14ac:dyDescent="0.3">
      <c r="AV811" s="1"/>
      <c r="AW811" s="1"/>
    </row>
    <row r="812" spans="48:49" x14ac:dyDescent="0.3">
      <c r="AV812" s="1"/>
      <c r="AW812" s="1"/>
    </row>
    <row r="813" spans="48:49" x14ac:dyDescent="0.3">
      <c r="AV813" s="1"/>
      <c r="AW813" s="1"/>
    </row>
    <row r="814" spans="48:49" x14ac:dyDescent="0.3">
      <c r="AV814" s="1"/>
      <c r="AW814" s="1"/>
    </row>
    <row r="815" spans="48:49" x14ac:dyDescent="0.3">
      <c r="AV815" s="1"/>
      <c r="AW815" s="1"/>
    </row>
    <row r="816" spans="48:49" x14ac:dyDescent="0.3">
      <c r="AV816" s="1"/>
      <c r="AW816" s="1"/>
    </row>
    <row r="817" spans="48:52" x14ac:dyDescent="0.3">
      <c r="AV817" s="1"/>
      <c r="AW817" s="1"/>
    </row>
    <row r="818" spans="48:52" x14ac:dyDescent="0.3">
      <c r="AV818" s="1"/>
      <c r="AW818" s="1"/>
    </row>
    <row r="819" spans="48:52" x14ac:dyDescent="0.3">
      <c r="AV819" s="1"/>
      <c r="AW819" s="1"/>
    </row>
    <row r="820" spans="48:52" x14ac:dyDescent="0.3">
      <c r="AV820" s="1"/>
      <c r="AW820" s="1"/>
    </row>
    <row r="821" spans="48:52" x14ac:dyDescent="0.3">
      <c r="AV821" s="1"/>
      <c r="AW821" s="1"/>
    </row>
    <row r="822" spans="48:52" x14ac:dyDescent="0.3">
      <c r="AV822" s="1"/>
      <c r="AW822" s="1"/>
    </row>
    <row r="823" spans="48:52" x14ac:dyDescent="0.3">
      <c r="AV823" s="1"/>
      <c r="AW823" s="1"/>
    </row>
    <row r="824" spans="48:52" x14ac:dyDescent="0.3">
      <c r="AV824" s="1"/>
      <c r="AW824" s="1"/>
    </row>
    <row r="825" spans="48:52" x14ac:dyDescent="0.3">
      <c r="AV825" s="1"/>
      <c r="AW825" s="1"/>
    </row>
    <row r="826" spans="48:52" x14ac:dyDescent="0.3">
      <c r="AV826" s="1"/>
      <c r="AW826" s="1"/>
    </row>
    <row r="827" spans="48:52" x14ac:dyDescent="0.3">
      <c r="AV827" s="1"/>
      <c r="AW827" s="1"/>
      <c r="AZ827" s="2"/>
    </row>
    <row r="828" spans="48:52" x14ac:dyDescent="0.3">
      <c r="AV828" s="1"/>
      <c r="AW828" s="1"/>
    </row>
    <row r="829" spans="48:52" x14ac:dyDescent="0.3">
      <c r="AV829" s="1"/>
      <c r="AW829" s="1"/>
    </row>
    <row r="830" spans="48:52" x14ac:dyDescent="0.3">
      <c r="AV830" s="1"/>
      <c r="AW830" s="1"/>
    </row>
    <row r="831" spans="48:52" x14ac:dyDescent="0.3">
      <c r="AV831" s="1"/>
      <c r="AW831" s="1"/>
    </row>
    <row r="832" spans="48:52" x14ac:dyDescent="0.3">
      <c r="AV832" s="1"/>
      <c r="AW832" s="1"/>
    </row>
    <row r="833" spans="47:49" x14ac:dyDescent="0.3">
      <c r="AV833" s="1"/>
      <c r="AW833" s="1"/>
    </row>
    <row r="834" spans="47:49" x14ac:dyDescent="0.3">
      <c r="AV834" s="1"/>
      <c r="AW834" s="1"/>
    </row>
    <row r="835" spans="47:49" x14ac:dyDescent="0.3">
      <c r="AV835" s="1"/>
      <c r="AW835" s="1"/>
    </row>
    <row r="836" spans="47:49" x14ac:dyDescent="0.3">
      <c r="AU836" s="1"/>
      <c r="AV836" s="1"/>
      <c r="AW836" s="1"/>
    </row>
    <row r="837" spans="47:49" x14ac:dyDescent="0.3">
      <c r="AV837" s="1"/>
      <c r="AW837" s="1"/>
    </row>
    <row r="838" spans="47:49" x14ac:dyDescent="0.3">
      <c r="AV838" s="1"/>
      <c r="AW838" s="1"/>
    </row>
    <row r="839" spans="47:49" x14ac:dyDescent="0.3">
      <c r="AV839" s="1"/>
      <c r="AW839" s="1"/>
    </row>
    <row r="840" spans="47:49" x14ac:dyDescent="0.3">
      <c r="AV840" s="1"/>
      <c r="AW840" s="1"/>
    </row>
    <row r="841" spans="47:49" x14ac:dyDescent="0.3">
      <c r="AV841" s="1"/>
      <c r="AW841" s="1"/>
    </row>
    <row r="842" spans="47:49" x14ac:dyDescent="0.3">
      <c r="AV842" s="1"/>
      <c r="AW842" s="1"/>
    </row>
    <row r="843" spans="47:49" x14ac:dyDescent="0.3">
      <c r="AV843" s="1"/>
      <c r="AW843" s="1"/>
    </row>
    <row r="844" spans="47:49" x14ac:dyDescent="0.3">
      <c r="AV844" s="1"/>
      <c r="AW844" s="1"/>
    </row>
    <row r="845" spans="47:49" x14ac:dyDescent="0.3">
      <c r="AV845" s="1"/>
      <c r="AW845" s="1"/>
    </row>
    <row r="846" spans="47:49" x14ac:dyDescent="0.3">
      <c r="AV846" s="1"/>
      <c r="AW846" s="1"/>
    </row>
    <row r="847" spans="47:49" x14ac:dyDescent="0.3">
      <c r="AV847" s="1"/>
      <c r="AW847" s="1"/>
    </row>
    <row r="848" spans="47:49" x14ac:dyDescent="0.3">
      <c r="AV848" s="1"/>
      <c r="AW848" s="1"/>
    </row>
    <row r="849" spans="7:49" x14ac:dyDescent="0.3">
      <c r="AV849" s="1"/>
      <c r="AW849" s="1"/>
    </row>
    <row r="850" spans="7:49" x14ac:dyDescent="0.3">
      <c r="AV850" s="1"/>
      <c r="AW850" s="1"/>
    </row>
    <row r="851" spans="7:49" x14ac:dyDescent="0.3">
      <c r="AV851" s="1"/>
      <c r="AW851" s="1"/>
    </row>
    <row r="852" spans="7:49" x14ac:dyDescent="0.3">
      <c r="AV852" s="1"/>
      <c r="AW852" s="1"/>
    </row>
    <row r="853" spans="7:49" x14ac:dyDescent="0.3">
      <c r="AV853" s="1"/>
      <c r="AW853" s="1"/>
    </row>
    <row r="854" spans="7:49" x14ac:dyDescent="0.3">
      <c r="AV854" s="1"/>
      <c r="AW854" s="1"/>
    </row>
    <row r="855" spans="7:49" x14ac:dyDescent="0.3">
      <c r="AV855" s="1"/>
      <c r="AW855" s="1"/>
    </row>
    <row r="856" spans="7:49" x14ac:dyDescent="0.3">
      <c r="AV856" s="1"/>
      <c r="AW856" s="1"/>
    </row>
    <row r="857" spans="7:49" x14ac:dyDescent="0.3">
      <c r="AV857" s="1"/>
      <c r="AW857" s="1"/>
    </row>
    <row r="858" spans="7:49" x14ac:dyDescent="0.3">
      <c r="AV858" s="1"/>
      <c r="AW858" s="1"/>
    </row>
    <row r="859" spans="7:49" x14ac:dyDescent="0.3">
      <c r="AV859" s="1"/>
      <c r="AW859" s="1"/>
    </row>
    <row r="860" spans="7:49" x14ac:dyDescent="0.3">
      <c r="G860" s="11"/>
      <c r="S860" s="1"/>
      <c r="T860" s="1"/>
    </row>
    <row r="861" spans="7:49" x14ac:dyDescent="0.3">
      <c r="G861" s="11"/>
      <c r="S861" s="1"/>
      <c r="T861" s="1"/>
    </row>
    <row r="862" spans="7:49" x14ac:dyDescent="0.3">
      <c r="S862" s="1"/>
      <c r="T862" s="1"/>
    </row>
    <row r="863" spans="7:49" x14ac:dyDescent="0.3">
      <c r="S863" s="1"/>
      <c r="T863" s="1"/>
    </row>
    <row r="864" spans="7:49" x14ac:dyDescent="0.3">
      <c r="S864" s="1"/>
      <c r="T864" s="1"/>
    </row>
    <row r="865" spans="19:20" x14ac:dyDescent="0.3">
      <c r="S865" s="1"/>
      <c r="T865" s="1"/>
    </row>
    <row r="866" spans="19:20" x14ac:dyDescent="0.3">
      <c r="S866" s="1"/>
      <c r="T866" s="1"/>
    </row>
    <row r="867" spans="19:20" x14ac:dyDescent="0.3">
      <c r="S867" s="1"/>
      <c r="T867" s="1"/>
    </row>
    <row r="868" spans="19:20" x14ac:dyDescent="0.3">
      <c r="S868" s="1"/>
      <c r="T868" s="1"/>
    </row>
    <row r="869" spans="19:20" x14ac:dyDescent="0.3">
      <c r="S869" s="1"/>
      <c r="T869" s="1"/>
    </row>
    <row r="870" spans="19:20" x14ac:dyDescent="0.3">
      <c r="S870" s="1"/>
      <c r="T870" s="1"/>
    </row>
    <row r="871" spans="19:20" x14ac:dyDescent="0.3">
      <c r="S871" s="1"/>
      <c r="T871" s="1"/>
    </row>
    <row r="872" spans="19:20" x14ac:dyDescent="0.3">
      <c r="S872" s="1"/>
      <c r="T872" s="1"/>
    </row>
    <row r="873" spans="19:20" x14ac:dyDescent="0.3">
      <c r="S873" s="1"/>
      <c r="T873" s="1"/>
    </row>
  </sheetData>
  <conditionalFormatting sqref="I2">
    <cfRule type="duplicateValues" dxfId="178" priority="19"/>
  </conditionalFormatting>
  <conditionalFormatting sqref="I376 G376">
    <cfRule type="duplicateValues" dxfId="177" priority="18"/>
  </conditionalFormatting>
  <conditionalFormatting sqref="I367 G367">
    <cfRule type="duplicateValues" dxfId="176" priority="17"/>
  </conditionalFormatting>
  <conditionalFormatting sqref="H410:H418">
    <cfRule type="duplicateValues" dxfId="175" priority="16"/>
  </conditionalFormatting>
  <conditionalFormatting sqref="H431:H432">
    <cfRule type="duplicateValues" dxfId="174" priority="15"/>
  </conditionalFormatting>
  <conditionalFormatting sqref="H439">
    <cfRule type="duplicateValues" dxfId="173" priority="14"/>
  </conditionalFormatting>
  <conditionalFormatting sqref="H440:H442">
    <cfRule type="duplicateValues" dxfId="172" priority="13"/>
  </conditionalFormatting>
  <conditionalFormatting sqref="H449:H450">
    <cfRule type="duplicateValues" dxfId="171" priority="12"/>
  </conditionalFormatting>
  <conditionalFormatting sqref="H498:H499">
    <cfRule type="duplicateValues" dxfId="170" priority="11"/>
  </conditionalFormatting>
  <conditionalFormatting sqref="H550:H551">
    <cfRule type="duplicateValues" dxfId="169" priority="10"/>
  </conditionalFormatting>
  <conditionalFormatting sqref="H561:H562">
    <cfRule type="duplicateValues" dxfId="168" priority="9"/>
  </conditionalFormatting>
  <conditionalFormatting sqref="I25:I49 G31:H31 G2:H24 G25:G30 G33:H33 G32 G49:H50 G34:G48 G61:H61 G51:G60 G90:H91 G62:G89 G95:H95 G92:G94 G110:H110 G96:G109 G117:H117 G111:G116 G121:H121 G118:G120 G124:H128 G122:G123 G130:H130 G129 G151:H162 G131:G150 G165:H166 G163:G164 G179:H180 G167:G178 G184:H184 G181:G183 G188:H199 G185:G187 G201:H202 G200 G210:H221 G203:G209 G223:H223 G222 G228:H228 G224:G227 G232:H234 G229:G231 G238:H242 G235:G237 G245:H245 G243:G244 G248:H251 G246:G247 G253:H258 G252 G263:H272 G259:G262 G274:H275 G273 G278:H279 G276:G277 G313:H313 G280:G312 G351:H351 G314:G350 G354:H358 G352:G353 G360:H361 G359 G363:H365 G362 I51:I366 G368:H369 G366 G373:H374 G370:G372 G396:H396 G375 G400:H400 G397:G399 G401:G410 G377:G395 I377:I410 I368:I375 G419:G431 G436:H436 I419:I431 G433:G435 G437:G439 G441 I433:I439 I441 G443:G449 I443:I449 G451:G458 G491:H491 I451:I458 G461:G490 G494:H495 G492 I461:I492 G496:G498 G502:H502 I494:I498 G500:G501 G525:H525 G503:G524 G527:H527 G526 G528:G550 I500:I550 G552:G561 G563:H563 I552:I561 G571:H571 G564:G570 G576:H576 G572:G575 G585:H585 G577:G584 G605:H605 G586:G604 G606:G616 G621:H622 I563:I616 G618:G620 G623:G624 I618:I624 G625:H628 G631:H633 G629 I627:I629 G634:G635 G637 I631:I635 G639 I637 G641 I639 G643 I641 G647:H647 I643 G646 G650:H650 G648:G649 I669 G651:G654 I646:I654 G655:H670 G672 I672:I673 G675 G673:H674 G695:H697 I675 G677:G694 G699:H699 G698 G700:G703 G705:H712 I677:I703 G713:G714 G718:H718 I705:I714 G716:G717 G720:H722 G719 G726:H726 G723:G725 I716:I725 G728:H728 I756 G730:G740 I730:I740 G741:H748 G749:G750 I749:I750 G751:H756">
    <cfRule type="duplicateValues" dxfId="167" priority="20"/>
  </conditionalFormatting>
  <conditionalFormatting sqref="H616:H617">
    <cfRule type="duplicateValues" dxfId="166" priority="8"/>
  </conditionalFormatting>
  <conditionalFormatting sqref="H629:H630">
    <cfRule type="duplicateValues" dxfId="165" priority="7"/>
  </conditionalFormatting>
  <conditionalFormatting sqref="H635:H636">
    <cfRule type="duplicateValues" dxfId="164" priority="6"/>
  </conditionalFormatting>
  <conditionalFormatting sqref="H637:H638">
    <cfRule type="duplicateValues" dxfId="163" priority="5"/>
  </conditionalFormatting>
  <conditionalFormatting sqref="H639:H640">
    <cfRule type="duplicateValues" dxfId="162" priority="4"/>
  </conditionalFormatting>
  <conditionalFormatting sqref="H641:H642">
    <cfRule type="duplicateValues" dxfId="161" priority="3"/>
  </conditionalFormatting>
  <conditionalFormatting sqref="H643:H645">
    <cfRule type="duplicateValues" dxfId="160" priority="2"/>
  </conditionalFormatting>
  <conditionalFormatting sqref="H703:H704">
    <cfRule type="duplicateValues" dxfId="159" priority="1"/>
  </conditionalFormatting>
  <conditionalFormatting sqref="G411 I411">
    <cfRule type="duplicateValues" dxfId="158" priority="21"/>
  </conditionalFormatting>
  <conditionalFormatting sqref="G412 I412">
    <cfRule type="duplicateValues" dxfId="157" priority="22"/>
  </conditionalFormatting>
  <conditionalFormatting sqref="G413 I413">
    <cfRule type="duplicateValues" dxfId="156" priority="23"/>
  </conditionalFormatting>
  <conditionalFormatting sqref="G414 I414">
    <cfRule type="duplicateValues" dxfId="155" priority="24"/>
  </conditionalFormatting>
  <conditionalFormatting sqref="G415 I415">
    <cfRule type="duplicateValues" dxfId="154" priority="25"/>
  </conditionalFormatting>
  <conditionalFormatting sqref="G416 I416">
    <cfRule type="duplicateValues" dxfId="153" priority="26"/>
  </conditionalFormatting>
  <conditionalFormatting sqref="G417 I417">
    <cfRule type="duplicateValues" dxfId="152" priority="27"/>
  </conditionalFormatting>
  <conditionalFormatting sqref="G418 I418">
    <cfRule type="duplicateValues" dxfId="151" priority="28"/>
  </conditionalFormatting>
  <conditionalFormatting sqref="G432 I432">
    <cfRule type="duplicateValues" dxfId="150" priority="29"/>
  </conditionalFormatting>
  <conditionalFormatting sqref="G440 I440">
    <cfRule type="duplicateValues" dxfId="149" priority="30"/>
  </conditionalFormatting>
  <conditionalFormatting sqref="G442 I442">
    <cfRule type="duplicateValues" dxfId="148" priority="31"/>
  </conditionalFormatting>
  <conditionalFormatting sqref="G450 I450">
    <cfRule type="duplicateValues" dxfId="147" priority="32"/>
  </conditionalFormatting>
  <conditionalFormatting sqref="G459 I459">
    <cfRule type="duplicateValues" dxfId="146" priority="33"/>
  </conditionalFormatting>
  <conditionalFormatting sqref="G460 I460">
    <cfRule type="duplicateValues" dxfId="145" priority="34"/>
  </conditionalFormatting>
  <conditionalFormatting sqref="G493 I493">
    <cfRule type="duplicateValues" dxfId="144" priority="35"/>
  </conditionalFormatting>
  <conditionalFormatting sqref="G499 I499">
    <cfRule type="duplicateValues" dxfId="143" priority="36"/>
  </conditionalFormatting>
  <conditionalFormatting sqref="G551 I551">
    <cfRule type="duplicateValues" dxfId="142" priority="37"/>
  </conditionalFormatting>
  <conditionalFormatting sqref="G562 I562">
    <cfRule type="duplicateValues" dxfId="141" priority="38"/>
  </conditionalFormatting>
  <conditionalFormatting sqref="G617 I617">
    <cfRule type="duplicateValues" dxfId="140" priority="39"/>
  </conditionalFormatting>
  <conditionalFormatting sqref="G630 I630">
    <cfRule type="duplicateValues" dxfId="139" priority="40"/>
  </conditionalFormatting>
  <conditionalFormatting sqref="G636 I636">
    <cfRule type="duplicateValues" dxfId="138" priority="41"/>
  </conditionalFormatting>
  <conditionalFormatting sqref="G638 I638">
    <cfRule type="duplicateValues" dxfId="137" priority="42"/>
  </conditionalFormatting>
  <conditionalFormatting sqref="G640 I640">
    <cfRule type="duplicateValues" dxfId="136" priority="43"/>
  </conditionalFormatting>
  <conditionalFormatting sqref="G642 I642">
    <cfRule type="duplicateValues" dxfId="135" priority="44"/>
  </conditionalFormatting>
  <conditionalFormatting sqref="G644 I644">
    <cfRule type="duplicateValues" dxfId="134" priority="45"/>
  </conditionalFormatting>
  <conditionalFormatting sqref="G645 I645">
    <cfRule type="duplicateValues" dxfId="133" priority="46"/>
  </conditionalFormatting>
  <conditionalFormatting sqref="G671:H671">
    <cfRule type="duplicateValues" dxfId="132" priority="47"/>
  </conditionalFormatting>
  <conditionalFormatting sqref="G676 I676">
    <cfRule type="duplicateValues" dxfId="131" priority="48"/>
  </conditionalFormatting>
  <conditionalFormatting sqref="G704 I704">
    <cfRule type="duplicateValues" dxfId="130" priority="49"/>
  </conditionalFormatting>
  <conditionalFormatting sqref="G715 I715">
    <cfRule type="duplicateValues" dxfId="129" priority="50"/>
  </conditionalFormatting>
  <conditionalFormatting sqref="G727:H727">
    <cfRule type="duplicateValues" dxfId="128" priority="51"/>
  </conditionalFormatting>
  <conditionalFormatting sqref="G729:H729">
    <cfRule type="duplicateValues" dxfId="127" priority="52"/>
  </conditionalFormatting>
  <hyperlinks>
    <hyperlink ref="H51" r:id="rId1" display="https://www.ebi.ac.uk/ena/browser/view/SRR10484657" xr:uid="{CA9AD4AA-1BD7-4D26-9734-1F0E4CA8BC1B}"/>
    <hyperlink ref="H52" r:id="rId2" display="https://www.ebi.ac.uk/ena/browser/view/SRR10484641" xr:uid="{A80516AE-8062-45FC-80F4-620CF34944D6}"/>
    <hyperlink ref="H53" r:id="rId3" display="https://www.ebi.ac.uk/ena/browser/view/SRR10484529" xr:uid="{7A9112FB-D74F-48B2-B58F-9E90FB89C29D}"/>
    <hyperlink ref="H54" r:id="rId4" display="https://www.ebi.ac.uk/ena/browser/view/SRR10489681" xr:uid="{852EC0F4-0B3A-4E98-90B8-F3F88FCCD169}"/>
    <hyperlink ref="H55" r:id="rId5" display="https://www.ebi.ac.uk/ena/browser/view/SRR10484526" xr:uid="{ED22B301-E01E-4002-B457-AF4C6AAD4316}"/>
    <hyperlink ref="H56" r:id="rId6" display="https://www.ebi.ac.uk/ena/browser/view/SRR10484557" xr:uid="{095B888C-A540-4E10-8C90-EC7EEE364530}"/>
    <hyperlink ref="H57" r:id="rId7" display="https://www.ebi.ac.uk/ena/browser/view/SRR10484646" xr:uid="{ACEC1C52-D33E-4CD6-90BE-E1AC1AD60FCA}"/>
    <hyperlink ref="H58" r:id="rId8" display="https://www.ebi.ac.uk/ena/browser/view/SRR10484705" xr:uid="{DC229B77-51D0-41FE-9350-41D14AF22768}"/>
    <hyperlink ref="H59" r:id="rId9" display="https://www.ebi.ac.uk/ena/browser/view/SRR10484642" xr:uid="{9FA71F6F-0998-400B-B5ED-152AAE3A9F2F}"/>
    <hyperlink ref="H60" r:id="rId10" display="https://www.ebi.ac.uk/ena/browser/view/SRR11362440" xr:uid="{62BA8F62-B733-40EA-8513-795CF46967D0}"/>
    <hyperlink ref="H62" r:id="rId11" display="https://www.ebi.ac.uk/ena/browser/view/SRR3108919" xr:uid="{5B28B3C8-5769-4A50-9107-64272E4082C7}"/>
    <hyperlink ref="H63" r:id="rId12" display="https://www.ebi.ac.uk/ena/browser/view/SRR3108926" xr:uid="{84A854C1-DF81-4F07-9EAE-EB9F6610D2A7}"/>
    <hyperlink ref="H64" r:id="rId13" display="https://www.ebi.ac.uk/ena/browser/view/SRR3108929" xr:uid="{423081F3-E78E-4132-B89D-E3B8CD1037D7}"/>
    <hyperlink ref="H65" r:id="rId14" display="https://www.ebi.ac.uk/ena/browser/view/SRR3109060" xr:uid="{FE1A45C1-A35D-4AEB-8CAA-CA8C90CFF932}"/>
    <hyperlink ref="H66" r:id="rId15" display="https://www.ebi.ac.uk/ena/browser/view/SRR3112627" xr:uid="{472CAF8B-AB9C-41DD-A00F-447D0938C763}"/>
    <hyperlink ref="H67" r:id="rId16" display="https://www.ebi.ac.uk/ena/browser/view/SRR3112633" xr:uid="{BF50393E-8601-47EC-A368-3426DF2A57A2}"/>
    <hyperlink ref="H68" r:id="rId17" display="https://www.ebi.ac.uk/ena/browser/view/SRR3113962" xr:uid="{C5DD2423-3DDE-44E1-87A7-79CF5613EAD9}"/>
    <hyperlink ref="H69" r:id="rId18" display="https://www.ebi.ac.uk/ena/browser/view/SRR3113975" xr:uid="{77D56548-6E7D-4605-B662-7C15B1142B81}"/>
    <hyperlink ref="H70" r:id="rId19" display="https://www.ebi.ac.uk/ena/browser/view/SRR3113964" xr:uid="{769A1AE9-7004-4A51-9548-6C82BEF102CD}"/>
    <hyperlink ref="H71" r:id="rId20" display="https://www.ebi.ac.uk/ena/browser/view/SRR3113990" xr:uid="{C9A559F1-8B6D-46B6-A56F-CB69CD3BB525}"/>
    <hyperlink ref="H72" r:id="rId21" display="https://www.ebi.ac.uk/ena/browser/view/SRR3114222" xr:uid="{89EA6DF9-CE90-456C-A2A1-2263AAC21960}"/>
    <hyperlink ref="H73" r:id="rId22" display="https://www.ebi.ac.uk/ena/browser/view/SRR1974169" xr:uid="{D84E1990-2C74-4E1A-8DA5-1A995281F38A}"/>
    <hyperlink ref="H74" r:id="rId23" display="https://www.ebi.ac.uk/ena/browser/view/SRR10804323" xr:uid="{D622D5A1-5DBD-4251-BF45-0C761BE9B2A2}"/>
    <hyperlink ref="H75" r:id="rId24" display="https://www.ebi.ac.uk/ena/browser/view/SRR10804324" xr:uid="{A4802054-AEBB-4836-8E76-AD8B685370BD}"/>
    <hyperlink ref="H76" r:id="rId25" display="https://www.ebi.ac.uk/ena/browser/view/SRR10810367" xr:uid="{0A1029F6-EDE1-44FB-AF19-1F36FDD22FB0}"/>
    <hyperlink ref="H77" r:id="rId26" display="https://www.ebi.ac.uk/ena/browser/view/SRR10843674" xr:uid="{19EB978A-BEDB-4ED9-90F3-E7BAE74FECE8}"/>
    <hyperlink ref="H78" r:id="rId27" display="https://www.ebi.ac.uk/ena/browser/view/SRR10843645" xr:uid="{467C2B51-6E0A-43A4-A3C5-CC12ABBA7229}"/>
    <hyperlink ref="H79" r:id="rId28" display="https://www.ebi.ac.uk/ena/browser/view/SRR10843691" xr:uid="{3E561029-BE38-4D4C-9589-07D6419FCB51}"/>
    <hyperlink ref="H80" r:id="rId29" display="https://www.ebi.ac.uk/ena/browser/view/SRR9729863" xr:uid="{BCA26342-B2B2-4369-88DC-683379D81B55}"/>
    <hyperlink ref="H81" r:id="rId30" display="https://www.ebi.ac.uk/ena/browser/view/SRR10018688" xr:uid="{81B9488C-47F2-466D-B927-770FDFE0671E}"/>
    <hyperlink ref="H82" r:id="rId31" display="https://www.ebi.ac.uk/ena/browser/view/SRR9732314" xr:uid="{6D1B7F1E-9C05-490B-BC5A-94D65C6BC843}"/>
    <hyperlink ref="H83" r:id="rId32" display="https://www.ebi.ac.uk/ena/browser/view/SRR9732315" xr:uid="{C7E44F09-5F61-4F0B-A465-534E7E5E55FF}"/>
    <hyperlink ref="H84" r:id="rId33" display="https://www.ebi.ac.uk/ena/browser/view/SRR10695634" xr:uid="{41B4017C-9B16-4EB5-BD63-4FE75FD09132}"/>
    <hyperlink ref="H85" r:id="rId34" display="https://www.ebi.ac.uk/ena/browser/view/SRR10018439" xr:uid="{1BD05838-1D24-4593-AEA0-70A12EA63E21}"/>
    <hyperlink ref="H86" r:id="rId35" display="https://www.ebi.ac.uk/ena/browser/view/SRR1481681" xr:uid="{BF76976B-5289-410E-AA39-36EF82281B0A}"/>
    <hyperlink ref="H87" r:id="rId36" display="https://www.ebi.ac.uk/ena/browser/view/SRR9335572" xr:uid="{2B410284-1B50-4605-BCE0-B323C3FF7166}"/>
    <hyperlink ref="H88" r:id="rId37" display="https://www.ebi.ac.uk/ena/browser/view/SRR9335562" xr:uid="{A7F9704C-0E7C-4F43-A3F4-11320C54F79C}"/>
    <hyperlink ref="H89" r:id="rId38" display="https://www.ebi.ac.uk/ena/browser/view/SRR9335616" xr:uid="{8994910B-A2BF-4C62-B668-7484F944B113}"/>
    <hyperlink ref="H92" r:id="rId39" display="https://www.ebi.ac.uk/ena/browser/view/SRR9335595" xr:uid="{9F0DFF18-8CAE-4398-B297-D10137EAC29E}"/>
    <hyperlink ref="H93" r:id="rId40" display="https://www.ebi.ac.uk/ena/browser/view/SRR9335586" xr:uid="{E6D655E4-FD5F-4F35-9B24-7F27368065DC}"/>
    <hyperlink ref="H94" r:id="rId41" display="https://www.ebi.ac.uk/ena/browser/view/SRR9335703" xr:uid="{382DE2DF-98D9-4AD8-821A-4ECA7F5BAEB4}"/>
    <hyperlink ref="H96" r:id="rId42" display="https://www.ebi.ac.uk/ena/browser/view/SRR7819674" xr:uid="{63E60918-D4A7-4FDD-9733-1DAF6F0C0CC7}"/>
    <hyperlink ref="H97" r:id="rId43" display="https://www.ebi.ac.uk/ena/browser/view/SRR8767216" xr:uid="{0B6D89E8-7C7B-4468-ACB5-E16547A4D6B2}"/>
    <hyperlink ref="H98" r:id="rId44" display="https://www.ebi.ac.uk/ena/browser/view/SRR5251050" xr:uid="{1594F8FA-4CD8-46C0-9FE0-D070047F0F84}"/>
    <hyperlink ref="H99" r:id="rId45" display="https://www.ebi.ac.uk/ena/browser/view/SRR8172389" xr:uid="{AA00803B-E788-48C5-8C1E-029BBB950800}"/>
    <hyperlink ref="H100" r:id="rId46" display="https://www.ebi.ac.uk/ena/browser/view/SRR8172414" xr:uid="{BF608D4C-EA66-404C-A739-5324831AEB25}"/>
    <hyperlink ref="H101" r:id="rId47" display="https://www.ebi.ac.uk/ena/browser/view/SRR8835970" xr:uid="{45CE71A5-7C8D-480F-B9FF-E929D5210D2B}"/>
    <hyperlink ref="H102" r:id="rId48" display="https://www.ebi.ac.uk/ena/browser/view/SRR8837400" xr:uid="{9DE83D49-5388-451C-9EA6-9B39AFC3C337}"/>
    <hyperlink ref="H103" r:id="rId49" display="https://www.ebi.ac.uk/ena/browser/view/SRR8837414" xr:uid="{E729A246-E906-4560-9A6B-D466959E286A}"/>
    <hyperlink ref="H104" r:id="rId50" display="https://www.ebi.ac.uk/ena/browser/view/SRR8837447" xr:uid="{04FCB4D8-8B8C-41B5-AE07-D67733206F33}"/>
    <hyperlink ref="H105" r:id="rId51" display="https://www.ebi.ac.uk/ena/browser/view/SRR8837524" xr:uid="{F75F49A1-4BF8-4C62-BDEF-FD00FE1DC8D5}"/>
    <hyperlink ref="H106" r:id="rId52" display="https://www.ebi.ac.uk/ena/browser/view/SRR8837525" xr:uid="{6A641B54-9B2A-4E5A-9806-646FB78A046E}"/>
    <hyperlink ref="H107" r:id="rId53" display="https://www.ebi.ac.uk/ena/browser/view/SRR8837515" xr:uid="{D0BD7B58-465F-4C94-8D33-E5C18A255804}"/>
    <hyperlink ref="H108" r:id="rId54" display="https://www.ebi.ac.uk/ena/browser/view/SRR8837786" xr:uid="{52BE04B8-105C-4158-9F7C-A5C03953DF40}"/>
    <hyperlink ref="H109" r:id="rId55" display="https://www.ebi.ac.uk/ena/browser/view/SRR8838297" xr:uid="{B00FE345-C0E6-4F30-8F59-5C035DEF7D6D}"/>
    <hyperlink ref="H111" r:id="rId56" display="https://www.ebi.ac.uk/ena/browser/view/SRR8838481" xr:uid="{69FF62A8-26AE-4F5F-A698-EC124C6CD6F1}"/>
    <hyperlink ref="H112" r:id="rId57" display="https://www.ebi.ac.uk/ena/browser/view/SRR8838736" xr:uid="{3B8ED27E-8DBF-45F5-A7A3-AB8D609BFBBF}"/>
    <hyperlink ref="H113" r:id="rId58" display="https://www.ebi.ac.uk/ena/browser/view/SRR8838742" xr:uid="{F4D8F4A7-6BED-488F-820C-1BB9A5BEBEF4}"/>
    <hyperlink ref="H114" r:id="rId59" display="https://www.ebi.ac.uk/ena/browser/view/SRR8838745" xr:uid="{03379BC3-41AB-4266-BF54-77EDDE20BB08}"/>
    <hyperlink ref="H115" r:id="rId60" display="https://www.ebi.ac.uk/ena/browser/view/SRR8838748" xr:uid="{C7F03138-05C8-40F7-87DB-2254EA6D94DF}"/>
    <hyperlink ref="H116" r:id="rId61" display="https://www.ebi.ac.uk/ena/browser/view/SRR8838749" xr:uid="{164B2BF2-3BA9-47DD-B147-581C2BB0C029}"/>
    <hyperlink ref="H118" r:id="rId62" display="https://www.ebi.ac.uk/ena/browser/view/SRR8838775" xr:uid="{622BD71B-0B1A-436F-87E1-29EBFCD5B438}"/>
    <hyperlink ref="H119" r:id="rId63" display="https://www.ebi.ac.uk/ena/browser/view/SRR8838777" xr:uid="{B902C760-EB04-4483-8CF1-BF2393EBBEF3}"/>
    <hyperlink ref="H120" r:id="rId64" display="https://www.ebi.ac.uk/ena/browser/view/SRR5645596" xr:uid="{FACD978B-4281-44B5-AE27-5172BCCA0958}"/>
    <hyperlink ref="H122" r:id="rId65" display="https://www.ebi.ac.uk/ena/browser/view/SRR1656981" xr:uid="{832A244E-0AB9-48A3-8DE7-08FEC286F2C9}"/>
    <hyperlink ref="H123" r:id="rId66" display="https://www.ebi.ac.uk/ena/browser/view/SRR975370" xr:uid="{BB8FE138-40EB-435C-A23F-C2E92AD4585A}"/>
    <hyperlink ref="H129" r:id="rId67" display="https://www.ebi.ac.uk/ena/browser/view/SRR1818017" xr:uid="{9071DA1B-DF43-44F8-A5B1-DAEC6FE28CD2}"/>
    <hyperlink ref="H131" r:id="rId68" display="https://www.ebi.ac.uk/ena/browser/view/SRR5494839" xr:uid="{50FF935E-678A-4EF4-8240-380BED377B73}"/>
    <hyperlink ref="H132" r:id="rId69" display="https://www.ebi.ac.uk/ena/browser/view/SRR5494845" xr:uid="{5EF01388-0809-4C14-9CF0-B7CE65F5F38E}"/>
    <hyperlink ref="H133" r:id="rId70" display="https://www.ebi.ac.uk/ena/browser/view/SRR5494844" xr:uid="{7939DB69-0C26-4FA8-BAE8-627A4299D459}"/>
    <hyperlink ref="H134" r:id="rId71" display="https://www.ebi.ac.uk/ena/browser/view/SRR5409414" xr:uid="{1097B615-99FB-4DCD-92AC-C3F38D584C41}"/>
    <hyperlink ref="H135" r:id="rId72" display="https://www.ebi.ac.uk/ena/browser/view/SRR5409429" xr:uid="{DF8EFB28-7328-4B20-9D06-0AB2EF71FE77}"/>
    <hyperlink ref="H136" r:id="rId73" display="https://www.ebi.ac.uk/ena/browser/view/SRR5409413" xr:uid="{E3BAA6F1-8835-42C6-BA1F-A37FC3C116D5}"/>
    <hyperlink ref="H137" r:id="rId74" display="https://www.ebi.ac.uk/ena/browser/view/SRR5409430" xr:uid="{5F10050B-ADB2-45B0-866A-60159D733C8C}"/>
    <hyperlink ref="H138" r:id="rId75" display="https://www.ebi.ac.uk/ena/browser/view/SRR5409440" xr:uid="{8F0589CD-23B2-475B-9E70-9BCD4610FF7E}"/>
    <hyperlink ref="H139" r:id="rId76" display="https://www.ebi.ac.uk/ena/browser/view/SRR5409438" xr:uid="{903AAA3D-9903-47E2-8E82-EFE94A07AE59}"/>
    <hyperlink ref="H140" r:id="rId77" display="https://www.ebi.ac.uk/ena/browser/view/SRR5418743" xr:uid="{159E732C-01CE-4E19-AAEA-8890653C56A9}"/>
    <hyperlink ref="H141" r:id="rId78" display="https://www.ebi.ac.uk/ena/browser/view/SRR5469627" xr:uid="{247DA44E-371C-4480-838F-9380D78C45C0}"/>
    <hyperlink ref="H142" r:id="rId79" display="https://www.ebi.ac.uk/ena/browser/view/SRR5645600" xr:uid="{D2552FC3-4119-426F-AAE5-1F43D53302CF}"/>
    <hyperlink ref="H143" r:id="rId80" display="https://www.ebi.ac.uk/ena/browser/view/SRR5663634" xr:uid="{4AE4EDAD-EBBC-4FC5-B9C9-CE449AE73B93}"/>
    <hyperlink ref="H144" r:id="rId81" display="https://www.ebi.ac.uk/ena/browser/view/SRR5663603" xr:uid="{851825F9-8747-43EC-8468-9CDCE91C9BDE}"/>
    <hyperlink ref="H145" r:id="rId82" display="https://www.ebi.ac.uk/ena/browser/view/SRR5680838" xr:uid="{BD994BDB-1597-449C-AB96-72BFD0D7D41F}"/>
    <hyperlink ref="H146" r:id="rId83" display="https://www.ebi.ac.uk/ena/browser/view/SRR6109294" xr:uid="{CBE63465-228A-4C71-AC44-732B65142690}"/>
    <hyperlink ref="H147" r:id="rId84" display="https://www.ebi.ac.uk/ena/browser/view/SRR5380992" xr:uid="{BE71679B-7B14-445D-84A7-536A2B973384}"/>
    <hyperlink ref="H148" r:id="rId85" display="https://www.ebi.ac.uk/ena/browser/view/SRR5408717" xr:uid="{1C1B3A37-3D60-49D0-A27D-4DD1A059E13C}"/>
    <hyperlink ref="H149" r:id="rId86" display="https://www.ebi.ac.uk/ena/browser/view/SRR5408718" xr:uid="{C021C327-1BE0-4BE1-815F-765EE3717017}"/>
    <hyperlink ref="H150" r:id="rId87" display="https://www.ebi.ac.uk/ena/browser/view/SRR5629166" xr:uid="{7158BAA6-9F15-4D1D-81A7-A1F491774FB2}"/>
    <hyperlink ref="H163" r:id="rId88" display="https://www.ebi.ac.uk/ena/browser/view/SRR5629166" xr:uid="{AB5F2AA5-E095-44FD-A1BB-C9D7D03B368B}"/>
    <hyperlink ref="H164" r:id="rId89" display="https://www.ebi.ac.uk/ena/browser/view/SRR6806222" xr:uid="{1DD8C153-1FCE-4200-867D-910FC4878148}"/>
    <hyperlink ref="H167" r:id="rId90" display="https://www.ebi.ac.uk/ena/browser/view/SRR6860656" xr:uid="{18E61121-BE40-4B95-92A9-3985559FB01B}"/>
    <hyperlink ref="H168" r:id="rId91" display="https://www.ebi.ac.uk/ena/browser/view/SRR6860838" xr:uid="{FFAF3568-6245-4DB3-BD89-83542703F832}"/>
    <hyperlink ref="H169" r:id="rId92" display="https://www.ebi.ac.uk/ena/browser/view/SRR6881701" xr:uid="{EE74127A-9181-4F47-93C2-D2AA4A411531}"/>
    <hyperlink ref="H170" r:id="rId93" display="https://www.ebi.ac.uk/ena/browser/view/SRR6881693" xr:uid="{663BEB8C-1081-412F-AC10-7C59D75DFF63}"/>
    <hyperlink ref="H171" r:id="rId94" display="https://www.ebi.ac.uk/ena/browser/view/SRR5341885" xr:uid="{CD7FF639-7A8D-4E4B-BD1B-454D5BCBC619}"/>
    <hyperlink ref="H172" r:id="rId95" display="https://www.ebi.ac.uk/ena/browser/view/SRR5341886" xr:uid="{E3CC9737-6F5E-471D-B33C-5608ED8B338E}"/>
    <hyperlink ref="H173" r:id="rId96" display="https://www.ebi.ac.uk/ena/browser/view/SRR5341888" xr:uid="{0DE89277-2C94-4AB9-A0BB-DB763FAC57F1}"/>
    <hyperlink ref="H174" r:id="rId97" display="https://www.ebi.ac.uk/ena/browser/view/SRR5344980" xr:uid="{8EE036FC-0CA7-401F-93C8-907D04F83D86}"/>
    <hyperlink ref="H175" r:id="rId98" display="https://www.ebi.ac.uk/ena/browser/view/SRR2751894" xr:uid="{0857142B-9D90-4870-A9B2-AB2BF3540AD3}"/>
    <hyperlink ref="H176" r:id="rId99" display="https://www.ebi.ac.uk/ena/browser/view/SRR2811169" xr:uid="{181E8C3D-DF52-447B-BFFF-742274C213BE}"/>
    <hyperlink ref="H177" r:id="rId100" display="https://www.ebi.ac.uk/ena/browser/view/SRR2924594" xr:uid="{5DD6AEA0-2B23-4362-8296-2D44E376E071}"/>
    <hyperlink ref="H178" r:id="rId101" display="https://www.ebi.ac.uk/ena/browser/view/SRR2962368" xr:uid="{B23BA43D-5FBA-440D-B8D9-40711F023C6D}"/>
    <hyperlink ref="H181" r:id="rId102" display="https://www.ebi.ac.uk/ena/browser/view/SRR3660092" xr:uid="{1586182E-0F8C-4FD7-9A94-40A73203550D}"/>
    <hyperlink ref="H182" r:id="rId103" display="https://www.ebi.ac.uk/ena/browser/view/SRR3928631" xr:uid="{63AEA722-F062-40B9-BF82-B7AF5D286071}"/>
    <hyperlink ref="H183" r:id="rId104" display="https://www.ebi.ac.uk/ena/browser/view/SRR3928667" xr:uid="{284D6C79-03E3-4A4F-936F-2ADE645707A2}"/>
    <hyperlink ref="H185" r:id="rId105" display="https://www.ebi.ac.uk/ena/browser/view/SRR3945617" xr:uid="{2B73B786-6798-45FE-A87F-86500CA2BA64}"/>
    <hyperlink ref="H186" r:id="rId106" display="https://www.ebi.ac.uk/ena/browser/view/SRR5282220" xr:uid="{7502A04C-1A78-4BDA-8812-46493BAC5F9A}"/>
    <hyperlink ref="H187" r:id="rId107" display="https://www.ebi.ac.uk/ena/browser/view/SRR5282219" xr:uid="{B98A5685-6C44-49AE-ADAA-F8A21820773F}"/>
    <hyperlink ref="H200" r:id="rId108" display="https://www.ebi.ac.uk/ena/browser/view/SRR3309226" xr:uid="{A252443E-66DA-400E-9E73-9E06544D5806}"/>
    <hyperlink ref="H203" r:id="rId109" display="https://www.ebi.ac.uk/ena/browser/view/SRR6344350" xr:uid="{1070AF3C-B6A5-436D-BAE6-2F9CC34E5205}"/>
    <hyperlink ref="H204" r:id="rId110" display="https://www.ebi.ac.uk/ena/browser/view/SRR6366187" xr:uid="{3A1226F3-33A3-4173-8355-7CDC8D8354FD}"/>
    <hyperlink ref="H205" r:id="rId111" display="https://www.ebi.ac.uk/ena/browser/view/SRR6425046" xr:uid="{39AE4895-2C94-457B-8876-A8E6C6F1465C}"/>
    <hyperlink ref="H206" r:id="rId112" display="https://www.ebi.ac.uk/ena/browser/view/SRR6443386" xr:uid="{356FC59B-1C88-4ECF-AC5A-17E0DCCB628A}"/>
    <hyperlink ref="H207" r:id="rId113" display="https://www.ebi.ac.uk/ena/browser/view/SRR6446755" xr:uid="{DF27DFC3-5F94-4928-8618-DF5117C8A671}"/>
    <hyperlink ref="H208" r:id="rId114" display="https://www.ebi.ac.uk/ena/browser/view/SRR6446770" xr:uid="{0FB64932-3296-471C-AFA3-ECB07F0B2C1A}"/>
    <hyperlink ref="H209" r:id="rId115" display="https://www.ebi.ac.uk/ena/browser/view/SRR6745671" xr:uid="{32CC9B01-53FB-40D0-B69F-83C8E61219A7}"/>
    <hyperlink ref="H222" r:id="rId116" display="https://www.ebi.ac.uk/ena/browser/view/SRR6236574" xr:uid="{320C211B-F5FF-44B1-9DE8-F9BAC22446F7}"/>
    <hyperlink ref="H224" r:id="rId117" display="https://www.ebi.ac.uk/ena/browser/view/SRR6236887" xr:uid="{756C53BB-6272-48CD-B8FC-BCED9193B501}"/>
    <hyperlink ref="H225" r:id="rId118" display="https://www.ebi.ac.uk/ena/browser/view/SRR6293336" xr:uid="{3BBF0F10-BE55-4DF5-A07D-556551784275}"/>
    <hyperlink ref="H226" r:id="rId119" display="https://www.ebi.ac.uk/ena/browser/view/SRR6293371" xr:uid="{49D88A1A-249C-4911-B15F-4BD390AFDB82}"/>
    <hyperlink ref="H227" r:id="rId120" display="https://www.ebi.ac.uk/ena/browser/view/SRR6293329" xr:uid="{137C4CE7-FFD7-45FC-AC8D-B98F27563FE2}"/>
    <hyperlink ref="H229" r:id="rId121" display="https://www.ebi.ac.uk/ena/browser/view/SRR6325477" xr:uid="{A9B2B605-AD67-41D0-9038-564C66DAB5D8}"/>
    <hyperlink ref="H230" r:id="rId122" display="https://www.ebi.ac.uk/ena/browser/view/SRR5817980" xr:uid="{21D81013-0D1B-427A-9BE7-E5EF38465D08}"/>
    <hyperlink ref="H231" r:id="rId123" display="https://www.ebi.ac.uk/ena/browser/view/SRR6000474" xr:uid="{99B36649-2FF6-426B-A71E-48A8160190E1}"/>
    <hyperlink ref="H235" r:id="rId124" display="https://www.ebi.ac.uk/ena/browser/view/SRR5066070" xr:uid="{799D1312-C611-49AF-9B63-7D981A5825DB}"/>
    <hyperlink ref="H236" r:id="rId125" display="https://www.ebi.ac.uk/ena/browser/view/SRR5066072" xr:uid="{FD0D6FC2-915E-4BAD-BF30-81E84F36BBD7}"/>
    <hyperlink ref="H237" r:id="rId126" display="https://www.ebi.ac.uk/ena/browser/view/SRR5105955" xr:uid="{B7A3C14C-B012-4867-81B0-E21013F7177A}"/>
    <hyperlink ref="H243" r:id="rId127" display="https://www.ebi.ac.uk/ena/browser/view/SRR5646645" xr:uid="{5F0CA94F-E751-43F2-BE44-7D4CF75B24CB}"/>
    <hyperlink ref="H244" r:id="rId128" display="https://www.ebi.ac.uk/ena/browser/view/SRR5646644" xr:uid="{F91A028B-FC38-4EEB-B293-B72EEF6114C4}"/>
    <hyperlink ref="H246" r:id="rId129" display="https://www.ebi.ac.uk/ena/browser/view/SRR5758428" xr:uid="{1BB311E6-06C5-4F4C-B26D-9FC3AA9BB288}"/>
    <hyperlink ref="H247" r:id="rId130" display="https://www.ebi.ac.uk/ena/browser/view/SRR5804999" xr:uid="{871647C3-92FA-43DD-985C-E5A0E4792D3C}"/>
    <hyperlink ref="H252" r:id="rId131" display="https://www.ebi.ac.uk/ena/browser/view/SRR4031386" xr:uid="{A0F4CE7D-BF1F-4DC8-A091-EB9C1AF7E0B4}"/>
    <hyperlink ref="H259" r:id="rId132" display="https://www.ebi.ac.uk/ena/browser/view/SRR4237880" xr:uid="{408AF014-3028-4A2A-A6AA-6F56B1AC38D0}"/>
    <hyperlink ref="H260" r:id="rId133" display="https://www.ebi.ac.uk/ena/browser/view/SRR4301094" xr:uid="{20826534-536F-4597-80F9-6BF607BF152C}"/>
    <hyperlink ref="H261" r:id="rId134" display="https://www.ebi.ac.uk/ena/browser/view/SRR4301102" xr:uid="{85CF0ABC-55C8-41D6-B4A7-DC43CB89051C}"/>
    <hyperlink ref="H262" r:id="rId135" display="https://www.ebi.ac.uk/ena/browser/view/SRR4431689" xr:uid="{D1F90E6E-7B8B-45FC-9AD7-1BC2850B883E}"/>
    <hyperlink ref="H273" r:id="rId136" display="https://www.ebi.ac.uk/ena/browser/view/SRR4733511" xr:uid="{9F2AAE8E-BB26-45F2-B911-D95A211094B5}"/>
    <hyperlink ref="H276" r:id="rId137" display="https://www.ebi.ac.uk/ena/browser/view/SRR5000317" xr:uid="{F8A986B3-5F9C-476D-8137-069BB696954A}"/>
    <hyperlink ref="H277" r:id="rId138" display="https://www.ebi.ac.uk/ena/browser/view/SRR5000319" xr:uid="{92667875-EB01-4BE3-9A76-016D8D99A2FB}"/>
    <hyperlink ref="H280" r:id="rId139" display="https://www.ebi.ac.uk/ena/browser/view/SRR8707363" xr:uid="{8B5949F1-9FD1-4B3E-9CF9-14C610DBCEDB}"/>
    <hyperlink ref="H281" r:id="rId140" display="https://www.ebi.ac.uk/ena/browser/view/SRR8767230" xr:uid="{C55C4449-DCD9-4B18-88C5-F575F2646899}"/>
    <hyperlink ref="H282" r:id="rId141" display="https://www.ebi.ac.uk/ena/browser/view/SRR8767573" xr:uid="{23E7C4A8-8BC1-44A1-882F-598972D394DF}"/>
    <hyperlink ref="H283" r:id="rId142" display="https://www.ebi.ac.uk/ena/browser/view/SRR8767761" xr:uid="{C434E904-9182-499C-8CE1-1DDB080D3465}"/>
    <hyperlink ref="H284" r:id="rId143" display="https://www.ebi.ac.uk/ena/browser/view/SRR8767780" xr:uid="{9DE8C748-4FD9-4B0A-9FA3-52DAA59289DD}"/>
    <hyperlink ref="H285" r:id="rId144" display="https://www.ebi.ac.uk/ena/browser/view/SRR8767792" xr:uid="{F3E6665C-2C69-4257-9A0B-D2B1E2A4E401}"/>
    <hyperlink ref="H286" r:id="rId145" display="https://www.ebi.ac.uk/ena/browser/view/SRR8767795" xr:uid="{1F552B19-21C9-4B2B-A0FE-88665B6BF8EA}"/>
    <hyperlink ref="H287" r:id="rId146" display="https://www.ebi.ac.uk/ena/browser/view/SRR8767799" xr:uid="{6A98F2DD-0386-4FC7-AFCC-267B453C9E1D}"/>
    <hyperlink ref="H288" r:id="rId147" display="https://www.ebi.ac.uk/ena/browser/view/SRR8767791" xr:uid="{A2C4F269-687C-474F-9367-3DB3C5589087}"/>
    <hyperlink ref="H289" r:id="rId148" display="https://www.ebi.ac.uk/ena/browser/view/SRR8767292" xr:uid="{696B3112-791C-459F-B55E-ADC0769EBA98}"/>
    <hyperlink ref="H290" r:id="rId149" display="https://www.ebi.ac.uk/ena/browser/view/SRR8767306" xr:uid="{279F71E0-A819-4A6C-BA2B-1EC70EE72A06}"/>
    <hyperlink ref="H291" r:id="rId150" display="https://www.ebi.ac.uk/ena/browser/view/SRR8767299" xr:uid="{418F6DD6-7034-46DD-BF45-0ECA86B3AB7C}"/>
    <hyperlink ref="H292" r:id="rId151" display="https://www.ebi.ac.uk/ena/browser/view/SRR8767294" xr:uid="{6B0721A7-C795-40F8-BA9F-F3347CCDBC15}"/>
    <hyperlink ref="H293" r:id="rId152" display="https://www.ebi.ac.uk/ena/browser/view/SRR8767308" xr:uid="{B0650F3B-8FDD-46AB-AAF8-519C66EA4BAD}"/>
    <hyperlink ref="H294" r:id="rId153" display="https://www.ebi.ac.uk/ena/browser/view/SRR8767298" xr:uid="{FA6A7DD6-BEC8-4EE5-8259-55968224F444}"/>
    <hyperlink ref="H295" r:id="rId154" display="https://www.ebi.ac.uk/ena/browser/view/SRR8767312" xr:uid="{6F5E4103-6E29-4108-8E8D-0DFD9DF6DB87}"/>
    <hyperlink ref="H296" r:id="rId155" display="https://www.ebi.ac.uk/ena/browser/view/SRR8767314" xr:uid="{3FAECC67-1E1F-49AA-B410-0DF19FA260D0}"/>
    <hyperlink ref="H297" r:id="rId156" display="https://www.ebi.ac.uk/ena/browser/view/SRR8767327" xr:uid="{36B974B1-EA6C-4DF9-8D7F-DBC72E75411B}"/>
    <hyperlink ref="H298" r:id="rId157" display="https://www.ebi.ac.uk/ena/browser/view/SRR8767330" xr:uid="{AA586490-6D4A-4DAD-965C-EF033791AAC0}"/>
    <hyperlink ref="H299" r:id="rId158" display="https://www.ebi.ac.uk/ena/browser/view/SRR8767341" xr:uid="{6484EAD6-90EF-460C-BA16-0911A535338B}"/>
    <hyperlink ref="H300" r:id="rId159" display="https://www.ebi.ac.uk/ena/browser/view/SRR8767360" xr:uid="{527C07CC-7903-4251-9EA6-87B9730E2D34}"/>
    <hyperlink ref="H301" r:id="rId160" display="https://www.ebi.ac.uk/ena/browser/view/SRR8767333" xr:uid="{E91E2969-0159-429F-A859-D33C555C0FD5}"/>
    <hyperlink ref="H302" r:id="rId161" display="https://www.ebi.ac.uk/ena/browser/view/SRR8767342" xr:uid="{0B7CE242-FD55-4087-98D6-66D69415615E}"/>
    <hyperlink ref="H303" r:id="rId162" display="https://www.ebi.ac.uk/ena/browser/view/SRR8767385" xr:uid="{06658346-915F-4C05-848F-365C3FC0DBBB}"/>
    <hyperlink ref="H304" r:id="rId163" display="https://www.ebi.ac.uk/ena/browser/view/SRR8767386" xr:uid="{40C72F1C-392F-4355-822A-2A356ABFB93C}"/>
    <hyperlink ref="H305" r:id="rId164" display="https://www.ebi.ac.uk/ena/browser/view/SRR8767397" xr:uid="{70CB7807-DC87-4B53-8B33-EDF57BED4324}"/>
    <hyperlink ref="H306" r:id="rId165" display="https://www.ebi.ac.uk/ena/browser/view/SRR8767362" xr:uid="{20EB1FEE-B252-4BE5-B332-F637767D8F62}"/>
    <hyperlink ref="H307" r:id="rId166" display="https://www.ebi.ac.uk/ena/browser/view/SRR8767767" xr:uid="{D5C2F6B1-5F9B-4598-9ECF-20540BFFAD93}"/>
    <hyperlink ref="H308" r:id="rId167" display="https://www.ebi.ac.uk/ena/browser/view/SRR8767781" xr:uid="{EE143BA4-66D8-423F-ADD0-BADC0362EC94}"/>
    <hyperlink ref="H309" r:id="rId168" display="https://www.ebi.ac.uk/ena/browser/view/SRR8767785" xr:uid="{AEB27A59-AB3C-4D3C-8D50-C0051B40F978}"/>
    <hyperlink ref="H310" r:id="rId169" display="https://www.ebi.ac.uk/ena/browser/view/SRR8767797" xr:uid="{88547491-0EA3-496D-AC53-E7D404C96276}"/>
    <hyperlink ref="H311" r:id="rId170" display="https://www.ebi.ac.uk/ena/browser/view/SRR8660428" xr:uid="{377076C6-1059-4E8F-BADF-36D6B330FA8B}"/>
    <hyperlink ref="H312" r:id="rId171" display="https://www.ebi.ac.uk/ena/browser/view/SRR8660430" xr:uid="{B01E2E33-CF32-428B-91DE-8D10D60E85E6}"/>
    <hyperlink ref="H314" r:id="rId172" display="https://www.ebi.ac.uk/ena/browser/view/SRR8767215" xr:uid="{3198C139-F99B-4A01-A48D-49182CB0FB25}"/>
    <hyperlink ref="H315" r:id="rId173" display="https://www.ebi.ac.uk/ena/browser/view/SRR8767231" xr:uid="{A973B57D-5120-4126-A390-0C635C1BAEA9}"/>
    <hyperlink ref="H316" r:id="rId174" display="https://www.ebi.ac.uk/ena/browser/view/SRR8767575" xr:uid="{03E7CE7B-C3F8-4921-A681-BAE5825B0C08}"/>
    <hyperlink ref="H317" r:id="rId175" display="https://www.ebi.ac.uk/ena/browser/view/SRR8767576" xr:uid="{A0F49245-AE2C-42B3-9228-624F7F9858EF}"/>
    <hyperlink ref="H318" r:id="rId176" display="https://www.ebi.ac.uk/ena/browser/view/SRR8767578" xr:uid="{0D82C3D5-3142-4D22-8691-7A53B97D1938}"/>
    <hyperlink ref="H319" r:id="rId177" display="https://www.ebi.ac.uk/ena/browser/view/SRR8767730" xr:uid="{20EC1B16-0E66-4848-B55F-D5670946259C}"/>
    <hyperlink ref="H320" r:id="rId178" display="https://www.ebi.ac.uk/ena/browser/view/SRR8767794" xr:uid="{6CFF6A3E-6C97-4B55-BAF9-0CE1D3BD6CD3}"/>
    <hyperlink ref="H321" r:id="rId179" display="https://www.ebi.ac.uk/ena/browser/view/SRR8767802" xr:uid="{A6E25080-633A-4DD3-A841-A8C7F184B8C3}"/>
    <hyperlink ref="H322" r:id="rId180" display="https://www.ebi.ac.uk/ena/browser/view/SRR8767212" xr:uid="{1C86B8D8-9C81-4F57-9B5F-361EBBFC2A97}"/>
    <hyperlink ref="H323" r:id="rId181" display="https://www.ebi.ac.uk/ena/browser/view/SRR8767305" xr:uid="{0C80A69C-58F2-469D-9105-92AF79A1F40F}"/>
    <hyperlink ref="H324" r:id="rId182" display="https://www.ebi.ac.uk/ena/browser/view/SRR8767309" xr:uid="{61D04E17-5B9A-4FF5-BD0A-6CFB47805422}"/>
    <hyperlink ref="H325" r:id="rId183" display="https://www.ebi.ac.uk/ena/browser/view/SRR8767295" xr:uid="{71461947-23BB-4E60-8441-171C1A8688A5}"/>
    <hyperlink ref="H326" r:id="rId184" display="https://www.ebi.ac.uk/ena/browser/view/SRR8767310" xr:uid="{9489048E-04E0-42CC-86FB-33FAB22C802E}"/>
    <hyperlink ref="H327" r:id="rId185" display="https://www.ebi.ac.uk/ena/browser/view/SRR8767293" xr:uid="{ABC23D48-5032-4B31-9566-0F8C7CDDEB76}"/>
    <hyperlink ref="H328" r:id="rId186" display="https://www.ebi.ac.uk/ena/browser/view/SRR8767307" xr:uid="{D86E36E4-326C-4A87-B505-580359B1150F}"/>
    <hyperlink ref="H329" r:id="rId187" display="https://www.ebi.ac.uk/ena/browser/view/SRR8767316" xr:uid="{B66414D3-6126-4FD7-992A-D65DC16B483C}"/>
    <hyperlink ref="H330" r:id="rId188" display="https://www.ebi.ac.uk/ena/browser/view/SRR8767337" xr:uid="{57416090-8AF2-4C7D-849C-4FEC3F913566}"/>
    <hyperlink ref="H331" r:id="rId189" display="https://www.ebi.ac.uk/ena/browser/view/SRR8767347" xr:uid="{94CA3A11-20DE-496A-B38C-9685D75621A7}"/>
    <hyperlink ref="H332" r:id="rId190" display="https://www.ebi.ac.uk/ena/browser/view/SRR8767338" xr:uid="{CC737B1A-B725-4BC3-8583-EF359B7296DE}"/>
    <hyperlink ref="H333" r:id="rId191" display="https://www.ebi.ac.uk/ena/browser/view/SRR8767354" xr:uid="{098C590B-A4E2-4FC3-A877-92C85ECD5E13}"/>
    <hyperlink ref="H334" r:id="rId192" display="https://www.ebi.ac.uk/ena/browser/view/SRR8767395" xr:uid="{938526B4-4871-4DEF-B386-D9A4DF456477}"/>
    <hyperlink ref="H335" r:id="rId193" display="https://www.ebi.ac.uk/ena/browser/view/SRR8767396" xr:uid="{E9CEC1DA-5A48-4506-99E8-5A3AB8587764}"/>
    <hyperlink ref="H336" r:id="rId194" display="https://www.ebi.ac.uk/ena/browser/view/SRR8767352" xr:uid="{A894F909-23B3-4011-BF25-8A917A8BA3FF}"/>
    <hyperlink ref="H337" r:id="rId195" display="https://www.ebi.ac.uk/ena/browser/view/SRR8767731" xr:uid="{91410709-BBC3-4423-910F-B336D8D78BB7}"/>
    <hyperlink ref="H338" r:id="rId196" display="https://www.ebi.ac.uk/ena/browser/view/SRR8767361" xr:uid="{73B6C788-0C72-476C-BB8E-155B60D9CC00}"/>
    <hyperlink ref="H339" r:id="rId197" display="https://www.ebi.ac.uk/ena/browser/view/SRR8767353" xr:uid="{293F5018-69CD-4273-92BC-D4C900607A26}"/>
    <hyperlink ref="H340" r:id="rId198" display="https://www.ebi.ac.uk/ena/browser/view/SRR8767770" xr:uid="{47B81C66-9D6F-46F2-8DF3-ED871CA29785}"/>
    <hyperlink ref="H341" r:id="rId199" display="https://www.ebi.ac.uk/ena/browser/view/SRR8767782" xr:uid="{BC819E6A-1BFF-443B-9277-FC653191864A}"/>
    <hyperlink ref="H342" r:id="rId200" display="https://www.ebi.ac.uk/ena/browser/view/SRR8535474" xr:uid="{8ABC8749-BB6D-4931-B9CF-B47FD8617825}"/>
    <hyperlink ref="H343" r:id="rId201" display="https://www.ebi.ac.uk/ena/browser/view/SRR2102432" xr:uid="{F27B2635-81A7-459D-A222-0EE37ADB4B5C}"/>
    <hyperlink ref="H344" r:id="rId202" display="https://www.ebi.ac.uk/ena/browser/view/SRR1181568" xr:uid="{16AA4CA7-B4BF-4A41-821A-A8C216953898}"/>
    <hyperlink ref="H345" r:id="rId203" display="https://www.ebi.ac.uk/ena/browser/view/SRR1182223" xr:uid="{22B51245-1F0F-4EF9-899F-D7A284EBC84F}"/>
    <hyperlink ref="H346" r:id="rId204" display="https://www.ebi.ac.uk/ena/browser/view/SRR1182222" xr:uid="{C7E36F24-46D3-4202-B8B1-4BD0ABCDBCB6}"/>
    <hyperlink ref="H347" r:id="rId205" display="https://www.ebi.ac.uk/ena/browser/view/SRR1187427" xr:uid="{12D13350-1C16-4C6F-92F8-FCCE0F362CED}"/>
    <hyperlink ref="H348" r:id="rId206" display="https://www.ebi.ac.uk/ena/browser/view/SRR1187616" xr:uid="{91D373BD-93D3-4A35-9FEF-63201A8E8CA0}"/>
    <hyperlink ref="H349" r:id="rId207" display="https://www.ebi.ac.uk/ena/browser/view/SRR2924602" xr:uid="{46418F7B-A3EC-4B9F-8500-15034991AD06}"/>
    <hyperlink ref="H350" r:id="rId208" display="https://www.ebi.ac.uk/ena/browser/view/SRR1198878" xr:uid="{D842C0A2-981B-48A7-9F4F-4DACD80D6988}"/>
    <hyperlink ref="H352" r:id="rId209" display="https://www.ebi.ac.uk/ena/browser/view/SRR3945595" xr:uid="{0E57EBF9-77B1-4E5C-938E-4FD13A1310BE}"/>
    <hyperlink ref="H353" r:id="rId210" display="https://www.ebi.ac.uk/ena/browser/view/SRR3945582" xr:uid="{D2A4D284-0F59-4B63-B4AC-35306AE415F3}"/>
    <hyperlink ref="H359" r:id="rId211" display="https://www.ebi.ac.uk/ena/browser/view/SRR4098791" xr:uid="{2672BA1A-33EF-4923-9AE8-C28BCF43316A}"/>
    <hyperlink ref="H362" r:id="rId212" display="https://www.ebi.ac.uk/ena/browser/view/SRR4098793" xr:uid="{3E880DD3-2B48-4559-9110-227B1FADBF2C}"/>
    <hyperlink ref="H366" r:id="rId213" display="https://www.ebi.ac.uk/ena/browser/view/SRR1553904" xr:uid="{2C43CC9C-6A85-41B4-9482-675BCF95F814}"/>
    <hyperlink ref="H370" r:id="rId214" display="https://www.ebi.ac.uk/ena/browser/view/SRR1509629" xr:uid="{76957BB7-13CA-4959-8BA1-FE6B791F649F}"/>
    <hyperlink ref="H371" r:id="rId215" display="https://www.ebi.ac.uk/ena/browser/view/SRR1509634" xr:uid="{BA1A05B9-8579-4A81-8579-E34B844342DC}"/>
    <hyperlink ref="H372" r:id="rId216" display="https://www.ebi.ac.uk/ena/browser/view/SRR1509635" xr:uid="{D70B442B-BFEE-4F7C-8B34-069ED7859201}"/>
    <hyperlink ref="H375" r:id="rId217" display="https://www.ebi.ac.uk/ena/browser/view/SRR1509605" xr:uid="{28993161-7C25-40A0-AB2A-393DAEDCFD1B}"/>
    <hyperlink ref="H377" r:id="rId218" display="https://www.ebi.ac.uk/ena/browser/view/SRR5182487" xr:uid="{49125CD4-C0C1-4C82-A95D-A8E3B0C2D78C}"/>
    <hyperlink ref="H378" r:id="rId219" display="https://www.ebi.ac.uk/ena/browser/view/SRR1556976" xr:uid="{8A2612BB-E9B8-4F90-B0C6-8DF2898CC6A0}"/>
    <hyperlink ref="H379" r:id="rId220" display="https://www.ebi.ac.uk/ena/browser/view/SRR1566202" xr:uid="{FDE3F709-8BAC-499A-8D79-FF5DC52861A3}"/>
    <hyperlink ref="H380" r:id="rId221" display="https://www.ebi.ac.uk/ena/browser/view/SRR1566205" xr:uid="{17E6B5E4-CCC3-4749-98F4-8311B01B0400}"/>
    <hyperlink ref="H381" r:id="rId222" display="https://www.ebi.ac.uk/ena/browser/view/SRR5341553" xr:uid="{9A2F02E5-2CAD-4D8B-B97B-091661E03718}"/>
    <hyperlink ref="H382" r:id="rId223" display="https://www.ebi.ac.uk/ena/browser/view/SRR5341554" xr:uid="{A9470B36-64C4-44FC-B33D-ADCD391AFCF0}"/>
    <hyperlink ref="H383" r:id="rId224" display="https://www.ebi.ac.uk/ena/browser/view/SRR5342839" xr:uid="{82BFD6A0-7EA9-4212-8C1A-9E58BC2175DE}"/>
    <hyperlink ref="H384" r:id="rId225" display="https://www.ebi.ac.uk/ena/browser/view/SRR5378787" xr:uid="{9685AFA7-97A9-4631-8189-8F80FC61C809}"/>
    <hyperlink ref="H385" r:id="rId226" display="https://www.ebi.ac.uk/ena/browser/view/SRR5434214" xr:uid="{CE98C7AE-64A3-4325-BE62-9C312FA63CD3}"/>
    <hyperlink ref="H386" r:id="rId227" display="https://www.ebi.ac.uk/ena/browser/view/SRR5486795" xr:uid="{6632F7FC-761D-4FBA-89AE-C463EE3B242B}"/>
    <hyperlink ref="H387" r:id="rId228" display="https://www.ebi.ac.uk/ena/browser/view/SRR5486794" xr:uid="{F3207721-8BB5-4D37-8BE0-688503587198}"/>
    <hyperlink ref="H388" r:id="rId229" display="https://www.ebi.ac.uk/ena/browser/view/SRR1597473" xr:uid="{6AFC5F16-E816-41F5-A4B2-AE0A9E8BCCB0}"/>
    <hyperlink ref="H389" r:id="rId230" display="https://www.ebi.ac.uk/ena/browser/view/SRR1609994" xr:uid="{3C204F77-AA3B-4B97-86A2-D75CCA716CD5}"/>
    <hyperlink ref="H390" r:id="rId231" display="https://www.ebi.ac.uk/ena/browser/view/SRR1610007" xr:uid="{2CC88361-5A74-4624-A7CA-492A77357B5E}"/>
    <hyperlink ref="H391" r:id="rId232" display="https://www.ebi.ac.uk/ena/browser/view/SRR1610009" xr:uid="{5FC71143-324E-4DAA-A08E-15A8BC6090F9}"/>
    <hyperlink ref="H392" r:id="rId233" display="https://www.ebi.ac.uk/ena/browser/view/SRR1610014" xr:uid="{CE82FF99-0110-4119-80EA-783A13A72981}"/>
    <hyperlink ref="H393" r:id="rId234" display="https://www.ebi.ac.uk/ena/browser/view/SRR1610015" xr:uid="{89BAC4AC-904E-4006-85B3-C8CB96310F23}"/>
    <hyperlink ref="H394" r:id="rId235" display="https://www.ebi.ac.uk/ena/browser/view/SRR1610017" xr:uid="{7787DFA8-52FD-46AA-8A84-B35B06DB98A4}"/>
    <hyperlink ref="H395" r:id="rId236" display="https://www.ebi.ac.uk/ena/browser/view/SRR1610016" xr:uid="{2314E2EC-D5DB-45B1-B15D-A540CEF7965C}"/>
    <hyperlink ref="H397" r:id="rId237" display="https://www.ebi.ac.uk/ena/browser/view/SRR5817942" xr:uid="{38E318CD-87B1-4EF6-8147-037E8AFE043D}"/>
    <hyperlink ref="H398" r:id="rId238" display="https://www.ebi.ac.uk/ena/browser/view/SRR5817943" xr:uid="{9140EFC3-8107-4BDB-9D4D-EF541BE39F87}"/>
    <hyperlink ref="H399" r:id="rId239" display="https://www.ebi.ac.uk/ena/browser/view/SRR5947604" xr:uid="{05482B63-1321-4812-AC77-FB55636B58D8}"/>
    <hyperlink ref="H401" r:id="rId240" display="https://www.ebi.ac.uk/ena/browser/view/SRR5947606" xr:uid="{F4CAA692-9F9E-444F-AAF2-DBC4FA8F0524}"/>
    <hyperlink ref="H402" r:id="rId241" display="https://www.ebi.ac.uk/ena/browser/view/SRR5985519" xr:uid="{F16719B6-2A03-415D-B9AF-4925531CDD69}"/>
    <hyperlink ref="H403" r:id="rId242" display="https://www.ebi.ac.uk/ena/browser/view/SRR5990406" xr:uid="{7067DCCC-A28D-4AFB-980D-2AE00F6213D4}"/>
    <hyperlink ref="H404" r:id="rId243" display="https://www.ebi.ac.uk/ena/browser/view/SRR6207491" xr:uid="{A79F1782-A032-4245-BF40-3FF794C64ECB}"/>
    <hyperlink ref="H405" r:id="rId244" display="https://www.ebi.ac.uk/ena/browser/view/SRR6207755" xr:uid="{DFA9BB5F-AAF2-4811-A12A-5B8904457D8D}"/>
    <hyperlink ref="H406" r:id="rId245" display="https://www.ebi.ac.uk/ena/browser/view/SRR6224689" xr:uid="{ABF8E0D4-F352-439C-B62A-28FFF8F0C1EF}"/>
    <hyperlink ref="H407" r:id="rId246" display="https://www.ebi.ac.uk/ena/browser/view/SRR6288338" xr:uid="{D80B7C32-77EA-4914-9368-4B39751C2BCF}"/>
    <hyperlink ref="H408" r:id="rId247" display="https://www.ebi.ac.uk/ena/browser/view/SRR6321790" xr:uid="{994123CC-129E-407E-BD5D-68940A5CBA05}"/>
    <hyperlink ref="H409" r:id="rId248" display="https://www.ebi.ac.uk/ena/browser/view/SRR6475359" xr:uid="{F6918DF4-FE8C-48A4-9ACF-90AF4523AE43}"/>
    <hyperlink ref="H376" r:id="rId249" display="https://www.ebi.ac.uk/ena/browser/view/SRR1553880" xr:uid="{BF2B902A-9D56-4026-8686-52269F261994}"/>
    <hyperlink ref="H367" r:id="rId250" display="https://www.ebi.ac.uk/ena/browser/view/SRR1378352" xr:uid="{3A7A246B-4C50-48B6-AF49-AB334CE59550}"/>
    <hyperlink ref="H410" r:id="rId251" display="https://www.ebi.ac.uk/ena/browser/view/SRR1745606" xr:uid="{0783831D-3472-40CA-8544-EA3098BA47F8}"/>
    <hyperlink ref="H411" r:id="rId252" display="https://www.ebi.ac.uk/ena/browser/view/SRR1923095" xr:uid="{A6C17841-363A-4704-A5E6-5D47EE733C90}"/>
    <hyperlink ref="H412" r:id="rId253" display="https://www.ebi.ac.uk/ena/browser/view/SRR1923097" xr:uid="{1758B335-11A6-4174-A99A-50AE2E323117}"/>
    <hyperlink ref="H413" r:id="rId254" display="https://www.ebi.ac.uk/ena/browser/view/SRR1923099" xr:uid="{33F2F414-60B9-4441-B580-5C0A423087B4}"/>
    <hyperlink ref="H414" r:id="rId255" display="https://www.ebi.ac.uk/ena/browser/view/SRR1923101" xr:uid="{9714D460-6ECB-45D9-87D7-8782F6C58AFD}"/>
    <hyperlink ref="H415" r:id="rId256" display="https://www.ebi.ac.uk/ena/browser/view/SRR1923096" xr:uid="{6C249A55-3A2D-4314-B605-78EE9BB1ED4D}"/>
    <hyperlink ref="H416" r:id="rId257" display="https://www.ebi.ac.uk/ena/browser/view/SRR1923098" xr:uid="{F0FF3D2D-76FA-45A4-B3ED-AC9DBA0091AB}"/>
    <hyperlink ref="H417" r:id="rId258" display="https://www.ebi.ac.uk/ena/browser/view/SRR1923100" xr:uid="{6A808863-9E36-4727-A6BB-A7BEF9AB303E}"/>
    <hyperlink ref="H418" r:id="rId259" display="https://www.ebi.ac.uk/ena/browser/view/SRR1923102" xr:uid="{019BF4C7-788E-4E6D-9ACF-D782929A1579}"/>
    <hyperlink ref="H419" r:id="rId260" display="https://www.ebi.ac.uk/ena/browser/view/SRR6321790" xr:uid="{0706DD68-DF3B-447A-83AD-32DA89E26D2D}"/>
    <hyperlink ref="H420" r:id="rId261" display="https://www.ebi.ac.uk/ena/browser/view/SRR7820049" xr:uid="{1B4A70D7-8B86-419A-B4B7-7FA8FECEBAAB}"/>
    <hyperlink ref="H421" r:id="rId262" display="https://www.ebi.ac.uk/ena/browser/view/SRR7819672" xr:uid="{62D9928B-B262-43BE-A9D4-89C7390F7323}"/>
    <hyperlink ref="H422" r:id="rId263" display="https://www.ebi.ac.uk/ena/browser/view/SRR7820050" xr:uid="{D38519E6-6174-4117-8815-298A71411AE5}"/>
    <hyperlink ref="H423" r:id="rId264" display="https://www.ebi.ac.uk/ena/browser/view/SRR1068558" xr:uid="{65DA53CC-0B00-4102-AEA1-C650FD46F988}"/>
    <hyperlink ref="H424" r:id="rId265" display="https://www.ebi.ac.uk/ena/browser/view/SRR1068560" xr:uid="{6B3BA0B0-E7FF-4D1A-94C6-A5A19E74AF61}"/>
    <hyperlink ref="H425" r:id="rId266" display="https://www.ebi.ac.uk/ena/browser/view/SRR8187240" xr:uid="{F410E5BF-8431-48DD-BAF3-62932724490A}"/>
    <hyperlink ref="H426" r:id="rId267" display="https://www.ebi.ac.uk/ena/browser/view/SRR8187275" xr:uid="{B26E77BE-F5EB-446A-9040-AAB86B1469AE}"/>
    <hyperlink ref="H427" r:id="rId268" display="https://www.ebi.ac.uk/ena/browser/view/SRR8210492" xr:uid="{110AA57E-7CDF-4D0C-91F7-DED20F807228}"/>
    <hyperlink ref="H428" r:id="rId269" display="https://www.ebi.ac.uk/ena/browser/view/SRR8211561" xr:uid="{D147C643-5AA6-4AB7-A042-D189F829E575}"/>
    <hyperlink ref="H429" r:id="rId270" display="https://www.ebi.ac.uk/ena/browser/view/SRR8212866" xr:uid="{77955C67-FCD0-4548-BBFD-003CEE1C035A}"/>
    <hyperlink ref="H430" r:id="rId271" display="https://www.ebi.ac.uk/ena/browser/view/SRR8215997" xr:uid="{6596AE98-A41A-45CC-A8EC-540048970BDC}"/>
    <hyperlink ref="H431" r:id="rId272" display="https://www.ebi.ac.uk/ena/browser/view/SRR8212882" xr:uid="{CC9CFBAC-E536-4F10-BDEB-8AB7257E3051}"/>
    <hyperlink ref="H432" r:id="rId273" display="https://www.ebi.ac.uk/ena/browser/view/SRR8215986" xr:uid="{0AAC1423-7A2F-47C1-9355-1131EBC1CB87}"/>
    <hyperlink ref="H433" r:id="rId274" display="https://www.ebi.ac.uk/ena/browser/view/SRR8216051" xr:uid="{041AB5C3-1BD9-4AD5-B706-BBB19106163F}"/>
    <hyperlink ref="H434" r:id="rId275" display="https://www.ebi.ac.uk/ena/browser/view/SRR8216059" xr:uid="{15E047AD-9656-4035-A9C6-4E7DE666BE83}"/>
    <hyperlink ref="H435" r:id="rId276" display="https://www.ebi.ac.uk/ena/browser/view/SRR8216391" xr:uid="{25F5140E-45D7-493D-87E1-86C72D46B1C7}"/>
    <hyperlink ref="H437" r:id="rId277" display="https://www.ebi.ac.uk/ena/browser/view/SRR8216405" xr:uid="{F7A7D120-CF0D-4E6A-AFD0-1356BEA0C252}"/>
    <hyperlink ref="H438" r:id="rId278" display="https://www.ebi.ac.uk/ena/browser/view/SRR8216396" xr:uid="{93159E59-9F83-4613-897E-63E930B0DE7F}"/>
    <hyperlink ref="H439" r:id="rId279" display="https://www.ebi.ac.uk/ena/browser/view/SRR8216056" xr:uid="{8BC68728-A4C4-4060-A1AA-60D0DF9CAFD7}"/>
    <hyperlink ref="H440" r:id="rId280" display="https://www.ebi.ac.uk/ena/browser/view/SRR8216392" xr:uid="{2C47F63D-12C3-4DFF-92D5-D7BC516C3C02}"/>
    <hyperlink ref="H441" r:id="rId281" display="https://www.ebi.ac.uk/ena/browser/view/SRR8215989" xr:uid="{5833BCB2-FDC5-443E-BE5D-255F1F31A224}"/>
    <hyperlink ref="H442" r:id="rId282" display="https://www.ebi.ac.uk/ena/browser/view/SRR8216398" xr:uid="{9650C7B2-88F0-48C2-A7C5-944F5CF8C4CF}"/>
    <hyperlink ref="H443" r:id="rId283" display="https://www.ebi.ac.uk/ena/browser/view/SRR8235320" xr:uid="{FA247663-F263-49E7-ACD0-F893AB19F8F9}"/>
    <hyperlink ref="H444" r:id="rId284" display="https://www.ebi.ac.uk/ena/browser/view/SRR8235317" xr:uid="{4657B275-8D01-43FF-A8DC-73B0864B0C9A}"/>
    <hyperlink ref="H445" r:id="rId285" display="https://www.ebi.ac.uk/ena/browser/view/SRR8235369" xr:uid="{F65CA4B1-E9E2-40C8-AEFF-099BFF1DF029}"/>
    <hyperlink ref="H446" r:id="rId286" display="https://www.ebi.ac.uk/ena/browser/view/SRR8235470" xr:uid="{E44EFB30-7940-477A-849E-C7CA8BC5CA74}"/>
    <hyperlink ref="H447" r:id="rId287" display="https://www.ebi.ac.uk/ena/browser/view/SRR1812797" xr:uid="{F1CBD74C-BD6F-4476-93F6-64BC65501568}"/>
    <hyperlink ref="H448" r:id="rId288" display="https://www.ebi.ac.uk/ena/browser/view/SRR1812875" xr:uid="{E084C2A0-85CE-4954-86D5-163A68205835}"/>
    <hyperlink ref="H449" r:id="rId289" display="https://www.ebi.ac.uk/ena/browser/view/SRR1849330" xr:uid="{10F9A1E7-2C8D-4CF8-8246-01C39D7CBF9F}"/>
    <hyperlink ref="H450" r:id="rId290" display="https://www.ebi.ac.uk/ena/browser/view/SRR1916084" xr:uid="{A8A24758-7E00-4191-8702-F9EEFAE034A4}"/>
    <hyperlink ref="H451" r:id="rId291" display="https://www.ebi.ac.uk/ena/browser/view/SRR1917072" xr:uid="{B2E74B44-40AD-4F2E-83E3-76B56177D5CA}"/>
    <hyperlink ref="H452" r:id="rId292" display="https://www.ebi.ac.uk/ena/browser/view/SRR1917075" xr:uid="{60786DD0-5FA0-4433-A576-DE5B6E2B7A01}"/>
    <hyperlink ref="H453" r:id="rId293" display="https://www.ebi.ac.uk/ena/browser/view/SRR1947009" xr:uid="{2821F57F-710B-4AD3-8266-83F94CDDD670}"/>
    <hyperlink ref="H454" r:id="rId294" display="https://www.ebi.ac.uk/ena/browser/view/SRR8502597" xr:uid="{5612C2C9-76DC-4111-8635-EE3B1489F52F}"/>
    <hyperlink ref="H455" r:id="rId295" display="https://www.ebi.ac.uk/ena/browser/view/SRR8535220" xr:uid="{E6326B97-420D-4F24-AA67-97E0A7A1559C}"/>
    <hyperlink ref="H456" r:id="rId296" display="https://www.ebi.ac.uk/ena/browser/view/SRR8535384" xr:uid="{1E4ABC4D-5C2F-4819-A972-D88E5D06AE7F}"/>
    <hyperlink ref="H457" r:id="rId297" display="https://www.ebi.ac.uk/ena/browser/view/SRR8535379" xr:uid="{E89D46FC-9169-4E5F-B722-F7BE36EE2851}"/>
    <hyperlink ref="H458" r:id="rId298" display="https://www.ebi.ac.uk/ena/browser/view/SRR7889331" xr:uid="{96EBE2DB-364F-4FB8-BDC7-37FBB0EB09BF}"/>
    <hyperlink ref="H459" r:id="rId299" display="https://www.ebi.ac.uk/ena/browser/view/SRR8535227" xr:uid="{4F74AAD0-9059-4F98-8959-6E4004325729}"/>
    <hyperlink ref="H460" r:id="rId300" display="https://www.ebi.ac.uk/ena/browser/view/SRR8159841" xr:uid="{2AC7128A-EA02-41A4-A0F7-806BE15205DB}"/>
    <hyperlink ref="H461" r:id="rId301" display="https://www.ebi.ac.uk/ena/browser/view/SRR1980616" xr:uid="{E065F5EF-4558-4AA3-9F3B-FC1A4BE84CAD}"/>
    <hyperlink ref="H462" r:id="rId302" display="https://www.ebi.ac.uk/ena/browser/view/SRR1980624" xr:uid="{BBF256A3-6349-4228-81B8-20F2B69AB969}"/>
    <hyperlink ref="H463" r:id="rId303" display="https://www.ebi.ac.uk/ena/browser/view/SRR1982199" xr:uid="{34AF56DA-C84A-49AB-B877-28E049F98F09}"/>
    <hyperlink ref="H464" r:id="rId304" display="https://www.ebi.ac.uk/ena/browser/view/SRR2102385" xr:uid="{8FDCE916-47BF-4FE4-A792-A1B79BDDB83E}"/>
    <hyperlink ref="H465" r:id="rId305" display="https://www.ebi.ac.uk/ena/browser/view/SRR2102385" xr:uid="{8587F207-5846-4EBE-A475-1AA366C8D22A}"/>
    <hyperlink ref="H466" r:id="rId306" display="https://www.ebi.ac.uk/ena/browser/view/SRR1181539" xr:uid="{709A1F5F-87C6-4F13-8AD9-DA300AAB20C7}"/>
    <hyperlink ref="H467" r:id="rId307" display="https://www.ebi.ac.uk/ena/browser/view/SRR1181522" xr:uid="{BFE1124E-5D3A-4D47-8B47-398C7CE42F71}"/>
    <hyperlink ref="H468" r:id="rId308" display="https://www.ebi.ac.uk/ena/browser/view/SRR1181538" xr:uid="{414666E2-3F7F-4212-BD53-F19001827F58}"/>
    <hyperlink ref="H469" r:id="rId309" display="https://www.ebi.ac.uk/ena/browser/view/SRR1181541" xr:uid="{4921F1F0-D2C5-4018-8415-A9ED5D028C84}"/>
    <hyperlink ref="H470" r:id="rId310" display="https://www.ebi.ac.uk/ena/browser/view/SRR1181561" xr:uid="{B96482D2-4F70-4D2E-B332-1939B9777E47}"/>
    <hyperlink ref="H471" r:id="rId311" display="https://www.ebi.ac.uk/ena/browser/view/SRR1181556" xr:uid="{576BB9FC-5408-4DA8-B58B-61012214E858}"/>
    <hyperlink ref="H472" r:id="rId312" display="https://www.ebi.ac.uk/ena/browser/view/SRR1181554" xr:uid="{1C89A582-2030-4219-BBC7-526F9D620EE0}"/>
    <hyperlink ref="H473" r:id="rId313" display="https://www.ebi.ac.uk/ena/browser/view/SRR1181567" xr:uid="{6B1E87C8-07DA-4E4B-BF65-BE5A1198CFE9}"/>
    <hyperlink ref="H474" r:id="rId314" display="https://www.ebi.ac.uk/ena/browser/view/SRR1182219" xr:uid="{4563CBB5-8C92-4D65-9721-04B9BCF4F753}"/>
    <hyperlink ref="H475" r:id="rId315" display="https://www.ebi.ac.uk/ena/browser/view/SRR1182220" xr:uid="{50C22E75-876B-4460-B180-F2DF889B3D6C}"/>
    <hyperlink ref="H476" r:id="rId316" display="https://www.ebi.ac.uk/ena/browser/view/SRR1182225" xr:uid="{3F5A21CF-434D-424D-B995-F25764C3D070}"/>
    <hyperlink ref="H477" r:id="rId317" display="https://www.ebi.ac.uk/ena/browser/view/SRR1182224" xr:uid="{8B37B4A2-CE75-44AE-89B9-35B7104DDAB2}"/>
    <hyperlink ref="H478" r:id="rId318" display="https://www.ebi.ac.uk/ena/browser/view/SRR1182716" xr:uid="{4608D0D2-6BB4-4BCD-9204-8E89D48CF396}"/>
    <hyperlink ref="H479" r:id="rId319" display="https://www.ebi.ac.uk/ena/browser/view/SRR1187613" xr:uid="{53E00192-7C48-4BBC-B33E-A17D7F658507}"/>
    <hyperlink ref="H480" r:id="rId320" display="https://www.ebi.ac.uk/ena/browser/view/SRR2533762" xr:uid="{B11BB482-3AF6-49A8-B388-384B21B03057}"/>
    <hyperlink ref="H481" r:id="rId321" display="https://www.ebi.ac.uk/ena/browser/view/SRR1187589" xr:uid="{4E749D88-C2A1-413F-AC41-3F272443E91B}"/>
    <hyperlink ref="H482" r:id="rId322" display="https://www.ebi.ac.uk/ena/browser/view/SRR1187587" xr:uid="{4E4D6762-CDEC-4471-9E24-E9C43E520170}"/>
    <hyperlink ref="H483" r:id="rId323" display="https://www.ebi.ac.uk/ena/browser/view/SRR1187445" xr:uid="{9FDB1E5A-8A18-4DE8-ACAE-D99A64CD4F4C}"/>
    <hyperlink ref="H484" r:id="rId324" display="https://www.ebi.ac.uk/ena/browser/view/SRR1187584" xr:uid="{A7B60499-7B23-4B14-A4DA-4552C8942DE8}"/>
    <hyperlink ref="H485" r:id="rId325" display="https://www.ebi.ac.uk/ena/browser/view/SRR1187425" xr:uid="{ECD45B28-36C9-48A6-A8F2-06F480258836}"/>
    <hyperlink ref="H486" r:id="rId326" display="https://www.ebi.ac.uk/ena/browser/view/SRR2584342" xr:uid="{94DBBF62-0C28-4737-97BF-9F0426411F7D}"/>
    <hyperlink ref="H487" r:id="rId327" display="https://www.ebi.ac.uk/ena/browser/view/SRR2584343" xr:uid="{32839B1E-FD37-418E-A9BA-BCD24ED3012A}"/>
    <hyperlink ref="H488" r:id="rId328" display="https://www.ebi.ac.uk/ena/browser/view/SRR2584346" xr:uid="{0BF1FCA9-C576-471D-AB5A-0EECDFAB5E84}"/>
    <hyperlink ref="H489" r:id="rId329" display="https://www.ebi.ac.uk/ena/browser/view/SRR2585425" xr:uid="{77CA85F3-0013-45E2-A601-E057B00854E5}"/>
    <hyperlink ref="H490" r:id="rId330" display="https://www.ebi.ac.uk/ena/browser/view/SRR2585424" xr:uid="{CD199082-9536-42C9-B710-7A823E2466CE}"/>
    <hyperlink ref="H492" r:id="rId331" display="https://www.ebi.ac.uk/ena/browser/view/SRR2831334" xr:uid="{5AABAF8A-78C7-44B6-B3C6-FAC0FBA90BF5}"/>
    <hyperlink ref="H493" r:id="rId332" display="https://www.ebi.ac.uk/ena/browser/view/SRR1763844" xr:uid="{0740F593-8F53-45FE-84C3-F21F57B9B46C}"/>
    <hyperlink ref="H496" r:id="rId333" display="https://www.ebi.ac.uk/ena/browser/view/SRR2924558" xr:uid="{7536154B-946D-4074-B6B7-C0026E4DCF93}"/>
    <hyperlink ref="H497" r:id="rId334" display="https://www.ebi.ac.uk/ena/browser/view/SRR2924604" xr:uid="{82A58E28-E07B-4B14-9D4C-3247DDB98BB5}"/>
    <hyperlink ref="H498" r:id="rId335" display="https://www.ebi.ac.uk/ena/browser/view/SRR1177313" xr:uid="{331CDCD5-C31A-4F43-AB79-DEB9194672D0}"/>
    <hyperlink ref="H499" r:id="rId336" display="https://www.ebi.ac.uk/ena/browser/view/SRR1198951" xr:uid="{ED50DD6D-E619-40CE-B662-D3A99B1C0E9F}"/>
    <hyperlink ref="H500" r:id="rId337" display="https://www.ebi.ac.uk/ena/browser/view/SRR1198952" xr:uid="{BE45082D-BBA9-405C-9735-D22882C93EE5}"/>
    <hyperlink ref="H501" r:id="rId338" display="https://www.ebi.ac.uk/ena/browser/view/SRR1200763" xr:uid="{2BABF524-44BB-41CA-A040-C5452EDCC6B3}"/>
    <hyperlink ref="H503" r:id="rId339" display="https://www.ebi.ac.uk/ena/browser/view/SRR1812798" xr:uid="{045F0582-58EB-4251-BFD6-98A71CE2F7E1}"/>
    <hyperlink ref="H504" r:id="rId340" display="https://www.ebi.ac.uk/ena/browser/view/SRR1664370" xr:uid="{6BF74E04-85AF-49E4-9869-0EC85D0E9BBC}"/>
    <hyperlink ref="H505" r:id="rId341" display="https://www.ebi.ac.uk/ena/browser/view/SRR1220730" xr:uid="{786CCD83-EA01-47D3-AE44-31F7F941110E}"/>
    <hyperlink ref="H506" r:id="rId342" display="https://www.ebi.ac.uk/ena/browser/view/SRR1220820" xr:uid="{CD05D0C4-B9F5-4284-B876-DA17C275A99A}"/>
    <hyperlink ref="H507" r:id="rId343" display="https://www.ebi.ac.uk/ena/browser/view/SRR3173294" xr:uid="{9EB239FF-056D-40ED-A4A3-0C36C7CDE88F}"/>
    <hyperlink ref="H508" r:id="rId344" display="https://www.ebi.ac.uk/ena/browser/view/SRR3173362" xr:uid="{40378057-8B85-4B62-B966-616128DCC07A}"/>
    <hyperlink ref="H509" r:id="rId345" display="https://www.ebi.ac.uk/ena/browser/view/SRR3173364" xr:uid="{D7E31056-303E-4609-8D37-4EE21FF89117}"/>
    <hyperlink ref="H510" r:id="rId346" display="https://www.ebi.ac.uk/ena/browser/view/SRR3173360" xr:uid="{27307BBE-9F70-465F-9528-759CE6DA18C8}"/>
    <hyperlink ref="H511" r:id="rId347" display="https://www.ebi.ac.uk/ena/browser/view/SRR3173369" xr:uid="{DA0E06D0-7BD7-466B-A8AF-03D2A317BE0B}"/>
    <hyperlink ref="H512" r:id="rId348" display="https://www.ebi.ac.uk/ena/browser/view/SRR3173367" xr:uid="{F54B8D93-3767-4B98-B8B0-36E11C2D26D7}"/>
    <hyperlink ref="H513" r:id="rId349" display="https://www.ebi.ac.uk/ena/browser/view/SRR3173361" xr:uid="{7450E21A-BD2C-472D-AF3D-E147951B9CA8}"/>
    <hyperlink ref="H514" r:id="rId350" display="https://www.ebi.ac.uk/ena/browser/view/SRR3173363" xr:uid="{DE819EE2-7E24-437F-8657-21EE46733EAB}"/>
    <hyperlink ref="H515" r:id="rId351" display="https://www.ebi.ac.uk/ena/browser/view/SRR3173365" xr:uid="{48D3EC3E-4E5A-448A-A81A-04D560E9A9EB}"/>
    <hyperlink ref="H516" r:id="rId352" display="https://www.ebi.ac.uk/ena/browser/view/SRR3173366" xr:uid="{B4041FF6-BFA7-4C36-A262-43C06B207195}"/>
    <hyperlink ref="H517" r:id="rId353" display="https://www.ebi.ac.uk/ena/browser/view/SRR3173371" xr:uid="{7691A563-41FB-4B87-8F0C-45EA433E8A6A}"/>
    <hyperlink ref="H518" r:id="rId354" display="https://www.ebi.ac.uk/ena/browser/view/SRR3173374" xr:uid="{C2D5C71D-54BA-427A-BB93-24416E4A784F}"/>
    <hyperlink ref="H519" r:id="rId355" display="https://www.ebi.ac.uk/ena/browser/view/SRR3173370" xr:uid="{6925A9E1-542F-43F7-887A-A65FA89DD9F8}"/>
    <hyperlink ref="H520" r:id="rId356" display="https://www.ebi.ac.uk/ena/browser/view/SRR3173373" xr:uid="{B5DD4675-AC92-492D-AF20-3DD16362A7A6}"/>
    <hyperlink ref="H521" r:id="rId357" display="https://www.ebi.ac.uk/ena/browser/view/SRR3173570" xr:uid="{005EC437-4A98-4B4F-8FA9-758207A749D5}"/>
    <hyperlink ref="H522" r:id="rId358" display="https://www.ebi.ac.uk/ena/browser/view/SRR3181836" xr:uid="{47DB8A8C-2315-4008-840F-DF75D2A06B0C}"/>
    <hyperlink ref="H523" r:id="rId359" display="https://www.ebi.ac.uk/ena/browser/view/SRR3181839" xr:uid="{16A4863F-A289-49D4-A84C-FD78BF44B8F5}"/>
    <hyperlink ref="H524" r:id="rId360" display="https://www.ebi.ac.uk/ena/browser/view/SRR3372408" xr:uid="{BE5A08A3-9DEF-4025-9CA5-F62C9101C9EE}"/>
    <hyperlink ref="H526" r:id="rId361" display="https://www.ebi.ac.uk/ena/browser/view/SRR1378348" xr:uid="{A2C02122-10FE-4B52-A388-0FB2646E8198}"/>
    <hyperlink ref="H528" r:id="rId362" display="https://www.ebi.ac.uk/ena/browser/view/SRR3606573" xr:uid="{BA3378AF-3BAC-4AFE-8829-2CDF7240133B}"/>
    <hyperlink ref="H529" r:id="rId363" display="https://www.ebi.ac.uk/ena/browser/view/SRR3606570" xr:uid="{620BB8A0-8951-4F37-BF91-D5B99D329EFF}"/>
    <hyperlink ref="H530" r:id="rId364" display="https://www.ebi.ac.uk/ena/browser/view/SRR3606574" xr:uid="{877ED58A-4E86-490A-834B-1C2E86CB2108}"/>
    <hyperlink ref="H531" r:id="rId365" display="https://www.ebi.ac.uk/ena/browser/view/SRR3634424" xr:uid="{53669C21-83D5-432F-AA1E-A6791F53E849}"/>
    <hyperlink ref="H532" r:id="rId366" display="https://www.ebi.ac.uk/ena/browser/view/SRR3659465" xr:uid="{0CE2ED84-7201-4175-9497-E387EAB1B7DD}"/>
    <hyperlink ref="H533" r:id="rId367" display="https://www.ebi.ac.uk/ena/browser/view/SRR3930184" xr:uid="{FB47C92D-0FBB-4361-9CC0-9F1895D10175}"/>
    <hyperlink ref="H534" r:id="rId368" display="https://www.ebi.ac.uk/ena/browser/view/SRR3945508" xr:uid="{35D9CC0A-550D-4EBC-BD95-8A2FF48EEB74}"/>
    <hyperlink ref="H535" r:id="rId369" display="https://www.ebi.ac.uk/ena/browser/view/SRR3945507" xr:uid="{10F015FB-7514-41AA-867F-EEF883BD9052}"/>
    <hyperlink ref="H536" r:id="rId370" display="https://www.ebi.ac.uk/ena/browser/view/SRR3945509" xr:uid="{FEBE35D2-A4BF-479B-A365-38A00A9AD331}"/>
    <hyperlink ref="H537" r:id="rId371" display="https://www.ebi.ac.uk/ena/browser/view/SRR3945586" xr:uid="{EA311812-CF8C-4475-AA26-9C835D7EDFB8}"/>
    <hyperlink ref="H538" r:id="rId372" display="https://www.ebi.ac.uk/ena/browser/view/SRR3945583" xr:uid="{FB6D5148-2281-49B3-96FB-B99F37FDBDE3}"/>
    <hyperlink ref="H539" r:id="rId373" display="https://www.ebi.ac.uk/ena/browser/view/SRR3945585" xr:uid="{39350584-DA2A-4831-A4F0-ED1AA7F6E190}"/>
    <hyperlink ref="H540" r:id="rId374" display="https://www.ebi.ac.uk/ena/browser/view/SRR3945510" xr:uid="{2CE23AA8-E2C1-4F23-BA5E-61E846BB4339}"/>
    <hyperlink ref="H541" r:id="rId375" display="https://www.ebi.ac.uk/ena/browser/view/SRR3945587" xr:uid="{43C51519-DB1E-4056-9BB0-D104CBD5D4CA}"/>
    <hyperlink ref="H542" r:id="rId376" display="https://www.ebi.ac.uk/ena/browser/view/SRR3945594" xr:uid="{CD3E1B94-5BE8-4FB7-9B1C-229664CC9185}"/>
    <hyperlink ref="H543" r:id="rId377" display="https://www.ebi.ac.uk/ena/browser/view/SRR3945591" xr:uid="{ACAD1E6E-CFC5-4472-A620-40AA66187BC5}"/>
    <hyperlink ref="H544" r:id="rId378" display="https://www.ebi.ac.uk/ena/browser/view/SRR3945599" xr:uid="{865892C0-084C-476D-885F-508620E83384}"/>
    <hyperlink ref="H545" r:id="rId379" display="https://www.ebi.ac.uk/ena/browser/view/SRR3945590" xr:uid="{15537172-31DB-43BC-9646-65829311633F}"/>
    <hyperlink ref="H546" r:id="rId380" display="https://www.ebi.ac.uk/ena/browser/view/SRR3945600" xr:uid="{2C91EAE4-AC08-404D-802E-C76A08417DB5}"/>
    <hyperlink ref="H547" r:id="rId381" display="https://www.ebi.ac.uk/ena/browser/view/SRR3945601" xr:uid="{D2D84D4D-B1B4-4194-A578-F07397CB7C9A}"/>
    <hyperlink ref="H548" r:id="rId382" display="https://www.ebi.ac.uk/ena/browser/view/SRR3945603" xr:uid="{B865A54A-DB74-4361-936C-0FC9CBA49EB4}"/>
    <hyperlink ref="H549" r:id="rId383" display="https://www.ebi.ac.uk/ena/browser/view/SRR3945602" xr:uid="{88355775-C2C9-471C-9171-435C4FCEE75F}"/>
    <hyperlink ref="H550" r:id="rId384" display="https://www.ebi.ac.uk/ena/browser/view/SRR1509665" xr:uid="{74B61EE8-0D7E-46BD-8EFD-AA0630A44B69}"/>
    <hyperlink ref="H551" r:id="rId385" display="https://www.ebi.ac.uk/ena/browser/view/SRR3945604" xr:uid="{13A2BF9D-0CAB-49A8-8A27-2F5D26F717E6}"/>
    <hyperlink ref="H552" r:id="rId386" display="https://www.ebi.ac.uk/ena/browser/view/SRR8216314" xr:uid="{4B2B2B4B-B2BE-4C23-94C0-17D48773EADD}"/>
    <hyperlink ref="H553" r:id="rId387" display="https://www.ebi.ac.uk/ena/browser/view/SRR3945588" xr:uid="{6898BE6C-A77F-48D4-B6BC-0F90CDDCCC95}"/>
    <hyperlink ref="H554" r:id="rId388" display="https://www.ebi.ac.uk/ena/browser/view/SRR3945589" xr:uid="{7C35A19B-86F2-4734-9A3A-FA36A3A82DD5}"/>
    <hyperlink ref="H555" r:id="rId389" display="https://www.ebi.ac.uk/ena/browser/view/SRR2422721" xr:uid="{BB0A0E2A-CC45-482D-BAD8-DA132C468EE7}"/>
    <hyperlink ref="H556" r:id="rId390" display="https://www.ebi.ac.uk/ena/browser/view/SRR3173375" xr:uid="{626793A1-E947-47A9-BFF7-678BEB1334B7}"/>
    <hyperlink ref="H557" r:id="rId391" display="https://www.ebi.ac.uk/ena/browser/view/SRR3173379" xr:uid="{ED245958-0FCE-4397-A80B-4EC399F1C1F6}"/>
    <hyperlink ref="H558" r:id="rId392" display="https://www.ebi.ac.uk/ena/browser/view/SRR3173377" xr:uid="{29A611E7-49C3-4A83-8727-6AA9B86660C5}"/>
    <hyperlink ref="H559" r:id="rId393" display="https://www.ebi.ac.uk/ena/browser/view/SRR3173378" xr:uid="{0F1AA78F-AE21-4968-BD87-D3D924A12DCE}"/>
    <hyperlink ref="H560" r:id="rId394" display="https://www.ebi.ac.uk/ena/browser/view/SRR3606562" xr:uid="{73A1622C-F186-417A-82FA-32546406DF1F}"/>
    <hyperlink ref="H561" r:id="rId395" display="https://www.ebi.ac.uk/ena/browser/view/SRR8261130" xr:uid="{050CA2F1-1AC9-4CB2-A820-4B7AE387723F}"/>
    <hyperlink ref="H562" r:id="rId396" display="https://www.ebi.ac.uk/ena/browser/view/SRR5380200" xr:uid="{FCAE6F8A-94B2-4CFA-97C8-6853A23C7710}"/>
    <hyperlink ref="H564" r:id="rId397" display="https://www.ebi.ac.uk/ena/browser/view/SRR3945584" xr:uid="{A9435F87-46F4-44B6-B22F-4DE3992D4324}"/>
    <hyperlink ref="H565" r:id="rId398" display="https://www.ebi.ac.uk/ena/browser/view/SRR1610011" xr:uid="{D606FA8F-CA84-4D70-B945-CBEFD6F9F3F7}"/>
    <hyperlink ref="H566" r:id="rId399" display="https://www.ebi.ac.uk/ena/browser/view/SRR5817944" xr:uid="{114928EE-EE07-458F-9B08-6394250A2D22}"/>
    <hyperlink ref="H567" r:id="rId400" display="https://www.ebi.ac.uk/ena/browser/view/SRR5985678" xr:uid="{1116EDD6-1199-4CE1-9EC4-5B478D8CF28D}"/>
    <hyperlink ref="H568" r:id="rId401" display="https://www.ebi.ac.uk/ena/browser/view/SRR6208260" xr:uid="{6A5684C3-513E-4433-AB87-ACEBEF979608}"/>
    <hyperlink ref="H569" r:id="rId402" display="https://www.ebi.ac.uk/ena/browser/view/SRR1812795" xr:uid="{99A93F31-AB4E-4337-9016-95BC35CBBA3A}"/>
    <hyperlink ref="H570" r:id="rId403" display="https://www.ebi.ac.uk/ena/browser/view/SRR1182221" xr:uid="{F5152FDB-B427-4472-A50B-953F67EDA20B}"/>
    <hyperlink ref="H572" r:id="rId404" display="https://www.ebi.ac.uk/ena/browser/view/SRR1187440" xr:uid="{DFA8BE7C-9BF6-47D6-B7E1-1FD671BA711D}"/>
    <hyperlink ref="H573" r:id="rId405" display="https://www.ebi.ac.uk/ena/browser/view/SRR1187420" xr:uid="{13E617EA-5775-46D5-AE4C-2D59E544AF25}"/>
    <hyperlink ref="H574" r:id="rId406" display="https://www.ebi.ac.uk/ena/browser/view/SRR3173368" xr:uid="{D8672FE8-6507-49A4-BCBB-50A6979180ED}"/>
    <hyperlink ref="H575" r:id="rId407" display="https://www.ebi.ac.uk/ena/browser/view/SRR3181837" xr:uid="{BEAB69B5-2B40-43D8-BF30-C7C632EE2DDA}"/>
    <hyperlink ref="H577" r:id="rId408" display="https://www.ebi.ac.uk/ena/browser/view/SRR3930180" xr:uid="{D95F81D0-2AF1-4511-8907-E2683002C637}"/>
    <hyperlink ref="H578" r:id="rId409" display="https://www.ebi.ac.uk/ena/browser/view/SRR3930183" xr:uid="{51B55F71-6447-420D-B05B-D7CC982B652F}"/>
    <hyperlink ref="H579" r:id="rId410" display="https://www.ebi.ac.uk/ena/browser/view/SRR1016596" xr:uid="{D12FF7B7-1843-4B0D-83ED-FDFE3ED8C52D}"/>
    <hyperlink ref="H580" r:id="rId411" display="https://www.ebi.ac.uk/ena/browser/view/SRR5342838" xr:uid="{0FFDE90E-E27B-460D-A95E-0EA427755432}"/>
    <hyperlink ref="H581" r:id="rId412" display="https://www.ebi.ac.uk/ena/browser/view/SRR5378782" xr:uid="{35D80707-2466-430F-8C0D-3571A32E6EA4}"/>
    <hyperlink ref="H582" r:id="rId413" display="https://www.ebi.ac.uk/ena/browser/view/SRR1610013" xr:uid="{0585334A-7A2D-4E4A-84F7-6E885C7CCCA7}"/>
    <hyperlink ref="H583" r:id="rId414" display="https://www.ebi.ac.uk/ena/browser/view/SRR6288265" xr:uid="{3E61512B-0076-47B3-9FE6-34D002FE315D}"/>
    <hyperlink ref="H584" r:id="rId415" display="https://www.ebi.ac.uk/ena/browser/view/SRR6304923" xr:uid="{B330190E-9A39-4F20-AB1F-E4A649B2533C}"/>
    <hyperlink ref="H586" r:id="rId416" display="https://www.ebi.ac.uk/ena/browser/view/SRR8235627" xr:uid="{52C5BC3E-5EBF-4A43-9323-20C579F28581}"/>
    <hyperlink ref="H587" r:id="rId417" display="https://www.ebi.ac.uk/ena/browser/view/SRR1181535" xr:uid="{603A055A-3CF1-48A6-90C1-E9AC21D2056A}"/>
    <hyperlink ref="H588" r:id="rId418" display="https://www.ebi.ac.uk/ena/browser/view/SRR1220774" xr:uid="{3EF63049-83FA-45BC-BCA2-52856AA83D0D}"/>
    <hyperlink ref="H589" r:id="rId419" display="https://www.ebi.ac.uk/ena/browser/view/SRR3181838" xr:uid="{30D7513B-7EE7-464B-87A1-08AAA7687C8A}"/>
    <hyperlink ref="H590" r:id="rId420" display="https://www.ebi.ac.uk/ena/browser/view/SRR3181838" xr:uid="{0145CC99-E570-4F9A-A110-AD2F0B600931}"/>
    <hyperlink ref="H591" r:id="rId421" display="https://www.ebi.ac.uk/ena/browser/view/SRR3659466" xr:uid="{0653786B-2000-4790-AEFA-748DB4356BC8}"/>
    <hyperlink ref="H592" r:id="rId422" display="https://www.ebi.ac.uk/ena/browser/view/SRR4098792" xr:uid="{6E377DD1-DD96-4AB2-94B4-D5A715D548D8}"/>
    <hyperlink ref="H593" r:id="rId423" display="https://www.ebi.ac.uk/ena/browser/view/SRR1509585" xr:uid="{44940EF3-F84F-48D0-BB87-73FB0863B59F}"/>
    <hyperlink ref="H594" r:id="rId424" display="https://www.ebi.ac.uk/ena/browser/view/SRR5341555" xr:uid="{304911D1-E1F1-4FE6-8162-2C8C758062A5}"/>
    <hyperlink ref="H595" r:id="rId425" display="https://www.ebi.ac.uk/ena/browser/view/SRR1575054" xr:uid="{27399491-DAA9-4707-BC5C-885C35BDE1A7}"/>
    <hyperlink ref="H596" r:id="rId426" display="https://www.ebi.ac.uk/ena/browser/view/SRR5486791" xr:uid="{BAC8D689-CF8A-4833-8DF9-27639A4A1AB8}"/>
    <hyperlink ref="H597" r:id="rId427" display="https://www.ebi.ac.uk/ena/browser/view/SRR1610006" xr:uid="{DF7A07DD-5938-48DF-9017-C4C1E6D2277E}"/>
    <hyperlink ref="H598" r:id="rId428" display="https://www.ebi.ac.uk/ena/browser/view/SRR5667286" xr:uid="{F6BBBE0B-8E26-409F-90E6-E322917A214A}"/>
    <hyperlink ref="H599" r:id="rId429" display="https://www.ebi.ac.uk/ena/browser/view/SRR5811621" xr:uid="{7D7D5E17-751E-4DC9-90F0-D185787660B1}"/>
    <hyperlink ref="H600" r:id="rId430" display="https://www.ebi.ac.uk/ena/browser/view/SRR6288283" xr:uid="{70AFA892-A5A5-413E-9C2A-56EBE52BAE46}"/>
    <hyperlink ref="H601" r:id="rId431" display="https://www.ebi.ac.uk/ena/browser/view/SRR6304922" xr:uid="{6A226DF8-1CC2-4536-84D4-8298815C879B}"/>
    <hyperlink ref="H602" r:id="rId432" display="https://www.ebi.ac.uk/ena/browser/view/SRR6321747" xr:uid="{20306489-F026-4A12-8092-344686CDD06F}"/>
    <hyperlink ref="H603" r:id="rId433" display="https://www.ebi.ac.uk/ena/browser/view/SRR6436646" xr:uid="{5EA49757-9A52-4D5E-A97E-2C2D0AC896C6}"/>
    <hyperlink ref="H604" r:id="rId434" display="https://www.ebi.ac.uk/ena/browser/view/SRR6475362" xr:uid="{F3EF7084-C432-4CCF-AA1B-71E11003CFCA}"/>
    <hyperlink ref="H606" r:id="rId435" display="https://www.ebi.ac.uk/ena/browser/view/SRR5378819" xr:uid="{EB56DEC8-E549-48CD-8475-068A1BBB00B1}"/>
    <hyperlink ref="H607" r:id="rId436" display="https://www.ebi.ac.uk/ena/browser/view/SRR955387" xr:uid="{BADC00FA-E5A8-4EB5-AD26-8D9D244E6058}"/>
    <hyperlink ref="H608" r:id="rId437" display="https://www.ebi.ac.uk/ena/browser/view/SRR1068583" xr:uid="{B866A3EB-0872-4057-BD28-A3AD6FC1B186}"/>
    <hyperlink ref="H609" r:id="rId438" display="https://www.ebi.ac.uk/ena/browser/view/SRR1068561" xr:uid="{92C590EE-DC25-4C1A-BD3B-0049F7A5C411}"/>
    <hyperlink ref="H610" r:id="rId439" display="https://www.ebi.ac.uk/ena/browser/view/SRR8187229" xr:uid="{96C75242-98C0-46AA-820F-B3A7DC1D9BFB}"/>
    <hyperlink ref="H611" r:id="rId440" display="https://www.ebi.ac.uk/ena/browser/view/SRR8187276" xr:uid="{145AB793-F650-4104-A90E-4BF5A8CAC480}"/>
    <hyperlink ref="H612" r:id="rId441" display="https://www.ebi.ac.uk/ena/browser/view/SRR8216395" xr:uid="{BC7F6C90-9609-4E86-B12A-E072DCC427BA}"/>
    <hyperlink ref="H613" r:id="rId442" display="https://www.ebi.ac.uk/ena/browser/view/SRR8216403" xr:uid="{0E682463-44E5-4FA0-B3FE-3F283915E42A}"/>
    <hyperlink ref="H614" r:id="rId443" display="https://www.ebi.ac.uk/ena/browser/view/SRR8261009" xr:uid="{5CD61036-7F8F-490F-AAD4-ECA14C1FEBA8}"/>
    <hyperlink ref="H615" r:id="rId444" display="https://www.ebi.ac.uk/ena/browser/view/SRR955385" xr:uid="{8B1C4CEB-4AD2-40EF-B489-946F3FFDD186}"/>
    <hyperlink ref="H616" r:id="rId445" display="https://www.ebi.ac.uk/ena/browser/view/SRR1763800" xr:uid="{394166CB-C105-4297-86F2-F31D9C57D96A}"/>
    <hyperlink ref="H617" r:id="rId446" display="https://www.ebi.ac.uk/ena/browser/view/SRR2848806" xr:uid="{6BE69E11-E56A-44AC-B73F-69B64ABFEED9}"/>
    <hyperlink ref="H618" r:id="rId447" display="https://www.ebi.ac.uk/ena/browser/view/SRR7819951" xr:uid="{08B49012-5C5A-4578-8BD4-8CB3B3BBC87D}"/>
    <hyperlink ref="H619" r:id="rId448" display="https://www.ebi.ac.uk/ena/browser/view/SRR7819949" xr:uid="{FF007A47-A393-4309-9E7A-17ECB6472F21}"/>
    <hyperlink ref="H620" r:id="rId449" display="https://www.ebi.ac.uk/ena/browser/view/SRR7819950" xr:uid="{5C8E8647-B4BA-4866-A495-07D65AA9B36F}"/>
    <hyperlink ref="H623" r:id="rId450" display="https://www.ebi.ac.uk/ena/browser/view/SRR8235343" xr:uid="{75092405-E356-4EAE-95FD-31C92C6EC3C5}"/>
    <hyperlink ref="H624" r:id="rId451" display="https://www.ebi.ac.uk/ena/browser/view/SRR3606563" xr:uid="{BE77CF84-0512-49E3-BA61-221A975E949A}"/>
    <hyperlink ref="I625" r:id="rId452" display="https://www.ebi.ac.uk/ena/browser/view/GCA_003703705.1" xr:uid="{F97E0C6B-704A-4834-853D-FB1470F60F82}"/>
    <hyperlink ref="I626" r:id="rId453" display="https://www.ebi.ac.uk/ena/browser/view/GCA_003703655.1" xr:uid="{CF01CC45-5704-4332-8FE5-79B8DFCB8B13}"/>
    <hyperlink ref="H629" r:id="rId454" display="https://www.ebi.ac.uk/ena/browser/view/SRR6476763" xr:uid="{7EBE1929-6883-49DB-B0F9-0477E75C9EE3}"/>
    <hyperlink ref="H630" r:id="rId455" display="https://www.ebi.ac.uk/ena/browser/view/SRR5184994" xr:uid="{7D007471-C20C-4D97-8A82-752A2F9A7A22}"/>
    <hyperlink ref="H634" r:id="rId456" display="https://www.ebi.ac.uk/ena/browser/view/SRR7525562" xr:uid="{E6ECAB63-9A7F-4AC6-83CC-8F974B78E94D}"/>
    <hyperlink ref="H635" r:id="rId457" display="https://www.ebi.ac.uk/ena/browser/view/SRR7702428" xr:uid="{7657DF47-0C2F-4D2B-BE75-057B71DB8D45}"/>
    <hyperlink ref="H636" r:id="rId458" display="https://www.ebi.ac.uk/ena/browser/view/SRR1378347" xr:uid="{2E3F43C8-6C1A-4439-84DD-5EE107F2A32C}"/>
    <hyperlink ref="H637" r:id="rId459" display="https://www.ebi.ac.uk/ena/browser/view/SRR1378351" xr:uid="{7803FA85-58B5-475F-B140-1EAE23D770EA}"/>
    <hyperlink ref="H638" r:id="rId460" display="https://www.ebi.ac.uk/ena/browser/view/SRR7702426" xr:uid="{CE0E2230-9697-4DAD-9038-B9A71997F3D6}"/>
    <hyperlink ref="H639" r:id="rId461" display="https://www.ebi.ac.uk/ena/browser/view/SRR1378353" xr:uid="{35D5A152-1ABC-4DC2-8BBC-DBA9850D85D1}"/>
    <hyperlink ref="H640" r:id="rId462" display="https://www.ebi.ac.uk/ena/browser/view/SRR7702537" xr:uid="{2A4AC45B-D9BE-4B51-8587-D1980AF24955}"/>
    <hyperlink ref="H641" r:id="rId463" display="https://www.ebi.ac.uk/ena/browser/view/SRR7702432" xr:uid="{623A7A5E-C240-49B5-9E2A-7A1603400ED5}"/>
    <hyperlink ref="H642" r:id="rId464" display="https://www.ebi.ac.uk/ena/browser/view/SRR1378358" xr:uid="{AE31D3EA-9199-490D-B2F0-716AF0348E27}"/>
    <hyperlink ref="H643" r:id="rId465" display="https://www.ebi.ac.uk/ena/browser/view/SRR1449928" xr:uid="{43AFD0A4-BF31-49F7-A570-C763D53C0CFB}"/>
    <hyperlink ref="H645" r:id="rId466" display="https://www.ebi.ac.uk/ena/browser/view/SRR7702439" xr:uid="{FBEEFD53-ECEC-4AB4-B8C3-2197C1878545}"/>
    <hyperlink ref="H646" r:id="rId467" display="https://www.ebi.ac.uk/ena/browser/view/SRR7758255" xr:uid="{BDA0FAFA-DEA1-4230-B292-0A48C7568485}"/>
    <hyperlink ref="H648" r:id="rId468" display="https://www.ebi.ac.uk/ena/browser/view/SRR2924603" xr:uid="{C6F26F38-15F4-406E-B6F0-6E666A6E2A57}"/>
    <hyperlink ref="H649" r:id="rId469" display="https://www.ebi.ac.uk/ena/browser/view/SRR2924601" xr:uid="{C6F44380-C981-4348-9090-E352BD76C921}"/>
    <hyperlink ref="H651" r:id="rId470" display="https://www.ebi.ac.uk/ena/browser/view/SRR3395016" xr:uid="{8A294A5F-D61F-49C6-8278-FC4084269BA7}"/>
    <hyperlink ref="H652" r:id="rId471" display="https://www.ebi.ac.uk/ena/browser/view/SRR2924557" xr:uid="{F061C8E5-5853-4F05-AC16-B0AC37262524}"/>
    <hyperlink ref="H653" r:id="rId472" display="https://www.ebi.ac.uk/ena/browser/view/SRR2924593" xr:uid="{1B071D80-B978-4262-8000-C13443A1CA56}"/>
    <hyperlink ref="H654" r:id="rId473" display="https://www.ebi.ac.uk/ena/browser/view/SRR1805508" xr:uid="{24112556-09E3-40CF-973D-BFED2C8E3918}"/>
    <hyperlink ref="I655" r:id="rId474" display="https://www.ebi.ac.uk/ena/browser/view/GCA_003587625.1" xr:uid="{4779CD14-5DC1-44E9-AC32-4BE35A67E89E}"/>
    <hyperlink ref="I656" r:id="rId475" display="https://www.ebi.ac.uk/ena/browser/view/GCA_003587115.1" xr:uid="{363BADCC-99A0-457B-9D25-C4479547CAB5}"/>
    <hyperlink ref="I657" r:id="rId476" display="https://www.ebi.ac.uk/ena/browser/view/GCA_003588965.1" xr:uid="{CD1CC94A-4EFB-4A80-B178-CB89B8674372}"/>
    <hyperlink ref="I658" r:id="rId477" display="https://www.ebi.ac.uk/ena/browser/view/GCA_003589105.1" xr:uid="{93EA7F40-A13E-41F0-9543-DB113A5A909C}"/>
    <hyperlink ref="I659" r:id="rId478" display="https://www.ebi.ac.uk/ena/browser/view/GCA_003587265.1" xr:uid="{D430882A-0A44-42FA-9162-F312FB82C9EE}"/>
    <hyperlink ref="I660" r:id="rId479" display="https://www.ebi.ac.uk/ena/browser/view/GCA_003191505.1" xr:uid="{A52D555B-3D39-46A4-B66F-EC3282E20233}"/>
    <hyperlink ref="I661" r:id="rId480" display="https://www.ebi.ac.uk/ena/browser/view/GCA_003191465.1" xr:uid="{7980FC83-9B11-4E77-8909-EBCDF5C51500}"/>
    <hyperlink ref="I662" r:id="rId481" display="https://www.ebi.ac.uk/ena/browser/view/GCA_003191265.1" xr:uid="{8477C047-C42D-4F9C-9E1E-9D4CB4A79731}"/>
    <hyperlink ref="I663" r:id="rId482" display="https://www.ebi.ac.uk/ena/browser/view/GCA_003191065.1" xr:uid="{60255452-7008-42C7-A5CC-FCC238F66FF2}"/>
    <hyperlink ref="I664" r:id="rId483" display="https://www.ebi.ac.uk/ena/browser/view/GCA_003190725.1" xr:uid="{487D382A-69EE-4754-B836-B4FBFBDD7AED}"/>
    <hyperlink ref="I665" r:id="rId484" display="https://www.ebi.ac.uk/ena/browser/view/GCA_003190395.1" xr:uid="{1E43A697-48DC-4898-9758-9060B77AA210}"/>
    <hyperlink ref="I666" r:id="rId485" display="https://www.ebi.ac.uk/ena/browser/view/GCA_003189465.1" xr:uid="{C3B2BFC8-D68C-47DC-8EEE-FE4E021F1A8E}"/>
    <hyperlink ref="I667" r:id="rId486" display="https://www.ebi.ac.uk/ena/browser/view/GCA_003187805.1" xr:uid="{00392150-180A-42D5-A35C-43BB3707F336}"/>
    <hyperlink ref="I668" r:id="rId487" display="https://www.ebi.ac.uk/ena/browser/view/GCA_003187115.1" xr:uid="{FD7ABBE3-01C1-4993-8148-13EF5A142B01}"/>
    <hyperlink ref="I670" r:id="rId488" display="https://www.ebi.ac.uk/ena/browser/view/GCA_001465135.1" xr:uid="{F5CFB405-25F3-4288-9B3D-C7BD2D3BCE72}"/>
    <hyperlink ref="I671" r:id="rId489" display="https://www.ebi.ac.uk/ena/browser/view/GCA_001465135.2" xr:uid="{565688E9-D4F4-407F-9BC4-0C4790913BF6}"/>
    <hyperlink ref="H672" r:id="rId490" display="https://www.ebi.ac.uk/ena/browser/view/SRR5084468" xr:uid="{FF9310FE-E1D7-4315-B27B-FCAD19C7A127}"/>
    <hyperlink ref="I674" r:id="rId491" display="https://www.ebi.ac.uk/ena/browser/view/GCA_002524915.1" xr:uid="{84A4BEBA-4B97-4B58-BF0C-09D6273BD0F1}"/>
    <hyperlink ref="H675" r:id="rId492" display="https://www.ebi.ac.uk/ena/browser/view/SRR3168987" xr:uid="{E97F9E0E-A517-400E-897D-C8A661725CDD}"/>
    <hyperlink ref="H676" r:id="rId493" display="https://www.ebi.ac.uk/ena/browser/view/SRR5061790" xr:uid="{F26D5EDC-12A8-4DD1-9341-265E539345BA}"/>
    <hyperlink ref="H677" r:id="rId494" display="https://www.ebi.ac.uk/ena/browser/view/SRR3215375" xr:uid="{06FAA0FE-7CA9-4DBE-A0FD-A963FAA8D7A4}"/>
    <hyperlink ref="H678" r:id="rId495" display="https://www.ebi.ac.uk/ena/browser/view/SRR3215369" xr:uid="{9B2922AE-A53F-47C8-9CAF-3D3A9605447A}"/>
    <hyperlink ref="H679" r:id="rId496" display="https://www.ebi.ac.uk/ena/browser/view/SRR3215365" xr:uid="{55FBBC26-C1DE-43BC-BD2E-7226B64C3EE0}"/>
    <hyperlink ref="H680" r:id="rId497" display="https://www.ebi.ac.uk/ena/browser/view/SRR3215364" xr:uid="{B515A49C-C495-454E-834E-DA47125551B2}"/>
    <hyperlink ref="H681" r:id="rId498" display="https://www.ebi.ac.uk/ena/browser/view/SRR3215351" xr:uid="{0D1EE477-5A7E-43CB-BD63-FB8020EDF3B3}"/>
    <hyperlink ref="H682" r:id="rId499" display="https://www.ebi.ac.uk/ena/browser/view/SRR3215349" xr:uid="{81E26C6A-E091-4804-933D-F141BB9AB9C0}"/>
    <hyperlink ref="H683" r:id="rId500" display="https://www.ebi.ac.uk/ena/browser/view/SRR3345928" xr:uid="{6C34B823-2719-464F-A153-40065ACEB529}"/>
    <hyperlink ref="H684" r:id="rId501" display="https://www.ebi.ac.uk/ena/browser/view/SRR3345918" xr:uid="{644AAF83-D65E-49C5-93F6-2F4C89422C0D}"/>
    <hyperlink ref="H685" r:id="rId502" display="https://www.ebi.ac.uk/ena/browser/view/SRR3345906" xr:uid="{A4125103-3060-44D9-B3C2-D5E8B4347F8A}"/>
    <hyperlink ref="H686" r:id="rId503" display="https://www.ebi.ac.uk/ena/browser/view/SRR3345876" xr:uid="{3FE06FE5-260F-4ED1-A0B3-2437A83778FB}"/>
    <hyperlink ref="H687" r:id="rId504" display="https://www.ebi.ac.uk/ena/browser/view/SRR3345865" xr:uid="{5553AFBB-C524-4C86-8B61-45B8335221F4}"/>
    <hyperlink ref="H688" r:id="rId505" display="https://www.ebi.ac.uk/ena/browser/view/SRR3215346" xr:uid="{288A3B70-EB8A-4309-81C7-F1A255BC8DBF}"/>
    <hyperlink ref="H689" r:id="rId506" display="https://www.ebi.ac.uk/ena/browser/view/SRR3345855" xr:uid="{499ABCDA-4B31-4E5C-A460-581D60848B72}"/>
    <hyperlink ref="H690" r:id="rId507" display="https://www.ebi.ac.uk/ena/browser/view/SRR3345818" xr:uid="{604CE6E8-4D05-48E4-837A-1AF2EEA1EA6D}"/>
    <hyperlink ref="H691" r:id="rId508" display="https://www.ebi.ac.uk/ena/browser/view/SRR3345686" xr:uid="{6413327C-80C8-4BE0-851A-50C41BE35C81}"/>
    <hyperlink ref="H692" r:id="rId509" display="https://www.ebi.ac.uk/ena/browser/view/SRR3345539" xr:uid="{19DF1502-9BB8-44AD-93EA-7B1BB45EC31B}"/>
    <hyperlink ref="H693" r:id="rId510" display="https://www.ebi.ac.uk/ena/browser/view/SRR3345538" xr:uid="{F463AEA1-071A-482F-8C66-6769A63D9377}"/>
    <hyperlink ref="H694" r:id="rId511" display="https://www.ebi.ac.uk/ena/browser/view/SRR5084473" xr:uid="{C1F71144-0C5F-4C3F-9302-531B47EBAF56}"/>
    <hyperlink ref="H698" r:id="rId512" display="https://www.ebi.ac.uk/ena/browser/view/SRR5084469" xr:uid="{EB48B51B-23DA-4982-AB07-B63F7CAD2157}"/>
    <hyperlink ref="H700" r:id="rId513" display="https://www.ebi.ac.uk/ena/browser/view/SRR3391843" xr:uid="{1F232203-F606-4DBC-8920-1A927C000A8D}"/>
    <hyperlink ref="H701" r:id="rId514" display="https://www.ebi.ac.uk/ena/browser/view/SRR3391877" xr:uid="{F2780D50-DE46-4FC4-A004-67088915CB92}"/>
    <hyperlink ref="H702" r:id="rId515" display="https://www.ebi.ac.uk/ena/browser/view/SRR3391886" xr:uid="{819E6549-FBDA-4652-B441-30683C6A716D}"/>
    <hyperlink ref="H703" r:id="rId516" display="https://www.ebi.ac.uk/ena/browser/view/SRR3169084" xr:uid="{61B4F840-5C79-4EE3-A969-5F90990223E0}"/>
    <hyperlink ref="H704" r:id="rId517" display="https://www.ebi.ac.uk/ena/browser/view/SRR5061760" xr:uid="{DE00015F-BF00-4F69-9E73-C15EC2CFB4B1}"/>
    <hyperlink ref="H713" r:id="rId518" display="https://www.ebi.ac.uk/ena/browser/view/SRR5085096" xr:uid="{E04BF8E0-862E-47A4-B88F-DE17471201B8}"/>
    <hyperlink ref="H714" r:id="rId519" display="https://www.ebi.ac.uk/ena/browser/view/SRR5085024" xr:uid="{F983E51D-C68A-4ED4-8D83-DF111136DE3F}"/>
    <hyperlink ref="H715" r:id="rId520" display="https://www.ebi.ac.uk/ena/browser/view/SRR5912802" xr:uid="{114F1B37-5867-450E-BD30-902619D8CC39}"/>
    <hyperlink ref="H716" r:id="rId521" display="https://www.ebi.ac.uk/ena/browser/view/SRR5084556" xr:uid="{1F4C1C8E-2BF6-46DD-B6D7-2EC710B86418}"/>
    <hyperlink ref="H717" r:id="rId522" display="https://www.ebi.ac.uk/ena/browser/view/SRR5084482" xr:uid="{05332B5A-ACBB-4CDC-A491-7C4DE1486298}"/>
    <hyperlink ref="H719" r:id="rId523" display="https://www.ebi.ac.uk/ena/browser/view/SRR5084481" xr:uid="{E69D25D4-9EDD-495D-AE8B-50BEF818C92C}"/>
    <hyperlink ref="H723" r:id="rId524" display="https://www.ebi.ac.uk/ena/browser/view/SRR3215348" xr:uid="{140B2002-B6DA-42ED-967F-3D6EC40C0B19}"/>
    <hyperlink ref="H724" r:id="rId525" display="https://www.ebi.ac.uk/ena/browser/view/SRR3345929" xr:uid="{07770218-1FE4-4F60-B8E1-BAED97303D0F}"/>
    <hyperlink ref="H725" r:id="rId526" display="https://www.ebi.ac.uk/ena/browser/view/SRR3345926" xr:uid="{5C68195A-DC41-4452-9C93-7CB3D2F71550}"/>
    <hyperlink ref="I726" r:id="rId527" display="https://www.ebi.ac.uk/ena/browser/view/GCA_001342195.1" xr:uid="{DCAFA607-8AA7-48E7-B823-C4BF6F932C19}"/>
    <hyperlink ref="I727" r:id="rId528" display="https://www.ebi.ac.uk/ena/browser/view/GCA_001342195.2" xr:uid="{B2A26CEA-B338-4F69-8163-FE640AB01476}"/>
    <hyperlink ref="I728" r:id="rId529" display="https://www.ebi.ac.uk/ena/browser/view/GCA_001317555.1" xr:uid="{D6CE084C-4C0A-49CA-ABBE-701CB7C88E29}"/>
    <hyperlink ref="I729" r:id="rId530" display="https://www.ebi.ac.uk/ena/browser/view/GCA_001317555.2" xr:uid="{791C9108-A1EB-46CC-8AEF-EB9105FB04F0}"/>
    <hyperlink ref="H730" r:id="rId531" display="https://www.ebi.ac.uk/ena/browser/view/SRR1805602" xr:uid="{4C695921-E64E-4F59-8E57-B836491B07AF}"/>
    <hyperlink ref="H731" r:id="rId532" display="https://www.ebi.ac.uk/ena/browser/view/SRR1783164" xr:uid="{4287A5A2-5CAB-4D70-8AB9-F20487CD79D8}"/>
    <hyperlink ref="H732" r:id="rId533" display="https://www.ebi.ac.uk/ena/browser/view/SRR1783170" xr:uid="{1EF80B6D-1908-4FF4-8C06-95C9D713E45E}"/>
    <hyperlink ref="H733" r:id="rId534" display="https://www.ebi.ac.uk/ena/browser/view/SRR1783208" xr:uid="{242D625E-27E4-4ABF-BEFA-5EB858FE020A}"/>
    <hyperlink ref="H734" r:id="rId535" display="https://www.ebi.ac.uk/ena/browser/view/SRR1767752" xr:uid="{EB23AD6E-909E-4029-8D8B-2BE9F311A232}"/>
    <hyperlink ref="H735" r:id="rId536" display="https://www.ebi.ac.uk/ena/browser/view/SRR1767759" xr:uid="{B4E7EB88-8505-43CE-81A0-FEEA10589356}"/>
    <hyperlink ref="H736" r:id="rId537" display="https://www.ebi.ac.uk/ena/browser/view/SRR1767782" xr:uid="{53D300EF-225F-4263-91E1-B4009603853B}"/>
    <hyperlink ref="H737" r:id="rId538" display="https://www.ebi.ac.uk/ena/browser/view/SRR1767818" xr:uid="{B3931038-2F36-41DC-B294-E99D0FB54111}"/>
    <hyperlink ref="H738" r:id="rId539" display="https://www.ebi.ac.uk/ena/browser/view/SRR1767827" xr:uid="{3A67A70A-EF37-4F58-887A-998303430535}"/>
    <hyperlink ref="H739" r:id="rId540" display="https://www.ebi.ac.uk/ena/browser/view/SRR1767835" xr:uid="{6EE8B17B-A65D-44C5-BEFC-D5184AC4790B}"/>
    <hyperlink ref="H740" r:id="rId541" display="https://www.ebi.ac.uk/ena/browser/view/SRR1783158" xr:uid="{559DEE26-5B03-43D9-9CAC-670597E3ED7E}"/>
    <hyperlink ref="I741" r:id="rId542" display="https://www.ebi.ac.uk/ena/browser/view/GCA_001658155.1" xr:uid="{E16810AF-443E-4C33-AAC3-92E1208B6D20}"/>
    <hyperlink ref="I742" r:id="rId543" display="https://www.ebi.ac.uk/ena/browser/view/GCA_001658145.1" xr:uid="{00E86E9A-9947-4D70-8836-E2DA6BCF85CD}"/>
    <hyperlink ref="I743" r:id="rId544" display="https://www.ebi.ac.uk/ena/browser/view/GCA_001658225.1" xr:uid="{FD095379-312B-4395-97E7-E0394F41EBD5}"/>
    <hyperlink ref="I744" r:id="rId545" display="https://www.ebi.ac.uk/ena/browser/view/GCA_001658235.1" xr:uid="{8BD56AED-AE0F-441B-A968-FC910AB43DA4}"/>
    <hyperlink ref="I745" r:id="rId546" display="https://www.ebi.ac.uk/ena/browser/view/GCA_001658255.1" xr:uid="{6EB8AB98-8F36-4F14-94EE-4500B09209C5}"/>
    <hyperlink ref="I746" r:id="rId547" display="https://www.ebi.ac.uk/ena/browser/view/GCA_001658265.1" xr:uid="{7155984A-2E27-4E43-A5A0-7B200D3C24D4}"/>
    <hyperlink ref="I747" r:id="rId548" display="https://www.ebi.ac.uk/ena/browser/view/GCA_001658305.1" xr:uid="{1ECF756D-42DD-45C6-9215-B13549BBD939}"/>
    <hyperlink ref="I748" r:id="rId549" display="https://www.ebi.ac.uk/ena/browser/view/GCA_001463975.1" xr:uid="{491717D0-0045-494C-A792-15BD5A58BE5C}"/>
    <hyperlink ref="H749" r:id="rId550" display="https://www.ebi.ac.uk/ena/browser/view/SRR1283973" xr:uid="{2CE88FE0-A298-4AF7-86A4-A52DEFCB4194}"/>
    <hyperlink ref="H750" r:id="rId551" display="https://www.ebi.ac.uk/ena/browser/view/SRR1283975" xr:uid="{0F00A302-AACF-4963-A5C7-7BB364C6CF67}"/>
    <hyperlink ref="I751" r:id="rId552" display="https://www.ebi.ac.uk/ena/browser/view/GCA_000585755.1" xr:uid="{3ADAEAF1-F7E5-477A-9C19-4BDDFFE5C7CA}"/>
    <hyperlink ref="I752" r:id="rId553" display="https://www.ebi.ac.uk/ena/browser/view/GCA_000585775.1" xr:uid="{1061511E-D212-4CDE-8321-66D2B8F3AE71}"/>
    <hyperlink ref="I753" r:id="rId554" display="https://www.ebi.ac.uk/ena/browser/view/GCA_000585795.1" xr:uid="{949E1004-7D9E-4EF6-A33D-12938BC28140}"/>
    <hyperlink ref="I754" r:id="rId555" display="https://www.ebi.ac.uk/ena/browser/view/GCA_000585815.1" xr:uid="{CCF30795-13CB-4603-A9D0-69A45DBEAB55}"/>
    <hyperlink ref="I755" r:id="rId556" display="https://www.ebi.ac.uk/ena/browser/view/GCA_000585835.1" xr:uid="{DC80D488-1FEF-43EE-AB99-11FCFDC77619}"/>
  </hyperlinks>
  <pageMargins left="0.7" right="0.7" top="0.75" bottom="0.75" header="0.3" footer="0.3"/>
  <tableParts count="1">
    <tablePart r:id="rId55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691F6-51E9-4DE7-9EA8-AF7F876A20BB}">
  <dimension ref="A1:BC726"/>
  <sheetViews>
    <sheetView workbookViewId="0">
      <selection activeCell="AB5" sqref="AB5"/>
    </sheetView>
  </sheetViews>
  <sheetFormatPr defaultRowHeight="14.4" x14ac:dyDescent="0.3"/>
  <cols>
    <col min="1" max="1" width="11.6640625" bestFit="1" customWidth="1"/>
    <col min="2" max="2" width="11" bestFit="1" customWidth="1"/>
    <col min="3" max="3" width="23.5546875" bestFit="1" customWidth="1"/>
    <col min="4" max="4" width="7.5546875" bestFit="1" customWidth="1"/>
    <col min="5" max="5" width="40.5546875" bestFit="1" customWidth="1"/>
    <col min="6" max="6" width="13.6640625" bestFit="1" customWidth="1"/>
    <col min="7" max="7" width="14.44140625" bestFit="1" customWidth="1"/>
    <col min="8" max="8" width="13.6640625" bestFit="1" customWidth="1"/>
    <col min="9" max="9" width="22.109375" bestFit="1" customWidth="1"/>
    <col min="10" max="10" width="16.6640625" bestFit="1" customWidth="1"/>
    <col min="11" max="11" width="177.5546875" bestFit="1" customWidth="1"/>
    <col min="12" max="12" width="21" bestFit="1" customWidth="1"/>
    <col min="13" max="13" width="18.109375" bestFit="1" customWidth="1"/>
    <col min="14" max="14" width="26.33203125" bestFit="1" customWidth="1"/>
    <col min="15" max="15" width="23.6640625" bestFit="1" customWidth="1"/>
    <col min="16" max="16" width="22.44140625" bestFit="1" customWidth="1"/>
    <col min="17" max="17" width="80.88671875" bestFit="1" customWidth="1"/>
    <col min="18" max="18" width="22.88671875" bestFit="1" customWidth="1"/>
    <col min="19" max="19" width="16.88671875" bestFit="1" customWidth="1"/>
    <col min="20" max="20" width="16.109375" bestFit="1" customWidth="1"/>
    <col min="21" max="21" width="10.33203125" bestFit="1" customWidth="1"/>
    <col min="22" max="22" width="16.88671875" style="16" bestFit="1" customWidth="1"/>
    <col min="23" max="23" width="16.109375" style="16" bestFit="1" customWidth="1"/>
    <col min="24" max="24" width="10.33203125" bestFit="1" customWidth="1"/>
    <col min="25" max="25" width="14" bestFit="1" customWidth="1"/>
    <col min="26" max="26" width="22.6640625" bestFit="1" customWidth="1"/>
    <col min="27" max="27" width="17.44140625" bestFit="1" customWidth="1"/>
  </cols>
  <sheetData>
    <row r="1" spans="1:5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3174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6" t="s">
        <v>21</v>
      </c>
      <c r="W1" s="16" t="s">
        <v>22</v>
      </c>
      <c r="X1" t="s">
        <v>23</v>
      </c>
      <c r="Y1" t="s">
        <v>24</v>
      </c>
      <c r="Z1" t="s">
        <v>25</v>
      </c>
      <c r="AA1" s="15" t="s">
        <v>3175</v>
      </c>
    </row>
    <row r="2" spans="1:55" hidden="1" x14ac:dyDescent="0.3">
      <c r="A2" t="s">
        <v>411</v>
      </c>
      <c r="B2" t="s">
        <v>27</v>
      </c>
      <c r="C2" t="s">
        <v>127</v>
      </c>
      <c r="D2" t="s">
        <v>28</v>
      </c>
      <c r="E2" t="s">
        <v>29</v>
      </c>
      <c r="F2" t="s">
        <v>152</v>
      </c>
      <c r="G2" t="s">
        <v>412</v>
      </c>
      <c r="H2" t="s">
        <v>413</v>
      </c>
      <c r="J2" t="s">
        <v>414</v>
      </c>
      <c r="K2" t="s">
        <v>132</v>
      </c>
      <c r="L2">
        <v>2957293</v>
      </c>
      <c r="M2">
        <v>171</v>
      </c>
      <c r="N2">
        <v>2954</v>
      </c>
      <c r="O2" t="s">
        <v>133</v>
      </c>
      <c r="P2">
        <v>0</v>
      </c>
      <c r="Q2">
        <v>0</v>
      </c>
      <c r="R2">
        <v>0</v>
      </c>
      <c r="S2" t="s">
        <v>134</v>
      </c>
      <c r="T2" t="s">
        <v>127</v>
      </c>
      <c r="U2" t="s">
        <v>127</v>
      </c>
      <c r="V2" s="16">
        <v>43731.083333333336</v>
      </c>
      <c r="W2" s="16">
        <v>43731.083333333336</v>
      </c>
      <c r="X2" t="s">
        <v>394</v>
      </c>
      <c r="Z2">
        <v>2017</v>
      </c>
      <c r="AA2" t="b">
        <f>NOT(ISERROR(MATCH(H2,wgs_downloaded!$H$2:$H$518,0)))</f>
        <v>1</v>
      </c>
    </row>
    <row r="3" spans="1:55" hidden="1" x14ac:dyDescent="0.3">
      <c r="A3" t="s">
        <v>395</v>
      </c>
      <c r="B3" t="s">
        <v>27</v>
      </c>
      <c r="C3" t="s">
        <v>127</v>
      </c>
      <c r="D3" t="s">
        <v>28</v>
      </c>
      <c r="E3" t="s">
        <v>29</v>
      </c>
      <c r="F3" t="s">
        <v>152</v>
      </c>
      <c r="G3" t="s">
        <v>396</v>
      </c>
      <c r="H3" t="s">
        <v>397</v>
      </c>
      <c r="J3" t="s">
        <v>398</v>
      </c>
      <c r="K3" t="s">
        <v>132</v>
      </c>
      <c r="L3">
        <v>2976651</v>
      </c>
      <c r="M3">
        <v>314</v>
      </c>
      <c r="N3">
        <v>2983</v>
      </c>
      <c r="O3" t="s">
        <v>133</v>
      </c>
      <c r="P3">
        <v>0</v>
      </c>
      <c r="Q3">
        <v>0</v>
      </c>
      <c r="R3">
        <v>0</v>
      </c>
      <c r="S3" t="s">
        <v>134</v>
      </c>
      <c r="T3" t="s">
        <v>127</v>
      </c>
      <c r="U3" t="s">
        <v>127</v>
      </c>
      <c r="V3" s="16">
        <v>43861.041666666664</v>
      </c>
      <c r="W3" s="16">
        <v>43861.041666666664</v>
      </c>
      <c r="X3" t="s">
        <v>394</v>
      </c>
      <c r="Z3">
        <v>2016</v>
      </c>
      <c r="AA3" t="b">
        <f>NOT(ISERROR(MATCH(H3,wgs_downloaded!$H$2:$H$518,0)))</f>
        <v>1</v>
      </c>
      <c r="AY3" s="1"/>
      <c r="AZ3" s="1"/>
    </row>
    <row r="4" spans="1:55" hidden="1" x14ac:dyDescent="0.3">
      <c r="A4" t="s">
        <v>2390</v>
      </c>
      <c r="B4" t="s">
        <v>27</v>
      </c>
      <c r="C4" t="s">
        <v>127</v>
      </c>
      <c r="D4" t="s">
        <v>28</v>
      </c>
      <c r="E4" t="s">
        <v>29</v>
      </c>
      <c r="F4" t="s">
        <v>128</v>
      </c>
      <c r="G4" t="s">
        <v>2391</v>
      </c>
      <c r="H4" t="s">
        <v>2392</v>
      </c>
      <c r="J4" t="s">
        <v>2393</v>
      </c>
      <c r="K4" t="s">
        <v>132</v>
      </c>
      <c r="L4">
        <v>3082802</v>
      </c>
      <c r="M4">
        <v>31</v>
      </c>
      <c r="N4">
        <v>3078</v>
      </c>
      <c r="O4" t="s">
        <v>133</v>
      </c>
      <c r="P4">
        <v>0</v>
      </c>
      <c r="Q4">
        <v>0</v>
      </c>
      <c r="R4">
        <v>0</v>
      </c>
      <c r="S4" t="s">
        <v>134</v>
      </c>
      <c r="T4" t="s">
        <v>127</v>
      </c>
      <c r="U4" t="s">
        <v>127</v>
      </c>
      <c r="V4" s="16">
        <v>43550.041666666664</v>
      </c>
      <c r="W4" s="16">
        <v>43550.041666666664</v>
      </c>
      <c r="X4" t="s">
        <v>135</v>
      </c>
      <c r="Y4" t="s">
        <v>157</v>
      </c>
      <c r="Z4" s="2">
        <v>2013</v>
      </c>
      <c r="AA4" t="b">
        <f>NOT(ISERROR(MATCH(H4,wgs_downloaded!$H$2:$H$518,0)))</f>
        <v>1</v>
      </c>
      <c r="AY4" s="1"/>
      <c r="AZ4" s="1"/>
    </row>
    <row r="5" spans="1:55" hidden="1" x14ac:dyDescent="0.3">
      <c r="A5" t="s">
        <v>180</v>
      </c>
      <c r="B5" t="s">
        <v>27</v>
      </c>
      <c r="C5" t="s">
        <v>127</v>
      </c>
      <c r="D5" t="s">
        <v>28</v>
      </c>
      <c r="E5" t="s">
        <v>29</v>
      </c>
      <c r="F5" t="s">
        <v>152</v>
      </c>
      <c r="G5" t="s">
        <v>181</v>
      </c>
      <c r="H5" t="s">
        <v>182</v>
      </c>
      <c r="J5" t="s">
        <v>183</v>
      </c>
      <c r="K5" t="s">
        <v>184</v>
      </c>
      <c r="L5">
        <v>2887937</v>
      </c>
      <c r="M5">
        <v>101</v>
      </c>
      <c r="N5">
        <v>2847</v>
      </c>
      <c r="O5" t="s">
        <v>133</v>
      </c>
      <c r="P5">
        <v>0</v>
      </c>
      <c r="Q5">
        <v>0</v>
      </c>
      <c r="R5">
        <v>0</v>
      </c>
      <c r="S5" t="s">
        <v>134</v>
      </c>
      <c r="T5" t="s">
        <v>127</v>
      </c>
      <c r="U5" t="s">
        <v>127</v>
      </c>
      <c r="V5" s="16">
        <v>44075.083333333336</v>
      </c>
      <c r="W5" s="16">
        <v>44075.083333333336</v>
      </c>
      <c r="X5" t="s">
        <v>135</v>
      </c>
      <c r="Y5" t="s">
        <v>146</v>
      </c>
      <c r="Z5">
        <v>2018</v>
      </c>
      <c r="AA5" t="b">
        <f>NOT(ISERROR(MATCH(H5,wgs_downloaded!$H$2:$H$518,0)))</f>
        <v>1</v>
      </c>
      <c r="AY5" s="1"/>
      <c r="AZ5" s="1"/>
    </row>
    <row r="6" spans="1:55" hidden="1" x14ac:dyDescent="0.3">
      <c r="A6" t="s">
        <v>269</v>
      </c>
      <c r="B6" t="s">
        <v>27</v>
      </c>
      <c r="C6" t="s">
        <v>127</v>
      </c>
      <c r="D6" t="s">
        <v>28</v>
      </c>
      <c r="E6" t="s">
        <v>29</v>
      </c>
      <c r="F6" t="s">
        <v>152</v>
      </c>
      <c r="G6" t="s">
        <v>270</v>
      </c>
      <c r="H6" t="s">
        <v>271</v>
      </c>
      <c r="J6" t="s">
        <v>272</v>
      </c>
      <c r="K6" t="s">
        <v>132</v>
      </c>
      <c r="L6">
        <v>2958104</v>
      </c>
      <c r="M6">
        <v>10</v>
      </c>
      <c r="N6">
        <v>2859</v>
      </c>
      <c r="O6" t="s">
        <v>133</v>
      </c>
      <c r="P6">
        <v>0</v>
      </c>
      <c r="Q6">
        <v>0</v>
      </c>
      <c r="R6">
        <v>0</v>
      </c>
      <c r="S6" t="s">
        <v>134</v>
      </c>
      <c r="T6" t="s">
        <v>127</v>
      </c>
      <c r="U6" t="s">
        <v>127</v>
      </c>
      <c r="V6" s="16">
        <v>43916.041666666664</v>
      </c>
      <c r="W6" s="16">
        <v>43916.041666666664</v>
      </c>
      <c r="X6" t="s">
        <v>135</v>
      </c>
      <c r="Y6" t="s">
        <v>256</v>
      </c>
      <c r="Z6">
        <v>2019</v>
      </c>
      <c r="AA6" t="b">
        <f>NOT(ISERROR(MATCH(H6,wgs_downloaded!$H$2:$H$518,0)))</f>
        <v>1</v>
      </c>
      <c r="AY6" s="1"/>
      <c r="AZ6" s="1"/>
    </row>
    <row r="7" spans="1:55" hidden="1" x14ac:dyDescent="0.3">
      <c r="A7" t="s">
        <v>261</v>
      </c>
      <c r="B7" t="s">
        <v>27</v>
      </c>
      <c r="C7" t="s">
        <v>127</v>
      </c>
      <c r="D7" t="s">
        <v>28</v>
      </c>
      <c r="E7" t="s">
        <v>29</v>
      </c>
      <c r="F7" t="s">
        <v>152</v>
      </c>
      <c r="G7" t="s">
        <v>262</v>
      </c>
      <c r="H7" t="s">
        <v>263</v>
      </c>
      <c r="J7" t="s">
        <v>264</v>
      </c>
      <c r="K7" t="s">
        <v>132</v>
      </c>
      <c r="L7">
        <v>3005076</v>
      </c>
      <c r="M7">
        <v>9</v>
      </c>
      <c r="N7">
        <v>2901</v>
      </c>
      <c r="O7" t="s">
        <v>133</v>
      </c>
      <c r="P7">
        <v>0</v>
      </c>
      <c r="Q7">
        <v>0</v>
      </c>
      <c r="R7">
        <v>0</v>
      </c>
      <c r="S7" t="s">
        <v>134</v>
      </c>
      <c r="T7" t="s">
        <v>127</v>
      </c>
      <c r="U7" t="s">
        <v>127</v>
      </c>
      <c r="V7" s="16">
        <v>43916.041666666664</v>
      </c>
      <c r="W7" s="16">
        <v>43916.041666666664</v>
      </c>
      <c r="X7" t="s">
        <v>135</v>
      </c>
      <c r="Y7" t="s">
        <v>256</v>
      </c>
      <c r="Z7">
        <v>2019</v>
      </c>
      <c r="AA7" t="b">
        <f>NOT(ISERROR(MATCH(H7,wgs_downloaded!$H$2:$H$518,0)))</f>
        <v>1</v>
      </c>
      <c r="AY7" s="1"/>
      <c r="AZ7" s="1"/>
    </row>
    <row r="8" spans="1:55" hidden="1" x14ac:dyDescent="0.3">
      <c r="A8" t="s">
        <v>273</v>
      </c>
      <c r="B8" t="s">
        <v>27</v>
      </c>
      <c r="C8" t="s">
        <v>127</v>
      </c>
      <c r="D8" t="s">
        <v>28</v>
      </c>
      <c r="E8" t="s">
        <v>29</v>
      </c>
      <c r="F8" t="s">
        <v>152</v>
      </c>
      <c r="G8" t="s">
        <v>274</v>
      </c>
      <c r="H8" t="s">
        <v>275</v>
      </c>
      <c r="J8" t="s">
        <v>276</v>
      </c>
      <c r="K8" t="s">
        <v>132</v>
      </c>
      <c r="L8">
        <v>2950947</v>
      </c>
      <c r="M8">
        <v>14</v>
      </c>
      <c r="N8">
        <v>2853</v>
      </c>
      <c r="O8" t="s">
        <v>133</v>
      </c>
      <c r="P8">
        <v>0</v>
      </c>
      <c r="Q8">
        <v>0</v>
      </c>
      <c r="R8">
        <v>0</v>
      </c>
      <c r="S8" t="s">
        <v>134</v>
      </c>
      <c r="T8" t="s">
        <v>127</v>
      </c>
      <c r="U8" t="s">
        <v>127</v>
      </c>
      <c r="V8" s="16">
        <v>43916.041666666664</v>
      </c>
      <c r="W8" s="16">
        <v>43916.041666666664</v>
      </c>
      <c r="X8" t="s">
        <v>135</v>
      </c>
      <c r="Y8" t="s">
        <v>256</v>
      </c>
      <c r="Z8">
        <v>2019</v>
      </c>
      <c r="AA8" t="b">
        <f>NOT(ISERROR(MATCH(H8,wgs_downloaded!$H$2:$H$518,0)))</f>
        <v>1</v>
      </c>
      <c r="AY8" s="1"/>
      <c r="AZ8" s="1"/>
    </row>
    <row r="9" spans="1:55" hidden="1" x14ac:dyDescent="0.3">
      <c r="A9" t="s">
        <v>257</v>
      </c>
      <c r="B9" t="s">
        <v>27</v>
      </c>
      <c r="C9" t="s">
        <v>127</v>
      </c>
      <c r="D9" t="s">
        <v>28</v>
      </c>
      <c r="E9" t="s">
        <v>29</v>
      </c>
      <c r="F9" t="s">
        <v>152</v>
      </c>
      <c r="G9" t="s">
        <v>258</v>
      </c>
      <c r="H9" t="s">
        <v>259</v>
      </c>
      <c r="J9" t="s">
        <v>260</v>
      </c>
      <c r="K9" t="s">
        <v>132</v>
      </c>
      <c r="L9">
        <v>2948718</v>
      </c>
      <c r="M9">
        <v>11</v>
      </c>
      <c r="N9">
        <v>2849</v>
      </c>
      <c r="O9" t="s">
        <v>133</v>
      </c>
      <c r="P9">
        <v>0</v>
      </c>
      <c r="Q9">
        <v>0</v>
      </c>
      <c r="R9">
        <v>0</v>
      </c>
      <c r="S9" t="s">
        <v>134</v>
      </c>
      <c r="T9" t="s">
        <v>127</v>
      </c>
      <c r="U9" t="s">
        <v>127</v>
      </c>
      <c r="V9" s="16">
        <v>43916.041666666664</v>
      </c>
      <c r="W9" s="16">
        <v>43916.041666666664</v>
      </c>
      <c r="X9" t="s">
        <v>135</v>
      </c>
      <c r="Y9" t="s">
        <v>256</v>
      </c>
      <c r="Z9">
        <v>2019</v>
      </c>
      <c r="AA9" t="b">
        <f>NOT(ISERROR(MATCH(H9,wgs_downloaded!$H$2:$H$518,0)))</f>
        <v>1</v>
      </c>
      <c r="AY9" s="1"/>
      <c r="AZ9" s="1"/>
    </row>
    <row r="10" spans="1:55" hidden="1" x14ac:dyDescent="0.3">
      <c r="A10" t="s">
        <v>285</v>
      </c>
      <c r="B10" t="s">
        <v>27</v>
      </c>
      <c r="C10" t="s">
        <v>127</v>
      </c>
      <c r="D10" t="s">
        <v>28</v>
      </c>
      <c r="E10" t="s">
        <v>29</v>
      </c>
      <c r="F10" t="s">
        <v>152</v>
      </c>
      <c r="G10" t="s">
        <v>286</v>
      </c>
      <c r="H10" t="s">
        <v>287</v>
      </c>
      <c r="J10" t="s">
        <v>288</v>
      </c>
      <c r="K10" t="s">
        <v>132</v>
      </c>
      <c r="L10">
        <v>2947436</v>
      </c>
      <c r="M10">
        <v>9</v>
      </c>
      <c r="N10">
        <v>2847</v>
      </c>
      <c r="O10" t="s">
        <v>133</v>
      </c>
      <c r="P10">
        <v>0</v>
      </c>
      <c r="Q10">
        <v>0</v>
      </c>
      <c r="R10">
        <v>0</v>
      </c>
      <c r="S10" t="s">
        <v>134</v>
      </c>
      <c r="T10" t="s">
        <v>127</v>
      </c>
      <c r="U10" t="s">
        <v>127</v>
      </c>
      <c r="V10" s="16">
        <v>43916.041666666664</v>
      </c>
      <c r="W10" s="16">
        <v>43916.041666666664</v>
      </c>
      <c r="X10" t="s">
        <v>135</v>
      </c>
      <c r="Y10" t="s">
        <v>256</v>
      </c>
      <c r="Z10">
        <v>2019</v>
      </c>
      <c r="AA10" t="b">
        <f>NOT(ISERROR(MATCH(H10,wgs_downloaded!$H$2:$H$518,0)))</f>
        <v>1</v>
      </c>
      <c r="AY10" s="1"/>
      <c r="AZ10" s="1"/>
    </row>
    <row r="11" spans="1:55" hidden="1" x14ac:dyDescent="0.3">
      <c r="A11" t="s">
        <v>277</v>
      </c>
      <c r="B11" t="s">
        <v>27</v>
      </c>
      <c r="C11" t="s">
        <v>127</v>
      </c>
      <c r="D11" t="s">
        <v>28</v>
      </c>
      <c r="E11" t="s">
        <v>29</v>
      </c>
      <c r="F11" t="s">
        <v>152</v>
      </c>
      <c r="G11" t="s">
        <v>278</v>
      </c>
      <c r="H11" t="s">
        <v>279</v>
      </c>
      <c r="J11" t="s">
        <v>280</v>
      </c>
      <c r="K11" t="s">
        <v>132</v>
      </c>
      <c r="L11">
        <v>2958155</v>
      </c>
      <c r="M11">
        <v>9</v>
      </c>
      <c r="N11">
        <v>2858</v>
      </c>
      <c r="O11" t="s">
        <v>133</v>
      </c>
      <c r="P11">
        <v>0</v>
      </c>
      <c r="Q11">
        <v>0</v>
      </c>
      <c r="R11">
        <v>0</v>
      </c>
      <c r="S11" t="s">
        <v>134</v>
      </c>
      <c r="T11" t="s">
        <v>127</v>
      </c>
      <c r="U11" t="s">
        <v>127</v>
      </c>
      <c r="V11" s="16">
        <v>43916.041666666664</v>
      </c>
      <c r="W11" s="16">
        <v>43916.041666666664</v>
      </c>
      <c r="X11" t="s">
        <v>135</v>
      </c>
      <c r="Y11" t="s">
        <v>256</v>
      </c>
      <c r="Z11">
        <v>2019</v>
      </c>
      <c r="AA11" t="b">
        <f>NOT(ISERROR(MATCH(H11,wgs_downloaded!$H$2:$H$518,0)))</f>
        <v>1</v>
      </c>
      <c r="AY11" s="1"/>
      <c r="AZ11" s="1"/>
    </row>
    <row r="12" spans="1:55" hidden="1" x14ac:dyDescent="0.3">
      <c r="A12" t="s">
        <v>252</v>
      </c>
      <c r="B12" t="s">
        <v>27</v>
      </c>
      <c r="C12" t="s">
        <v>127</v>
      </c>
      <c r="D12" t="s">
        <v>28</v>
      </c>
      <c r="E12" t="s">
        <v>29</v>
      </c>
      <c r="F12" t="s">
        <v>152</v>
      </c>
      <c r="G12" t="s">
        <v>253</v>
      </c>
      <c r="H12" t="s">
        <v>254</v>
      </c>
      <c r="J12" t="s">
        <v>255</v>
      </c>
      <c r="K12" t="s">
        <v>132</v>
      </c>
      <c r="L12">
        <v>2909744</v>
      </c>
      <c r="M12">
        <v>10</v>
      </c>
      <c r="N12">
        <v>2814</v>
      </c>
      <c r="O12" t="s">
        <v>133</v>
      </c>
      <c r="P12">
        <v>0</v>
      </c>
      <c r="Q12">
        <v>0</v>
      </c>
      <c r="R12">
        <v>0</v>
      </c>
      <c r="S12" t="s">
        <v>134</v>
      </c>
      <c r="T12" t="s">
        <v>127</v>
      </c>
      <c r="U12" t="s">
        <v>127</v>
      </c>
      <c r="V12" s="16">
        <v>43916.041666666664</v>
      </c>
      <c r="W12" s="16">
        <v>43916.041666666664</v>
      </c>
      <c r="X12" t="s">
        <v>135</v>
      </c>
      <c r="Y12" t="s">
        <v>256</v>
      </c>
      <c r="Z12">
        <v>2019</v>
      </c>
      <c r="AA12" t="b">
        <f>NOT(ISERROR(MATCH(H12,wgs_downloaded!$H$2:$H$518,0)))</f>
        <v>1</v>
      </c>
      <c r="AY12" s="1"/>
      <c r="AZ12" s="1"/>
    </row>
    <row r="13" spans="1:55" hidden="1" x14ac:dyDescent="0.3">
      <c r="A13" t="s">
        <v>281</v>
      </c>
      <c r="B13" t="s">
        <v>27</v>
      </c>
      <c r="C13" t="s">
        <v>127</v>
      </c>
      <c r="D13" t="s">
        <v>28</v>
      </c>
      <c r="E13" t="s">
        <v>29</v>
      </c>
      <c r="F13" t="s">
        <v>152</v>
      </c>
      <c r="G13" t="s">
        <v>282</v>
      </c>
      <c r="H13" t="s">
        <v>283</v>
      </c>
      <c r="J13" t="s">
        <v>284</v>
      </c>
      <c r="K13" t="s">
        <v>132</v>
      </c>
      <c r="L13">
        <v>2915130</v>
      </c>
      <c r="M13">
        <v>11</v>
      </c>
      <c r="N13">
        <v>2823</v>
      </c>
      <c r="O13" t="s">
        <v>133</v>
      </c>
      <c r="P13">
        <v>0</v>
      </c>
      <c r="Q13">
        <v>0</v>
      </c>
      <c r="R13">
        <v>0</v>
      </c>
      <c r="S13" t="s">
        <v>134</v>
      </c>
      <c r="T13" t="s">
        <v>127</v>
      </c>
      <c r="U13" t="s">
        <v>127</v>
      </c>
      <c r="V13" s="16">
        <v>43916.041666666664</v>
      </c>
      <c r="W13" s="16">
        <v>43916.041666666664</v>
      </c>
      <c r="X13" t="s">
        <v>135</v>
      </c>
      <c r="Y13" t="s">
        <v>256</v>
      </c>
      <c r="Z13">
        <v>2019</v>
      </c>
      <c r="AA13" t="b">
        <f>NOT(ISERROR(MATCH(H13,wgs_downloaded!$H$2:$H$518,0)))</f>
        <v>1</v>
      </c>
      <c r="AY13" s="1"/>
      <c r="AZ13" s="1"/>
    </row>
    <row r="14" spans="1:55" hidden="1" x14ac:dyDescent="0.3">
      <c r="A14" t="s">
        <v>265</v>
      </c>
      <c r="B14" t="s">
        <v>27</v>
      </c>
      <c r="C14" t="s">
        <v>127</v>
      </c>
      <c r="D14" t="s">
        <v>28</v>
      </c>
      <c r="E14" t="s">
        <v>29</v>
      </c>
      <c r="F14" t="s">
        <v>152</v>
      </c>
      <c r="G14" t="s">
        <v>266</v>
      </c>
      <c r="H14" t="s">
        <v>267</v>
      </c>
      <c r="J14" t="s">
        <v>268</v>
      </c>
      <c r="K14" t="s">
        <v>132</v>
      </c>
      <c r="L14">
        <v>3009596</v>
      </c>
      <c r="M14">
        <v>9</v>
      </c>
      <c r="N14">
        <v>2904</v>
      </c>
      <c r="O14" t="s">
        <v>133</v>
      </c>
      <c r="P14">
        <v>0</v>
      </c>
      <c r="Q14">
        <v>0</v>
      </c>
      <c r="R14">
        <v>0</v>
      </c>
      <c r="S14" t="s">
        <v>134</v>
      </c>
      <c r="T14" t="s">
        <v>127</v>
      </c>
      <c r="U14" t="s">
        <v>127</v>
      </c>
      <c r="V14" s="16">
        <v>43916.041666666664</v>
      </c>
      <c r="W14" s="16">
        <v>43916.041666666664</v>
      </c>
      <c r="X14" t="s">
        <v>135</v>
      </c>
      <c r="Y14" t="s">
        <v>256</v>
      </c>
      <c r="Z14">
        <v>2019</v>
      </c>
      <c r="AA14" t="b">
        <f>NOT(ISERROR(MATCH(H14,wgs_downloaded!$H$2:$H$518,0)))</f>
        <v>1</v>
      </c>
      <c r="AY14" s="1"/>
      <c r="AZ14" s="1"/>
    </row>
    <row r="15" spans="1:55" hidden="1" x14ac:dyDescent="0.3">
      <c r="A15" t="s">
        <v>1753</v>
      </c>
      <c r="B15" t="s">
        <v>27</v>
      </c>
      <c r="C15" t="s">
        <v>127</v>
      </c>
      <c r="D15" t="s">
        <v>28</v>
      </c>
      <c r="E15" t="s">
        <v>29</v>
      </c>
      <c r="F15" t="s">
        <v>128</v>
      </c>
      <c r="G15" t="s">
        <v>1754</v>
      </c>
      <c r="H15" t="s">
        <v>1755</v>
      </c>
      <c r="J15" t="s">
        <v>1756</v>
      </c>
      <c r="K15" t="s">
        <v>132</v>
      </c>
      <c r="L15">
        <v>3081814</v>
      </c>
      <c r="M15">
        <v>22</v>
      </c>
      <c r="N15">
        <v>3086</v>
      </c>
      <c r="O15" t="s">
        <v>133</v>
      </c>
      <c r="P15">
        <v>0</v>
      </c>
      <c r="Q15">
        <v>0</v>
      </c>
      <c r="R15">
        <v>0</v>
      </c>
      <c r="S15" t="s">
        <v>134</v>
      </c>
      <c r="T15" t="s">
        <v>127</v>
      </c>
      <c r="U15" t="s">
        <v>127</v>
      </c>
      <c r="V15" s="16">
        <v>43551.041666666664</v>
      </c>
      <c r="W15" s="16">
        <v>43551.041666666664</v>
      </c>
      <c r="X15" t="s">
        <v>135</v>
      </c>
      <c r="Y15" t="s">
        <v>381</v>
      </c>
      <c r="Z15">
        <v>2012</v>
      </c>
      <c r="AA15" t="b">
        <f>NOT(ISERROR(MATCH(H15,wgs_downloaded!$H$2:$H$518,0)))</f>
        <v>1</v>
      </c>
      <c r="AY15" s="1"/>
      <c r="AZ15" s="1"/>
    </row>
    <row r="16" spans="1:55" hidden="1" x14ac:dyDescent="0.3">
      <c r="A16" t="s">
        <v>1757</v>
      </c>
      <c r="B16" t="s">
        <v>27</v>
      </c>
      <c r="C16" t="s">
        <v>127</v>
      </c>
      <c r="D16" t="s">
        <v>28</v>
      </c>
      <c r="E16" t="s">
        <v>29</v>
      </c>
      <c r="F16" t="s">
        <v>128</v>
      </c>
      <c r="G16" t="s">
        <v>1758</v>
      </c>
      <c r="H16" t="s">
        <v>1759</v>
      </c>
      <c r="J16" t="s">
        <v>1760</v>
      </c>
      <c r="K16" t="s">
        <v>132</v>
      </c>
      <c r="L16">
        <v>3069787</v>
      </c>
      <c r="M16">
        <v>19</v>
      </c>
      <c r="N16">
        <v>3081</v>
      </c>
      <c r="O16" t="s">
        <v>133</v>
      </c>
      <c r="P16">
        <v>0</v>
      </c>
      <c r="Q16">
        <v>0</v>
      </c>
      <c r="R16">
        <v>0</v>
      </c>
      <c r="S16" t="s">
        <v>134</v>
      </c>
      <c r="T16" t="s">
        <v>127</v>
      </c>
      <c r="U16" t="s">
        <v>127</v>
      </c>
      <c r="V16" s="16">
        <v>43551.041666666664</v>
      </c>
      <c r="W16" s="16">
        <v>43551.041666666664</v>
      </c>
      <c r="X16" t="s">
        <v>135</v>
      </c>
      <c r="Y16" t="s">
        <v>381</v>
      </c>
      <c r="Z16">
        <v>2012</v>
      </c>
      <c r="AA16" t="b">
        <f>NOT(ISERROR(MATCH(H16,wgs_downloaded!$H$2:$H$518,0)))</f>
        <v>1</v>
      </c>
      <c r="AY16" s="1"/>
      <c r="AZ16" s="1"/>
      <c r="BC16" s="2"/>
    </row>
    <row r="17" spans="1:52" hidden="1" x14ac:dyDescent="0.3">
      <c r="A17" t="s">
        <v>2516</v>
      </c>
      <c r="B17" t="s">
        <v>27</v>
      </c>
      <c r="C17" t="s">
        <v>127</v>
      </c>
      <c r="D17" t="s">
        <v>28</v>
      </c>
      <c r="E17" t="s">
        <v>29</v>
      </c>
      <c r="F17" t="s">
        <v>128</v>
      </c>
      <c r="G17" t="s">
        <v>2517</v>
      </c>
      <c r="H17" t="s">
        <v>2518</v>
      </c>
      <c r="J17" t="s">
        <v>2519</v>
      </c>
      <c r="K17" t="s">
        <v>2515</v>
      </c>
      <c r="L17">
        <v>3152653</v>
      </c>
      <c r="M17">
        <v>25</v>
      </c>
      <c r="N17">
        <v>3147</v>
      </c>
      <c r="O17" t="s">
        <v>133</v>
      </c>
      <c r="P17">
        <v>0</v>
      </c>
      <c r="Q17">
        <v>0</v>
      </c>
      <c r="R17">
        <v>0</v>
      </c>
      <c r="S17" t="s">
        <v>134</v>
      </c>
      <c r="T17" t="s">
        <v>127</v>
      </c>
      <c r="U17" t="s">
        <v>127</v>
      </c>
      <c r="V17" s="16">
        <v>43550.041666666664</v>
      </c>
      <c r="W17" s="16">
        <v>43550.041666666664</v>
      </c>
      <c r="X17" t="s">
        <v>135</v>
      </c>
      <c r="Y17" t="s">
        <v>136</v>
      </c>
      <c r="Z17" s="2" t="s">
        <v>36</v>
      </c>
      <c r="AA17" t="b">
        <f>NOT(ISERROR(MATCH(H17,wgs_downloaded!$H$2:$H$518,0)))</f>
        <v>1</v>
      </c>
      <c r="AY17" s="1"/>
      <c r="AZ17" s="1"/>
    </row>
    <row r="18" spans="1:52" hidden="1" x14ac:dyDescent="0.3">
      <c r="A18" t="s">
        <v>2511</v>
      </c>
      <c r="B18" t="s">
        <v>27</v>
      </c>
      <c r="C18" t="s">
        <v>127</v>
      </c>
      <c r="D18" t="s">
        <v>28</v>
      </c>
      <c r="E18" t="s">
        <v>29</v>
      </c>
      <c r="F18" t="s">
        <v>128</v>
      </c>
      <c r="G18" t="s">
        <v>2512</v>
      </c>
      <c r="H18" t="s">
        <v>2513</v>
      </c>
      <c r="J18" t="s">
        <v>2514</v>
      </c>
      <c r="K18" t="s">
        <v>2515</v>
      </c>
      <c r="L18">
        <v>3111349</v>
      </c>
      <c r="M18">
        <v>29</v>
      </c>
      <c r="N18">
        <v>3119</v>
      </c>
      <c r="O18" t="s">
        <v>133</v>
      </c>
      <c r="P18">
        <v>0</v>
      </c>
      <c r="Q18">
        <v>0</v>
      </c>
      <c r="R18">
        <v>0</v>
      </c>
      <c r="S18" t="s">
        <v>134</v>
      </c>
      <c r="T18" t="s">
        <v>127</v>
      </c>
      <c r="U18" t="s">
        <v>127</v>
      </c>
      <c r="V18" s="16">
        <v>43550.041666666664</v>
      </c>
      <c r="W18" s="16">
        <v>43550.041666666664</v>
      </c>
      <c r="X18" t="s">
        <v>135</v>
      </c>
      <c r="Y18" t="s">
        <v>136</v>
      </c>
      <c r="Z18" s="2" t="s">
        <v>36</v>
      </c>
      <c r="AA18" t="b">
        <f>NOT(ISERROR(MATCH(H18,wgs_downloaded!$H$2:$H$518,0)))</f>
        <v>1</v>
      </c>
      <c r="AY18" s="1"/>
      <c r="AZ18" s="1"/>
    </row>
    <row r="19" spans="1:52" hidden="1" x14ac:dyDescent="0.3">
      <c r="A19" t="s">
        <v>407</v>
      </c>
      <c r="B19" t="s">
        <v>27</v>
      </c>
      <c r="C19" t="s">
        <v>127</v>
      </c>
      <c r="D19" t="s">
        <v>28</v>
      </c>
      <c r="E19" t="s">
        <v>29</v>
      </c>
      <c r="F19" t="s">
        <v>152</v>
      </c>
      <c r="G19" t="s">
        <v>408</v>
      </c>
      <c r="H19" t="s">
        <v>409</v>
      </c>
      <c r="J19" t="s">
        <v>410</v>
      </c>
      <c r="K19" t="s">
        <v>132</v>
      </c>
      <c r="L19">
        <v>3052778</v>
      </c>
      <c r="M19">
        <v>24</v>
      </c>
      <c r="N19">
        <v>3012</v>
      </c>
      <c r="O19" t="s">
        <v>133</v>
      </c>
      <c r="P19">
        <v>0</v>
      </c>
      <c r="Q19">
        <v>0</v>
      </c>
      <c r="R19">
        <v>0</v>
      </c>
      <c r="S19" t="s">
        <v>134</v>
      </c>
      <c r="T19" t="s">
        <v>127</v>
      </c>
      <c r="U19" t="s">
        <v>127</v>
      </c>
      <c r="V19" s="16">
        <v>43903.041666666664</v>
      </c>
      <c r="W19" s="16">
        <v>43860.041666666664</v>
      </c>
      <c r="X19" t="s">
        <v>135</v>
      </c>
      <c r="Y19" t="s">
        <v>381</v>
      </c>
      <c r="Z19">
        <v>2019</v>
      </c>
      <c r="AA19" t="b">
        <f>NOT(ISERROR(MATCH(H19,wgs_downloaded!$H$2:$H$518,0)))</f>
        <v>1</v>
      </c>
      <c r="AY19" s="1"/>
      <c r="AZ19" s="1"/>
    </row>
    <row r="20" spans="1:52" hidden="1" x14ac:dyDescent="0.3">
      <c r="A20" t="s">
        <v>362</v>
      </c>
      <c r="B20" t="s">
        <v>27</v>
      </c>
      <c r="C20" t="s">
        <v>127</v>
      </c>
      <c r="D20" t="s">
        <v>28</v>
      </c>
      <c r="E20" t="s">
        <v>29</v>
      </c>
      <c r="F20" t="s">
        <v>142</v>
      </c>
      <c r="G20" t="s">
        <v>363</v>
      </c>
      <c r="H20" t="s">
        <v>364</v>
      </c>
      <c r="J20" t="s">
        <v>365</v>
      </c>
      <c r="K20" t="s">
        <v>209</v>
      </c>
      <c r="L20">
        <v>3011605</v>
      </c>
      <c r="M20">
        <v>15</v>
      </c>
      <c r="N20">
        <v>2934</v>
      </c>
      <c r="O20" t="s">
        <v>133</v>
      </c>
      <c r="P20">
        <v>0</v>
      </c>
      <c r="Q20">
        <v>0</v>
      </c>
      <c r="R20">
        <v>0</v>
      </c>
      <c r="S20" t="s">
        <v>134</v>
      </c>
      <c r="T20" t="s">
        <v>127</v>
      </c>
      <c r="U20" t="s">
        <v>127</v>
      </c>
      <c r="V20" s="16">
        <v>43861.041666666664</v>
      </c>
      <c r="W20" s="16">
        <v>43861.041666666664</v>
      </c>
      <c r="X20" t="s">
        <v>135</v>
      </c>
      <c r="Y20" t="s">
        <v>146</v>
      </c>
      <c r="Z20">
        <v>2019</v>
      </c>
      <c r="AA20" t="b">
        <f>NOT(ISERROR(MATCH(H20,wgs_downloaded!$H$2:$H$518,0)))</f>
        <v>1</v>
      </c>
      <c r="AY20" s="1"/>
      <c r="AZ20" s="1"/>
    </row>
    <row r="21" spans="1:52" hidden="1" x14ac:dyDescent="0.3">
      <c r="A21" t="s">
        <v>366</v>
      </c>
      <c r="B21" t="s">
        <v>27</v>
      </c>
      <c r="C21" t="s">
        <v>127</v>
      </c>
      <c r="D21" t="s">
        <v>28</v>
      </c>
      <c r="E21" t="s">
        <v>29</v>
      </c>
      <c r="F21" t="s">
        <v>142</v>
      </c>
      <c r="G21" t="s">
        <v>367</v>
      </c>
      <c r="H21" t="s">
        <v>368</v>
      </c>
      <c r="J21" t="s">
        <v>369</v>
      </c>
      <c r="K21" t="s">
        <v>209</v>
      </c>
      <c r="L21">
        <v>3010370</v>
      </c>
      <c r="M21">
        <v>11</v>
      </c>
      <c r="N21">
        <v>2927</v>
      </c>
      <c r="O21" t="s">
        <v>133</v>
      </c>
      <c r="P21">
        <v>0</v>
      </c>
      <c r="Q21">
        <v>0</v>
      </c>
      <c r="R21">
        <v>0</v>
      </c>
      <c r="S21" t="s">
        <v>134</v>
      </c>
      <c r="T21" t="s">
        <v>127</v>
      </c>
      <c r="U21" t="s">
        <v>127</v>
      </c>
      <c r="V21" s="16">
        <v>43861.041666666664</v>
      </c>
      <c r="W21" s="16">
        <v>43861.041666666664</v>
      </c>
      <c r="X21" t="s">
        <v>135</v>
      </c>
      <c r="Y21" t="s">
        <v>146</v>
      </c>
      <c r="Z21">
        <v>2019</v>
      </c>
      <c r="AA21" t="b">
        <f>NOT(ISERROR(MATCH(H21,wgs_downloaded!$H$2:$H$518,0)))</f>
        <v>1</v>
      </c>
      <c r="AY21" s="1"/>
      <c r="AZ21" s="1"/>
    </row>
    <row r="22" spans="1:52" hidden="1" x14ac:dyDescent="0.3">
      <c r="A22" t="s">
        <v>370</v>
      </c>
      <c r="B22" t="s">
        <v>27</v>
      </c>
      <c r="C22" t="s">
        <v>127</v>
      </c>
      <c r="D22" t="s">
        <v>28</v>
      </c>
      <c r="E22" t="s">
        <v>29</v>
      </c>
      <c r="F22" t="s">
        <v>371</v>
      </c>
      <c r="G22" t="s">
        <v>372</v>
      </c>
      <c r="H22" t="s">
        <v>373</v>
      </c>
      <c r="J22" t="s">
        <v>374</v>
      </c>
      <c r="K22" t="s">
        <v>375</v>
      </c>
      <c r="L22">
        <v>3122119</v>
      </c>
      <c r="M22">
        <v>38</v>
      </c>
      <c r="N22">
        <v>3090</v>
      </c>
      <c r="O22" t="s">
        <v>133</v>
      </c>
      <c r="P22">
        <v>0</v>
      </c>
      <c r="Q22">
        <v>0</v>
      </c>
      <c r="R22">
        <v>0</v>
      </c>
      <c r="S22" t="s">
        <v>134</v>
      </c>
      <c r="T22" t="s">
        <v>127</v>
      </c>
      <c r="U22" t="s">
        <v>127</v>
      </c>
      <c r="V22" s="16">
        <v>43861.041666666664</v>
      </c>
      <c r="W22" s="16">
        <v>43861.041666666664</v>
      </c>
      <c r="X22" t="s">
        <v>135</v>
      </c>
      <c r="Y22" t="s">
        <v>376</v>
      </c>
      <c r="Z22">
        <v>2009</v>
      </c>
      <c r="AA22" t="b">
        <f>NOT(ISERROR(MATCH(H22,wgs_downloaded!$H$2:$H$518,0)))</f>
        <v>1</v>
      </c>
      <c r="AY22" s="1"/>
      <c r="AZ22" s="1"/>
    </row>
    <row r="23" spans="1:52" hidden="1" x14ac:dyDescent="0.3">
      <c r="A23" t="s">
        <v>382</v>
      </c>
      <c r="B23" t="s">
        <v>27</v>
      </c>
      <c r="C23" t="s">
        <v>127</v>
      </c>
      <c r="D23" t="s">
        <v>28</v>
      </c>
      <c r="E23" t="s">
        <v>29</v>
      </c>
      <c r="F23" t="s">
        <v>152</v>
      </c>
      <c r="G23" t="s">
        <v>383</v>
      </c>
      <c r="H23" t="s">
        <v>384</v>
      </c>
      <c r="J23" t="s">
        <v>385</v>
      </c>
      <c r="K23" t="s">
        <v>132</v>
      </c>
      <c r="L23">
        <v>3097082</v>
      </c>
      <c r="M23">
        <v>167</v>
      </c>
      <c r="N23">
        <v>3082</v>
      </c>
      <c r="O23" t="s">
        <v>133</v>
      </c>
      <c r="P23">
        <v>0</v>
      </c>
      <c r="Q23">
        <v>0</v>
      </c>
      <c r="R23">
        <v>0</v>
      </c>
      <c r="S23" t="s">
        <v>134</v>
      </c>
      <c r="T23" t="s">
        <v>127</v>
      </c>
      <c r="U23" t="s">
        <v>127</v>
      </c>
      <c r="V23" s="16">
        <v>43903.041666666664</v>
      </c>
      <c r="W23" s="16">
        <v>43861.041666666664</v>
      </c>
      <c r="X23" t="s">
        <v>135</v>
      </c>
      <c r="Y23" t="s">
        <v>381</v>
      </c>
      <c r="Z23">
        <v>2019</v>
      </c>
      <c r="AA23" t="b">
        <f>NOT(ISERROR(MATCH(H23,wgs_downloaded!$H$2:$H$518,0)))</f>
        <v>1</v>
      </c>
      <c r="AY23" s="1"/>
      <c r="AZ23" s="1"/>
    </row>
    <row r="24" spans="1:52" hidden="1" x14ac:dyDescent="0.3">
      <c r="A24" t="s">
        <v>377</v>
      </c>
      <c r="B24" t="s">
        <v>27</v>
      </c>
      <c r="C24" t="s">
        <v>127</v>
      </c>
      <c r="D24" t="s">
        <v>28</v>
      </c>
      <c r="E24" t="s">
        <v>29</v>
      </c>
      <c r="F24" t="s">
        <v>152</v>
      </c>
      <c r="G24" t="s">
        <v>378</v>
      </c>
      <c r="H24" t="s">
        <v>379</v>
      </c>
      <c r="J24" t="s">
        <v>380</v>
      </c>
      <c r="K24" t="s">
        <v>132</v>
      </c>
      <c r="L24">
        <v>3060828</v>
      </c>
      <c r="M24">
        <v>28</v>
      </c>
      <c r="N24">
        <v>3017</v>
      </c>
      <c r="O24" t="s">
        <v>133</v>
      </c>
      <c r="P24">
        <v>0</v>
      </c>
      <c r="Q24">
        <v>0</v>
      </c>
      <c r="R24">
        <v>0</v>
      </c>
      <c r="S24" t="s">
        <v>134</v>
      </c>
      <c r="T24" t="s">
        <v>127</v>
      </c>
      <c r="U24" t="s">
        <v>127</v>
      </c>
      <c r="V24" s="16">
        <v>43903.041666666664</v>
      </c>
      <c r="W24" s="16">
        <v>43861.041666666664</v>
      </c>
      <c r="X24" t="s">
        <v>135</v>
      </c>
      <c r="Y24" t="s">
        <v>381</v>
      </c>
      <c r="Z24">
        <v>2019</v>
      </c>
      <c r="AA24" t="b">
        <f>NOT(ISERROR(MATCH(H24,wgs_downloaded!$H$2:$H$518,0)))</f>
        <v>1</v>
      </c>
      <c r="AY24" s="1"/>
      <c r="AZ24" s="1"/>
    </row>
    <row r="25" spans="1:52" hidden="1" x14ac:dyDescent="0.3">
      <c r="A25" t="s">
        <v>386</v>
      </c>
      <c r="B25" t="s">
        <v>27</v>
      </c>
      <c r="C25" t="s">
        <v>127</v>
      </c>
      <c r="D25" t="s">
        <v>28</v>
      </c>
      <c r="E25" t="s">
        <v>29</v>
      </c>
      <c r="F25" t="s">
        <v>152</v>
      </c>
      <c r="G25" t="s">
        <v>387</v>
      </c>
      <c r="H25" t="s">
        <v>388</v>
      </c>
      <c r="J25" t="s">
        <v>389</v>
      </c>
      <c r="K25" t="s">
        <v>132</v>
      </c>
      <c r="L25">
        <v>3240990</v>
      </c>
      <c r="M25">
        <v>33</v>
      </c>
      <c r="N25">
        <v>3185</v>
      </c>
      <c r="O25" t="s">
        <v>133</v>
      </c>
      <c r="P25">
        <v>0</v>
      </c>
      <c r="Q25">
        <v>0</v>
      </c>
      <c r="R25">
        <v>0</v>
      </c>
      <c r="S25" t="s">
        <v>134</v>
      </c>
      <c r="T25" t="s">
        <v>127</v>
      </c>
      <c r="U25" t="s">
        <v>127</v>
      </c>
      <c r="V25" s="16">
        <v>43903.041666666664</v>
      </c>
      <c r="W25" s="16">
        <v>43861.041666666664</v>
      </c>
      <c r="X25" t="s">
        <v>135</v>
      </c>
      <c r="Y25" t="s">
        <v>381</v>
      </c>
      <c r="Z25">
        <v>2019</v>
      </c>
      <c r="AA25" t="b">
        <f>NOT(ISERROR(MATCH(H25,wgs_downloaded!$H$2:$H$518,0)))</f>
        <v>1</v>
      </c>
      <c r="AY25" s="1"/>
      <c r="AZ25" s="1"/>
    </row>
    <row r="26" spans="1:52" hidden="1" x14ac:dyDescent="0.3">
      <c r="A26" t="s">
        <v>289</v>
      </c>
      <c r="B26" t="s">
        <v>27</v>
      </c>
      <c r="C26" t="s">
        <v>127</v>
      </c>
      <c r="D26" t="s">
        <v>28</v>
      </c>
      <c r="E26" t="s">
        <v>29</v>
      </c>
      <c r="F26" t="s">
        <v>152</v>
      </c>
      <c r="G26" t="s">
        <v>290</v>
      </c>
      <c r="H26" t="s">
        <v>291</v>
      </c>
      <c r="J26" t="s">
        <v>292</v>
      </c>
      <c r="K26" t="s">
        <v>293</v>
      </c>
      <c r="L26">
        <v>3033931</v>
      </c>
      <c r="M26">
        <v>30</v>
      </c>
      <c r="N26">
        <v>2930</v>
      </c>
      <c r="O26" t="s">
        <v>133</v>
      </c>
      <c r="P26">
        <v>0</v>
      </c>
      <c r="Q26">
        <v>0</v>
      </c>
      <c r="R26">
        <v>0</v>
      </c>
      <c r="S26" t="s">
        <v>134</v>
      </c>
      <c r="T26" t="s">
        <v>127</v>
      </c>
      <c r="U26" t="s">
        <v>127</v>
      </c>
      <c r="V26" s="16">
        <v>43914.041666666664</v>
      </c>
      <c r="W26" s="16">
        <v>43914.041666666664</v>
      </c>
      <c r="X26" t="s">
        <v>294</v>
      </c>
      <c r="Z26">
        <v>2008</v>
      </c>
      <c r="AA26" t="b">
        <f>NOT(ISERROR(MATCH(H26,wgs_downloaded!$H$2:$H$518,0)))</f>
        <v>1</v>
      </c>
      <c r="AY26" s="1"/>
      <c r="AZ26" s="1"/>
    </row>
    <row r="27" spans="1:52" hidden="1" x14ac:dyDescent="0.3">
      <c r="A27" s="8" t="s">
        <v>2051</v>
      </c>
      <c r="B27" s="8" t="s">
        <v>27</v>
      </c>
      <c r="C27" s="8" t="s">
        <v>127</v>
      </c>
      <c r="D27" s="8" t="s">
        <v>28</v>
      </c>
      <c r="E27" s="8" t="s">
        <v>29</v>
      </c>
      <c r="F27" s="8" t="s">
        <v>152</v>
      </c>
      <c r="G27" s="8" t="s">
        <v>2052</v>
      </c>
      <c r="H27" s="8" t="s">
        <v>2053</v>
      </c>
      <c r="I27" s="8"/>
      <c r="J27" s="8" t="s">
        <v>2054</v>
      </c>
      <c r="K27" s="8" t="s">
        <v>1458</v>
      </c>
      <c r="L27" s="8">
        <v>3130306</v>
      </c>
      <c r="M27" s="8">
        <v>18</v>
      </c>
      <c r="N27" s="8">
        <v>3086</v>
      </c>
      <c r="O27" s="8" t="s">
        <v>133</v>
      </c>
      <c r="P27" s="8">
        <v>0</v>
      </c>
      <c r="Q27" s="8">
        <v>0</v>
      </c>
      <c r="R27" s="8">
        <v>0</v>
      </c>
      <c r="S27" s="8" t="s">
        <v>134</v>
      </c>
      <c r="T27" s="8" t="s">
        <v>127</v>
      </c>
      <c r="U27" s="8" t="s">
        <v>127</v>
      </c>
      <c r="V27" s="17">
        <v>43551.041666666664</v>
      </c>
      <c r="W27" s="17">
        <v>43551.041666666664</v>
      </c>
      <c r="X27" s="8" t="s">
        <v>135</v>
      </c>
      <c r="Y27" s="8" t="s">
        <v>1459</v>
      </c>
      <c r="Z27" s="8">
        <v>2014</v>
      </c>
      <c r="AA27" t="b">
        <f>NOT(ISERROR(MATCH(H27,wgs_downloaded!$H$2:$H$518,0)))</f>
        <v>1</v>
      </c>
      <c r="AY27" s="1"/>
      <c r="AZ27" s="1"/>
    </row>
    <row r="28" spans="1:52" hidden="1" x14ac:dyDescent="0.3">
      <c r="A28" t="s">
        <v>1930</v>
      </c>
      <c r="B28" t="s">
        <v>27</v>
      </c>
      <c r="C28" t="s">
        <v>127</v>
      </c>
      <c r="D28" t="s">
        <v>28</v>
      </c>
      <c r="E28" t="s">
        <v>29</v>
      </c>
      <c r="F28" t="s">
        <v>152</v>
      </c>
      <c r="G28" t="s">
        <v>1931</v>
      </c>
      <c r="H28" t="s">
        <v>1932</v>
      </c>
      <c r="J28" t="s">
        <v>1933</v>
      </c>
      <c r="K28" t="s">
        <v>1458</v>
      </c>
      <c r="L28">
        <v>3135560</v>
      </c>
      <c r="M28">
        <v>22</v>
      </c>
      <c r="N28">
        <v>3089</v>
      </c>
      <c r="O28" t="s">
        <v>133</v>
      </c>
      <c r="P28">
        <v>0</v>
      </c>
      <c r="Q28">
        <v>0</v>
      </c>
      <c r="R28">
        <v>0</v>
      </c>
      <c r="S28" t="s">
        <v>134</v>
      </c>
      <c r="T28" t="s">
        <v>127</v>
      </c>
      <c r="U28" t="s">
        <v>127</v>
      </c>
      <c r="V28" s="16">
        <v>43551.041666666664</v>
      </c>
      <c r="W28" s="16">
        <v>43551.041666666664</v>
      </c>
      <c r="X28" t="s">
        <v>135</v>
      </c>
      <c r="Y28" t="s">
        <v>1459</v>
      </c>
      <c r="Z28">
        <v>2014</v>
      </c>
      <c r="AA28" t="b">
        <f>NOT(ISERROR(MATCH(H28,wgs_downloaded!$H$2:$H$518,0)))</f>
        <v>1</v>
      </c>
      <c r="AY28" s="1"/>
      <c r="AZ28" s="1"/>
    </row>
    <row r="29" spans="1:52" hidden="1" x14ac:dyDescent="0.3">
      <c r="A29" t="s">
        <v>2424</v>
      </c>
      <c r="B29" t="s">
        <v>27</v>
      </c>
      <c r="C29" t="s">
        <v>127</v>
      </c>
      <c r="D29" t="s">
        <v>28</v>
      </c>
      <c r="E29" t="s">
        <v>29</v>
      </c>
      <c r="F29" t="s">
        <v>152</v>
      </c>
      <c r="G29" t="s">
        <v>2425</v>
      </c>
      <c r="H29" t="s">
        <v>2426</v>
      </c>
      <c r="J29" t="s">
        <v>2427</v>
      </c>
      <c r="K29" t="s">
        <v>132</v>
      </c>
      <c r="L29">
        <v>3060732</v>
      </c>
      <c r="M29">
        <v>23</v>
      </c>
      <c r="N29">
        <v>3029</v>
      </c>
      <c r="O29" t="s">
        <v>133</v>
      </c>
      <c r="P29">
        <v>0</v>
      </c>
      <c r="Q29">
        <v>0</v>
      </c>
      <c r="R29">
        <v>0</v>
      </c>
      <c r="S29" t="s">
        <v>134</v>
      </c>
      <c r="T29" t="s">
        <v>127</v>
      </c>
      <c r="U29" t="s">
        <v>127</v>
      </c>
      <c r="V29" s="16">
        <v>43550.041666666664</v>
      </c>
      <c r="W29" s="16">
        <v>43550.041666666664</v>
      </c>
      <c r="X29" t="s">
        <v>135</v>
      </c>
      <c r="Y29" t="s">
        <v>797</v>
      </c>
      <c r="Z29">
        <v>2014</v>
      </c>
      <c r="AA29" t="b">
        <f>NOT(ISERROR(MATCH(H29,wgs_downloaded!$H$2:$H$518,0)))</f>
        <v>1</v>
      </c>
      <c r="AY29" s="1"/>
      <c r="AZ29" s="1"/>
    </row>
    <row r="30" spans="1:52" hidden="1" x14ac:dyDescent="0.3">
      <c r="A30" t="s">
        <v>1934</v>
      </c>
      <c r="B30" t="s">
        <v>27</v>
      </c>
      <c r="C30" t="s">
        <v>127</v>
      </c>
      <c r="D30" t="s">
        <v>28</v>
      </c>
      <c r="E30" t="s">
        <v>29</v>
      </c>
      <c r="F30" t="s">
        <v>152</v>
      </c>
      <c r="G30" t="s">
        <v>1935</v>
      </c>
      <c r="H30" t="s">
        <v>1936</v>
      </c>
      <c r="J30" t="s">
        <v>1937</v>
      </c>
      <c r="K30" t="s">
        <v>132</v>
      </c>
      <c r="L30">
        <v>3081150</v>
      </c>
      <c r="M30">
        <v>24</v>
      </c>
      <c r="N30">
        <v>3045</v>
      </c>
      <c r="O30" t="s">
        <v>133</v>
      </c>
      <c r="P30">
        <v>0</v>
      </c>
      <c r="Q30">
        <v>0</v>
      </c>
      <c r="R30">
        <v>0</v>
      </c>
      <c r="S30" t="s">
        <v>134</v>
      </c>
      <c r="T30" t="s">
        <v>127</v>
      </c>
      <c r="U30" t="s">
        <v>127</v>
      </c>
      <c r="V30" s="16">
        <v>43551.041666666664</v>
      </c>
      <c r="W30" s="16">
        <v>43551.041666666664</v>
      </c>
      <c r="X30" t="s">
        <v>135</v>
      </c>
      <c r="Y30" t="s">
        <v>797</v>
      </c>
      <c r="Z30">
        <v>2014</v>
      </c>
      <c r="AA30" t="b">
        <f>NOT(ISERROR(MATCH(H30,wgs_downloaded!$H$2:$H$518,0)))</f>
        <v>1</v>
      </c>
      <c r="AY30" s="1"/>
      <c r="AZ30" s="1"/>
    </row>
    <row r="31" spans="1:52" hidden="1" x14ac:dyDescent="0.3">
      <c r="A31" t="s">
        <v>1926</v>
      </c>
      <c r="B31" t="s">
        <v>27</v>
      </c>
      <c r="C31" t="s">
        <v>127</v>
      </c>
      <c r="D31" t="s">
        <v>28</v>
      </c>
      <c r="E31" t="s">
        <v>29</v>
      </c>
      <c r="F31" t="s">
        <v>152</v>
      </c>
      <c r="G31" t="s">
        <v>1927</v>
      </c>
      <c r="H31" t="s">
        <v>1928</v>
      </c>
      <c r="J31" t="s">
        <v>1929</v>
      </c>
      <c r="K31" t="s">
        <v>1458</v>
      </c>
      <c r="L31">
        <v>3084875</v>
      </c>
      <c r="M31">
        <v>19</v>
      </c>
      <c r="N31">
        <v>3048</v>
      </c>
      <c r="O31" t="s">
        <v>133</v>
      </c>
      <c r="P31">
        <v>0</v>
      </c>
      <c r="Q31">
        <v>0</v>
      </c>
      <c r="R31">
        <v>0</v>
      </c>
      <c r="S31" t="s">
        <v>134</v>
      </c>
      <c r="T31" t="s">
        <v>127</v>
      </c>
      <c r="U31" t="s">
        <v>127</v>
      </c>
      <c r="V31" s="16">
        <v>43551.041666666664</v>
      </c>
      <c r="W31" s="16">
        <v>43551.041666666664</v>
      </c>
      <c r="X31" t="s">
        <v>135</v>
      </c>
      <c r="Y31" t="s">
        <v>1459</v>
      </c>
      <c r="Z31">
        <v>2014</v>
      </c>
      <c r="AA31" t="b">
        <f>NOT(ISERROR(MATCH(H31,wgs_downloaded!$H$2:$H$518,0)))</f>
        <v>1</v>
      </c>
      <c r="AY31" s="1"/>
      <c r="AZ31" s="1"/>
    </row>
    <row r="32" spans="1:52" hidden="1" x14ac:dyDescent="0.3">
      <c r="A32" t="s">
        <v>1938</v>
      </c>
      <c r="B32" t="s">
        <v>27</v>
      </c>
      <c r="C32" t="s">
        <v>127</v>
      </c>
      <c r="D32" t="s">
        <v>28</v>
      </c>
      <c r="E32" t="s">
        <v>29</v>
      </c>
      <c r="F32" t="s">
        <v>152</v>
      </c>
      <c r="G32" t="s">
        <v>1939</v>
      </c>
      <c r="H32" t="s">
        <v>1940</v>
      </c>
      <c r="J32" t="s">
        <v>1941</v>
      </c>
      <c r="K32" t="s">
        <v>132</v>
      </c>
      <c r="L32">
        <v>3130282</v>
      </c>
      <c r="M32">
        <v>22</v>
      </c>
      <c r="N32">
        <v>3087</v>
      </c>
      <c r="O32" t="s">
        <v>133</v>
      </c>
      <c r="P32">
        <v>0</v>
      </c>
      <c r="Q32">
        <v>0</v>
      </c>
      <c r="R32">
        <v>0</v>
      </c>
      <c r="S32" t="s">
        <v>134</v>
      </c>
      <c r="T32" t="s">
        <v>127</v>
      </c>
      <c r="U32" t="s">
        <v>127</v>
      </c>
      <c r="V32" s="16">
        <v>43551.041666666664</v>
      </c>
      <c r="W32" s="16">
        <v>43551.041666666664</v>
      </c>
      <c r="X32" t="s">
        <v>135</v>
      </c>
      <c r="Y32" t="s">
        <v>797</v>
      </c>
      <c r="Z32">
        <v>2014</v>
      </c>
      <c r="AA32" t="b">
        <f>NOT(ISERROR(MATCH(H32,wgs_downloaded!$H$2:$H$518,0)))</f>
        <v>1</v>
      </c>
      <c r="AY32" s="1"/>
      <c r="AZ32" s="1"/>
    </row>
    <row r="33" spans="1:52" hidden="1" x14ac:dyDescent="0.3">
      <c r="A33" t="s">
        <v>1950</v>
      </c>
      <c r="B33" t="s">
        <v>27</v>
      </c>
      <c r="C33" t="s">
        <v>127</v>
      </c>
      <c r="D33" t="s">
        <v>28</v>
      </c>
      <c r="E33" t="s">
        <v>29</v>
      </c>
      <c r="F33" t="s">
        <v>152</v>
      </c>
      <c r="G33" t="s">
        <v>1951</v>
      </c>
      <c r="H33" t="s">
        <v>1952</v>
      </c>
      <c r="J33" t="s">
        <v>1953</v>
      </c>
      <c r="K33" t="s">
        <v>132</v>
      </c>
      <c r="L33">
        <v>3134240</v>
      </c>
      <c r="M33">
        <v>23</v>
      </c>
      <c r="N33">
        <v>3090</v>
      </c>
      <c r="O33" t="s">
        <v>133</v>
      </c>
      <c r="P33">
        <v>0</v>
      </c>
      <c r="Q33">
        <v>0</v>
      </c>
      <c r="R33">
        <v>0</v>
      </c>
      <c r="S33" t="s">
        <v>134</v>
      </c>
      <c r="T33" t="s">
        <v>127</v>
      </c>
      <c r="U33" t="s">
        <v>127</v>
      </c>
      <c r="V33" s="16">
        <v>43551.041666666664</v>
      </c>
      <c r="W33" s="16">
        <v>43551.041666666664</v>
      </c>
      <c r="X33" t="s">
        <v>135</v>
      </c>
      <c r="Y33" t="s">
        <v>797</v>
      </c>
      <c r="Z33">
        <v>2014</v>
      </c>
      <c r="AA33" t="b">
        <f>NOT(ISERROR(MATCH(H33,wgs_downloaded!$H$2:$H$518,0)))</f>
        <v>1</v>
      </c>
      <c r="AY33" s="1"/>
      <c r="AZ33" s="1"/>
    </row>
    <row r="34" spans="1:52" hidden="1" x14ac:dyDescent="0.3">
      <c r="A34" t="s">
        <v>1946</v>
      </c>
      <c r="B34" t="s">
        <v>27</v>
      </c>
      <c r="C34" t="s">
        <v>127</v>
      </c>
      <c r="D34" t="s">
        <v>28</v>
      </c>
      <c r="E34" t="s">
        <v>29</v>
      </c>
      <c r="F34" t="s">
        <v>152</v>
      </c>
      <c r="G34" t="s">
        <v>1947</v>
      </c>
      <c r="H34" t="s">
        <v>1948</v>
      </c>
      <c r="J34" t="s">
        <v>1949</v>
      </c>
      <c r="K34" t="s">
        <v>132</v>
      </c>
      <c r="L34">
        <v>3080946</v>
      </c>
      <c r="M34">
        <v>23</v>
      </c>
      <c r="N34">
        <v>3045</v>
      </c>
      <c r="O34" t="s">
        <v>133</v>
      </c>
      <c r="P34">
        <v>0</v>
      </c>
      <c r="Q34">
        <v>0</v>
      </c>
      <c r="R34">
        <v>0</v>
      </c>
      <c r="S34" t="s">
        <v>134</v>
      </c>
      <c r="T34" t="s">
        <v>127</v>
      </c>
      <c r="U34" t="s">
        <v>127</v>
      </c>
      <c r="V34" s="16">
        <v>43551.041666666664</v>
      </c>
      <c r="W34" s="16">
        <v>43551.041666666664</v>
      </c>
      <c r="X34" t="s">
        <v>135</v>
      </c>
      <c r="Y34" t="s">
        <v>797</v>
      </c>
      <c r="Z34">
        <v>2014</v>
      </c>
      <c r="AA34" t="b">
        <f>NOT(ISERROR(MATCH(H34,wgs_downloaded!$H$2:$H$518,0)))</f>
        <v>1</v>
      </c>
      <c r="AY34" s="1"/>
      <c r="AZ34" s="1"/>
    </row>
    <row r="35" spans="1:52" hidden="1" x14ac:dyDescent="0.3">
      <c r="A35" t="s">
        <v>1942</v>
      </c>
      <c r="B35" t="s">
        <v>27</v>
      </c>
      <c r="C35" t="s">
        <v>127</v>
      </c>
      <c r="D35" t="s">
        <v>28</v>
      </c>
      <c r="E35" t="s">
        <v>29</v>
      </c>
      <c r="F35" t="s">
        <v>152</v>
      </c>
      <c r="G35" t="s">
        <v>1943</v>
      </c>
      <c r="H35" t="s">
        <v>1944</v>
      </c>
      <c r="J35" t="s">
        <v>1945</v>
      </c>
      <c r="K35" t="s">
        <v>132</v>
      </c>
      <c r="L35">
        <v>3084886</v>
      </c>
      <c r="M35">
        <v>22</v>
      </c>
      <c r="N35">
        <v>3047</v>
      </c>
      <c r="O35" t="s">
        <v>133</v>
      </c>
      <c r="P35">
        <v>0</v>
      </c>
      <c r="Q35">
        <v>0</v>
      </c>
      <c r="R35">
        <v>0</v>
      </c>
      <c r="S35" t="s">
        <v>134</v>
      </c>
      <c r="T35" t="s">
        <v>127</v>
      </c>
      <c r="U35" t="s">
        <v>127</v>
      </c>
      <c r="V35" s="16">
        <v>43551.041666666664</v>
      </c>
      <c r="W35" s="16">
        <v>43551.041666666664</v>
      </c>
      <c r="X35" t="s">
        <v>135</v>
      </c>
      <c r="Y35" t="s">
        <v>797</v>
      </c>
      <c r="Z35">
        <v>2014</v>
      </c>
      <c r="AA35" t="b">
        <f>NOT(ISERROR(MATCH(H35,wgs_downloaded!$H$2:$H$518,0)))</f>
        <v>1</v>
      </c>
      <c r="AY35" s="1"/>
      <c r="AZ35" s="1"/>
    </row>
    <row r="36" spans="1:52" hidden="1" x14ac:dyDescent="0.3">
      <c r="A36" t="s">
        <v>1954</v>
      </c>
      <c r="B36" t="s">
        <v>27</v>
      </c>
      <c r="C36" t="s">
        <v>127</v>
      </c>
      <c r="D36" t="s">
        <v>28</v>
      </c>
      <c r="E36" t="s">
        <v>29</v>
      </c>
      <c r="F36" t="s">
        <v>152</v>
      </c>
      <c r="G36" t="s">
        <v>1955</v>
      </c>
      <c r="H36" t="s">
        <v>1956</v>
      </c>
      <c r="J36" t="s">
        <v>1957</v>
      </c>
      <c r="K36" t="s">
        <v>132</v>
      </c>
      <c r="L36">
        <v>3114546</v>
      </c>
      <c r="M36">
        <v>22</v>
      </c>
      <c r="N36">
        <v>3071</v>
      </c>
      <c r="O36" t="s">
        <v>133</v>
      </c>
      <c r="P36">
        <v>0</v>
      </c>
      <c r="Q36">
        <v>0</v>
      </c>
      <c r="R36">
        <v>0</v>
      </c>
      <c r="S36" t="s">
        <v>134</v>
      </c>
      <c r="T36" t="s">
        <v>127</v>
      </c>
      <c r="U36" t="s">
        <v>127</v>
      </c>
      <c r="V36" s="16">
        <v>43551.041666666664</v>
      </c>
      <c r="W36" s="16">
        <v>43551.041666666664</v>
      </c>
      <c r="X36" t="s">
        <v>135</v>
      </c>
      <c r="Y36" t="s">
        <v>797</v>
      </c>
      <c r="Z36">
        <v>2014</v>
      </c>
      <c r="AA36" t="b">
        <f>NOT(ISERROR(MATCH(H36,wgs_downloaded!$H$2:$H$518,0)))</f>
        <v>1</v>
      </c>
      <c r="AY36" s="1"/>
      <c r="AZ36" s="1"/>
    </row>
    <row r="37" spans="1:52" hidden="1" x14ac:dyDescent="0.3">
      <c r="A37" t="s">
        <v>1450</v>
      </c>
      <c r="B37" t="s">
        <v>27</v>
      </c>
      <c r="C37" t="s">
        <v>127</v>
      </c>
      <c r="D37" t="s">
        <v>28</v>
      </c>
      <c r="E37" t="s">
        <v>29</v>
      </c>
      <c r="F37" t="s">
        <v>152</v>
      </c>
      <c r="G37" t="s">
        <v>1451</v>
      </c>
      <c r="H37" t="s">
        <v>1452</v>
      </c>
      <c r="J37" t="s">
        <v>1453</v>
      </c>
      <c r="K37" t="s">
        <v>132</v>
      </c>
      <c r="L37">
        <v>3128545</v>
      </c>
      <c r="M37">
        <v>22</v>
      </c>
      <c r="N37">
        <v>3083</v>
      </c>
      <c r="O37" t="s">
        <v>133</v>
      </c>
      <c r="P37">
        <v>0</v>
      </c>
      <c r="Q37">
        <v>0</v>
      </c>
      <c r="R37">
        <v>0</v>
      </c>
      <c r="S37" t="s">
        <v>134</v>
      </c>
      <c r="T37" t="s">
        <v>127</v>
      </c>
      <c r="U37" t="s">
        <v>127</v>
      </c>
      <c r="V37" s="16">
        <v>43551.041666666664</v>
      </c>
      <c r="W37" s="16">
        <v>43551.041666666664</v>
      </c>
      <c r="X37" t="s">
        <v>135</v>
      </c>
      <c r="Y37" t="s">
        <v>797</v>
      </c>
      <c r="Z37">
        <v>2014</v>
      </c>
      <c r="AA37" t="b">
        <f>NOT(ISERROR(MATCH(H37,wgs_downloaded!$H$2:$H$518,0)))</f>
        <v>1</v>
      </c>
      <c r="AY37" s="1"/>
      <c r="AZ37" s="1"/>
    </row>
    <row r="38" spans="1:52" hidden="1" x14ac:dyDescent="0.3">
      <c r="A38" t="s">
        <v>1958</v>
      </c>
      <c r="B38" t="s">
        <v>27</v>
      </c>
      <c r="C38" t="s">
        <v>127</v>
      </c>
      <c r="D38" t="s">
        <v>28</v>
      </c>
      <c r="E38" t="s">
        <v>29</v>
      </c>
      <c r="F38" t="s">
        <v>152</v>
      </c>
      <c r="G38" t="s">
        <v>1959</v>
      </c>
      <c r="H38" t="s">
        <v>1960</v>
      </c>
      <c r="J38" t="s">
        <v>1961</v>
      </c>
      <c r="K38" t="s">
        <v>1458</v>
      </c>
      <c r="L38">
        <v>3064765</v>
      </c>
      <c r="M38">
        <v>21</v>
      </c>
      <c r="N38">
        <v>3032</v>
      </c>
      <c r="O38" t="s">
        <v>133</v>
      </c>
      <c r="P38">
        <v>0</v>
      </c>
      <c r="Q38">
        <v>0</v>
      </c>
      <c r="R38">
        <v>0</v>
      </c>
      <c r="S38" t="s">
        <v>134</v>
      </c>
      <c r="T38" t="s">
        <v>127</v>
      </c>
      <c r="U38" t="s">
        <v>127</v>
      </c>
      <c r="V38" s="16">
        <v>43551.041666666664</v>
      </c>
      <c r="W38" s="16">
        <v>43551.041666666664</v>
      </c>
      <c r="X38" t="s">
        <v>135</v>
      </c>
      <c r="Y38" t="s">
        <v>1459</v>
      </c>
      <c r="Z38">
        <v>2014</v>
      </c>
      <c r="AA38" t="b">
        <f>NOT(ISERROR(MATCH(H38,wgs_downloaded!$H$2:$H$518,0)))</f>
        <v>1</v>
      </c>
      <c r="AY38" s="1"/>
      <c r="AZ38" s="1"/>
    </row>
    <row r="39" spans="1:52" hidden="1" x14ac:dyDescent="0.3">
      <c r="A39" t="s">
        <v>1962</v>
      </c>
      <c r="B39" t="s">
        <v>27</v>
      </c>
      <c r="C39" t="s">
        <v>127</v>
      </c>
      <c r="D39" t="s">
        <v>28</v>
      </c>
      <c r="E39" t="s">
        <v>29</v>
      </c>
      <c r="F39" t="s">
        <v>152</v>
      </c>
      <c r="G39" t="s">
        <v>1963</v>
      </c>
      <c r="H39" t="s">
        <v>1964</v>
      </c>
      <c r="J39" t="s">
        <v>1965</v>
      </c>
      <c r="K39" t="s">
        <v>1458</v>
      </c>
      <c r="L39">
        <v>3090010</v>
      </c>
      <c r="M39">
        <v>20</v>
      </c>
      <c r="N39">
        <v>3048</v>
      </c>
      <c r="O39" t="s">
        <v>133</v>
      </c>
      <c r="P39">
        <v>0</v>
      </c>
      <c r="Q39">
        <v>0</v>
      </c>
      <c r="R39">
        <v>0</v>
      </c>
      <c r="S39" t="s">
        <v>134</v>
      </c>
      <c r="T39" t="s">
        <v>127</v>
      </c>
      <c r="U39" t="s">
        <v>127</v>
      </c>
      <c r="V39" s="16">
        <v>43551.041666666664</v>
      </c>
      <c r="W39" s="16">
        <v>43551.041666666664</v>
      </c>
      <c r="X39" t="s">
        <v>135</v>
      </c>
      <c r="Y39" t="s">
        <v>1459</v>
      </c>
      <c r="Z39">
        <v>2014</v>
      </c>
      <c r="AA39" t="b">
        <f>NOT(ISERROR(MATCH(H39,wgs_downloaded!$H$2:$H$518,0)))</f>
        <v>1</v>
      </c>
      <c r="AY39" s="1"/>
      <c r="AZ39" s="1"/>
    </row>
    <row r="40" spans="1:52" hidden="1" x14ac:dyDescent="0.3">
      <c r="A40" t="s">
        <v>2354</v>
      </c>
      <c r="B40" t="s">
        <v>27</v>
      </c>
      <c r="C40" t="s">
        <v>127</v>
      </c>
      <c r="D40" t="s">
        <v>28</v>
      </c>
      <c r="E40" t="s">
        <v>29</v>
      </c>
      <c r="F40" t="s">
        <v>152</v>
      </c>
      <c r="G40" t="s">
        <v>2355</v>
      </c>
      <c r="H40" t="s">
        <v>2356</v>
      </c>
      <c r="J40" t="s">
        <v>2357</v>
      </c>
      <c r="K40" t="s">
        <v>1458</v>
      </c>
      <c r="L40">
        <v>3096571</v>
      </c>
      <c r="M40">
        <v>22</v>
      </c>
      <c r="N40">
        <v>3055</v>
      </c>
      <c r="O40" t="s">
        <v>133</v>
      </c>
      <c r="P40">
        <v>0</v>
      </c>
      <c r="Q40">
        <v>0</v>
      </c>
      <c r="R40">
        <v>0</v>
      </c>
      <c r="S40" t="s">
        <v>134</v>
      </c>
      <c r="T40" t="s">
        <v>127</v>
      </c>
      <c r="U40" t="s">
        <v>127</v>
      </c>
      <c r="V40" s="16">
        <v>43550.041666666664</v>
      </c>
      <c r="W40" s="16">
        <v>43550.041666666664</v>
      </c>
      <c r="X40" t="s">
        <v>135</v>
      </c>
      <c r="Y40" t="s">
        <v>1459</v>
      </c>
      <c r="Z40">
        <v>2014</v>
      </c>
      <c r="AA40" t="b">
        <f>NOT(ISERROR(MATCH(H40,wgs_downloaded!$H$2:$H$518,0)))</f>
        <v>1</v>
      </c>
      <c r="AY40" s="1"/>
      <c r="AZ40" s="1"/>
    </row>
    <row r="41" spans="1:52" hidden="1" x14ac:dyDescent="0.3">
      <c r="A41" t="s">
        <v>1460</v>
      </c>
      <c r="B41" t="s">
        <v>27</v>
      </c>
      <c r="C41" t="s">
        <v>127</v>
      </c>
      <c r="D41" t="s">
        <v>28</v>
      </c>
      <c r="E41" t="s">
        <v>29</v>
      </c>
      <c r="F41" t="s">
        <v>152</v>
      </c>
      <c r="G41" t="s">
        <v>1461</v>
      </c>
      <c r="H41" t="s">
        <v>1462</v>
      </c>
      <c r="J41" t="s">
        <v>1463</v>
      </c>
      <c r="K41" t="s">
        <v>1458</v>
      </c>
      <c r="L41">
        <v>3135020</v>
      </c>
      <c r="M41">
        <v>21</v>
      </c>
      <c r="N41">
        <v>3091</v>
      </c>
      <c r="O41" t="s">
        <v>133</v>
      </c>
      <c r="P41">
        <v>0</v>
      </c>
      <c r="Q41">
        <v>0</v>
      </c>
      <c r="R41">
        <v>0</v>
      </c>
      <c r="S41" t="s">
        <v>134</v>
      </c>
      <c r="T41" t="s">
        <v>127</v>
      </c>
      <c r="U41" t="s">
        <v>127</v>
      </c>
      <c r="V41" s="16">
        <v>43551.041666666664</v>
      </c>
      <c r="W41" s="16">
        <v>43551.041666666664</v>
      </c>
      <c r="X41" t="s">
        <v>135</v>
      </c>
      <c r="Y41" t="s">
        <v>1459</v>
      </c>
      <c r="Z41">
        <v>2014</v>
      </c>
      <c r="AA41" t="b">
        <f>NOT(ISERROR(MATCH(H41,wgs_downloaded!$H$2:$H$518,0)))</f>
        <v>1</v>
      </c>
      <c r="AY41" s="1"/>
      <c r="AZ41" s="1"/>
    </row>
    <row r="42" spans="1:52" hidden="1" x14ac:dyDescent="0.3">
      <c r="A42" t="s">
        <v>1454</v>
      </c>
      <c r="B42" t="s">
        <v>27</v>
      </c>
      <c r="C42" t="s">
        <v>127</v>
      </c>
      <c r="D42" t="s">
        <v>28</v>
      </c>
      <c r="E42" t="s">
        <v>29</v>
      </c>
      <c r="F42" t="s">
        <v>152</v>
      </c>
      <c r="G42" t="s">
        <v>1455</v>
      </c>
      <c r="H42" t="s">
        <v>1456</v>
      </c>
      <c r="J42" t="s">
        <v>1457</v>
      </c>
      <c r="K42" t="s">
        <v>1458</v>
      </c>
      <c r="L42">
        <v>3085143</v>
      </c>
      <c r="M42">
        <v>23</v>
      </c>
      <c r="N42">
        <v>3047</v>
      </c>
      <c r="O42" t="s">
        <v>133</v>
      </c>
      <c r="P42">
        <v>0</v>
      </c>
      <c r="Q42">
        <v>0</v>
      </c>
      <c r="R42">
        <v>0</v>
      </c>
      <c r="S42" t="s">
        <v>134</v>
      </c>
      <c r="T42" t="s">
        <v>127</v>
      </c>
      <c r="U42" t="s">
        <v>127</v>
      </c>
      <c r="V42" s="16">
        <v>43551.041666666664</v>
      </c>
      <c r="W42" s="16">
        <v>43551.041666666664</v>
      </c>
      <c r="X42" t="s">
        <v>135</v>
      </c>
      <c r="Y42" t="s">
        <v>1459</v>
      </c>
      <c r="Z42">
        <v>2014</v>
      </c>
      <c r="AA42" t="b">
        <f>NOT(ISERROR(MATCH(H42,wgs_downloaded!$H$2:$H$518,0)))</f>
        <v>1</v>
      </c>
      <c r="AY42" s="1"/>
      <c r="AZ42" s="1"/>
    </row>
    <row r="43" spans="1:52" hidden="1" x14ac:dyDescent="0.3">
      <c r="A43" t="s">
        <v>1970</v>
      </c>
      <c r="B43" t="s">
        <v>27</v>
      </c>
      <c r="C43" t="s">
        <v>127</v>
      </c>
      <c r="D43" t="s">
        <v>28</v>
      </c>
      <c r="E43" t="s">
        <v>29</v>
      </c>
      <c r="F43" t="s">
        <v>152</v>
      </c>
      <c r="G43" t="s">
        <v>1971</v>
      </c>
      <c r="H43" t="s">
        <v>1972</v>
      </c>
      <c r="J43" t="s">
        <v>1973</v>
      </c>
      <c r="K43" t="s">
        <v>1458</v>
      </c>
      <c r="L43">
        <v>3134646</v>
      </c>
      <c r="M43">
        <v>22</v>
      </c>
      <c r="N43">
        <v>3090</v>
      </c>
      <c r="O43" t="s">
        <v>133</v>
      </c>
      <c r="P43">
        <v>0</v>
      </c>
      <c r="Q43">
        <v>0</v>
      </c>
      <c r="R43">
        <v>0</v>
      </c>
      <c r="S43" t="s">
        <v>134</v>
      </c>
      <c r="T43" t="s">
        <v>127</v>
      </c>
      <c r="U43" t="s">
        <v>127</v>
      </c>
      <c r="V43" s="16">
        <v>43551.041666666664</v>
      </c>
      <c r="W43" s="16">
        <v>43551.041666666664</v>
      </c>
      <c r="X43" t="s">
        <v>135</v>
      </c>
      <c r="Y43" t="s">
        <v>1459</v>
      </c>
      <c r="Z43">
        <v>2014</v>
      </c>
      <c r="AA43" t="b">
        <f>NOT(ISERROR(MATCH(H43,wgs_downloaded!$H$2:$H$518,0)))</f>
        <v>1</v>
      </c>
      <c r="AY43" s="1"/>
      <c r="AZ43" s="1"/>
    </row>
    <row r="44" spans="1:52" hidden="1" x14ac:dyDescent="0.3">
      <c r="A44" t="s">
        <v>1966</v>
      </c>
      <c r="B44" t="s">
        <v>27</v>
      </c>
      <c r="C44" t="s">
        <v>127</v>
      </c>
      <c r="D44" t="s">
        <v>28</v>
      </c>
      <c r="E44" t="s">
        <v>29</v>
      </c>
      <c r="F44" t="s">
        <v>152</v>
      </c>
      <c r="G44" t="s">
        <v>1967</v>
      </c>
      <c r="H44" t="s">
        <v>1968</v>
      </c>
      <c r="J44" t="s">
        <v>1969</v>
      </c>
      <c r="K44" t="s">
        <v>1458</v>
      </c>
      <c r="L44">
        <v>3066509</v>
      </c>
      <c r="M44">
        <v>21</v>
      </c>
      <c r="N44">
        <v>3033</v>
      </c>
      <c r="O44" t="s">
        <v>133</v>
      </c>
      <c r="P44">
        <v>0</v>
      </c>
      <c r="Q44">
        <v>0</v>
      </c>
      <c r="R44">
        <v>0</v>
      </c>
      <c r="S44" t="s">
        <v>134</v>
      </c>
      <c r="T44" t="s">
        <v>127</v>
      </c>
      <c r="U44" t="s">
        <v>127</v>
      </c>
      <c r="V44" s="16">
        <v>43551.041666666664</v>
      </c>
      <c r="W44" s="16">
        <v>43551.041666666664</v>
      </c>
      <c r="X44" t="s">
        <v>135</v>
      </c>
      <c r="Y44" t="s">
        <v>1459</v>
      </c>
      <c r="Z44">
        <v>2014</v>
      </c>
      <c r="AA44" t="b">
        <f>NOT(ISERROR(MATCH(H44,wgs_downloaded!$H$2:$H$518,0)))</f>
        <v>1</v>
      </c>
      <c r="AY44" s="1"/>
      <c r="AZ44" s="1"/>
    </row>
    <row r="45" spans="1:52" hidden="1" x14ac:dyDescent="0.3">
      <c r="A45" t="s">
        <v>1974</v>
      </c>
      <c r="B45" t="s">
        <v>27</v>
      </c>
      <c r="C45" t="s">
        <v>127</v>
      </c>
      <c r="D45" t="s">
        <v>28</v>
      </c>
      <c r="E45" t="s">
        <v>29</v>
      </c>
      <c r="F45" t="s">
        <v>152</v>
      </c>
      <c r="G45" t="s">
        <v>1975</v>
      </c>
      <c r="H45" t="s">
        <v>1976</v>
      </c>
      <c r="J45" t="s">
        <v>1977</v>
      </c>
      <c r="K45" t="s">
        <v>1458</v>
      </c>
      <c r="L45">
        <v>3084940</v>
      </c>
      <c r="M45">
        <v>22</v>
      </c>
      <c r="N45">
        <v>3047</v>
      </c>
      <c r="O45" t="s">
        <v>133</v>
      </c>
      <c r="P45">
        <v>0</v>
      </c>
      <c r="Q45">
        <v>0</v>
      </c>
      <c r="R45">
        <v>0</v>
      </c>
      <c r="S45" t="s">
        <v>134</v>
      </c>
      <c r="T45" t="s">
        <v>127</v>
      </c>
      <c r="U45" t="s">
        <v>127</v>
      </c>
      <c r="V45" s="16">
        <v>43551.041666666664</v>
      </c>
      <c r="W45" s="16">
        <v>43551.041666666664</v>
      </c>
      <c r="X45" t="s">
        <v>135</v>
      </c>
      <c r="Y45" t="s">
        <v>1459</v>
      </c>
      <c r="Z45">
        <v>2014</v>
      </c>
      <c r="AA45" t="b">
        <f>NOT(ISERROR(MATCH(H45,wgs_downloaded!$H$2:$H$518,0)))</f>
        <v>1</v>
      </c>
      <c r="AY45" s="1"/>
      <c r="AZ45" s="1"/>
    </row>
    <row r="46" spans="1:52" hidden="1" x14ac:dyDescent="0.3">
      <c r="A46" t="s">
        <v>199</v>
      </c>
      <c r="B46" t="s">
        <v>27</v>
      </c>
      <c r="C46" t="s">
        <v>127</v>
      </c>
      <c r="D46" t="s">
        <v>28</v>
      </c>
      <c r="E46" t="s">
        <v>29</v>
      </c>
      <c r="F46" t="s">
        <v>152</v>
      </c>
      <c r="G46" t="s">
        <v>200</v>
      </c>
      <c r="H46" t="s">
        <v>201</v>
      </c>
      <c r="J46" t="s">
        <v>202</v>
      </c>
      <c r="K46" t="s">
        <v>203</v>
      </c>
      <c r="L46">
        <v>3226544</v>
      </c>
      <c r="M46">
        <v>47</v>
      </c>
      <c r="N46">
        <v>3163</v>
      </c>
      <c r="O46" t="s">
        <v>133</v>
      </c>
      <c r="P46">
        <v>0</v>
      </c>
      <c r="Q46">
        <v>0</v>
      </c>
      <c r="R46">
        <v>0</v>
      </c>
      <c r="S46" t="s">
        <v>134</v>
      </c>
      <c r="T46" t="s">
        <v>127</v>
      </c>
      <c r="U46" t="s">
        <v>127</v>
      </c>
      <c r="V46" s="16">
        <v>44040.083333333336</v>
      </c>
      <c r="W46" s="16">
        <v>44040.083333333336</v>
      </c>
      <c r="X46" t="s">
        <v>204</v>
      </c>
      <c r="Z46">
        <v>2020</v>
      </c>
      <c r="AA46" t="b">
        <f>NOT(ISERROR(MATCH(H46,wgs_downloaded!$H$2:$H$518,0)))</f>
        <v>1</v>
      </c>
      <c r="AY46" s="1"/>
      <c r="AZ46" s="1"/>
    </row>
    <row r="47" spans="1:52" hidden="1" x14ac:dyDescent="0.3">
      <c r="A47" t="s">
        <v>2366</v>
      </c>
      <c r="B47" t="s">
        <v>27</v>
      </c>
      <c r="C47" t="s">
        <v>127</v>
      </c>
      <c r="D47" t="s">
        <v>28</v>
      </c>
      <c r="E47" t="s">
        <v>29</v>
      </c>
      <c r="F47" t="s">
        <v>152</v>
      </c>
      <c r="G47" t="s">
        <v>2367</v>
      </c>
      <c r="H47" t="s">
        <v>2368</v>
      </c>
      <c r="J47" t="s">
        <v>2369</v>
      </c>
      <c r="K47" t="s">
        <v>1458</v>
      </c>
      <c r="L47">
        <v>3089819</v>
      </c>
      <c r="M47">
        <v>24</v>
      </c>
      <c r="N47">
        <v>3048</v>
      </c>
      <c r="O47" t="s">
        <v>133</v>
      </c>
      <c r="P47">
        <v>0</v>
      </c>
      <c r="Q47">
        <v>0</v>
      </c>
      <c r="R47">
        <v>0</v>
      </c>
      <c r="S47" t="s">
        <v>134</v>
      </c>
      <c r="T47" t="s">
        <v>127</v>
      </c>
      <c r="U47" t="s">
        <v>127</v>
      </c>
      <c r="V47" s="16">
        <v>43550.041666666664</v>
      </c>
      <c r="W47" s="16">
        <v>43550.041666666664</v>
      </c>
      <c r="X47" t="s">
        <v>135</v>
      </c>
      <c r="Y47" t="s">
        <v>1459</v>
      </c>
      <c r="Z47">
        <v>2014</v>
      </c>
      <c r="AA47" t="b">
        <f>NOT(ISERROR(MATCH(H47,wgs_downloaded!$H$2:$H$518,0)))</f>
        <v>1</v>
      </c>
      <c r="AY47" s="1"/>
      <c r="AZ47" s="1"/>
    </row>
    <row r="48" spans="1:52" hidden="1" x14ac:dyDescent="0.3">
      <c r="A48" t="s">
        <v>2002</v>
      </c>
      <c r="B48" t="s">
        <v>27</v>
      </c>
      <c r="C48" t="s">
        <v>127</v>
      </c>
      <c r="D48" t="s">
        <v>28</v>
      </c>
      <c r="E48" t="s">
        <v>29</v>
      </c>
      <c r="F48" t="s">
        <v>152</v>
      </c>
      <c r="G48" t="s">
        <v>2003</v>
      </c>
      <c r="H48" t="s">
        <v>2004</v>
      </c>
      <c r="J48" t="s">
        <v>2005</v>
      </c>
      <c r="K48" t="s">
        <v>1458</v>
      </c>
      <c r="L48">
        <v>3095566</v>
      </c>
      <c r="M48">
        <v>21</v>
      </c>
      <c r="N48">
        <v>3054</v>
      </c>
      <c r="O48" t="s">
        <v>133</v>
      </c>
      <c r="P48">
        <v>0</v>
      </c>
      <c r="Q48">
        <v>0</v>
      </c>
      <c r="R48">
        <v>0</v>
      </c>
      <c r="S48" t="s">
        <v>134</v>
      </c>
      <c r="T48" t="s">
        <v>127</v>
      </c>
      <c r="U48" t="s">
        <v>127</v>
      </c>
      <c r="V48" s="16">
        <v>43551.041666666664</v>
      </c>
      <c r="W48" s="16">
        <v>43551.041666666664</v>
      </c>
      <c r="X48" t="s">
        <v>135</v>
      </c>
      <c r="Y48" t="s">
        <v>1459</v>
      </c>
      <c r="Z48">
        <v>2014</v>
      </c>
      <c r="AA48" t="b">
        <f>NOT(ISERROR(MATCH(H48,wgs_downloaded!$H$2:$H$518,0)))</f>
        <v>1</v>
      </c>
      <c r="AY48" s="1"/>
      <c r="AZ48" s="1"/>
    </row>
    <row r="49" spans="1:52" hidden="1" x14ac:dyDescent="0.3">
      <c r="A49" t="s">
        <v>1464</v>
      </c>
      <c r="B49" t="s">
        <v>27</v>
      </c>
      <c r="C49" t="s">
        <v>127</v>
      </c>
      <c r="D49" t="s">
        <v>28</v>
      </c>
      <c r="E49" t="s">
        <v>29</v>
      </c>
      <c r="F49" t="s">
        <v>152</v>
      </c>
      <c r="G49" t="s">
        <v>1465</v>
      </c>
      <c r="H49" t="s">
        <v>1466</v>
      </c>
      <c r="J49" t="s">
        <v>1467</v>
      </c>
      <c r="K49" t="s">
        <v>1458</v>
      </c>
      <c r="L49">
        <v>3134812</v>
      </c>
      <c r="M49">
        <v>23</v>
      </c>
      <c r="N49">
        <v>3092</v>
      </c>
      <c r="O49" t="s">
        <v>133</v>
      </c>
      <c r="P49">
        <v>0</v>
      </c>
      <c r="Q49">
        <v>0</v>
      </c>
      <c r="R49">
        <v>0</v>
      </c>
      <c r="S49" t="s">
        <v>134</v>
      </c>
      <c r="T49" t="s">
        <v>127</v>
      </c>
      <c r="U49" t="s">
        <v>127</v>
      </c>
      <c r="V49" s="16">
        <v>43551.041666666664</v>
      </c>
      <c r="W49" s="16">
        <v>43551.041666666664</v>
      </c>
      <c r="X49" t="s">
        <v>135</v>
      </c>
      <c r="Y49" t="s">
        <v>1459</v>
      </c>
      <c r="Z49">
        <v>2014</v>
      </c>
      <c r="AA49" t="b">
        <f>NOT(ISERROR(MATCH(H49,wgs_downloaded!$H$2:$H$518,0)))</f>
        <v>1</v>
      </c>
      <c r="AY49" s="1"/>
      <c r="AZ49" s="1"/>
    </row>
    <row r="50" spans="1:52" hidden="1" x14ac:dyDescent="0.3">
      <c r="A50" t="s">
        <v>2362</v>
      </c>
      <c r="B50" t="s">
        <v>27</v>
      </c>
      <c r="C50" t="s">
        <v>127</v>
      </c>
      <c r="D50" t="s">
        <v>28</v>
      </c>
      <c r="E50" t="s">
        <v>29</v>
      </c>
      <c r="F50" t="s">
        <v>152</v>
      </c>
      <c r="G50" t="s">
        <v>2363</v>
      </c>
      <c r="H50" t="s">
        <v>2364</v>
      </c>
      <c r="J50" t="s">
        <v>2365</v>
      </c>
      <c r="K50" t="s">
        <v>1458</v>
      </c>
      <c r="L50">
        <v>3087210</v>
      </c>
      <c r="M50">
        <v>21</v>
      </c>
      <c r="N50">
        <v>3043</v>
      </c>
      <c r="O50" t="s">
        <v>133</v>
      </c>
      <c r="P50">
        <v>0</v>
      </c>
      <c r="Q50">
        <v>0</v>
      </c>
      <c r="R50">
        <v>0</v>
      </c>
      <c r="S50" t="s">
        <v>134</v>
      </c>
      <c r="T50" t="s">
        <v>127</v>
      </c>
      <c r="U50" t="s">
        <v>127</v>
      </c>
      <c r="V50" s="16">
        <v>43550.041666666664</v>
      </c>
      <c r="W50" s="16">
        <v>43550.041666666664</v>
      </c>
      <c r="X50" t="s">
        <v>135</v>
      </c>
      <c r="Y50" t="s">
        <v>1459</v>
      </c>
      <c r="Z50">
        <v>2014</v>
      </c>
      <c r="AA50" t="b">
        <f>NOT(ISERROR(MATCH(H50,wgs_downloaded!$H$2:$H$518,0)))</f>
        <v>1</v>
      </c>
      <c r="AY50" s="1"/>
      <c r="AZ50" s="1"/>
    </row>
    <row r="51" spans="1:52" hidden="1" x14ac:dyDescent="0.3">
      <c r="A51" t="s">
        <v>1994</v>
      </c>
      <c r="B51" t="s">
        <v>27</v>
      </c>
      <c r="C51" t="s">
        <v>127</v>
      </c>
      <c r="D51" t="s">
        <v>28</v>
      </c>
      <c r="E51" t="s">
        <v>29</v>
      </c>
      <c r="F51" t="s">
        <v>152</v>
      </c>
      <c r="G51" t="s">
        <v>1995</v>
      </c>
      <c r="H51" t="s">
        <v>1996</v>
      </c>
      <c r="J51" t="s">
        <v>1997</v>
      </c>
      <c r="K51" t="s">
        <v>1458</v>
      </c>
      <c r="L51">
        <v>3080783</v>
      </c>
      <c r="M51">
        <v>22</v>
      </c>
      <c r="N51">
        <v>3043</v>
      </c>
      <c r="O51" t="s">
        <v>133</v>
      </c>
      <c r="P51">
        <v>0</v>
      </c>
      <c r="Q51">
        <v>0</v>
      </c>
      <c r="R51">
        <v>0</v>
      </c>
      <c r="S51" t="s">
        <v>134</v>
      </c>
      <c r="T51" t="s">
        <v>127</v>
      </c>
      <c r="U51" t="s">
        <v>127</v>
      </c>
      <c r="V51" s="16">
        <v>43551.041666666664</v>
      </c>
      <c r="W51" s="16">
        <v>43551.041666666664</v>
      </c>
      <c r="X51" t="s">
        <v>135</v>
      </c>
      <c r="Y51" t="s">
        <v>1459</v>
      </c>
      <c r="Z51">
        <v>2014</v>
      </c>
      <c r="AA51" t="b">
        <f>NOT(ISERROR(MATCH(H51,wgs_downloaded!$H$2:$H$518,0)))</f>
        <v>1</v>
      </c>
      <c r="AY51" s="1"/>
      <c r="AZ51" s="1"/>
    </row>
    <row r="52" spans="1:52" hidden="1" x14ac:dyDescent="0.3">
      <c r="A52" t="s">
        <v>1998</v>
      </c>
      <c r="B52" t="s">
        <v>27</v>
      </c>
      <c r="C52" t="s">
        <v>127</v>
      </c>
      <c r="D52" t="s">
        <v>28</v>
      </c>
      <c r="E52" t="s">
        <v>29</v>
      </c>
      <c r="F52" t="s">
        <v>152</v>
      </c>
      <c r="G52" t="s">
        <v>1999</v>
      </c>
      <c r="H52" t="s">
        <v>2000</v>
      </c>
      <c r="J52" t="s">
        <v>2001</v>
      </c>
      <c r="K52" t="s">
        <v>1458</v>
      </c>
      <c r="L52">
        <v>3072192</v>
      </c>
      <c r="M52">
        <v>22</v>
      </c>
      <c r="N52">
        <v>3038</v>
      </c>
      <c r="O52" t="s">
        <v>133</v>
      </c>
      <c r="P52">
        <v>0</v>
      </c>
      <c r="Q52">
        <v>0</v>
      </c>
      <c r="R52">
        <v>0</v>
      </c>
      <c r="S52" t="s">
        <v>134</v>
      </c>
      <c r="T52" t="s">
        <v>127</v>
      </c>
      <c r="U52" t="s">
        <v>127</v>
      </c>
      <c r="V52" s="16">
        <v>43551.041666666664</v>
      </c>
      <c r="W52" s="16">
        <v>43551.041666666664</v>
      </c>
      <c r="X52" t="s">
        <v>135</v>
      </c>
      <c r="Y52" t="s">
        <v>1459</v>
      </c>
      <c r="Z52">
        <v>2014</v>
      </c>
      <c r="AA52" t="b">
        <f>NOT(ISERROR(MATCH(H52,wgs_downloaded!$H$2:$H$518,0)))</f>
        <v>1</v>
      </c>
      <c r="AY52" s="1"/>
      <c r="AZ52" s="1"/>
    </row>
    <row r="53" spans="1:52" hidden="1" x14ac:dyDescent="0.3">
      <c r="A53" t="s">
        <v>1990</v>
      </c>
      <c r="B53" t="s">
        <v>27</v>
      </c>
      <c r="C53" t="s">
        <v>127</v>
      </c>
      <c r="D53" t="s">
        <v>28</v>
      </c>
      <c r="E53" t="s">
        <v>29</v>
      </c>
      <c r="F53" t="s">
        <v>152</v>
      </c>
      <c r="G53" t="s">
        <v>1991</v>
      </c>
      <c r="H53" t="s">
        <v>1992</v>
      </c>
      <c r="J53" t="s">
        <v>1993</v>
      </c>
      <c r="K53" t="s">
        <v>1458</v>
      </c>
      <c r="L53">
        <v>3075577</v>
      </c>
      <c r="M53">
        <v>22</v>
      </c>
      <c r="N53">
        <v>3033</v>
      </c>
      <c r="O53" t="s">
        <v>133</v>
      </c>
      <c r="P53">
        <v>0</v>
      </c>
      <c r="Q53">
        <v>0</v>
      </c>
      <c r="R53">
        <v>0</v>
      </c>
      <c r="S53" t="s">
        <v>134</v>
      </c>
      <c r="T53" t="s">
        <v>127</v>
      </c>
      <c r="U53" t="s">
        <v>127</v>
      </c>
      <c r="V53" s="16">
        <v>43551.041666666664</v>
      </c>
      <c r="W53" s="16">
        <v>43551.041666666664</v>
      </c>
      <c r="X53" t="s">
        <v>135</v>
      </c>
      <c r="Y53" t="s">
        <v>1459</v>
      </c>
      <c r="Z53">
        <v>2014</v>
      </c>
      <c r="AA53" t="b">
        <f>NOT(ISERROR(MATCH(H53,wgs_downloaded!$H$2:$H$518,0)))</f>
        <v>1</v>
      </c>
      <c r="AY53" s="1"/>
      <c r="AZ53" s="1"/>
    </row>
    <row r="54" spans="1:52" hidden="1" x14ac:dyDescent="0.3">
      <c r="A54" t="s">
        <v>1986</v>
      </c>
      <c r="B54" t="s">
        <v>27</v>
      </c>
      <c r="C54" t="s">
        <v>127</v>
      </c>
      <c r="D54" t="s">
        <v>28</v>
      </c>
      <c r="E54" t="s">
        <v>29</v>
      </c>
      <c r="F54" t="s">
        <v>152</v>
      </c>
      <c r="G54" t="s">
        <v>1987</v>
      </c>
      <c r="H54" t="s">
        <v>1988</v>
      </c>
      <c r="J54" t="s">
        <v>1989</v>
      </c>
      <c r="K54" t="s">
        <v>1458</v>
      </c>
      <c r="L54">
        <v>3072298</v>
      </c>
      <c r="M54">
        <v>23</v>
      </c>
      <c r="N54">
        <v>3032</v>
      </c>
      <c r="O54" t="s">
        <v>133</v>
      </c>
      <c r="P54">
        <v>0</v>
      </c>
      <c r="Q54">
        <v>0</v>
      </c>
      <c r="R54">
        <v>0</v>
      </c>
      <c r="S54" t="s">
        <v>134</v>
      </c>
      <c r="T54" t="s">
        <v>127</v>
      </c>
      <c r="U54" t="s">
        <v>127</v>
      </c>
      <c r="V54" s="16">
        <v>43551.041666666664</v>
      </c>
      <c r="W54" s="16">
        <v>43551.041666666664</v>
      </c>
      <c r="X54" t="s">
        <v>135</v>
      </c>
      <c r="Y54" t="s">
        <v>1459</v>
      </c>
      <c r="Z54">
        <v>2014</v>
      </c>
      <c r="AA54" t="b">
        <f>NOT(ISERROR(MATCH(H54,wgs_downloaded!$H$2:$H$518,0)))</f>
        <v>1</v>
      </c>
      <c r="AY54" s="1"/>
      <c r="AZ54" s="1"/>
    </row>
    <row r="55" spans="1:52" hidden="1" x14ac:dyDescent="0.3">
      <c r="A55" t="s">
        <v>1978</v>
      </c>
      <c r="B55" t="s">
        <v>27</v>
      </c>
      <c r="C55" t="s">
        <v>127</v>
      </c>
      <c r="D55" t="s">
        <v>28</v>
      </c>
      <c r="E55" t="s">
        <v>29</v>
      </c>
      <c r="F55" t="s">
        <v>152</v>
      </c>
      <c r="G55" t="s">
        <v>1979</v>
      </c>
      <c r="H55" t="s">
        <v>1980</v>
      </c>
      <c r="J55" t="s">
        <v>1981</v>
      </c>
      <c r="K55" t="s">
        <v>1458</v>
      </c>
      <c r="L55">
        <v>3074537</v>
      </c>
      <c r="M55">
        <v>23</v>
      </c>
      <c r="N55">
        <v>3036</v>
      </c>
      <c r="O55" t="s">
        <v>133</v>
      </c>
      <c r="P55">
        <v>0</v>
      </c>
      <c r="Q55">
        <v>0</v>
      </c>
      <c r="R55">
        <v>0</v>
      </c>
      <c r="S55" t="s">
        <v>134</v>
      </c>
      <c r="T55" t="s">
        <v>127</v>
      </c>
      <c r="U55" t="s">
        <v>127</v>
      </c>
      <c r="V55" s="16">
        <v>43551.041666666664</v>
      </c>
      <c r="W55" s="16">
        <v>43551.041666666664</v>
      </c>
      <c r="X55" t="s">
        <v>135</v>
      </c>
      <c r="Y55" t="s">
        <v>1459</v>
      </c>
      <c r="Z55">
        <v>2014</v>
      </c>
      <c r="AA55" t="b">
        <f>NOT(ISERROR(MATCH(H55,wgs_downloaded!$H$2:$H$518,0)))</f>
        <v>1</v>
      </c>
      <c r="AY55" s="1"/>
      <c r="AZ55" s="1"/>
    </row>
    <row r="56" spans="1:52" hidden="1" x14ac:dyDescent="0.3">
      <c r="A56" t="s">
        <v>1468</v>
      </c>
      <c r="B56" t="s">
        <v>27</v>
      </c>
      <c r="C56" t="s">
        <v>127</v>
      </c>
      <c r="D56" t="s">
        <v>28</v>
      </c>
      <c r="E56" t="s">
        <v>29</v>
      </c>
      <c r="F56" t="s">
        <v>152</v>
      </c>
      <c r="G56" t="s">
        <v>1469</v>
      </c>
      <c r="H56" t="s">
        <v>1470</v>
      </c>
      <c r="J56" t="s">
        <v>1471</v>
      </c>
      <c r="K56" t="s">
        <v>1458</v>
      </c>
      <c r="L56">
        <v>3134504</v>
      </c>
      <c r="M56">
        <v>19</v>
      </c>
      <c r="N56">
        <v>3088</v>
      </c>
      <c r="O56" t="s">
        <v>133</v>
      </c>
      <c r="P56">
        <v>0</v>
      </c>
      <c r="Q56">
        <v>0</v>
      </c>
      <c r="R56">
        <v>0</v>
      </c>
      <c r="S56" t="s">
        <v>134</v>
      </c>
      <c r="T56" t="s">
        <v>127</v>
      </c>
      <c r="U56" t="s">
        <v>127</v>
      </c>
      <c r="V56" s="16">
        <v>43551.041666666664</v>
      </c>
      <c r="W56" s="16">
        <v>43551.041666666664</v>
      </c>
      <c r="X56" t="s">
        <v>135</v>
      </c>
      <c r="Y56" t="s">
        <v>1459</v>
      </c>
      <c r="Z56">
        <v>2014</v>
      </c>
      <c r="AA56" t="b">
        <f>NOT(ISERROR(MATCH(H56,wgs_downloaded!$H$2:$H$518,0)))</f>
        <v>1</v>
      </c>
      <c r="AY56" s="1"/>
      <c r="AZ56" s="1"/>
    </row>
    <row r="57" spans="1:52" hidden="1" x14ac:dyDescent="0.3">
      <c r="A57" t="s">
        <v>210</v>
      </c>
      <c r="B57" t="s">
        <v>27</v>
      </c>
      <c r="C57" t="s">
        <v>127</v>
      </c>
      <c r="D57" t="s">
        <v>28</v>
      </c>
      <c r="E57" t="s">
        <v>29</v>
      </c>
      <c r="F57" t="s">
        <v>142</v>
      </c>
      <c r="G57" t="s">
        <v>211</v>
      </c>
      <c r="H57" t="s">
        <v>212</v>
      </c>
      <c r="J57" t="s">
        <v>213</v>
      </c>
      <c r="K57" t="s">
        <v>209</v>
      </c>
      <c r="L57">
        <v>2965159</v>
      </c>
      <c r="M57">
        <v>14</v>
      </c>
      <c r="N57">
        <v>2883</v>
      </c>
      <c r="O57" t="s">
        <v>133</v>
      </c>
      <c r="P57">
        <v>0</v>
      </c>
      <c r="Q57">
        <v>0</v>
      </c>
      <c r="R57">
        <v>0</v>
      </c>
      <c r="S57" t="s">
        <v>134</v>
      </c>
      <c r="T57" t="s">
        <v>127</v>
      </c>
      <c r="U57" t="s">
        <v>127</v>
      </c>
      <c r="V57" s="16">
        <v>44039.083333333336</v>
      </c>
      <c r="W57" s="16">
        <v>44039.083333333336</v>
      </c>
      <c r="X57" t="s">
        <v>135</v>
      </c>
      <c r="Y57" t="s">
        <v>146</v>
      </c>
      <c r="Z57">
        <v>2020</v>
      </c>
      <c r="AA57" t="b">
        <f>NOT(ISERROR(MATCH(H57,wgs_downloaded!$H$2:$H$518,0)))</f>
        <v>1</v>
      </c>
      <c r="AY57" s="1"/>
      <c r="AZ57" s="1"/>
    </row>
    <row r="58" spans="1:52" hidden="1" x14ac:dyDescent="0.3">
      <c r="A58" t="s">
        <v>205</v>
      </c>
      <c r="B58" t="s">
        <v>27</v>
      </c>
      <c r="C58" t="s">
        <v>127</v>
      </c>
      <c r="D58" t="s">
        <v>28</v>
      </c>
      <c r="E58" t="s">
        <v>29</v>
      </c>
      <c r="F58" t="s">
        <v>142</v>
      </c>
      <c r="G58" t="s">
        <v>206</v>
      </c>
      <c r="H58" t="s">
        <v>207</v>
      </c>
      <c r="J58" t="s">
        <v>208</v>
      </c>
      <c r="K58" t="s">
        <v>209</v>
      </c>
      <c r="L58">
        <v>3019717</v>
      </c>
      <c r="M58">
        <v>15</v>
      </c>
      <c r="N58">
        <v>2927</v>
      </c>
      <c r="O58" t="s">
        <v>133</v>
      </c>
      <c r="P58">
        <v>0</v>
      </c>
      <c r="Q58">
        <v>0</v>
      </c>
      <c r="R58">
        <v>0</v>
      </c>
      <c r="S58" t="s">
        <v>134</v>
      </c>
      <c r="T58" t="s">
        <v>127</v>
      </c>
      <c r="U58" t="s">
        <v>127</v>
      </c>
      <c r="V58" s="16">
        <v>44039.083333333336</v>
      </c>
      <c r="W58" s="16">
        <v>44039.083333333336</v>
      </c>
      <c r="X58" t="s">
        <v>135</v>
      </c>
      <c r="Y58" t="s">
        <v>146</v>
      </c>
      <c r="Z58">
        <v>2020</v>
      </c>
      <c r="AA58" t="b">
        <f>NOT(ISERROR(MATCH(H58,wgs_downloaded!$H$2:$H$518,0)))</f>
        <v>1</v>
      </c>
      <c r="AY58" s="1"/>
      <c r="AZ58" s="1"/>
    </row>
    <row r="59" spans="1:52" hidden="1" x14ac:dyDescent="0.3">
      <c r="A59" t="s">
        <v>1477</v>
      </c>
      <c r="B59" t="s">
        <v>27</v>
      </c>
      <c r="C59" t="s">
        <v>127</v>
      </c>
      <c r="D59" t="s">
        <v>28</v>
      </c>
      <c r="E59" t="s">
        <v>29</v>
      </c>
      <c r="F59" t="s">
        <v>152</v>
      </c>
      <c r="G59" t="s">
        <v>1478</v>
      </c>
      <c r="H59" t="s">
        <v>1479</v>
      </c>
      <c r="J59" t="s">
        <v>1480</v>
      </c>
      <c r="K59" t="s">
        <v>1481</v>
      </c>
      <c r="L59">
        <v>3094466</v>
      </c>
      <c r="M59">
        <v>22</v>
      </c>
      <c r="N59">
        <v>3056</v>
      </c>
      <c r="O59" t="s">
        <v>133</v>
      </c>
      <c r="P59">
        <v>0</v>
      </c>
      <c r="Q59">
        <v>0</v>
      </c>
      <c r="R59">
        <v>0</v>
      </c>
      <c r="S59" t="s">
        <v>134</v>
      </c>
      <c r="T59" t="s">
        <v>127</v>
      </c>
      <c r="U59" t="s">
        <v>127</v>
      </c>
      <c r="V59" s="16">
        <v>43551.041666666664</v>
      </c>
      <c r="W59" s="16">
        <v>43551.041666666664</v>
      </c>
      <c r="X59" t="s">
        <v>135</v>
      </c>
      <c r="Y59" t="s">
        <v>1317</v>
      </c>
      <c r="Z59">
        <v>2014</v>
      </c>
      <c r="AA59" t="b">
        <f>NOT(ISERROR(MATCH(H59,wgs_downloaded!$H$2:$H$518,0)))</f>
        <v>1</v>
      </c>
      <c r="AY59" s="1"/>
      <c r="AZ59" s="1"/>
    </row>
    <row r="60" spans="1:52" hidden="1" x14ac:dyDescent="0.3">
      <c r="A60" s="8" t="s">
        <v>2051</v>
      </c>
      <c r="B60" s="8" t="s">
        <v>27</v>
      </c>
      <c r="C60" s="8" t="s">
        <v>127</v>
      </c>
      <c r="D60" s="8" t="s">
        <v>28</v>
      </c>
      <c r="E60" s="8" t="s">
        <v>29</v>
      </c>
      <c r="F60" s="8" t="s">
        <v>152</v>
      </c>
      <c r="G60" s="8" t="s">
        <v>2052</v>
      </c>
      <c r="H60" s="8" t="s">
        <v>2055</v>
      </c>
      <c r="I60" s="8"/>
      <c r="J60" s="8" t="s">
        <v>2054</v>
      </c>
      <c r="K60" s="8" t="s">
        <v>1458</v>
      </c>
      <c r="L60" s="8">
        <v>3130306</v>
      </c>
      <c r="M60" s="8">
        <v>18</v>
      </c>
      <c r="N60" s="8">
        <v>3086</v>
      </c>
      <c r="O60" s="8" t="s">
        <v>133</v>
      </c>
      <c r="P60" s="8">
        <v>0</v>
      </c>
      <c r="Q60" s="8">
        <v>0</v>
      </c>
      <c r="R60" s="8">
        <v>0</v>
      </c>
      <c r="S60" s="8" t="s">
        <v>134</v>
      </c>
      <c r="T60" s="8" t="s">
        <v>127</v>
      </c>
      <c r="U60" s="8" t="s">
        <v>127</v>
      </c>
      <c r="V60" s="17">
        <v>43551.041666666664</v>
      </c>
      <c r="W60" s="17">
        <v>43551.041666666664</v>
      </c>
      <c r="X60" s="8" t="s">
        <v>135</v>
      </c>
      <c r="Y60" s="8" t="s">
        <v>1459</v>
      </c>
      <c r="Z60" s="8">
        <v>2014</v>
      </c>
      <c r="AA60" t="b">
        <f>NOT(ISERROR(MATCH(H60,wgs_downloaded!$H$2:$H$518,0)))</f>
        <v>0</v>
      </c>
      <c r="AY60" s="1"/>
      <c r="AZ60" s="1"/>
    </row>
    <row r="61" spans="1:52" hidden="1" x14ac:dyDescent="0.3">
      <c r="A61" t="s">
        <v>2056</v>
      </c>
      <c r="B61" t="s">
        <v>27</v>
      </c>
      <c r="C61" t="s">
        <v>127</v>
      </c>
      <c r="D61" t="s">
        <v>28</v>
      </c>
      <c r="E61" t="s">
        <v>29</v>
      </c>
      <c r="F61" t="s">
        <v>152</v>
      </c>
      <c r="G61" t="s">
        <v>2057</v>
      </c>
      <c r="H61" t="s">
        <v>2058</v>
      </c>
      <c r="J61" t="s">
        <v>2059</v>
      </c>
      <c r="K61" t="s">
        <v>2060</v>
      </c>
      <c r="L61">
        <v>3052819</v>
      </c>
      <c r="M61">
        <v>18</v>
      </c>
      <c r="N61">
        <v>3017</v>
      </c>
      <c r="O61" t="s">
        <v>133</v>
      </c>
      <c r="P61">
        <v>0</v>
      </c>
      <c r="Q61">
        <v>0</v>
      </c>
      <c r="R61">
        <v>0</v>
      </c>
      <c r="S61" t="s">
        <v>134</v>
      </c>
      <c r="T61" t="s">
        <v>127</v>
      </c>
      <c r="U61" t="s">
        <v>127</v>
      </c>
      <c r="V61" s="16">
        <v>43551.041666666664</v>
      </c>
      <c r="W61" s="16">
        <v>43551.041666666664</v>
      </c>
      <c r="X61" t="s">
        <v>135</v>
      </c>
      <c r="Y61" t="s">
        <v>1317</v>
      </c>
      <c r="Z61">
        <v>2014</v>
      </c>
      <c r="AA61" t="b">
        <f>NOT(ISERROR(MATCH(H61,wgs_downloaded!$H$2:$H$518,0)))</f>
        <v>1</v>
      </c>
      <c r="AY61" s="1"/>
      <c r="AZ61" s="1"/>
    </row>
    <row r="62" spans="1:52" hidden="1" x14ac:dyDescent="0.3">
      <c r="A62" t="s">
        <v>2061</v>
      </c>
      <c r="B62" t="s">
        <v>27</v>
      </c>
      <c r="C62" t="s">
        <v>127</v>
      </c>
      <c r="D62" t="s">
        <v>28</v>
      </c>
      <c r="E62" t="s">
        <v>29</v>
      </c>
      <c r="F62" t="s">
        <v>152</v>
      </c>
      <c r="G62" t="s">
        <v>2062</v>
      </c>
      <c r="H62" t="s">
        <v>2063</v>
      </c>
      <c r="J62" t="s">
        <v>2064</v>
      </c>
      <c r="K62" t="s">
        <v>2065</v>
      </c>
      <c r="L62">
        <v>3084903</v>
      </c>
      <c r="M62">
        <v>58</v>
      </c>
      <c r="N62">
        <v>3050</v>
      </c>
      <c r="O62" t="s">
        <v>133</v>
      </c>
      <c r="P62">
        <v>0</v>
      </c>
      <c r="Q62">
        <v>0</v>
      </c>
      <c r="R62">
        <v>0</v>
      </c>
      <c r="S62" t="s">
        <v>134</v>
      </c>
      <c r="T62" t="s">
        <v>127</v>
      </c>
      <c r="U62" t="s">
        <v>127</v>
      </c>
      <c r="V62" s="16">
        <v>43551.041666666664</v>
      </c>
      <c r="W62" s="16">
        <v>43551.041666666664</v>
      </c>
      <c r="X62" t="s">
        <v>135</v>
      </c>
      <c r="Y62" t="s">
        <v>146</v>
      </c>
      <c r="Z62">
        <v>2012</v>
      </c>
      <c r="AA62" t="b">
        <f>NOT(ISERROR(MATCH(H62,wgs_downloaded!$H$2:$H$518,0)))</f>
        <v>1</v>
      </c>
      <c r="AY62" s="1"/>
      <c r="AZ62" s="1"/>
    </row>
    <row r="63" spans="1:52" hidden="1" x14ac:dyDescent="0.3">
      <c r="A63" t="s">
        <v>226</v>
      </c>
      <c r="B63" t="s">
        <v>27</v>
      </c>
      <c r="C63" t="s">
        <v>127</v>
      </c>
      <c r="D63" t="s">
        <v>28</v>
      </c>
      <c r="E63" t="s">
        <v>29</v>
      </c>
      <c r="F63" t="s">
        <v>142</v>
      </c>
      <c r="G63" t="s">
        <v>227</v>
      </c>
      <c r="H63" t="s">
        <v>228</v>
      </c>
      <c r="J63" t="s">
        <v>229</v>
      </c>
      <c r="K63" t="s">
        <v>209</v>
      </c>
      <c r="L63">
        <v>2976516</v>
      </c>
      <c r="M63">
        <v>13</v>
      </c>
      <c r="N63">
        <v>2877</v>
      </c>
      <c r="O63" t="s">
        <v>133</v>
      </c>
      <c r="P63">
        <v>0</v>
      </c>
      <c r="Q63">
        <v>0</v>
      </c>
      <c r="R63">
        <v>0</v>
      </c>
      <c r="S63" t="s">
        <v>134</v>
      </c>
      <c r="T63" t="s">
        <v>127</v>
      </c>
      <c r="U63" t="s">
        <v>127</v>
      </c>
      <c r="V63" s="16">
        <v>44036.083333333336</v>
      </c>
      <c r="W63" s="16">
        <v>44036.083333333336</v>
      </c>
      <c r="X63" t="s">
        <v>135</v>
      </c>
      <c r="Y63" t="s">
        <v>146</v>
      </c>
      <c r="Z63">
        <v>2020</v>
      </c>
      <c r="AA63" t="b">
        <f>NOT(ISERROR(MATCH(H63,wgs_downloaded!$H$2:$H$518,0)))</f>
        <v>1</v>
      </c>
      <c r="AY63" s="1"/>
      <c r="AZ63" s="1"/>
    </row>
    <row r="64" spans="1:52" hidden="1" x14ac:dyDescent="0.3">
      <c r="A64" t="s">
        <v>234</v>
      </c>
      <c r="B64" t="s">
        <v>27</v>
      </c>
      <c r="C64" t="s">
        <v>127</v>
      </c>
      <c r="D64" t="s">
        <v>28</v>
      </c>
      <c r="E64" t="s">
        <v>29</v>
      </c>
      <c r="F64" t="s">
        <v>142</v>
      </c>
      <c r="G64" t="s">
        <v>235</v>
      </c>
      <c r="H64" t="s">
        <v>236</v>
      </c>
      <c r="J64" t="s">
        <v>237</v>
      </c>
      <c r="K64" t="s">
        <v>209</v>
      </c>
      <c r="L64">
        <v>3007568</v>
      </c>
      <c r="M64">
        <v>13</v>
      </c>
      <c r="N64">
        <v>2926</v>
      </c>
      <c r="O64" t="s">
        <v>133</v>
      </c>
      <c r="P64">
        <v>0</v>
      </c>
      <c r="Q64">
        <v>0</v>
      </c>
      <c r="R64">
        <v>0</v>
      </c>
      <c r="S64" t="s">
        <v>134</v>
      </c>
      <c r="T64" t="s">
        <v>127</v>
      </c>
      <c r="U64" t="s">
        <v>127</v>
      </c>
      <c r="V64" s="16">
        <v>44036.083333333336</v>
      </c>
      <c r="W64" s="16">
        <v>44036.083333333336</v>
      </c>
      <c r="X64" t="s">
        <v>135</v>
      </c>
      <c r="Y64" t="s">
        <v>146</v>
      </c>
      <c r="Z64">
        <v>2020</v>
      </c>
      <c r="AA64" t="b">
        <f>NOT(ISERROR(MATCH(H64,wgs_downloaded!$H$2:$H$518,0)))</f>
        <v>1</v>
      </c>
      <c r="AY64" s="1"/>
      <c r="AZ64" s="1"/>
    </row>
    <row r="65" spans="1:52" hidden="1" x14ac:dyDescent="0.3">
      <c r="A65" t="s">
        <v>230</v>
      </c>
      <c r="B65" t="s">
        <v>27</v>
      </c>
      <c r="C65" t="s">
        <v>127</v>
      </c>
      <c r="D65" t="s">
        <v>28</v>
      </c>
      <c r="E65" t="s">
        <v>29</v>
      </c>
      <c r="F65" t="s">
        <v>142</v>
      </c>
      <c r="G65" t="s">
        <v>231</v>
      </c>
      <c r="H65" t="s">
        <v>232</v>
      </c>
      <c r="J65" t="s">
        <v>233</v>
      </c>
      <c r="K65" t="s">
        <v>209</v>
      </c>
      <c r="L65">
        <v>2917826</v>
      </c>
      <c r="M65">
        <v>15</v>
      </c>
      <c r="N65">
        <v>2836</v>
      </c>
      <c r="O65" t="s">
        <v>133</v>
      </c>
      <c r="P65">
        <v>0</v>
      </c>
      <c r="Q65">
        <v>0</v>
      </c>
      <c r="R65">
        <v>0</v>
      </c>
      <c r="S65" t="s">
        <v>134</v>
      </c>
      <c r="T65" t="s">
        <v>127</v>
      </c>
      <c r="U65" t="s">
        <v>127</v>
      </c>
      <c r="V65" s="16">
        <v>44036.083333333336</v>
      </c>
      <c r="W65" s="16">
        <v>44036.083333333336</v>
      </c>
      <c r="X65" t="s">
        <v>135</v>
      </c>
      <c r="Y65" t="s">
        <v>146</v>
      </c>
      <c r="Z65">
        <v>2020</v>
      </c>
      <c r="AA65" t="b">
        <f>NOT(ISERROR(MATCH(H65,wgs_downloaded!$H$2:$H$518,0)))</f>
        <v>1</v>
      </c>
      <c r="AY65" s="1"/>
      <c r="AZ65" s="1"/>
    </row>
    <row r="66" spans="1:52" hidden="1" x14ac:dyDescent="0.3">
      <c r="A66" t="s">
        <v>222</v>
      </c>
      <c r="B66" t="s">
        <v>27</v>
      </c>
      <c r="C66" t="s">
        <v>127</v>
      </c>
      <c r="D66" t="s">
        <v>28</v>
      </c>
      <c r="E66" t="s">
        <v>29</v>
      </c>
      <c r="F66" t="s">
        <v>142</v>
      </c>
      <c r="G66" t="s">
        <v>223</v>
      </c>
      <c r="H66" t="s">
        <v>224</v>
      </c>
      <c r="J66" t="s">
        <v>225</v>
      </c>
      <c r="K66" t="s">
        <v>209</v>
      </c>
      <c r="L66">
        <v>2960967</v>
      </c>
      <c r="M66">
        <v>14</v>
      </c>
      <c r="N66">
        <v>2860</v>
      </c>
      <c r="O66" t="s">
        <v>133</v>
      </c>
      <c r="P66">
        <v>0</v>
      </c>
      <c r="Q66">
        <v>0</v>
      </c>
      <c r="R66">
        <v>0</v>
      </c>
      <c r="S66" t="s">
        <v>134</v>
      </c>
      <c r="T66" t="s">
        <v>127</v>
      </c>
      <c r="U66" t="s">
        <v>127</v>
      </c>
      <c r="V66" s="16">
        <v>44036.083333333336</v>
      </c>
      <c r="W66" s="16">
        <v>44036.083333333336</v>
      </c>
      <c r="X66" t="s">
        <v>135</v>
      </c>
      <c r="Y66" t="s">
        <v>146</v>
      </c>
      <c r="Z66">
        <v>2020</v>
      </c>
      <c r="AA66" t="b">
        <f>NOT(ISERROR(MATCH(H66,wgs_downloaded!$H$2:$H$518,0)))</f>
        <v>1</v>
      </c>
      <c r="AY66" s="1"/>
      <c r="AZ66" s="1"/>
    </row>
    <row r="67" spans="1:52" hidden="1" x14ac:dyDescent="0.3">
      <c r="A67" t="s">
        <v>218</v>
      </c>
      <c r="B67" t="s">
        <v>27</v>
      </c>
      <c r="C67" t="s">
        <v>127</v>
      </c>
      <c r="D67" t="s">
        <v>28</v>
      </c>
      <c r="E67" t="s">
        <v>29</v>
      </c>
      <c r="F67" t="s">
        <v>142</v>
      </c>
      <c r="G67" t="s">
        <v>219</v>
      </c>
      <c r="H67" t="s">
        <v>220</v>
      </c>
      <c r="J67" t="s">
        <v>221</v>
      </c>
      <c r="K67" t="s">
        <v>209</v>
      </c>
      <c r="L67">
        <v>3063859</v>
      </c>
      <c r="M67">
        <v>20</v>
      </c>
      <c r="N67">
        <v>2980</v>
      </c>
      <c r="O67" t="s">
        <v>133</v>
      </c>
      <c r="P67">
        <v>0</v>
      </c>
      <c r="Q67">
        <v>0</v>
      </c>
      <c r="R67">
        <v>0</v>
      </c>
      <c r="S67" t="s">
        <v>134</v>
      </c>
      <c r="T67" t="s">
        <v>127</v>
      </c>
      <c r="U67" t="s">
        <v>127</v>
      </c>
      <c r="V67" s="16">
        <v>44036.083333333336</v>
      </c>
      <c r="W67" s="16">
        <v>44036.083333333336</v>
      </c>
      <c r="X67" t="s">
        <v>135</v>
      </c>
      <c r="Y67" t="s">
        <v>146</v>
      </c>
      <c r="Z67">
        <v>2020</v>
      </c>
      <c r="AA67" t="b">
        <f>NOT(ISERROR(MATCH(H67,wgs_downloaded!$H$2:$H$518,0)))</f>
        <v>1</v>
      </c>
      <c r="AY67" s="1"/>
      <c r="AZ67" s="1"/>
    </row>
    <row r="68" spans="1:52" hidden="1" x14ac:dyDescent="0.3">
      <c r="A68" t="s">
        <v>214</v>
      </c>
      <c r="B68" t="s">
        <v>27</v>
      </c>
      <c r="C68" t="s">
        <v>127</v>
      </c>
      <c r="D68" t="s">
        <v>28</v>
      </c>
      <c r="E68" t="s">
        <v>29</v>
      </c>
      <c r="F68" t="s">
        <v>142</v>
      </c>
      <c r="G68" t="s">
        <v>215</v>
      </c>
      <c r="H68" t="s">
        <v>216</v>
      </c>
      <c r="J68" t="s">
        <v>217</v>
      </c>
      <c r="K68" t="s">
        <v>209</v>
      </c>
      <c r="L68">
        <v>2977158</v>
      </c>
      <c r="M68">
        <v>15</v>
      </c>
      <c r="N68">
        <v>2880</v>
      </c>
      <c r="O68" t="s">
        <v>133</v>
      </c>
      <c r="P68">
        <v>0</v>
      </c>
      <c r="Q68">
        <v>0</v>
      </c>
      <c r="R68">
        <v>0</v>
      </c>
      <c r="S68" t="s">
        <v>134</v>
      </c>
      <c r="T68" t="s">
        <v>127</v>
      </c>
      <c r="U68" t="s">
        <v>127</v>
      </c>
      <c r="V68" s="16">
        <v>44036.083333333336</v>
      </c>
      <c r="W68" s="16">
        <v>44036.083333333336</v>
      </c>
      <c r="X68" t="s">
        <v>135</v>
      </c>
      <c r="Y68" t="s">
        <v>146</v>
      </c>
      <c r="Z68">
        <v>2020</v>
      </c>
      <c r="AA68" t="b">
        <f>NOT(ISERROR(MATCH(H68,wgs_downloaded!$H$2:$H$518,0)))</f>
        <v>1</v>
      </c>
      <c r="AY68" s="1"/>
      <c r="AZ68" s="1"/>
    </row>
    <row r="69" spans="1:52" hidden="1" x14ac:dyDescent="0.3">
      <c r="A69" t="s">
        <v>238</v>
      </c>
      <c r="B69" t="s">
        <v>27</v>
      </c>
      <c r="C69" t="s">
        <v>127</v>
      </c>
      <c r="D69" t="s">
        <v>28</v>
      </c>
      <c r="E69" t="s">
        <v>29</v>
      </c>
      <c r="F69" t="s">
        <v>142</v>
      </c>
      <c r="G69" t="s">
        <v>239</v>
      </c>
      <c r="H69" t="s">
        <v>240</v>
      </c>
      <c r="J69" t="s">
        <v>241</v>
      </c>
      <c r="K69" t="s">
        <v>209</v>
      </c>
      <c r="L69">
        <v>3002114</v>
      </c>
      <c r="M69">
        <v>19</v>
      </c>
      <c r="N69">
        <v>2916</v>
      </c>
      <c r="O69" t="s">
        <v>133</v>
      </c>
      <c r="P69">
        <v>0</v>
      </c>
      <c r="Q69">
        <v>0</v>
      </c>
      <c r="R69">
        <v>0</v>
      </c>
      <c r="S69" t="s">
        <v>134</v>
      </c>
      <c r="T69" t="s">
        <v>127</v>
      </c>
      <c r="U69" t="s">
        <v>127</v>
      </c>
      <c r="V69" s="16">
        <v>44035.083333333336</v>
      </c>
      <c r="W69" s="16">
        <v>44035.083333333336</v>
      </c>
      <c r="X69" t="s">
        <v>135</v>
      </c>
      <c r="Y69" t="s">
        <v>146</v>
      </c>
      <c r="Z69">
        <v>2020</v>
      </c>
      <c r="AA69" t="b">
        <f>NOT(ISERROR(MATCH(H69,wgs_downloaded!$H$2:$H$518,0)))</f>
        <v>1</v>
      </c>
      <c r="AY69" s="1"/>
      <c r="AZ69" s="1"/>
    </row>
    <row r="70" spans="1:52" hidden="1" x14ac:dyDescent="0.3">
      <c r="A70" t="s">
        <v>2078</v>
      </c>
      <c r="B70" t="s">
        <v>27</v>
      </c>
      <c r="C70" t="s">
        <v>127</v>
      </c>
      <c r="D70" t="s">
        <v>28</v>
      </c>
      <c r="E70" t="s">
        <v>29</v>
      </c>
      <c r="F70" t="s">
        <v>152</v>
      </c>
      <c r="G70" t="s">
        <v>2079</v>
      </c>
      <c r="H70" t="s">
        <v>2080</v>
      </c>
      <c r="J70" t="s">
        <v>2081</v>
      </c>
      <c r="K70" t="s">
        <v>2082</v>
      </c>
      <c r="L70">
        <v>3086593</v>
      </c>
      <c r="M70">
        <v>25</v>
      </c>
      <c r="N70">
        <v>3062</v>
      </c>
      <c r="O70" t="s">
        <v>133</v>
      </c>
      <c r="P70">
        <v>0</v>
      </c>
      <c r="Q70">
        <v>0</v>
      </c>
      <c r="R70">
        <v>0</v>
      </c>
      <c r="S70" t="s">
        <v>134</v>
      </c>
      <c r="T70" t="s">
        <v>127</v>
      </c>
      <c r="U70" t="s">
        <v>127</v>
      </c>
      <c r="V70" s="16">
        <v>43551.041666666664</v>
      </c>
      <c r="W70" s="16">
        <v>43551.041666666664</v>
      </c>
      <c r="X70" t="s">
        <v>135</v>
      </c>
      <c r="Y70" t="s">
        <v>1024</v>
      </c>
      <c r="Z70">
        <v>2014</v>
      </c>
      <c r="AA70" t="b">
        <f>NOT(ISERROR(MATCH(H70,wgs_downloaded!$H$2:$H$518,0)))</f>
        <v>1</v>
      </c>
      <c r="AY70" s="1"/>
      <c r="AZ70" s="1"/>
    </row>
    <row r="71" spans="1:52" hidden="1" x14ac:dyDescent="0.3">
      <c r="A71" t="s">
        <v>2428</v>
      </c>
      <c r="B71" t="s">
        <v>27</v>
      </c>
      <c r="C71" t="s">
        <v>127</v>
      </c>
      <c r="D71" t="s">
        <v>28</v>
      </c>
      <c r="E71" t="s">
        <v>29</v>
      </c>
      <c r="F71" t="s">
        <v>152</v>
      </c>
      <c r="G71" t="s">
        <v>2429</v>
      </c>
      <c r="H71" t="s">
        <v>2430</v>
      </c>
      <c r="J71" t="s">
        <v>2431</v>
      </c>
      <c r="K71" t="s">
        <v>132</v>
      </c>
      <c r="L71">
        <v>3080173</v>
      </c>
      <c r="M71">
        <v>21</v>
      </c>
      <c r="N71">
        <v>3061</v>
      </c>
      <c r="O71" t="s">
        <v>133</v>
      </c>
      <c r="P71">
        <v>0</v>
      </c>
      <c r="Q71">
        <v>0</v>
      </c>
      <c r="R71">
        <v>0</v>
      </c>
      <c r="S71" t="s">
        <v>134</v>
      </c>
      <c r="T71" t="s">
        <v>127</v>
      </c>
      <c r="U71" t="s">
        <v>127</v>
      </c>
      <c r="V71" s="16">
        <v>43550.041666666664</v>
      </c>
      <c r="W71" s="16">
        <v>43550.041666666664</v>
      </c>
      <c r="X71" t="s">
        <v>135</v>
      </c>
      <c r="Y71" t="s">
        <v>1024</v>
      </c>
      <c r="Z71">
        <v>2009</v>
      </c>
      <c r="AA71" t="b">
        <f>NOT(ISERROR(MATCH(H71,wgs_downloaded!$H$2:$H$518,0)))</f>
        <v>1</v>
      </c>
      <c r="AY71" s="1"/>
      <c r="AZ71" s="1"/>
    </row>
    <row r="72" spans="1:52" hidden="1" x14ac:dyDescent="0.3">
      <c r="A72" t="s">
        <v>2083</v>
      </c>
      <c r="B72" t="s">
        <v>27</v>
      </c>
      <c r="C72" t="s">
        <v>127</v>
      </c>
      <c r="D72" t="s">
        <v>28</v>
      </c>
      <c r="E72" t="s">
        <v>29</v>
      </c>
      <c r="F72" t="s">
        <v>152</v>
      </c>
      <c r="G72" t="s">
        <v>2084</v>
      </c>
      <c r="H72" t="s">
        <v>2085</v>
      </c>
      <c r="J72" t="s">
        <v>2086</v>
      </c>
      <c r="K72" t="s">
        <v>2082</v>
      </c>
      <c r="L72">
        <v>3098940</v>
      </c>
      <c r="M72">
        <v>27</v>
      </c>
      <c r="N72">
        <v>3079</v>
      </c>
      <c r="O72" t="s">
        <v>133</v>
      </c>
      <c r="P72">
        <v>0</v>
      </c>
      <c r="Q72">
        <v>0</v>
      </c>
      <c r="R72">
        <v>0</v>
      </c>
      <c r="S72" t="s">
        <v>134</v>
      </c>
      <c r="T72" t="s">
        <v>127</v>
      </c>
      <c r="U72" t="s">
        <v>127</v>
      </c>
      <c r="V72" s="16">
        <v>43551.041666666664</v>
      </c>
      <c r="W72" s="16">
        <v>43551.041666666664</v>
      </c>
      <c r="X72" t="s">
        <v>135</v>
      </c>
      <c r="Y72" t="s">
        <v>1024</v>
      </c>
      <c r="Z72">
        <v>2014</v>
      </c>
      <c r="AA72" t="b">
        <f>NOT(ISERROR(MATCH(H72,wgs_downloaded!$H$2:$H$518,0)))</f>
        <v>1</v>
      </c>
      <c r="AY72" s="1"/>
      <c r="AZ72" s="1"/>
    </row>
    <row r="73" spans="1:52" hidden="1" x14ac:dyDescent="0.3">
      <c r="A73" t="s">
        <v>191</v>
      </c>
      <c r="B73" t="s">
        <v>27</v>
      </c>
      <c r="C73" t="s">
        <v>127</v>
      </c>
      <c r="D73" t="s">
        <v>28</v>
      </c>
      <c r="E73" t="s">
        <v>29</v>
      </c>
      <c r="F73" t="s">
        <v>152</v>
      </c>
      <c r="G73" t="s">
        <v>192</v>
      </c>
      <c r="H73" t="s">
        <v>193</v>
      </c>
      <c r="J73" t="s">
        <v>194</v>
      </c>
      <c r="K73" t="s">
        <v>189</v>
      </c>
      <c r="L73">
        <v>3470730</v>
      </c>
      <c r="M73">
        <v>17</v>
      </c>
      <c r="N73">
        <v>3432</v>
      </c>
      <c r="O73" t="s">
        <v>133</v>
      </c>
      <c r="P73">
        <v>0</v>
      </c>
      <c r="Q73">
        <v>0</v>
      </c>
      <c r="R73">
        <v>0</v>
      </c>
      <c r="S73" t="s">
        <v>134</v>
      </c>
      <c r="T73" t="s">
        <v>127</v>
      </c>
      <c r="U73" t="s">
        <v>127</v>
      </c>
      <c r="V73" s="16">
        <v>44053.083333333336</v>
      </c>
      <c r="W73" s="16">
        <v>44053.083333333336</v>
      </c>
      <c r="X73" t="s">
        <v>135</v>
      </c>
      <c r="Y73" t="s">
        <v>190</v>
      </c>
      <c r="Z73">
        <v>2020</v>
      </c>
      <c r="AA73" t="b">
        <f>NOT(ISERROR(MATCH(H73,wgs_downloaded!$H$2:$H$518,0)))</f>
        <v>1</v>
      </c>
      <c r="AY73" s="1"/>
      <c r="AZ73" s="1"/>
    </row>
    <row r="74" spans="1:52" hidden="1" x14ac:dyDescent="0.3">
      <c r="A74" t="s">
        <v>185</v>
      </c>
      <c r="B74" t="s">
        <v>27</v>
      </c>
      <c r="C74" t="s">
        <v>127</v>
      </c>
      <c r="D74" t="s">
        <v>28</v>
      </c>
      <c r="E74" t="s">
        <v>29</v>
      </c>
      <c r="F74" t="s">
        <v>152</v>
      </c>
      <c r="G74" t="s">
        <v>186</v>
      </c>
      <c r="H74" t="s">
        <v>187</v>
      </c>
      <c r="J74" t="s">
        <v>188</v>
      </c>
      <c r="K74" t="s">
        <v>189</v>
      </c>
      <c r="L74">
        <v>3432105</v>
      </c>
      <c r="M74">
        <v>18</v>
      </c>
      <c r="N74">
        <v>3389</v>
      </c>
      <c r="O74" t="s">
        <v>133</v>
      </c>
      <c r="P74">
        <v>0</v>
      </c>
      <c r="Q74">
        <v>0</v>
      </c>
      <c r="R74">
        <v>0</v>
      </c>
      <c r="S74" t="s">
        <v>134</v>
      </c>
      <c r="T74" t="s">
        <v>127</v>
      </c>
      <c r="U74" t="s">
        <v>127</v>
      </c>
      <c r="V74" s="16">
        <v>44054.083333333336</v>
      </c>
      <c r="W74" s="16">
        <v>44054.083333333336</v>
      </c>
      <c r="X74" t="s">
        <v>135</v>
      </c>
      <c r="Y74" t="s">
        <v>190</v>
      </c>
      <c r="Z74">
        <v>2020</v>
      </c>
      <c r="AA74" t="b">
        <f>NOT(ISERROR(MATCH(H74,wgs_downloaded!$H$2:$H$518,0)))</f>
        <v>1</v>
      </c>
      <c r="AY74" s="1"/>
      <c r="AZ74" s="1"/>
    </row>
    <row r="75" spans="1:52" hidden="1" x14ac:dyDescent="0.3">
      <c r="A75" t="s">
        <v>195</v>
      </c>
      <c r="B75" t="s">
        <v>27</v>
      </c>
      <c r="C75" t="s">
        <v>127</v>
      </c>
      <c r="D75" t="s">
        <v>28</v>
      </c>
      <c r="E75" t="s">
        <v>29</v>
      </c>
      <c r="F75" t="s">
        <v>152</v>
      </c>
      <c r="G75" t="s">
        <v>196</v>
      </c>
      <c r="H75" t="s">
        <v>197</v>
      </c>
      <c r="J75" t="s">
        <v>198</v>
      </c>
      <c r="K75" t="s">
        <v>189</v>
      </c>
      <c r="L75">
        <v>3432119</v>
      </c>
      <c r="M75">
        <v>16</v>
      </c>
      <c r="N75">
        <v>3387</v>
      </c>
      <c r="O75" t="s">
        <v>133</v>
      </c>
      <c r="P75">
        <v>0</v>
      </c>
      <c r="Q75">
        <v>0</v>
      </c>
      <c r="R75">
        <v>0</v>
      </c>
      <c r="S75" t="s">
        <v>134</v>
      </c>
      <c r="T75" t="s">
        <v>127</v>
      </c>
      <c r="U75" t="s">
        <v>127</v>
      </c>
      <c r="V75" s="16">
        <v>44053.083333333336</v>
      </c>
      <c r="W75" s="16">
        <v>44053.083333333336</v>
      </c>
      <c r="X75" t="s">
        <v>135</v>
      </c>
      <c r="Y75" t="s">
        <v>190</v>
      </c>
      <c r="Z75">
        <v>2020</v>
      </c>
      <c r="AA75" t="b">
        <f>NOT(ISERROR(MATCH(H75,wgs_downloaded!$H$2:$H$518,0)))</f>
        <v>1</v>
      </c>
      <c r="AY75" s="1"/>
      <c r="AZ75" s="1"/>
    </row>
    <row r="76" spans="1:52" hidden="1" x14ac:dyDescent="0.3">
      <c r="A76" t="s">
        <v>175</v>
      </c>
      <c r="B76" t="s">
        <v>27</v>
      </c>
      <c r="C76" t="s">
        <v>127</v>
      </c>
      <c r="D76" t="s">
        <v>28</v>
      </c>
      <c r="E76" t="s">
        <v>29</v>
      </c>
      <c r="F76" t="s">
        <v>176</v>
      </c>
      <c r="G76" t="s">
        <v>177</v>
      </c>
      <c r="H76" t="s">
        <v>178</v>
      </c>
      <c r="J76" t="s">
        <v>179</v>
      </c>
      <c r="K76" t="s">
        <v>132</v>
      </c>
      <c r="L76">
        <v>2963486</v>
      </c>
      <c r="M76">
        <v>19</v>
      </c>
      <c r="N76">
        <v>2879</v>
      </c>
      <c r="O76" t="s">
        <v>133</v>
      </c>
      <c r="P76">
        <v>0</v>
      </c>
      <c r="Q76">
        <v>0</v>
      </c>
      <c r="R76">
        <v>0</v>
      </c>
      <c r="S76" t="s">
        <v>134</v>
      </c>
      <c r="T76" t="s">
        <v>127</v>
      </c>
      <c r="U76" t="s">
        <v>127</v>
      </c>
      <c r="V76" s="16">
        <v>44077.083333333336</v>
      </c>
      <c r="W76" s="16">
        <v>44077.083333333336</v>
      </c>
      <c r="X76" t="s">
        <v>135</v>
      </c>
      <c r="Z76">
        <v>2020</v>
      </c>
      <c r="AA76" t="b">
        <f>NOT(ISERROR(MATCH(H76,wgs_downloaded!$H$2:$H$518,0)))</f>
        <v>1</v>
      </c>
      <c r="AY76" s="1"/>
      <c r="AZ76" s="1"/>
    </row>
    <row r="77" spans="1:52" hidden="1" x14ac:dyDescent="0.3">
      <c r="A77" t="s">
        <v>3128</v>
      </c>
      <c r="B77" t="s">
        <v>27</v>
      </c>
      <c r="C77" t="s">
        <v>127</v>
      </c>
      <c r="D77" t="s">
        <v>28</v>
      </c>
      <c r="E77" t="s">
        <v>29</v>
      </c>
      <c r="F77" t="s">
        <v>2581</v>
      </c>
      <c r="G77" s="11" t="s">
        <v>3129</v>
      </c>
      <c r="H77" t="s">
        <v>3130</v>
      </c>
      <c r="I77" s="11"/>
      <c r="J77" t="s">
        <v>3131</v>
      </c>
      <c r="K77" t="s">
        <v>132</v>
      </c>
      <c r="L77">
        <v>0</v>
      </c>
      <c r="M77">
        <v>0</v>
      </c>
      <c r="N77">
        <v>0</v>
      </c>
      <c r="O77" t="s">
        <v>134</v>
      </c>
      <c r="P77">
        <v>68</v>
      </c>
      <c r="Q77">
        <v>2884</v>
      </c>
      <c r="R77">
        <v>2956931</v>
      </c>
      <c r="S77" t="s">
        <v>133</v>
      </c>
      <c r="T77" t="s">
        <v>3132</v>
      </c>
      <c r="U77" t="s">
        <v>127</v>
      </c>
      <c r="V77" s="16">
        <v>44090.083333333336</v>
      </c>
      <c r="W77" s="16">
        <v>42396.041666666664</v>
      </c>
      <c r="X77" t="s">
        <v>36</v>
      </c>
      <c r="Z77">
        <v>2012</v>
      </c>
      <c r="AA77" t="b">
        <f>NOT(ISERROR(MATCH(H77,wgs_downloaded!$H$2:$H$518,0)))</f>
        <v>1</v>
      </c>
      <c r="AY77" s="1"/>
      <c r="AZ77" s="1"/>
    </row>
    <row r="78" spans="1:52" hidden="1" x14ac:dyDescent="0.3">
      <c r="A78" t="s">
        <v>3133</v>
      </c>
      <c r="B78" t="s">
        <v>27</v>
      </c>
      <c r="C78" t="s">
        <v>127</v>
      </c>
      <c r="D78" t="s">
        <v>28</v>
      </c>
      <c r="E78" t="s">
        <v>29</v>
      </c>
      <c r="F78" t="s">
        <v>2581</v>
      </c>
      <c r="G78" s="11" t="s">
        <v>3134</v>
      </c>
      <c r="H78" t="s">
        <v>3135</v>
      </c>
      <c r="I78" s="11"/>
      <c r="J78" t="s">
        <v>3136</v>
      </c>
      <c r="K78" t="s">
        <v>132</v>
      </c>
      <c r="L78">
        <v>0</v>
      </c>
      <c r="M78">
        <v>0</v>
      </c>
      <c r="N78">
        <v>0</v>
      </c>
      <c r="O78" t="s">
        <v>134</v>
      </c>
      <c r="P78">
        <v>37</v>
      </c>
      <c r="Q78">
        <v>2881</v>
      </c>
      <c r="R78">
        <v>2936779</v>
      </c>
      <c r="S78" t="s">
        <v>133</v>
      </c>
      <c r="T78" t="s">
        <v>3137</v>
      </c>
      <c r="U78" t="s">
        <v>127</v>
      </c>
      <c r="V78" s="16">
        <v>44090.083333333336</v>
      </c>
      <c r="W78" s="16">
        <v>42396.041666666664</v>
      </c>
      <c r="X78" t="s">
        <v>36</v>
      </c>
      <c r="Z78">
        <v>2012</v>
      </c>
      <c r="AA78" t="b">
        <f>NOT(ISERROR(MATCH(H78,wgs_downloaded!$H$2:$H$518,0)))</f>
        <v>1</v>
      </c>
      <c r="AY78" s="1"/>
      <c r="AZ78" s="1"/>
    </row>
    <row r="79" spans="1:52" hidden="1" x14ac:dyDescent="0.3">
      <c r="A79" t="s">
        <v>166</v>
      </c>
      <c r="B79" t="s">
        <v>27</v>
      </c>
      <c r="C79" t="s">
        <v>127</v>
      </c>
      <c r="D79" t="s">
        <v>28</v>
      </c>
      <c r="E79" t="s">
        <v>29</v>
      </c>
      <c r="F79" t="s">
        <v>152</v>
      </c>
      <c r="G79" t="s">
        <v>167</v>
      </c>
      <c r="H79" t="s">
        <v>168</v>
      </c>
      <c r="J79" t="s">
        <v>169</v>
      </c>
      <c r="K79" t="s">
        <v>170</v>
      </c>
      <c r="L79">
        <v>2962352</v>
      </c>
      <c r="M79">
        <v>126</v>
      </c>
      <c r="N79">
        <v>2958</v>
      </c>
      <c r="O79" t="s">
        <v>133</v>
      </c>
      <c r="P79">
        <v>0</v>
      </c>
      <c r="Q79">
        <v>0</v>
      </c>
      <c r="R79">
        <v>0</v>
      </c>
      <c r="S79" t="s">
        <v>134</v>
      </c>
      <c r="T79" t="s">
        <v>127</v>
      </c>
      <c r="U79" t="s">
        <v>127</v>
      </c>
      <c r="V79" s="16">
        <v>44176.041666666664</v>
      </c>
      <c r="W79" s="16">
        <v>44176.041666666664</v>
      </c>
      <c r="X79" t="s">
        <v>36</v>
      </c>
      <c r="Z79">
        <v>2020</v>
      </c>
      <c r="AA79" t="b">
        <f>NOT(ISERROR(MATCH(H79,wgs_downloaded!$H$2:$H$518,0)))</f>
        <v>1</v>
      </c>
      <c r="AY79" s="1"/>
      <c r="AZ79" s="1"/>
    </row>
    <row r="80" spans="1:52" hidden="1" x14ac:dyDescent="0.3">
      <c r="A80" t="s">
        <v>151</v>
      </c>
      <c r="B80" t="s">
        <v>27</v>
      </c>
      <c r="C80" t="s">
        <v>127</v>
      </c>
      <c r="D80" t="s">
        <v>28</v>
      </c>
      <c r="E80" t="s">
        <v>29</v>
      </c>
      <c r="F80" t="s">
        <v>152</v>
      </c>
      <c r="G80" t="s">
        <v>153</v>
      </c>
      <c r="H80" t="s">
        <v>154</v>
      </c>
      <c r="J80" t="s">
        <v>155</v>
      </c>
      <c r="K80" t="s">
        <v>156</v>
      </c>
      <c r="L80">
        <v>3033251</v>
      </c>
      <c r="M80">
        <v>39</v>
      </c>
      <c r="N80">
        <v>2971</v>
      </c>
      <c r="O80" t="s">
        <v>133</v>
      </c>
      <c r="P80">
        <v>0</v>
      </c>
      <c r="Q80">
        <v>0</v>
      </c>
      <c r="R80">
        <v>0</v>
      </c>
      <c r="S80" t="s">
        <v>134</v>
      </c>
      <c r="T80" t="s">
        <v>127</v>
      </c>
      <c r="U80" t="s">
        <v>127</v>
      </c>
      <c r="V80" s="16">
        <v>44208.041666666664</v>
      </c>
      <c r="W80" s="16">
        <v>44208.041666666664</v>
      </c>
      <c r="X80" t="s">
        <v>135</v>
      </c>
      <c r="Y80" t="s">
        <v>157</v>
      </c>
      <c r="Z80">
        <v>2004</v>
      </c>
      <c r="AA80" t="b">
        <f>NOT(ISERROR(MATCH(H80,wgs_downloaded!$H$2:$H$518,0)))</f>
        <v>1</v>
      </c>
      <c r="AY80" s="1"/>
      <c r="AZ80" s="1"/>
    </row>
    <row r="81" spans="1:55" hidden="1" x14ac:dyDescent="0.3">
      <c r="A81" t="s">
        <v>141</v>
      </c>
      <c r="B81" t="s">
        <v>27</v>
      </c>
      <c r="C81" t="s">
        <v>127</v>
      </c>
      <c r="D81" t="s">
        <v>28</v>
      </c>
      <c r="E81" t="s">
        <v>29</v>
      </c>
      <c r="F81" t="s">
        <v>142</v>
      </c>
      <c r="G81" t="s">
        <v>143</v>
      </c>
      <c r="H81" t="s">
        <v>144</v>
      </c>
      <c r="J81" t="s">
        <v>145</v>
      </c>
      <c r="K81" t="s">
        <v>132</v>
      </c>
      <c r="L81">
        <v>2995542</v>
      </c>
      <c r="M81">
        <v>11</v>
      </c>
      <c r="N81">
        <v>2912</v>
      </c>
      <c r="O81" t="s">
        <v>133</v>
      </c>
      <c r="P81">
        <v>0</v>
      </c>
      <c r="Q81">
        <v>0</v>
      </c>
      <c r="R81">
        <v>0</v>
      </c>
      <c r="S81" t="s">
        <v>134</v>
      </c>
      <c r="T81" t="s">
        <v>127</v>
      </c>
      <c r="U81" t="s">
        <v>127</v>
      </c>
      <c r="V81" s="16">
        <v>44216.041666666664</v>
      </c>
      <c r="W81" s="16">
        <v>44216.041666666664</v>
      </c>
      <c r="X81" t="s">
        <v>135</v>
      </c>
      <c r="Y81" t="s">
        <v>146</v>
      </c>
      <c r="Z81">
        <v>2020</v>
      </c>
      <c r="AA81" t="b">
        <f>NOT(ISERROR(MATCH(H81,wgs_downloaded!$H$2:$H$518,0)))</f>
        <v>1</v>
      </c>
      <c r="AY81" s="1"/>
      <c r="AZ81" s="1"/>
    </row>
    <row r="82" spans="1:55" hidden="1" x14ac:dyDescent="0.3">
      <c r="A82" t="s">
        <v>147</v>
      </c>
      <c r="B82" t="s">
        <v>27</v>
      </c>
      <c r="C82" t="s">
        <v>127</v>
      </c>
      <c r="D82" t="s">
        <v>28</v>
      </c>
      <c r="E82" t="s">
        <v>29</v>
      </c>
      <c r="F82" t="s">
        <v>142</v>
      </c>
      <c r="G82" t="s">
        <v>148</v>
      </c>
      <c r="H82" t="s">
        <v>149</v>
      </c>
      <c r="J82" t="s">
        <v>150</v>
      </c>
      <c r="K82" t="s">
        <v>132</v>
      </c>
      <c r="L82">
        <v>3016500</v>
      </c>
      <c r="M82">
        <v>11</v>
      </c>
      <c r="N82">
        <v>2927</v>
      </c>
      <c r="O82" t="s">
        <v>133</v>
      </c>
      <c r="P82">
        <v>0</v>
      </c>
      <c r="Q82">
        <v>0</v>
      </c>
      <c r="R82">
        <v>0</v>
      </c>
      <c r="S82" t="s">
        <v>134</v>
      </c>
      <c r="T82" t="s">
        <v>127</v>
      </c>
      <c r="U82" t="s">
        <v>127</v>
      </c>
      <c r="V82" s="16">
        <v>44216.041666666664</v>
      </c>
      <c r="W82" s="16">
        <v>44216.041666666664</v>
      </c>
      <c r="X82" t="s">
        <v>135</v>
      </c>
      <c r="Y82" t="s">
        <v>146</v>
      </c>
      <c r="Z82">
        <v>2020</v>
      </c>
      <c r="AA82" t="b">
        <f>NOT(ISERROR(MATCH(H82,wgs_downloaded!$H$2:$H$518,0)))</f>
        <v>1</v>
      </c>
      <c r="AY82" s="1"/>
      <c r="AZ82" s="1"/>
    </row>
    <row r="83" spans="1:55" hidden="1" x14ac:dyDescent="0.3">
      <c r="A83" t="s">
        <v>137</v>
      </c>
      <c r="B83" t="s">
        <v>27</v>
      </c>
      <c r="C83" t="s">
        <v>127</v>
      </c>
      <c r="D83" t="s">
        <v>28</v>
      </c>
      <c r="E83" t="s">
        <v>29</v>
      </c>
      <c r="F83" t="s">
        <v>128</v>
      </c>
      <c r="G83" t="s">
        <v>138</v>
      </c>
      <c r="H83" t="s">
        <v>139</v>
      </c>
      <c r="J83" t="s">
        <v>140</v>
      </c>
      <c r="K83" t="s">
        <v>132</v>
      </c>
      <c r="L83">
        <v>2983447</v>
      </c>
      <c r="M83">
        <v>14</v>
      </c>
      <c r="N83">
        <v>2913</v>
      </c>
      <c r="O83" t="s">
        <v>133</v>
      </c>
      <c r="P83">
        <v>0</v>
      </c>
      <c r="Q83">
        <v>0</v>
      </c>
      <c r="R83">
        <v>0</v>
      </c>
      <c r="S83" t="s">
        <v>134</v>
      </c>
      <c r="T83" t="s">
        <v>127</v>
      </c>
      <c r="U83" t="s">
        <v>127</v>
      </c>
      <c r="V83" s="16">
        <v>44253.041666666664</v>
      </c>
      <c r="W83" s="16">
        <v>44253.041666666664</v>
      </c>
      <c r="X83" t="s">
        <v>135</v>
      </c>
      <c r="Y83" t="s">
        <v>136</v>
      </c>
      <c r="Z83" s="2">
        <v>2021</v>
      </c>
      <c r="AA83" t="b">
        <f>NOT(ISERROR(MATCH(H83,wgs_downloaded!$H$2:$H$518,0)))</f>
        <v>1</v>
      </c>
      <c r="AY83" s="1"/>
      <c r="AZ83" s="1"/>
    </row>
    <row r="84" spans="1:55" hidden="1" x14ac:dyDescent="0.3">
      <c r="A84" t="s">
        <v>126</v>
      </c>
      <c r="B84" t="s">
        <v>27</v>
      </c>
      <c r="C84" t="s">
        <v>127</v>
      </c>
      <c r="D84" t="s">
        <v>28</v>
      </c>
      <c r="E84" t="s">
        <v>29</v>
      </c>
      <c r="F84" t="s">
        <v>128</v>
      </c>
      <c r="G84" t="s">
        <v>129</v>
      </c>
      <c r="H84" t="s">
        <v>130</v>
      </c>
      <c r="J84" t="s">
        <v>131</v>
      </c>
      <c r="K84" t="s">
        <v>132</v>
      </c>
      <c r="L84">
        <v>2960031</v>
      </c>
      <c r="M84">
        <v>16</v>
      </c>
      <c r="N84">
        <v>2888</v>
      </c>
      <c r="O84" t="s">
        <v>133</v>
      </c>
      <c r="P84">
        <v>0</v>
      </c>
      <c r="Q84">
        <v>0</v>
      </c>
      <c r="R84">
        <v>0</v>
      </c>
      <c r="S84" t="s">
        <v>134</v>
      </c>
      <c r="T84" t="s">
        <v>127</v>
      </c>
      <c r="U84" t="s">
        <v>127</v>
      </c>
      <c r="V84" s="16">
        <v>44253.041666666664</v>
      </c>
      <c r="W84" s="16">
        <v>44253.041666666664</v>
      </c>
      <c r="X84" t="s">
        <v>135</v>
      </c>
      <c r="Y84" t="s">
        <v>136</v>
      </c>
      <c r="Z84" s="2">
        <v>2021</v>
      </c>
      <c r="AA84" t="b">
        <f>NOT(ISERROR(MATCH(H84,wgs_downloaded!$H$2:$H$518,0)))</f>
        <v>1</v>
      </c>
      <c r="AY84" s="1"/>
      <c r="AZ84" s="1"/>
      <c r="BC84" s="2"/>
    </row>
    <row r="85" spans="1:55" hidden="1" x14ac:dyDescent="0.3">
      <c r="A85" s="8" t="s">
        <v>2617</v>
      </c>
      <c r="B85" s="8" t="s">
        <v>27</v>
      </c>
      <c r="C85" s="8" t="s">
        <v>127</v>
      </c>
      <c r="D85" s="8" t="s">
        <v>28</v>
      </c>
      <c r="E85" s="8" t="s">
        <v>29</v>
      </c>
      <c r="F85" s="8" t="s">
        <v>152</v>
      </c>
      <c r="G85" s="8" t="s">
        <v>2618</v>
      </c>
      <c r="H85" s="8" t="s">
        <v>2621</v>
      </c>
      <c r="I85" s="8"/>
      <c r="J85" s="8" t="s">
        <v>2620</v>
      </c>
      <c r="K85" s="8" t="s">
        <v>1458</v>
      </c>
      <c r="L85" s="8">
        <v>3064767</v>
      </c>
      <c r="M85" s="8">
        <v>30</v>
      </c>
      <c r="N85" s="8">
        <v>3033</v>
      </c>
      <c r="O85" s="8" t="s">
        <v>133</v>
      </c>
      <c r="P85" s="8">
        <v>0</v>
      </c>
      <c r="Q85" s="8">
        <v>0</v>
      </c>
      <c r="R85" s="8">
        <v>0</v>
      </c>
      <c r="S85" s="8" t="s">
        <v>134</v>
      </c>
      <c r="T85" s="8" t="s">
        <v>127</v>
      </c>
      <c r="U85" s="8" t="s">
        <v>127</v>
      </c>
      <c r="V85" s="17">
        <v>43433.041666666664</v>
      </c>
      <c r="W85" s="17">
        <v>43396.083333333336</v>
      </c>
      <c r="X85" s="8" t="s">
        <v>135</v>
      </c>
      <c r="Y85" s="8" t="s">
        <v>797</v>
      </c>
      <c r="Z85" s="8">
        <v>2014</v>
      </c>
      <c r="AA85" t="b">
        <f>NOT(ISERROR(MATCH(H85,wgs_downloaded!$H$2:$H$518,0)))</f>
        <v>1</v>
      </c>
      <c r="AY85" s="1"/>
      <c r="AZ85" s="1"/>
      <c r="BC85" s="2"/>
    </row>
    <row r="86" spans="1:55" hidden="1" x14ac:dyDescent="0.3">
      <c r="A86" t="s">
        <v>2170</v>
      </c>
      <c r="B86" t="s">
        <v>27</v>
      </c>
      <c r="C86" t="s">
        <v>127</v>
      </c>
      <c r="D86" t="s">
        <v>28</v>
      </c>
      <c r="E86" t="s">
        <v>29</v>
      </c>
      <c r="F86" t="s">
        <v>152</v>
      </c>
      <c r="G86" t="s">
        <v>2171</v>
      </c>
      <c r="H86" t="s">
        <v>2172</v>
      </c>
      <c r="J86" t="s">
        <v>2173</v>
      </c>
      <c r="K86" t="s">
        <v>1543</v>
      </c>
      <c r="L86">
        <v>2949333</v>
      </c>
      <c r="M86">
        <v>64</v>
      </c>
      <c r="N86">
        <v>2918</v>
      </c>
      <c r="O86" t="s">
        <v>133</v>
      </c>
      <c r="P86">
        <v>0</v>
      </c>
      <c r="Q86">
        <v>0</v>
      </c>
      <c r="R86">
        <v>0</v>
      </c>
      <c r="S86" t="s">
        <v>134</v>
      </c>
      <c r="T86" t="s">
        <v>127</v>
      </c>
      <c r="U86" t="s">
        <v>127</v>
      </c>
      <c r="V86" s="16">
        <v>43551.041666666664</v>
      </c>
      <c r="W86" s="16">
        <v>43551.041666666664</v>
      </c>
      <c r="X86" t="s">
        <v>204</v>
      </c>
      <c r="Z86">
        <v>2014</v>
      </c>
      <c r="AA86" t="b">
        <f>NOT(ISERROR(MATCH(H86,wgs_downloaded!$H$2:$H$518,0)))</f>
        <v>1</v>
      </c>
      <c r="AY86" s="1"/>
      <c r="AZ86" s="1"/>
    </row>
    <row r="87" spans="1:55" hidden="1" x14ac:dyDescent="0.3">
      <c r="A87" s="8" t="s">
        <v>2622</v>
      </c>
      <c r="B87" s="8" t="s">
        <v>27</v>
      </c>
      <c r="C87" s="8" t="s">
        <v>127</v>
      </c>
      <c r="D87" s="8" t="s">
        <v>28</v>
      </c>
      <c r="E87" s="8" t="s">
        <v>29</v>
      </c>
      <c r="F87" s="8" t="s">
        <v>152</v>
      </c>
      <c r="G87" s="8" t="s">
        <v>2623</v>
      </c>
      <c r="H87" s="8" t="s">
        <v>2624</v>
      </c>
      <c r="I87" s="8"/>
      <c r="J87" s="8" t="s">
        <v>2625</v>
      </c>
      <c r="K87" s="8" t="s">
        <v>1458</v>
      </c>
      <c r="L87" s="8">
        <v>3065819</v>
      </c>
      <c r="M87" s="8">
        <v>22</v>
      </c>
      <c r="N87" s="8">
        <v>3033</v>
      </c>
      <c r="O87" s="8" t="s">
        <v>133</v>
      </c>
      <c r="P87" s="8">
        <v>0</v>
      </c>
      <c r="Q87" s="8">
        <v>0</v>
      </c>
      <c r="R87" s="8">
        <v>0</v>
      </c>
      <c r="S87" s="8" t="s">
        <v>134</v>
      </c>
      <c r="T87" s="8" t="s">
        <v>127</v>
      </c>
      <c r="U87" s="8" t="s">
        <v>127</v>
      </c>
      <c r="V87" s="17">
        <v>43433.041666666664</v>
      </c>
      <c r="W87" s="17">
        <v>43396.083333333336</v>
      </c>
      <c r="X87" s="8" t="s">
        <v>135</v>
      </c>
      <c r="Y87" s="8" t="s">
        <v>797</v>
      </c>
      <c r="Z87" s="8">
        <v>2014</v>
      </c>
      <c r="AA87" t="b">
        <f>NOT(ISERROR(MATCH(H87,wgs_downloaded!$H$2:$H$518,0)))</f>
        <v>1</v>
      </c>
      <c r="AY87" s="1"/>
      <c r="AZ87" s="1"/>
    </row>
    <row r="88" spans="1:55" hidden="1" x14ac:dyDescent="0.3">
      <c r="A88" s="8" t="s">
        <v>1539</v>
      </c>
      <c r="B88" s="8" t="s">
        <v>27</v>
      </c>
      <c r="C88" s="8" t="s">
        <v>127</v>
      </c>
      <c r="D88" s="8" t="s">
        <v>28</v>
      </c>
      <c r="E88" s="8" t="s">
        <v>29</v>
      </c>
      <c r="F88" s="8" t="s">
        <v>152</v>
      </c>
      <c r="G88" s="8" t="s">
        <v>1540</v>
      </c>
      <c r="H88" s="8" t="s">
        <v>1544</v>
      </c>
      <c r="I88" s="8"/>
      <c r="J88" s="8" t="s">
        <v>1542</v>
      </c>
      <c r="K88" s="8" t="s">
        <v>1543</v>
      </c>
      <c r="L88" s="8">
        <v>2952461</v>
      </c>
      <c r="M88" s="8">
        <v>37</v>
      </c>
      <c r="N88" s="8">
        <v>2919</v>
      </c>
      <c r="O88" s="8" t="s">
        <v>133</v>
      </c>
      <c r="P88" s="8">
        <v>0</v>
      </c>
      <c r="Q88" s="8">
        <v>0</v>
      </c>
      <c r="R88" s="8">
        <v>0</v>
      </c>
      <c r="S88" s="8" t="s">
        <v>134</v>
      </c>
      <c r="T88" s="8" t="s">
        <v>127</v>
      </c>
      <c r="U88" s="8" t="s">
        <v>127</v>
      </c>
      <c r="V88" s="17">
        <v>43551.041666666664</v>
      </c>
      <c r="W88" s="17">
        <v>43551.041666666664</v>
      </c>
      <c r="X88" s="8" t="s">
        <v>204</v>
      </c>
      <c r="Y88" s="8"/>
      <c r="Z88" s="8">
        <v>2014</v>
      </c>
      <c r="AA88" t="b">
        <f>NOT(ISERROR(MATCH(H88,wgs_downloaded!$H$2:$H$518,0)))</f>
        <v>1</v>
      </c>
      <c r="AY88" s="1"/>
      <c r="AZ88" s="1"/>
    </row>
    <row r="89" spans="1:55" hidden="1" x14ac:dyDescent="0.3">
      <c r="A89" s="8" t="s">
        <v>2627</v>
      </c>
      <c r="B89" s="8" t="s">
        <v>27</v>
      </c>
      <c r="C89" s="8" t="s">
        <v>127</v>
      </c>
      <c r="D89" s="8" t="s">
        <v>28</v>
      </c>
      <c r="E89" s="8" t="s">
        <v>29</v>
      </c>
      <c r="F89" s="8" t="s">
        <v>152</v>
      </c>
      <c r="G89" s="8" t="s">
        <v>2628</v>
      </c>
      <c r="H89" s="8" t="s">
        <v>2629</v>
      </c>
      <c r="I89" s="8"/>
      <c r="J89" s="8" t="s">
        <v>2630</v>
      </c>
      <c r="K89" s="8" t="s">
        <v>1458</v>
      </c>
      <c r="L89" s="8">
        <v>3118021</v>
      </c>
      <c r="M89" s="8">
        <v>38</v>
      </c>
      <c r="N89" s="8">
        <v>3075</v>
      </c>
      <c r="O89" s="8" t="s">
        <v>133</v>
      </c>
      <c r="P89" s="8">
        <v>0</v>
      </c>
      <c r="Q89" s="8">
        <v>0</v>
      </c>
      <c r="R89" s="8">
        <v>0</v>
      </c>
      <c r="S89" s="8" t="s">
        <v>134</v>
      </c>
      <c r="T89" s="8" t="s">
        <v>127</v>
      </c>
      <c r="U89" s="8" t="s">
        <v>127</v>
      </c>
      <c r="V89" s="17">
        <v>43433.041666666664</v>
      </c>
      <c r="W89" s="17">
        <v>43396.083333333336</v>
      </c>
      <c r="X89" s="8" t="s">
        <v>135</v>
      </c>
      <c r="Y89" s="8" t="s">
        <v>797</v>
      </c>
      <c r="Z89" s="8">
        <v>2014</v>
      </c>
      <c r="AA89" t="b">
        <f>NOT(ISERROR(MATCH(H89,wgs_downloaded!$H$2:$H$518,0)))</f>
        <v>1</v>
      </c>
      <c r="AY89" s="1"/>
      <c r="AZ89" s="1"/>
    </row>
    <row r="90" spans="1:55" hidden="1" x14ac:dyDescent="0.3">
      <c r="A90" s="8" t="s">
        <v>2632</v>
      </c>
      <c r="B90" s="8" t="s">
        <v>27</v>
      </c>
      <c r="C90" s="8" t="s">
        <v>127</v>
      </c>
      <c r="D90" s="8" t="s">
        <v>28</v>
      </c>
      <c r="E90" s="8" t="s">
        <v>29</v>
      </c>
      <c r="F90" s="8" t="s">
        <v>152</v>
      </c>
      <c r="G90" s="8" t="s">
        <v>2633</v>
      </c>
      <c r="H90" s="8" t="s">
        <v>2636</v>
      </c>
      <c r="I90" s="8"/>
      <c r="J90" s="8" t="s">
        <v>2635</v>
      </c>
      <c r="K90" s="8" t="s">
        <v>1458</v>
      </c>
      <c r="L90" s="8">
        <v>3037925</v>
      </c>
      <c r="M90" s="8">
        <v>22</v>
      </c>
      <c r="N90" s="8">
        <v>3008</v>
      </c>
      <c r="O90" s="8" t="s">
        <v>133</v>
      </c>
      <c r="P90" s="8">
        <v>0</v>
      </c>
      <c r="Q90" s="8">
        <v>0</v>
      </c>
      <c r="R90" s="8">
        <v>0</v>
      </c>
      <c r="S90" s="8" t="s">
        <v>134</v>
      </c>
      <c r="T90" s="8" t="s">
        <v>127</v>
      </c>
      <c r="U90" s="8" t="s">
        <v>127</v>
      </c>
      <c r="V90" s="17">
        <v>43433.041666666664</v>
      </c>
      <c r="W90" s="17">
        <v>43396.083333333336</v>
      </c>
      <c r="X90" s="8" t="s">
        <v>135</v>
      </c>
      <c r="Y90" s="8" t="s">
        <v>797</v>
      </c>
      <c r="Z90" s="8">
        <v>2014</v>
      </c>
      <c r="AA90" t="b">
        <f>NOT(ISERROR(MATCH(H90,wgs_downloaded!$H$2:$H$518,0)))</f>
        <v>1</v>
      </c>
      <c r="AY90" s="1"/>
      <c r="AZ90" s="1"/>
    </row>
    <row r="91" spans="1:55" hidden="1" x14ac:dyDescent="0.3">
      <c r="A91" s="8" t="s">
        <v>2637</v>
      </c>
      <c r="B91" s="8" t="s">
        <v>27</v>
      </c>
      <c r="C91" s="8" t="s">
        <v>127</v>
      </c>
      <c r="D91" s="8" t="s">
        <v>28</v>
      </c>
      <c r="E91" s="8" t="s">
        <v>29</v>
      </c>
      <c r="F91" s="8" t="s">
        <v>152</v>
      </c>
      <c r="G91" s="8" t="s">
        <v>2638</v>
      </c>
      <c r="H91" s="8" t="s">
        <v>2639</v>
      </c>
      <c r="I91" s="8"/>
      <c r="J91" s="8" t="s">
        <v>2640</v>
      </c>
      <c r="K91" s="8" t="s">
        <v>887</v>
      </c>
      <c r="L91" s="8">
        <v>2900625</v>
      </c>
      <c r="M91" s="8">
        <v>79</v>
      </c>
      <c r="N91" s="8">
        <v>2865</v>
      </c>
      <c r="O91" s="8" t="s">
        <v>133</v>
      </c>
      <c r="P91" s="8">
        <v>0</v>
      </c>
      <c r="Q91" s="8">
        <v>0</v>
      </c>
      <c r="R91" s="8">
        <v>0</v>
      </c>
      <c r="S91" s="8" t="s">
        <v>134</v>
      </c>
      <c r="T91" s="8" t="s">
        <v>127</v>
      </c>
      <c r="U91" s="8" t="s">
        <v>127</v>
      </c>
      <c r="V91" s="17">
        <v>43906.041666666664</v>
      </c>
      <c r="W91" s="17">
        <v>43396.083333333336</v>
      </c>
      <c r="X91" s="8" t="s">
        <v>135</v>
      </c>
      <c r="Y91" s="8" t="s">
        <v>2641</v>
      </c>
      <c r="Z91" s="8">
        <v>2014</v>
      </c>
      <c r="AA91" t="b">
        <f>NOT(ISERROR(MATCH(H91,wgs_downloaded!$H$2:$H$518,0)))</f>
        <v>1</v>
      </c>
      <c r="AY91" s="1"/>
      <c r="AZ91" s="1"/>
    </row>
    <row r="92" spans="1:55" hidden="1" x14ac:dyDescent="0.3">
      <c r="A92" t="s">
        <v>415</v>
      </c>
      <c r="B92" t="s">
        <v>27</v>
      </c>
      <c r="C92" t="s">
        <v>127</v>
      </c>
      <c r="D92" t="s">
        <v>28</v>
      </c>
      <c r="E92" t="s">
        <v>29</v>
      </c>
      <c r="F92" t="s">
        <v>152</v>
      </c>
      <c r="G92" t="s">
        <v>416</v>
      </c>
      <c r="H92" t="s">
        <v>417</v>
      </c>
      <c r="J92" t="s">
        <v>418</v>
      </c>
      <c r="K92" t="s">
        <v>419</v>
      </c>
      <c r="L92">
        <v>3093041</v>
      </c>
      <c r="M92">
        <v>32</v>
      </c>
      <c r="N92">
        <v>3079</v>
      </c>
      <c r="O92" t="s">
        <v>133</v>
      </c>
      <c r="P92">
        <v>0</v>
      </c>
      <c r="Q92">
        <v>0</v>
      </c>
      <c r="R92">
        <v>0</v>
      </c>
      <c r="S92" t="s">
        <v>134</v>
      </c>
      <c r="T92" t="s">
        <v>127</v>
      </c>
      <c r="U92" t="s">
        <v>127</v>
      </c>
      <c r="V92" s="16">
        <v>43704.083333333336</v>
      </c>
      <c r="W92" s="16">
        <v>43704.083333333336</v>
      </c>
      <c r="X92" t="s">
        <v>36</v>
      </c>
      <c r="Z92">
        <v>1986</v>
      </c>
      <c r="AA92" t="b">
        <f>NOT(ISERROR(MATCH(H92,wgs_downloaded!$H$2:$H$518,0)))</f>
        <v>1</v>
      </c>
      <c r="AY92" s="1"/>
      <c r="AZ92" s="1"/>
    </row>
    <row r="93" spans="1:55" hidden="1" x14ac:dyDescent="0.3">
      <c r="A93" t="s">
        <v>2448</v>
      </c>
      <c r="B93" t="s">
        <v>27</v>
      </c>
      <c r="C93" t="s">
        <v>127</v>
      </c>
      <c r="D93" t="s">
        <v>28</v>
      </c>
      <c r="E93" t="s">
        <v>29</v>
      </c>
      <c r="F93" t="s">
        <v>152</v>
      </c>
      <c r="G93" t="s">
        <v>2449</v>
      </c>
      <c r="H93" t="s">
        <v>2450</v>
      </c>
      <c r="J93" t="s">
        <v>2451</v>
      </c>
      <c r="K93" t="s">
        <v>1556</v>
      </c>
      <c r="L93">
        <v>3026043</v>
      </c>
      <c r="M93">
        <v>15</v>
      </c>
      <c r="N93">
        <v>2981</v>
      </c>
      <c r="O93" t="s">
        <v>133</v>
      </c>
      <c r="P93">
        <v>0</v>
      </c>
      <c r="Q93">
        <v>0</v>
      </c>
      <c r="R93">
        <v>0</v>
      </c>
      <c r="S93" t="s">
        <v>134</v>
      </c>
      <c r="T93" t="s">
        <v>127</v>
      </c>
      <c r="U93" t="s">
        <v>127</v>
      </c>
      <c r="V93" s="16">
        <v>43550.041666666664</v>
      </c>
      <c r="W93" s="16">
        <v>43550.041666666664</v>
      </c>
      <c r="X93" t="s">
        <v>135</v>
      </c>
      <c r="Z93">
        <v>1987</v>
      </c>
      <c r="AA93" t="b">
        <f>NOT(ISERROR(MATCH(H93,wgs_downloaded!$H$2:$H$518,0)))</f>
        <v>1</v>
      </c>
      <c r="AY93" s="1"/>
      <c r="AZ93" s="1"/>
    </row>
    <row r="94" spans="1:55" hidden="1" x14ac:dyDescent="0.3">
      <c r="A94" s="8" t="s">
        <v>1574</v>
      </c>
      <c r="B94" s="8" t="s">
        <v>27</v>
      </c>
      <c r="C94" s="8" t="s">
        <v>127</v>
      </c>
      <c r="D94" s="8" t="s">
        <v>28</v>
      </c>
      <c r="E94" s="8" t="s">
        <v>29</v>
      </c>
      <c r="F94" s="8" t="s">
        <v>152</v>
      </c>
      <c r="G94" s="8" t="s">
        <v>1575</v>
      </c>
      <c r="H94" s="8" t="s">
        <v>1576</v>
      </c>
      <c r="I94" s="8"/>
      <c r="J94" s="8" t="s">
        <v>1577</v>
      </c>
      <c r="K94" s="8" t="s">
        <v>1556</v>
      </c>
      <c r="L94" s="8">
        <v>3102093</v>
      </c>
      <c r="M94" s="8">
        <v>18</v>
      </c>
      <c r="N94" s="8">
        <v>3049</v>
      </c>
      <c r="O94" s="8" t="s">
        <v>133</v>
      </c>
      <c r="P94" s="8">
        <v>0</v>
      </c>
      <c r="Q94" s="8">
        <v>0</v>
      </c>
      <c r="R94" s="8">
        <v>0</v>
      </c>
      <c r="S94" s="8" t="s">
        <v>134</v>
      </c>
      <c r="T94" s="8" t="s">
        <v>127</v>
      </c>
      <c r="U94" s="8" t="s">
        <v>127</v>
      </c>
      <c r="V94" s="17">
        <v>43551.041666666664</v>
      </c>
      <c r="W94" s="17">
        <v>43551.041666666664</v>
      </c>
      <c r="X94" s="8" t="s">
        <v>135</v>
      </c>
      <c r="Y94" s="8"/>
      <c r="Z94" s="8">
        <v>1987</v>
      </c>
      <c r="AA94" t="b">
        <f>NOT(ISERROR(MATCH(H94,wgs_downloaded!$H$2:$H$518,0)))</f>
        <v>1</v>
      </c>
      <c r="AY94" s="1"/>
      <c r="AZ94" s="1"/>
    </row>
    <row r="95" spans="1:55" hidden="1" x14ac:dyDescent="0.3">
      <c r="A95" t="s">
        <v>1552</v>
      </c>
      <c r="B95" t="s">
        <v>27</v>
      </c>
      <c r="C95" t="s">
        <v>127</v>
      </c>
      <c r="D95" t="s">
        <v>28</v>
      </c>
      <c r="E95" t="s">
        <v>29</v>
      </c>
      <c r="F95" t="s">
        <v>152</v>
      </c>
      <c r="G95" t="s">
        <v>1553</v>
      </c>
      <c r="H95" t="s">
        <v>1554</v>
      </c>
      <c r="J95" t="s">
        <v>1555</v>
      </c>
      <c r="K95" t="s">
        <v>1556</v>
      </c>
      <c r="L95">
        <v>3031544</v>
      </c>
      <c r="M95">
        <v>14</v>
      </c>
      <c r="N95">
        <v>2988</v>
      </c>
      <c r="O95" t="s">
        <v>133</v>
      </c>
      <c r="P95">
        <v>0</v>
      </c>
      <c r="Q95">
        <v>0</v>
      </c>
      <c r="R95">
        <v>0</v>
      </c>
      <c r="S95" t="s">
        <v>134</v>
      </c>
      <c r="T95" t="s">
        <v>127</v>
      </c>
      <c r="U95" t="s">
        <v>127</v>
      </c>
      <c r="V95" s="16">
        <v>43551.041666666664</v>
      </c>
      <c r="W95" s="16">
        <v>43551.041666666664</v>
      </c>
      <c r="X95" t="s">
        <v>135</v>
      </c>
      <c r="Z95">
        <v>1987</v>
      </c>
      <c r="AA95" t="b">
        <f>NOT(ISERROR(MATCH(H95,wgs_downloaded!$H$2:$H$518,0)))</f>
        <v>1</v>
      </c>
      <c r="AY95" s="1"/>
      <c r="AZ95" s="1"/>
    </row>
    <row r="96" spans="1:55" hidden="1" x14ac:dyDescent="0.3">
      <c r="A96" t="s">
        <v>1557</v>
      </c>
      <c r="B96" t="s">
        <v>27</v>
      </c>
      <c r="C96" t="s">
        <v>127</v>
      </c>
      <c r="D96" t="s">
        <v>28</v>
      </c>
      <c r="E96" t="s">
        <v>29</v>
      </c>
      <c r="F96" t="s">
        <v>152</v>
      </c>
      <c r="G96" t="s">
        <v>1558</v>
      </c>
      <c r="H96" t="s">
        <v>1559</v>
      </c>
      <c r="J96" t="s">
        <v>1560</v>
      </c>
      <c r="K96" t="s">
        <v>1556</v>
      </c>
      <c r="L96">
        <v>3021313</v>
      </c>
      <c r="M96">
        <v>16</v>
      </c>
      <c r="N96">
        <v>2978</v>
      </c>
      <c r="O96" t="s">
        <v>133</v>
      </c>
      <c r="P96">
        <v>0</v>
      </c>
      <c r="Q96">
        <v>0</v>
      </c>
      <c r="R96">
        <v>0</v>
      </c>
      <c r="S96" t="s">
        <v>134</v>
      </c>
      <c r="T96" t="s">
        <v>127</v>
      </c>
      <c r="U96" t="s">
        <v>127</v>
      </c>
      <c r="V96" s="16">
        <v>43551.041666666664</v>
      </c>
      <c r="W96" s="16">
        <v>43551.041666666664</v>
      </c>
      <c r="X96" t="s">
        <v>135</v>
      </c>
      <c r="Y96" t="s">
        <v>146</v>
      </c>
      <c r="Z96">
        <v>1987</v>
      </c>
      <c r="AA96" t="b">
        <f>NOT(ISERROR(MATCH(H96,wgs_downloaded!$H$2:$H$518,0)))</f>
        <v>1</v>
      </c>
      <c r="AY96" s="1"/>
      <c r="AZ96" s="1"/>
    </row>
    <row r="97" spans="1:55" hidden="1" x14ac:dyDescent="0.3">
      <c r="A97" t="s">
        <v>1561</v>
      </c>
      <c r="B97" t="s">
        <v>27</v>
      </c>
      <c r="C97" t="s">
        <v>127</v>
      </c>
      <c r="D97" t="s">
        <v>28</v>
      </c>
      <c r="E97" t="s">
        <v>29</v>
      </c>
      <c r="F97" t="s">
        <v>152</v>
      </c>
      <c r="G97" t="s">
        <v>1562</v>
      </c>
      <c r="H97" t="s">
        <v>1563</v>
      </c>
      <c r="J97" t="s">
        <v>1564</v>
      </c>
      <c r="K97" t="s">
        <v>1565</v>
      </c>
      <c r="L97">
        <v>3102811</v>
      </c>
      <c r="M97">
        <v>14</v>
      </c>
      <c r="N97">
        <v>3100</v>
      </c>
      <c r="O97" t="s">
        <v>133</v>
      </c>
      <c r="P97">
        <v>0</v>
      </c>
      <c r="Q97">
        <v>0</v>
      </c>
      <c r="R97">
        <v>0</v>
      </c>
      <c r="S97" t="s">
        <v>134</v>
      </c>
      <c r="T97" t="s">
        <v>127</v>
      </c>
      <c r="U97" t="s">
        <v>127</v>
      </c>
      <c r="V97" s="16">
        <v>43551.041666666664</v>
      </c>
      <c r="W97" s="16">
        <v>43551.041666666664</v>
      </c>
      <c r="X97" t="s">
        <v>135</v>
      </c>
      <c r="Z97" t="s">
        <v>36</v>
      </c>
      <c r="AA97" t="b">
        <f>NOT(ISERROR(MATCH(H97,wgs_downloaded!$H$2:$H$518,0)))</f>
        <v>1</v>
      </c>
      <c r="AY97" s="1"/>
      <c r="AZ97" s="1"/>
    </row>
    <row r="98" spans="1:55" hidden="1" x14ac:dyDescent="0.3">
      <c r="A98" s="8" t="s">
        <v>2276</v>
      </c>
      <c r="B98" s="8" t="s">
        <v>27</v>
      </c>
      <c r="C98" s="8" t="s">
        <v>127</v>
      </c>
      <c r="D98" s="8" t="s">
        <v>28</v>
      </c>
      <c r="E98" s="8" t="s">
        <v>29</v>
      </c>
      <c r="F98" s="8" t="s">
        <v>152</v>
      </c>
      <c r="G98" s="8" t="s">
        <v>2277</v>
      </c>
      <c r="H98" s="8" t="s">
        <v>2278</v>
      </c>
      <c r="I98" s="8"/>
      <c r="J98" s="8" t="s">
        <v>2279</v>
      </c>
      <c r="K98" s="8" t="s">
        <v>2280</v>
      </c>
      <c r="L98" s="8">
        <v>3041857</v>
      </c>
      <c r="M98" s="8">
        <v>24</v>
      </c>
      <c r="N98" s="8">
        <v>3037</v>
      </c>
      <c r="O98" s="8" t="s">
        <v>133</v>
      </c>
      <c r="P98" s="8">
        <v>0</v>
      </c>
      <c r="Q98" s="8">
        <v>0</v>
      </c>
      <c r="R98" s="8">
        <v>0</v>
      </c>
      <c r="S98" s="8" t="s">
        <v>134</v>
      </c>
      <c r="T98" s="8" t="s">
        <v>127</v>
      </c>
      <c r="U98" s="8" t="s">
        <v>127</v>
      </c>
      <c r="V98" s="17">
        <v>43901.041666666664</v>
      </c>
      <c r="W98" s="17">
        <v>43551.041666666664</v>
      </c>
      <c r="X98" s="8" t="s">
        <v>786</v>
      </c>
      <c r="Y98" s="8"/>
      <c r="Z98" s="8">
        <v>2014</v>
      </c>
      <c r="AA98" t="b">
        <f>NOT(ISERROR(MATCH(H98,wgs_downloaded!$H$2:$H$518,0)))</f>
        <v>1</v>
      </c>
      <c r="AY98" s="1"/>
      <c r="AZ98" s="1"/>
    </row>
    <row r="99" spans="1:55" hidden="1" x14ac:dyDescent="0.3">
      <c r="A99" s="8" t="s">
        <v>1574</v>
      </c>
      <c r="B99" s="8" t="s">
        <v>27</v>
      </c>
      <c r="C99" s="8" t="s">
        <v>127</v>
      </c>
      <c r="D99" s="8" t="s">
        <v>28</v>
      </c>
      <c r="E99" s="8" t="s">
        <v>29</v>
      </c>
      <c r="F99" s="8" t="s">
        <v>152</v>
      </c>
      <c r="G99" s="8" t="s">
        <v>1575</v>
      </c>
      <c r="H99" s="8" t="s">
        <v>1578</v>
      </c>
      <c r="I99" s="8"/>
      <c r="J99" s="8" t="s">
        <v>1577</v>
      </c>
      <c r="K99" s="8" t="s">
        <v>1556</v>
      </c>
      <c r="L99" s="8">
        <v>3102093</v>
      </c>
      <c r="M99" s="8">
        <v>18</v>
      </c>
      <c r="N99" s="8">
        <v>3049</v>
      </c>
      <c r="O99" s="8" t="s">
        <v>133</v>
      </c>
      <c r="P99" s="8">
        <v>0</v>
      </c>
      <c r="Q99" s="8">
        <v>0</v>
      </c>
      <c r="R99" s="8">
        <v>0</v>
      </c>
      <c r="S99" s="8" t="s">
        <v>134</v>
      </c>
      <c r="T99" s="8" t="s">
        <v>127</v>
      </c>
      <c r="U99" s="8" t="s">
        <v>127</v>
      </c>
      <c r="V99" s="17">
        <v>43551.041666666664</v>
      </c>
      <c r="W99" s="17">
        <v>43551.041666666664</v>
      </c>
      <c r="X99" s="8" t="s">
        <v>135</v>
      </c>
      <c r="Y99" s="8"/>
      <c r="Z99" s="8">
        <v>1987</v>
      </c>
      <c r="AA99" t="b">
        <f>NOT(ISERROR(MATCH(H99,wgs_downloaded!$H$2:$H$518,0)))</f>
        <v>0</v>
      </c>
      <c r="AY99" s="1"/>
      <c r="AZ99" s="1"/>
    </row>
    <row r="100" spans="1:55" hidden="1" x14ac:dyDescent="0.3">
      <c r="A100" s="8" t="s">
        <v>1539</v>
      </c>
      <c r="B100" s="8" t="s">
        <v>27</v>
      </c>
      <c r="C100" s="8" t="s">
        <v>127</v>
      </c>
      <c r="D100" s="8" t="s">
        <v>28</v>
      </c>
      <c r="E100" s="8" t="s">
        <v>29</v>
      </c>
      <c r="F100" s="8" t="s">
        <v>152</v>
      </c>
      <c r="G100" s="8" t="s">
        <v>1540</v>
      </c>
      <c r="H100" s="8" t="s">
        <v>1541</v>
      </c>
      <c r="I100" s="8"/>
      <c r="J100" s="8" t="s">
        <v>1542</v>
      </c>
      <c r="K100" s="8" t="s">
        <v>1543</v>
      </c>
      <c r="L100" s="8">
        <v>2952461</v>
      </c>
      <c r="M100" s="8">
        <v>37</v>
      </c>
      <c r="N100" s="8">
        <v>2919</v>
      </c>
      <c r="O100" s="8" t="s">
        <v>133</v>
      </c>
      <c r="P100" s="8">
        <v>0</v>
      </c>
      <c r="Q100" s="8">
        <v>0</v>
      </c>
      <c r="R100" s="8">
        <v>0</v>
      </c>
      <c r="S100" s="8" t="s">
        <v>134</v>
      </c>
      <c r="T100" s="8" t="s">
        <v>127</v>
      </c>
      <c r="U100" s="8" t="s">
        <v>127</v>
      </c>
      <c r="V100" s="17">
        <v>43551.041666666664</v>
      </c>
      <c r="W100" s="17">
        <v>43551.041666666664</v>
      </c>
      <c r="X100" s="8" t="s">
        <v>204</v>
      </c>
      <c r="Y100" s="8"/>
      <c r="Z100" s="8">
        <v>2014</v>
      </c>
      <c r="AA100" t="b">
        <f>NOT(ISERROR(MATCH(H100,wgs_downloaded!$H$2:$H$518,0)))</f>
        <v>0</v>
      </c>
      <c r="AY100" s="1"/>
      <c r="AZ100" s="1"/>
    </row>
    <row r="101" spans="1:55" hidden="1" x14ac:dyDescent="0.3">
      <c r="A101" t="s">
        <v>1585</v>
      </c>
      <c r="B101" t="s">
        <v>27</v>
      </c>
      <c r="C101" t="s">
        <v>127</v>
      </c>
      <c r="D101" t="s">
        <v>28</v>
      </c>
      <c r="E101" t="s">
        <v>29</v>
      </c>
      <c r="F101" t="s">
        <v>152</v>
      </c>
      <c r="G101" t="s">
        <v>1586</v>
      </c>
      <c r="H101" t="s">
        <v>1587</v>
      </c>
      <c r="J101" t="s">
        <v>1588</v>
      </c>
      <c r="K101" t="s">
        <v>132</v>
      </c>
      <c r="L101">
        <v>3109996</v>
      </c>
      <c r="M101">
        <v>20</v>
      </c>
      <c r="N101">
        <v>3081</v>
      </c>
      <c r="O101" t="s">
        <v>133</v>
      </c>
      <c r="P101">
        <v>0</v>
      </c>
      <c r="Q101">
        <v>0</v>
      </c>
      <c r="R101">
        <v>0</v>
      </c>
      <c r="S101" t="s">
        <v>134</v>
      </c>
      <c r="T101" t="s">
        <v>127</v>
      </c>
      <c r="U101" t="s">
        <v>127</v>
      </c>
      <c r="V101" s="16">
        <v>43551.041666666664</v>
      </c>
      <c r="W101" s="16">
        <v>43551.041666666664</v>
      </c>
      <c r="X101" t="s">
        <v>135</v>
      </c>
      <c r="Y101" t="s">
        <v>1459</v>
      </c>
      <c r="Z101">
        <v>2014</v>
      </c>
      <c r="AA101" t="b">
        <f>NOT(ISERROR(MATCH(H101,wgs_downloaded!$H$2:$H$518,0)))</f>
        <v>1</v>
      </c>
      <c r="AY101" s="1"/>
      <c r="AZ101" s="1"/>
    </row>
    <row r="102" spans="1:55" hidden="1" x14ac:dyDescent="0.3">
      <c r="A102" t="s">
        <v>1589</v>
      </c>
      <c r="B102" t="s">
        <v>27</v>
      </c>
      <c r="C102" t="s">
        <v>127</v>
      </c>
      <c r="D102" t="s">
        <v>28</v>
      </c>
      <c r="E102" t="s">
        <v>29</v>
      </c>
      <c r="F102" t="s">
        <v>152</v>
      </c>
      <c r="G102" t="s">
        <v>1590</v>
      </c>
      <c r="H102" t="s">
        <v>1591</v>
      </c>
      <c r="J102" t="s">
        <v>1592</v>
      </c>
      <c r="K102" t="s">
        <v>1593</v>
      </c>
      <c r="L102">
        <v>3064576</v>
      </c>
      <c r="M102">
        <v>23</v>
      </c>
      <c r="N102">
        <v>3026</v>
      </c>
      <c r="O102" t="s">
        <v>133</v>
      </c>
      <c r="P102">
        <v>0</v>
      </c>
      <c r="Q102">
        <v>0</v>
      </c>
      <c r="R102">
        <v>0</v>
      </c>
      <c r="S102" t="s">
        <v>134</v>
      </c>
      <c r="T102" t="s">
        <v>127</v>
      </c>
      <c r="U102" t="s">
        <v>127</v>
      </c>
      <c r="V102" s="16">
        <v>43551.041666666664</v>
      </c>
      <c r="W102" s="16">
        <v>43551.041666666664</v>
      </c>
      <c r="X102" t="s">
        <v>204</v>
      </c>
      <c r="Z102">
        <v>1993</v>
      </c>
      <c r="AA102" t="b">
        <f>NOT(ISERROR(MATCH(H102,wgs_downloaded!$H$2:$H$518,0)))</f>
        <v>1</v>
      </c>
      <c r="AY102" s="1"/>
      <c r="AZ102" s="1"/>
    </row>
    <row r="103" spans="1:55" hidden="1" x14ac:dyDescent="0.3">
      <c r="A103" t="s">
        <v>1594</v>
      </c>
      <c r="B103" t="s">
        <v>27</v>
      </c>
      <c r="C103" t="s">
        <v>127</v>
      </c>
      <c r="D103" t="s">
        <v>28</v>
      </c>
      <c r="E103" t="s">
        <v>29</v>
      </c>
      <c r="F103" t="s">
        <v>152</v>
      </c>
      <c r="G103" t="s">
        <v>1595</v>
      </c>
      <c r="H103" t="s">
        <v>1596</v>
      </c>
      <c r="J103" t="s">
        <v>1597</v>
      </c>
      <c r="K103" t="s">
        <v>1598</v>
      </c>
      <c r="L103">
        <v>3154817</v>
      </c>
      <c r="M103">
        <v>23</v>
      </c>
      <c r="N103">
        <v>3153</v>
      </c>
      <c r="O103" t="s">
        <v>133</v>
      </c>
      <c r="P103">
        <v>0</v>
      </c>
      <c r="Q103">
        <v>0</v>
      </c>
      <c r="R103">
        <v>0</v>
      </c>
      <c r="S103" t="s">
        <v>134</v>
      </c>
      <c r="T103" t="s">
        <v>127</v>
      </c>
      <c r="U103" t="s">
        <v>127</v>
      </c>
      <c r="V103" s="16">
        <v>43551.041666666664</v>
      </c>
      <c r="W103" s="16">
        <v>43551.041666666664</v>
      </c>
      <c r="X103" t="s">
        <v>135</v>
      </c>
      <c r="Z103">
        <v>1994</v>
      </c>
      <c r="AA103" t="b">
        <f>NOT(ISERROR(MATCH(H103,wgs_downloaded!$H$2:$H$518,0)))</f>
        <v>1</v>
      </c>
      <c r="AY103" s="1"/>
      <c r="AZ103" s="1"/>
    </row>
    <row r="104" spans="1:55" hidden="1" x14ac:dyDescent="0.3">
      <c r="A104" t="s">
        <v>2456</v>
      </c>
      <c r="B104" t="s">
        <v>27</v>
      </c>
      <c r="C104" t="s">
        <v>127</v>
      </c>
      <c r="D104" t="s">
        <v>28</v>
      </c>
      <c r="E104" t="s">
        <v>29</v>
      </c>
      <c r="F104" t="s">
        <v>128</v>
      </c>
      <c r="G104" t="s">
        <v>2457</v>
      </c>
      <c r="H104" t="s">
        <v>2458</v>
      </c>
      <c r="J104" t="s">
        <v>2459</v>
      </c>
      <c r="K104" t="s">
        <v>132</v>
      </c>
      <c r="L104">
        <v>2991459</v>
      </c>
      <c r="M104">
        <v>18</v>
      </c>
      <c r="N104">
        <v>2965</v>
      </c>
      <c r="O104" t="s">
        <v>133</v>
      </c>
      <c r="P104">
        <v>0</v>
      </c>
      <c r="Q104">
        <v>0</v>
      </c>
      <c r="R104">
        <v>0</v>
      </c>
      <c r="S104" t="s">
        <v>134</v>
      </c>
      <c r="T104" t="s">
        <v>127</v>
      </c>
      <c r="U104" t="s">
        <v>127</v>
      </c>
      <c r="V104" s="16">
        <v>43550.041666666664</v>
      </c>
      <c r="W104" s="16">
        <v>43550.041666666664</v>
      </c>
      <c r="X104" t="s">
        <v>135</v>
      </c>
      <c r="Y104" t="s">
        <v>687</v>
      </c>
      <c r="Z104" s="2">
        <v>2014</v>
      </c>
      <c r="AA104" t="b">
        <f>NOT(ISERROR(MATCH(H104,wgs_downloaded!$H$2:$H$518,0)))</f>
        <v>1</v>
      </c>
      <c r="AY104" s="1"/>
      <c r="AZ104" s="1"/>
    </row>
    <row r="105" spans="1:55" hidden="1" x14ac:dyDescent="0.3">
      <c r="A105" t="s">
        <v>1631</v>
      </c>
      <c r="B105" t="s">
        <v>27</v>
      </c>
      <c r="C105" t="s">
        <v>127</v>
      </c>
      <c r="D105" t="s">
        <v>28</v>
      </c>
      <c r="E105" t="s">
        <v>29</v>
      </c>
      <c r="F105" t="s">
        <v>128</v>
      </c>
      <c r="G105" t="s">
        <v>1632</v>
      </c>
      <c r="H105" t="s">
        <v>1633</v>
      </c>
      <c r="J105" t="s">
        <v>1634</v>
      </c>
      <c r="K105" t="s">
        <v>132</v>
      </c>
      <c r="L105">
        <v>3020767</v>
      </c>
      <c r="M105">
        <v>23</v>
      </c>
      <c r="N105">
        <v>2992</v>
      </c>
      <c r="O105" t="s">
        <v>133</v>
      </c>
      <c r="P105">
        <v>0</v>
      </c>
      <c r="Q105">
        <v>0</v>
      </c>
      <c r="R105">
        <v>0</v>
      </c>
      <c r="S105" t="s">
        <v>134</v>
      </c>
      <c r="T105" t="s">
        <v>127</v>
      </c>
      <c r="U105" t="s">
        <v>127</v>
      </c>
      <c r="V105" s="16">
        <v>43551.041666666664</v>
      </c>
      <c r="W105" s="16">
        <v>43551.041666666664</v>
      </c>
      <c r="X105" t="s">
        <v>135</v>
      </c>
      <c r="Y105" t="s">
        <v>687</v>
      </c>
      <c r="Z105">
        <v>2014</v>
      </c>
      <c r="AA105" t="b">
        <f>NOT(ISERROR(MATCH(H105,wgs_downloaded!$H$2:$H$518,0)))</f>
        <v>1</v>
      </c>
      <c r="AY105" s="1"/>
      <c r="AZ105" s="1"/>
    </row>
    <row r="106" spans="1:55" hidden="1" x14ac:dyDescent="0.3">
      <c r="A106" t="s">
        <v>1635</v>
      </c>
      <c r="B106" t="s">
        <v>27</v>
      </c>
      <c r="C106" t="s">
        <v>127</v>
      </c>
      <c r="D106" t="s">
        <v>28</v>
      </c>
      <c r="E106" t="s">
        <v>29</v>
      </c>
      <c r="F106" t="s">
        <v>152</v>
      </c>
      <c r="G106" t="s">
        <v>1636</v>
      </c>
      <c r="H106" t="s">
        <v>1637</v>
      </c>
      <c r="J106" t="s">
        <v>1638</v>
      </c>
      <c r="K106" t="s">
        <v>1003</v>
      </c>
      <c r="L106">
        <v>3193826</v>
      </c>
      <c r="M106">
        <v>18</v>
      </c>
      <c r="N106">
        <v>3181</v>
      </c>
      <c r="O106" t="s">
        <v>133</v>
      </c>
      <c r="P106">
        <v>0</v>
      </c>
      <c r="Q106">
        <v>0</v>
      </c>
      <c r="R106">
        <v>0</v>
      </c>
      <c r="S106" t="s">
        <v>134</v>
      </c>
      <c r="T106" t="s">
        <v>127</v>
      </c>
      <c r="U106" t="s">
        <v>127</v>
      </c>
      <c r="V106" s="16">
        <v>43551.041666666664</v>
      </c>
      <c r="W106" s="16">
        <v>43551.041666666664</v>
      </c>
      <c r="X106" t="s">
        <v>135</v>
      </c>
      <c r="Z106">
        <v>1994</v>
      </c>
      <c r="AA106" t="b">
        <f>NOT(ISERROR(MATCH(H106,wgs_downloaded!$H$2:$H$518,0)))</f>
        <v>1</v>
      </c>
      <c r="AY106" s="1"/>
      <c r="AZ106" s="1"/>
    </row>
    <row r="107" spans="1:55" hidden="1" x14ac:dyDescent="0.3">
      <c r="A107" t="s">
        <v>2464</v>
      </c>
      <c r="B107" t="s">
        <v>27</v>
      </c>
      <c r="C107" t="s">
        <v>127</v>
      </c>
      <c r="D107" t="s">
        <v>28</v>
      </c>
      <c r="E107" t="s">
        <v>29</v>
      </c>
      <c r="F107" t="s">
        <v>152</v>
      </c>
      <c r="G107" t="s">
        <v>2465</v>
      </c>
      <c r="H107" t="s">
        <v>2466</v>
      </c>
      <c r="J107" t="s">
        <v>2467</v>
      </c>
      <c r="K107" t="s">
        <v>1598</v>
      </c>
      <c r="L107">
        <v>3130378</v>
      </c>
      <c r="M107">
        <v>30</v>
      </c>
      <c r="N107">
        <v>3141</v>
      </c>
      <c r="O107" t="s">
        <v>133</v>
      </c>
      <c r="P107">
        <v>0</v>
      </c>
      <c r="Q107">
        <v>0</v>
      </c>
      <c r="R107">
        <v>0</v>
      </c>
      <c r="S107" t="s">
        <v>134</v>
      </c>
      <c r="T107" t="s">
        <v>127</v>
      </c>
      <c r="U107" t="s">
        <v>127</v>
      </c>
      <c r="V107" s="16">
        <v>43550.041666666664</v>
      </c>
      <c r="W107" s="16">
        <v>43550.041666666664</v>
      </c>
      <c r="X107" t="s">
        <v>135</v>
      </c>
      <c r="Z107">
        <v>1994</v>
      </c>
      <c r="AA107" t="b">
        <f>NOT(ISERROR(MATCH(H107,wgs_downloaded!$H$2:$H$518,0)))</f>
        <v>1</v>
      </c>
      <c r="AY107" s="1"/>
      <c r="AZ107" s="1"/>
    </row>
    <row r="108" spans="1:55" hidden="1" x14ac:dyDescent="0.3">
      <c r="A108" t="s">
        <v>1639</v>
      </c>
      <c r="B108" t="s">
        <v>27</v>
      </c>
      <c r="C108" t="s">
        <v>127</v>
      </c>
      <c r="D108" t="s">
        <v>28</v>
      </c>
      <c r="E108" t="s">
        <v>29</v>
      </c>
      <c r="F108" t="s">
        <v>152</v>
      </c>
      <c r="G108" t="s">
        <v>1640</v>
      </c>
      <c r="H108" t="s">
        <v>1641</v>
      </c>
      <c r="J108" t="s">
        <v>1642</v>
      </c>
      <c r="K108" t="s">
        <v>1003</v>
      </c>
      <c r="L108">
        <v>3260481</v>
      </c>
      <c r="M108">
        <v>33</v>
      </c>
      <c r="N108">
        <v>3281</v>
      </c>
      <c r="O108" t="s">
        <v>133</v>
      </c>
      <c r="P108">
        <v>0</v>
      </c>
      <c r="Q108">
        <v>0</v>
      </c>
      <c r="R108">
        <v>0</v>
      </c>
      <c r="S108" t="s">
        <v>134</v>
      </c>
      <c r="T108" t="s">
        <v>127</v>
      </c>
      <c r="U108" t="s">
        <v>127</v>
      </c>
      <c r="V108" s="16">
        <v>43551.041666666664</v>
      </c>
      <c r="W108" s="16">
        <v>43551.041666666664</v>
      </c>
      <c r="X108" t="s">
        <v>135</v>
      </c>
      <c r="Z108">
        <v>1994</v>
      </c>
      <c r="AA108" t="b">
        <f>NOT(ISERROR(MATCH(H108,wgs_downloaded!$H$2:$H$518,0)))</f>
        <v>1</v>
      </c>
      <c r="AY108" s="1"/>
      <c r="AZ108" s="1"/>
    </row>
    <row r="109" spans="1:55" hidden="1" x14ac:dyDescent="0.3">
      <c r="A109" t="s">
        <v>1643</v>
      </c>
      <c r="B109" t="s">
        <v>27</v>
      </c>
      <c r="C109" t="s">
        <v>127</v>
      </c>
      <c r="D109" t="s">
        <v>28</v>
      </c>
      <c r="E109" t="s">
        <v>29</v>
      </c>
      <c r="F109" t="s">
        <v>152</v>
      </c>
      <c r="G109" t="s">
        <v>1644</v>
      </c>
      <c r="H109" t="s">
        <v>1645</v>
      </c>
      <c r="J109" t="s">
        <v>1646</v>
      </c>
      <c r="K109" t="s">
        <v>1003</v>
      </c>
      <c r="L109">
        <v>3178997</v>
      </c>
      <c r="M109">
        <v>25</v>
      </c>
      <c r="N109">
        <v>3189</v>
      </c>
      <c r="O109" t="s">
        <v>133</v>
      </c>
      <c r="P109">
        <v>0</v>
      </c>
      <c r="Q109">
        <v>0</v>
      </c>
      <c r="R109">
        <v>0</v>
      </c>
      <c r="S109" t="s">
        <v>134</v>
      </c>
      <c r="T109" t="s">
        <v>127</v>
      </c>
      <c r="U109" t="s">
        <v>127</v>
      </c>
      <c r="V109" s="16">
        <v>43551.041666666664</v>
      </c>
      <c r="W109" s="16">
        <v>43551.041666666664</v>
      </c>
      <c r="X109" t="s">
        <v>135</v>
      </c>
      <c r="Z109">
        <v>1994</v>
      </c>
      <c r="AA109" t="b">
        <f>NOT(ISERROR(MATCH(H109,wgs_downloaded!$H$2:$H$518,0)))</f>
        <v>1</v>
      </c>
      <c r="AY109" s="1"/>
      <c r="AZ109" s="1"/>
    </row>
    <row r="110" spans="1:55" hidden="1" x14ac:dyDescent="0.3">
      <c r="A110" t="s">
        <v>2333</v>
      </c>
      <c r="B110" t="s">
        <v>27</v>
      </c>
      <c r="C110" t="s">
        <v>127</v>
      </c>
      <c r="D110" t="s">
        <v>28</v>
      </c>
      <c r="E110" t="s">
        <v>29</v>
      </c>
      <c r="F110" t="s">
        <v>152</v>
      </c>
      <c r="G110" t="s">
        <v>2334</v>
      </c>
      <c r="H110" t="s">
        <v>2335</v>
      </c>
      <c r="J110" t="s">
        <v>2336</v>
      </c>
      <c r="K110" t="s">
        <v>1003</v>
      </c>
      <c r="L110">
        <v>3190140</v>
      </c>
      <c r="M110">
        <v>20</v>
      </c>
      <c r="N110">
        <v>3196</v>
      </c>
      <c r="O110" t="s">
        <v>133</v>
      </c>
      <c r="P110">
        <v>0</v>
      </c>
      <c r="Q110">
        <v>0</v>
      </c>
      <c r="R110">
        <v>0</v>
      </c>
      <c r="S110" t="s">
        <v>134</v>
      </c>
      <c r="T110" t="s">
        <v>127</v>
      </c>
      <c r="U110" t="s">
        <v>127</v>
      </c>
      <c r="V110" s="16">
        <v>43550.041666666664</v>
      </c>
      <c r="W110" s="16">
        <v>43550.041666666664</v>
      </c>
      <c r="X110" t="s">
        <v>135</v>
      </c>
      <c r="Y110" t="s">
        <v>1317</v>
      </c>
      <c r="Z110">
        <v>1994</v>
      </c>
      <c r="AA110" t="b">
        <f>NOT(ISERROR(MATCH(H110,wgs_downloaded!$H$2:$H$518,0)))</f>
        <v>1</v>
      </c>
      <c r="AY110" s="1"/>
      <c r="AZ110" s="1"/>
    </row>
    <row r="111" spans="1:55" hidden="1" x14ac:dyDescent="0.3">
      <c r="A111" t="s">
        <v>2403</v>
      </c>
      <c r="B111" t="s">
        <v>27</v>
      </c>
      <c r="C111" t="s">
        <v>127</v>
      </c>
      <c r="D111" t="s">
        <v>28</v>
      </c>
      <c r="E111" t="s">
        <v>29</v>
      </c>
      <c r="F111" t="s">
        <v>152</v>
      </c>
      <c r="G111" t="s">
        <v>2404</v>
      </c>
      <c r="H111" t="s">
        <v>2405</v>
      </c>
      <c r="J111" t="s">
        <v>2406</v>
      </c>
      <c r="K111" t="s">
        <v>1663</v>
      </c>
      <c r="L111">
        <v>3194976</v>
      </c>
      <c r="M111">
        <v>23</v>
      </c>
      <c r="N111">
        <v>3188</v>
      </c>
      <c r="O111" t="s">
        <v>133</v>
      </c>
      <c r="P111">
        <v>0</v>
      </c>
      <c r="Q111">
        <v>0</v>
      </c>
      <c r="R111">
        <v>0</v>
      </c>
      <c r="S111" t="s">
        <v>134</v>
      </c>
      <c r="T111" t="s">
        <v>127</v>
      </c>
      <c r="U111" t="s">
        <v>127</v>
      </c>
      <c r="V111" s="16">
        <v>43550.041666666664</v>
      </c>
      <c r="W111" s="16">
        <v>43550.041666666664</v>
      </c>
      <c r="X111" t="s">
        <v>135</v>
      </c>
      <c r="Z111">
        <v>1994</v>
      </c>
      <c r="AA111" t="b">
        <f>NOT(ISERROR(MATCH(H111,wgs_downloaded!$H$2:$H$518,0)))</f>
        <v>1</v>
      </c>
      <c r="AY111" s="1"/>
      <c r="AZ111" s="1"/>
      <c r="BC111" s="2"/>
    </row>
    <row r="112" spans="1:55" hidden="1" x14ac:dyDescent="0.3">
      <c r="A112" t="s">
        <v>1647</v>
      </c>
      <c r="B112" t="s">
        <v>27</v>
      </c>
      <c r="C112" t="s">
        <v>127</v>
      </c>
      <c r="D112" t="s">
        <v>28</v>
      </c>
      <c r="E112" t="s">
        <v>29</v>
      </c>
      <c r="F112" t="s">
        <v>152</v>
      </c>
      <c r="G112" t="s">
        <v>1648</v>
      </c>
      <c r="H112" t="s">
        <v>1649</v>
      </c>
      <c r="J112" t="s">
        <v>1650</v>
      </c>
      <c r="K112" t="s">
        <v>1003</v>
      </c>
      <c r="L112">
        <v>3189174</v>
      </c>
      <c r="M112">
        <v>31</v>
      </c>
      <c r="N112">
        <v>3213</v>
      </c>
      <c r="O112" t="s">
        <v>133</v>
      </c>
      <c r="P112">
        <v>0</v>
      </c>
      <c r="Q112">
        <v>0</v>
      </c>
      <c r="R112">
        <v>0</v>
      </c>
      <c r="S112" t="s">
        <v>134</v>
      </c>
      <c r="T112" t="s">
        <v>127</v>
      </c>
      <c r="U112" t="s">
        <v>127</v>
      </c>
      <c r="V112" s="16">
        <v>43551.041666666664</v>
      </c>
      <c r="W112" s="16">
        <v>43551.041666666664</v>
      </c>
      <c r="X112" t="s">
        <v>135</v>
      </c>
      <c r="Z112">
        <v>1994</v>
      </c>
      <c r="AA112" t="b">
        <f>NOT(ISERROR(MATCH(H112,wgs_downloaded!$H$2:$H$518,0)))</f>
        <v>1</v>
      </c>
      <c r="AY112" s="1"/>
      <c r="AZ112" s="1"/>
      <c r="BC112" s="2"/>
    </row>
    <row r="113" spans="1:55" hidden="1" x14ac:dyDescent="0.3">
      <c r="A113" t="s">
        <v>1651</v>
      </c>
      <c r="B113" t="s">
        <v>27</v>
      </c>
      <c r="C113" t="s">
        <v>127</v>
      </c>
      <c r="D113" t="s">
        <v>28</v>
      </c>
      <c r="E113" t="s">
        <v>29</v>
      </c>
      <c r="F113" t="s">
        <v>152</v>
      </c>
      <c r="G113" t="s">
        <v>1652</v>
      </c>
      <c r="H113" t="s">
        <v>1653</v>
      </c>
      <c r="J113" t="s">
        <v>1654</v>
      </c>
      <c r="K113" t="s">
        <v>1003</v>
      </c>
      <c r="L113">
        <v>3139672</v>
      </c>
      <c r="M113">
        <v>24</v>
      </c>
      <c r="N113">
        <v>3153</v>
      </c>
      <c r="O113" t="s">
        <v>133</v>
      </c>
      <c r="P113">
        <v>0</v>
      </c>
      <c r="Q113">
        <v>0</v>
      </c>
      <c r="R113">
        <v>0</v>
      </c>
      <c r="S113" t="s">
        <v>134</v>
      </c>
      <c r="T113" t="s">
        <v>127</v>
      </c>
      <c r="U113" t="s">
        <v>127</v>
      </c>
      <c r="V113" s="16">
        <v>43551.041666666664</v>
      </c>
      <c r="W113" s="16">
        <v>43551.041666666664</v>
      </c>
      <c r="X113" t="s">
        <v>135</v>
      </c>
      <c r="Z113">
        <v>1994</v>
      </c>
      <c r="AA113" t="b">
        <f>NOT(ISERROR(MATCH(H113,wgs_downloaded!$H$2:$H$518,0)))</f>
        <v>1</v>
      </c>
      <c r="AY113" s="1"/>
      <c r="AZ113" s="1"/>
    </row>
    <row r="114" spans="1:55" hidden="1" x14ac:dyDescent="0.3">
      <c r="A114" t="s">
        <v>1659</v>
      </c>
      <c r="B114" t="s">
        <v>27</v>
      </c>
      <c r="C114" t="s">
        <v>127</v>
      </c>
      <c r="D114" t="s">
        <v>28</v>
      </c>
      <c r="E114" t="s">
        <v>29</v>
      </c>
      <c r="F114" t="s">
        <v>152</v>
      </c>
      <c r="G114" t="s">
        <v>1660</v>
      </c>
      <c r="H114" t="s">
        <v>1661</v>
      </c>
      <c r="J114" t="s">
        <v>1662</v>
      </c>
      <c r="K114" t="s">
        <v>1663</v>
      </c>
      <c r="L114">
        <v>3149014</v>
      </c>
      <c r="M114">
        <v>20</v>
      </c>
      <c r="N114">
        <v>3152</v>
      </c>
      <c r="O114" t="s">
        <v>133</v>
      </c>
      <c r="P114">
        <v>0</v>
      </c>
      <c r="Q114">
        <v>0</v>
      </c>
      <c r="R114">
        <v>0</v>
      </c>
      <c r="S114" t="s">
        <v>134</v>
      </c>
      <c r="T114" t="s">
        <v>127</v>
      </c>
      <c r="U114" t="s">
        <v>127</v>
      </c>
      <c r="V114" s="16">
        <v>43551.041666666664</v>
      </c>
      <c r="W114" s="16">
        <v>43551.041666666664</v>
      </c>
      <c r="X114" t="s">
        <v>135</v>
      </c>
      <c r="Z114">
        <v>1994</v>
      </c>
      <c r="AA114" t="b">
        <f>NOT(ISERROR(MATCH(H114,wgs_downloaded!$H$2:$H$518,0)))</f>
        <v>1</v>
      </c>
      <c r="AY114" s="1"/>
      <c r="AZ114" s="1"/>
    </row>
    <row r="115" spans="1:55" hidden="1" x14ac:dyDescent="0.3">
      <c r="A115" t="s">
        <v>1655</v>
      </c>
      <c r="B115" t="s">
        <v>27</v>
      </c>
      <c r="C115" t="s">
        <v>127</v>
      </c>
      <c r="D115" t="s">
        <v>28</v>
      </c>
      <c r="E115" t="s">
        <v>29</v>
      </c>
      <c r="F115" t="s">
        <v>152</v>
      </c>
      <c r="G115" t="s">
        <v>1656</v>
      </c>
      <c r="H115" t="s">
        <v>1657</v>
      </c>
      <c r="J115" t="s">
        <v>1658</v>
      </c>
      <c r="K115" t="s">
        <v>1003</v>
      </c>
      <c r="L115">
        <v>3201690</v>
      </c>
      <c r="M115">
        <v>33</v>
      </c>
      <c r="N115">
        <v>3229</v>
      </c>
      <c r="O115" t="s">
        <v>133</v>
      </c>
      <c r="P115">
        <v>0</v>
      </c>
      <c r="Q115">
        <v>0</v>
      </c>
      <c r="R115">
        <v>0</v>
      </c>
      <c r="S115" t="s">
        <v>134</v>
      </c>
      <c r="T115" t="s">
        <v>127</v>
      </c>
      <c r="U115" t="s">
        <v>127</v>
      </c>
      <c r="V115" s="16">
        <v>43551.041666666664</v>
      </c>
      <c r="W115" s="16">
        <v>43551.041666666664</v>
      </c>
      <c r="X115" t="s">
        <v>135</v>
      </c>
      <c r="Z115">
        <v>1994</v>
      </c>
      <c r="AA115" t="b">
        <f>NOT(ISERROR(MATCH(H115,wgs_downloaded!$H$2:$H$518,0)))</f>
        <v>1</v>
      </c>
      <c r="AY115" s="1"/>
      <c r="AZ115" s="1"/>
      <c r="BC115" s="2"/>
    </row>
    <row r="116" spans="1:55" hidden="1" x14ac:dyDescent="0.3">
      <c r="A116" t="s">
        <v>569</v>
      </c>
      <c r="B116" t="s">
        <v>27</v>
      </c>
      <c r="C116" t="s">
        <v>127</v>
      </c>
      <c r="D116" t="s">
        <v>28</v>
      </c>
      <c r="E116" t="s">
        <v>29</v>
      </c>
      <c r="F116" t="s">
        <v>570</v>
      </c>
      <c r="G116" t="s">
        <v>571</v>
      </c>
      <c r="H116" t="s">
        <v>572</v>
      </c>
      <c r="J116" t="s">
        <v>573</v>
      </c>
      <c r="K116" t="s">
        <v>132</v>
      </c>
      <c r="L116">
        <v>3100744</v>
      </c>
      <c r="M116">
        <v>34</v>
      </c>
      <c r="N116">
        <v>3085</v>
      </c>
      <c r="O116" t="s">
        <v>133</v>
      </c>
      <c r="P116">
        <v>0</v>
      </c>
      <c r="Q116">
        <v>0</v>
      </c>
      <c r="R116">
        <v>0</v>
      </c>
      <c r="S116" t="s">
        <v>134</v>
      </c>
      <c r="T116" t="s">
        <v>127</v>
      </c>
      <c r="U116" t="s">
        <v>127</v>
      </c>
      <c r="V116" s="16">
        <v>43563.083333333336</v>
      </c>
      <c r="W116" s="16">
        <v>43563.083333333336</v>
      </c>
      <c r="X116" t="s">
        <v>574</v>
      </c>
      <c r="Z116">
        <v>2014</v>
      </c>
      <c r="AA116" t="b">
        <f>NOT(ISERROR(MATCH(H116,wgs_downloaded!$H$2:$H$518,0)))</f>
        <v>1</v>
      </c>
      <c r="AY116" s="1"/>
      <c r="AZ116" s="1"/>
    </row>
    <row r="117" spans="1:55" hidden="1" x14ac:dyDescent="0.3">
      <c r="A117" t="s">
        <v>2074</v>
      </c>
      <c r="B117" t="s">
        <v>27</v>
      </c>
      <c r="C117" t="s">
        <v>127</v>
      </c>
      <c r="D117" t="s">
        <v>28</v>
      </c>
      <c r="E117" t="s">
        <v>29</v>
      </c>
      <c r="F117" t="s">
        <v>152</v>
      </c>
      <c r="G117" t="s">
        <v>2075</v>
      </c>
      <c r="H117" t="s">
        <v>2076</v>
      </c>
      <c r="J117" t="s">
        <v>2077</v>
      </c>
      <c r="K117" t="s">
        <v>1681</v>
      </c>
      <c r="L117">
        <v>2972891</v>
      </c>
      <c r="M117">
        <v>16</v>
      </c>
      <c r="N117">
        <v>2951</v>
      </c>
      <c r="O117" t="s">
        <v>133</v>
      </c>
      <c r="P117">
        <v>0</v>
      </c>
      <c r="Q117">
        <v>0</v>
      </c>
      <c r="R117">
        <v>0</v>
      </c>
      <c r="S117" t="s">
        <v>134</v>
      </c>
      <c r="T117" t="s">
        <v>127</v>
      </c>
      <c r="U117" t="s">
        <v>127</v>
      </c>
      <c r="V117" s="16">
        <v>43901.041666666664</v>
      </c>
      <c r="W117" s="16">
        <v>43551.041666666664</v>
      </c>
      <c r="X117" t="s">
        <v>786</v>
      </c>
      <c r="Z117">
        <v>2014</v>
      </c>
      <c r="AA117" t="b">
        <f>NOT(ISERROR(MATCH(H117,wgs_downloaded!$H$2:$H$518,0)))</f>
        <v>1</v>
      </c>
      <c r="AY117" s="1"/>
      <c r="AZ117" s="1"/>
    </row>
    <row r="118" spans="1:55" hidden="1" x14ac:dyDescent="0.3">
      <c r="A118" s="8" t="s">
        <v>1725</v>
      </c>
      <c r="B118" s="8" t="s">
        <v>27</v>
      </c>
      <c r="C118" s="8" t="s">
        <v>127</v>
      </c>
      <c r="D118" s="8" t="s">
        <v>28</v>
      </c>
      <c r="E118" s="8" t="s">
        <v>29</v>
      </c>
      <c r="F118" s="8" t="s">
        <v>152</v>
      </c>
      <c r="G118" s="8" t="s">
        <v>1726</v>
      </c>
      <c r="H118" s="8" t="s">
        <v>1727</v>
      </c>
      <c r="I118" s="8"/>
      <c r="J118" s="8" t="s">
        <v>1728</v>
      </c>
      <c r="K118" s="8" t="s">
        <v>1729</v>
      </c>
      <c r="L118" s="8">
        <v>2958199</v>
      </c>
      <c r="M118" s="8">
        <v>16</v>
      </c>
      <c r="N118" s="8">
        <v>2902</v>
      </c>
      <c r="O118" s="8" t="s">
        <v>133</v>
      </c>
      <c r="P118" s="8">
        <v>0</v>
      </c>
      <c r="Q118" s="8">
        <v>0</v>
      </c>
      <c r="R118" s="8">
        <v>0</v>
      </c>
      <c r="S118" s="8" t="s">
        <v>134</v>
      </c>
      <c r="T118" s="8" t="s">
        <v>127</v>
      </c>
      <c r="U118" s="8" t="s">
        <v>127</v>
      </c>
      <c r="V118" s="17">
        <v>43901.041666666664</v>
      </c>
      <c r="W118" s="17">
        <v>43551.041666666664</v>
      </c>
      <c r="X118" s="8" t="s">
        <v>135</v>
      </c>
      <c r="Y118" s="8" t="s">
        <v>478</v>
      </c>
      <c r="Z118" s="8">
        <v>2014</v>
      </c>
      <c r="AA118" t="b">
        <f>NOT(ISERROR(MATCH(H118,wgs_downloaded!$H$2:$H$518,0)))</f>
        <v>1</v>
      </c>
      <c r="AY118" s="1"/>
      <c r="AZ118" s="1"/>
    </row>
    <row r="119" spans="1:55" hidden="1" x14ac:dyDescent="0.3">
      <c r="A119" s="8" t="s">
        <v>2545</v>
      </c>
      <c r="B119" s="8" t="s">
        <v>27</v>
      </c>
      <c r="C119" s="8" t="s">
        <v>127</v>
      </c>
      <c r="D119" s="8" t="s">
        <v>28</v>
      </c>
      <c r="E119" s="8" t="s">
        <v>29</v>
      </c>
      <c r="F119" s="8" t="s">
        <v>152</v>
      </c>
      <c r="G119" s="8" t="s">
        <v>2546</v>
      </c>
      <c r="H119" s="8" t="s">
        <v>2547</v>
      </c>
      <c r="I119" s="8"/>
      <c r="J119" s="8" t="s">
        <v>2548</v>
      </c>
      <c r="K119" s="8" t="s">
        <v>132</v>
      </c>
      <c r="L119" s="8">
        <v>2962604</v>
      </c>
      <c r="M119" s="8">
        <v>19</v>
      </c>
      <c r="N119" s="8">
        <v>2894</v>
      </c>
      <c r="O119" s="8" t="s">
        <v>133</v>
      </c>
      <c r="P119" s="8">
        <v>0</v>
      </c>
      <c r="Q119" s="8">
        <v>0</v>
      </c>
      <c r="R119" s="8">
        <v>0</v>
      </c>
      <c r="S119" s="8" t="s">
        <v>134</v>
      </c>
      <c r="T119" s="8" t="s">
        <v>127</v>
      </c>
      <c r="U119" s="8" t="s">
        <v>127</v>
      </c>
      <c r="V119" s="17">
        <v>43899.041666666664</v>
      </c>
      <c r="W119" s="17">
        <v>43504.041666666664</v>
      </c>
      <c r="X119" s="8" t="s">
        <v>135</v>
      </c>
      <c r="Y119" s="8"/>
      <c r="Z119" s="8">
        <v>2010</v>
      </c>
      <c r="AA119" t="b">
        <f>NOT(ISERROR(MATCH(H119,wgs_downloaded!$H$2:$H$518,0)))</f>
        <v>1</v>
      </c>
      <c r="AY119" s="1"/>
      <c r="AZ119" s="1"/>
    </row>
    <row r="120" spans="1:55" hidden="1" x14ac:dyDescent="0.3">
      <c r="A120" s="8" t="s">
        <v>2030</v>
      </c>
      <c r="B120" s="8" t="s">
        <v>27</v>
      </c>
      <c r="C120" s="8" t="s">
        <v>127</v>
      </c>
      <c r="D120" s="8" t="s">
        <v>28</v>
      </c>
      <c r="E120" s="8" t="s">
        <v>29</v>
      </c>
      <c r="F120" s="8" t="s">
        <v>152</v>
      </c>
      <c r="G120" s="8" t="s">
        <v>2031</v>
      </c>
      <c r="H120" s="8" t="s">
        <v>2034</v>
      </c>
      <c r="I120" s="8"/>
      <c r="J120" s="8" t="s">
        <v>2033</v>
      </c>
      <c r="K120" s="8" t="s">
        <v>132</v>
      </c>
      <c r="L120" s="8">
        <v>2946639</v>
      </c>
      <c r="M120" s="8">
        <v>13</v>
      </c>
      <c r="N120" s="8">
        <v>2881</v>
      </c>
      <c r="O120" s="8" t="s">
        <v>133</v>
      </c>
      <c r="P120" s="8">
        <v>0</v>
      </c>
      <c r="Q120" s="8">
        <v>0</v>
      </c>
      <c r="R120" s="8">
        <v>0</v>
      </c>
      <c r="S120" s="8" t="s">
        <v>134</v>
      </c>
      <c r="T120" s="8" t="s">
        <v>127</v>
      </c>
      <c r="U120" s="8" t="s">
        <v>127</v>
      </c>
      <c r="V120" s="17">
        <v>43901.041666666664</v>
      </c>
      <c r="W120" s="17">
        <v>43551.041666666664</v>
      </c>
      <c r="X120" s="8" t="s">
        <v>135</v>
      </c>
      <c r="Y120" s="8"/>
      <c r="Z120" s="8">
        <v>2010</v>
      </c>
      <c r="AA120" t="b">
        <f>NOT(ISERROR(MATCH(H120,wgs_downloaded!$H$2:$H$518,0)))</f>
        <v>1</v>
      </c>
      <c r="AY120" s="1"/>
      <c r="AZ120" s="1"/>
    </row>
    <row r="121" spans="1:55" hidden="1" x14ac:dyDescent="0.3">
      <c r="A121" t="s">
        <v>3052</v>
      </c>
      <c r="B121" t="s">
        <v>27</v>
      </c>
      <c r="C121" t="s">
        <v>127</v>
      </c>
      <c r="D121" t="s">
        <v>28</v>
      </c>
      <c r="E121" t="s">
        <v>29</v>
      </c>
      <c r="F121" t="s">
        <v>2581</v>
      </c>
      <c r="G121" s="11" t="s">
        <v>3053</v>
      </c>
      <c r="H121" t="s">
        <v>3054</v>
      </c>
      <c r="I121" s="11"/>
      <c r="J121" t="s">
        <v>3055</v>
      </c>
      <c r="K121" t="s">
        <v>132</v>
      </c>
      <c r="L121">
        <v>0</v>
      </c>
      <c r="M121">
        <v>0</v>
      </c>
      <c r="N121">
        <v>0</v>
      </c>
      <c r="O121" t="s">
        <v>134</v>
      </c>
      <c r="P121">
        <v>0</v>
      </c>
      <c r="Q121">
        <v>0</v>
      </c>
      <c r="R121">
        <v>0</v>
      </c>
      <c r="S121" t="s">
        <v>134</v>
      </c>
      <c r="T121" t="s">
        <v>3056</v>
      </c>
      <c r="U121" t="s">
        <v>127</v>
      </c>
      <c r="V121" s="16">
        <v>44235.041666666664</v>
      </c>
      <c r="W121" s="16">
        <v>42878.083333333336</v>
      </c>
      <c r="X121" t="s">
        <v>135</v>
      </c>
      <c r="Y121" t="s">
        <v>157</v>
      </c>
      <c r="Z121">
        <v>2014</v>
      </c>
      <c r="AA121" t="b">
        <f>NOT(ISERROR(MATCH(H121,wgs_downloaded!$H$2:$H$518,0)))</f>
        <v>1</v>
      </c>
      <c r="AY121" s="1"/>
      <c r="AZ121" s="1"/>
    </row>
    <row r="122" spans="1:55" hidden="1" x14ac:dyDescent="0.3">
      <c r="A122" t="s">
        <v>3057</v>
      </c>
      <c r="B122" t="s">
        <v>27</v>
      </c>
      <c r="C122" t="s">
        <v>127</v>
      </c>
      <c r="D122" t="s">
        <v>28</v>
      </c>
      <c r="E122" t="s">
        <v>29</v>
      </c>
      <c r="F122" t="s">
        <v>2581</v>
      </c>
      <c r="G122" s="11" t="s">
        <v>3058</v>
      </c>
      <c r="H122" t="s">
        <v>3059</v>
      </c>
      <c r="I122" s="11"/>
      <c r="J122" t="s">
        <v>3060</v>
      </c>
      <c r="K122" t="s">
        <v>132</v>
      </c>
      <c r="L122">
        <v>0</v>
      </c>
      <c r="M122">
        <v>0</v>
      </c>
      <c r="N122">
        <v>0</v>
      </c>
      <c r="O122" t="s">
        <v>134</v>
      </c>
      <c r="P122">
        <v>0</v>
      </c>
      <c r="Q122">
        <v>0</v>
      </c>
      <c r="R122">
        <v>0</v>
      </c>
      <c r="S122" t="s">
        <v>134</v>
      </c>
      <c r="T122" t="s">
        <v>3061</v>
      </c>
      <c r="U122" t="s">
        <v>127</v>
      </c>
      <c r="V122" s="16">
        <v>44235.041666666664</v>
      </c>
      <c r="W122" s="16">
        <v>42878.083333333336</v>
      </c>
      <c r="X122" t="s">
        <v>135</v>
      </c>
      <c r="Y122" t="s">
        <v>157</v>
      </c>
      <c r="Z122">
        <v>2014</v>
      </c>
      <c r="AA122" t="b">
        <f>NOT(ISERROR(MATCH(H122,wgs_downloaded!$H$2:$H$518,0)))</f>
        <v>1</v>
      </c>
      <c r="AY122" s="1"/>
      <c r="AZ122" s="1"/>
    </row>
    <row r="123" spans="1:55" hidden="1" x14ac:dyDescent="0.3">
      <c r="A123" t="s">
        <v>3062</v>
      </c>
      <c r="B123" t="s">
        <v>27</v>
      </c>
      <c r="C123" t="s">
        <v>127</v>
      </c>
      <c r="D123" t="s">
        <v>28</v>
      </c>
      <c r="E123" t="s">
        <v>29</v>
      </c>
      <c r="F123" t="s">
        <v>2581</v>
      </c>
      <c r="G123" s="11" t="s">
        <v>3063</v>
      </c>
      <c r="H123" t="s">
        <v>3064</v>
      </c>
      <c r="I123" s="11"/>
      <c r="J123" t="s">
        <v>3065</v>
      </c>
      <c r="K123" t="s">
        <v>132</v>
      </c>
      <c r="L123">
        <v>0</v>
      </c>
      <c r="M123">
        <v>0</v>
      </c>
      <c r="N123">
        <v>0</v>
      </c>
      <c r="O123" t="s">
        <v>134</v>
      </c>
      <c r="P123">
        <v>0</v>
      </c>
      <c r="Q123">
        <v>0</v>
      </c>
      <c r="R123">
        <v>0</v>
      </c>
      <c r="S123" t="s">
        <v>134</v>
      </c>
      <c r="T123" t="s">
        <v>3066</v>
      </c>
      <c r="U123" t="s">
        <v>127</v>
      </c>
      <c r="V123" s="16">
        <v>44235.041666666664</v>
      </c>
      <c r="W123" s="16">
        <v>42878.083333333336</v>
      </c>
      <c r="X123" t="s">
        <v>135</v>
      </c>
      <c r="Y123" t="s">
        <v>157</v>
      </c>
      <c r="Z123">
        <v>2014</v>
      </c>
      <c r="AA123" t="b">
        <f>NOT(ISERROR(MATCH(H123,wgs_downloaded!$H$2:$H$518,0)))</f>
        <v>1</v>
      </c>
      <c r="AY123" s="1"/>
      <c r="AZ123" s="1"/>
    </row>
    <row r="124" spans="1:55" hidden="1" x14ac:dyDescent="0.3">
      <c r="A124" t="s">
        <v>3067</v>
      </c>
      <c r="B124" t="s">
        <v>27</v>
      </c>
      <c r="C124" t="s">
        <v>127</v>
      </c>
      <c r="D124" t="s">
        <v>28</v>
      </c>
      <c r="E124" t="s">
        <v>29</v>
      </c>
      <c r="F124" t="s">
        <v>2581</v>
      </c>
      <c r="G124" s="11" t="s">
        <v>3068</v>
      </c>
      <c r="H124" t="s">
        <v>3069</v>
      </c>
      <c r="I124" s="11"/>
      <c r="J124" t="s">
        <v>3070</v>
      </c>
      <c r="K124" t="s">
        <v>132</v>
      </c>
      <c r="L124">
        <v>0</v>
      </c>
      <c r="M124">
        <v>0</v>
      </c>
      <c r="N124">
        <v>0</v>
      </c>
      <c r="O124" t="s">
        <v>134</v>
      </c>
      <c r="P124">
        <v>0</v>
      </c>
      <c r="Q124">
        <v>0</v>
      </c>
      <c r="R124">
        <v>0</v>
      </c>
      <c r="S124" t="s">
        <v>134</v>
      </c>
      <c r="T124" t="s">
        <v>3071</v>
      </c>
      <c r="U124" t="s">
        <v>127</v>
      </c>
      <c r="V124" s="16">
        <v>44235.041666666664</v>
      </c>
      <c r="W124" s="16">
        <v>42878.083333333336</v>
      </c>
      <c r="X124" t="s">
        <v>135</v>
      </c>
      <c r="Y124" t="s">
        <v>157</v>
      </c>
      <c r="Z124">
        <v>2014</v>
      </c>
      <c r="AA124" t="b">
        <f>NOT(ISERROR(MATCH(H124,wgs_downloaded!$H$2:$H$518,0)))</f>
        <v>1</v>
      </c>
      <c r="AY124" s="1"/>
      <c r="AZ124" s="1"/>
    </row>
    <row r="125" spans="1:55" hidden="1" x14ac:dyDescent="0.3">
      <c r="A125" t="s">
        <v>3072</v>
      </c>
      <c r="B125" t="s">
        <v>27</v>
      </c>
      <c r="C125" t="s">
        <v>127</v>
      </c>
      <c r="D125" t="s">
        <v>28</v>
      </c>
      <c r="E125" t="s">
        <v>29</v>
      </c>
      <c r="F125" t="s">
        <v>2581</v>
      </c>
      <c r="G125" s="11" t="s">
        <v>3073</v>
      </c>
      <c r="H125" t="s">
        <v>3074</v>
      </c>
      <c r="I125" s="11"/>
      <c r="J125" t="s">
        <v>3075</v>
      </c>
      <c r="K125" t="s">
        <v>132</v>
      </c>
      <c r="L125">
        <v>0</v>
      </c>
      <c r="M125">
        <v>0</v>
      </c>
      <c r="N125">
        <v>0</v>
      </c>
      <c r="O125" t="s">
        <v>134</v>
      </c>
      <c r="P125">
        <v>0</v>
      </c>
      <c r="Q125">
        <v>0</v>
      </c>
      <c r="R125">
        <v>0</v>
      </c>
      <c r="S125" t="s">
        <v>134</v>
      </c>
      <c r="T125" t="s">
        <v>3076</v>
      </c>
      <c r="U125" t="s">
        <v>127</v>
      </c>
      <c r="V125" s="16">
        <v>44235.041666666664</v>
      </c>
      <c r="W125" s="16">
        <v>42878.083333333336</v>
      </c>
      <c r="X125" t="s">
        <v>135</v>
      </c>
      <c r="Y125" t="s">
        <v>157</v>
      </c>
      <c r="Z125">
        <v>2014</v>
      </c>
      <c r="AA125" t="b">
        <f>NOT(ISERROR(MATCH(H125,wgs_downloaded!$H$2:$H$518,0)))</f>
        <v>1</v>
      </c>
      <c r="AY125" s="1"/>
      <c r="AZ125" s="1"/>
    </row>
    <row r="126" spans="1:55" hidden="1" x14ac:dyDescent="0.3">
      <c r="A126" t="s">
        <v>3077</v>
      </c>
      <c r="B126" t="s">
        <v>27</v>
      </c>
      <c r="C126" t="s">
        <v>127</v>
      </c>
      <c r="D126" t="s">
        <v>28</v>
      </c>
      <c r="E126" t="s">
        <v>29</v>
      </c>
      <c r="F126" t="s">
        <v>2581</v>
      </c>
      <c r="G126" s="11" t="s">
        <v>3078</v>
      </c>
      <c r="H126" t="s">
        <v>3079</v>
      </c>
      <c r="I126" s="11"/>
      <c r="J126" t="s">
        <v>3080</v>
      </c>
      <c r="K126" t="s">
        <v>132</v>
      </c>
      <c r="L126">
        <v>0</v>
      </c>
      <c r="M126">
        <v>0</v>
      </c>
      <c r="N126">
        <v>0</v>
      </c>
      <c r="O126" t="s">
        <v>134</v>
      </c>
      <c r="P126">
        <v>0</v>
      </c>
      <c r="Q126">
        <v>0</v>
      </c>
      <c r="R126">
        <v>0</v>
      </c>
      <c r="S126" t="s">
        <v>134</v>
      </c>
      <c r="T126" t="s">
        <v>3081</v>
      </c>
      <c r="U126" t="s">
        <v>127</v>
      </c>
      <c r="V126" s="16">
        <v>44235.041666666664</v>
      </c>
      <c r="W126" s="16">
        <v>42878.083333333336</v>
      </c>
      <c r="X126" t="s">
        <v>135</v>
      </c>
      <c r="Y126" t="s">
        <v>157</v>
      </c>
      <c r="Z126">
        <v>2014</v>
      </c>
      <c r="AA126" t="b">
        <f>NOT(ISERROR(MATCH(H126,wgs_downloaded!$H$2:$H$518,0)))</f>
        <v>1</v>
      </c>
      <c r="AY126" s="1"/>
      <c r="AZ126" s="1"/>
    </row>
    <row r="127" spans="1:55" hidden="1" x14ac:dyDescent="0.3">
      <c r="A127" t="s">
        <v>3082</v>
      </c>
      <c r="B127" t="s">
        <v>27</v>
      </c>
      <c r="C127" t="s">
        <v>127</v>
      </c>
      <c r="D127" t="s">
        <v>28</v>
      </c>
      <c r="E127" t="s">
        <v>29</v>
      </c>
      <c r="F127" t="s">
        <v>2581</v>
      </c>
      <c r="G127" s="11" t="s">
        <v>3083</v>
      </c>
      <c r="H127" t="s">
        <v>3084</v>
      </c>
      <c r="I127" s="11"/>
      <c r="J127" t="s">
        <v>3085</v>
      </c>
      <c r="K127" t="s">
        <v>132</v>
      </c>
      <c r="L127">
        <v>0</v>
      </c>
      <c r="M127">
        <v>0</v>
      </c>
      <c r="N127">
        <v>0</v>
      </c>
      <c r="O127" t="s">
        <v>134</v>
      </c>
      <c r="P127">
        <v>0</v>
      </c>
      <c r="Q127">
        <v>0</v>
      </c>
      <c r="R127">
        <v>0</v>
      </c>
      <c r="S127" t="s">
        <v>134</v>
      </c>
      <c r="T127" t="s">
        <v>3086</v>
      </c>
      <c r="U127" t="s">
        <v>127</v>
      </c>
      <c r="V127" s="16">
        <v>44139.041666666664</v>
      </c>
      <c r="W127" s="16">
        <v>42878.083333333336</v>
      </c>
      <c r="X127" t="s">
        <v>135</v>
      </c>
      <c r="Y127" t="s">
        <v>157</v>
      </c>
      <c r="Z127">
        <v>2014</v>
      </c>
      <c r="AA127" t="b">
        <f>NOT(ISERROR(MATCH(H127,wgs_downloaded!$H$2:$H$518,0)))</f>
        <v>1</v>
      </c>
      <c r="AY127" s="1"/>
      <c r="AZ127" s="1"/>
    </row>
    <row r="128" spans="1:55" hidden="1" x14ac:dyDescent="0.3">
      <c r="A128" t="s">
        <v>3037</v>
      </c>
      <c r="B128" t="s">
        <v>27</v>
      </c>
      <c r="C128" t="s">
        <v>127</v>
      </c>
      <c r="D128" t="s">
        <v>28</v>
      </c>
      <c r="E128" t="s">
        <v>29</v>
      </c>
      <c r="F128" t="s">
        <v>2581</v>
      </c>
      <c r="G128" s="11" t="s">
        <v>3038</v>
      </c>
      <c r="H128" t="s">
        <v>3039</v>
      </c>
      <c r="I128" s="11"/>
      <c r="J128" t="s">
        <v>3040</v>
      </c>
      <c r="K128" t="s">
        <v>132</v>
      </c>
      <c r="L128">
        <v>0</v>
      </c>
      <c r="M128">
        <v>0</v>
      </c>
      <c r="N128">
        <v>0</v>
      </c>
      <c r="O128" t="s">
        <v>134</v>
      </c>
      <c r="P128">
        <v>0</v>
      </c>
      <c r="Q128">
        <v>0</v>
      </c>
      <c r="R128">
        <v>0</v>
      </c>
      <c r="S128" t="s">
        <v>134</v>
      </c>
      <c r="T128" t="s">
        <v>3041</v>
      </c>
      <c r="U128" t="s">
        <v>127</v>
      </c>
      <c r="V128" s="16">
        <v>44139.041666666664</v>
      </c>
      <c r="W128" s="16">
        <v>42879.083333333336</v>
      </c>
      <c r="X128" t="s">
        <v>135</v>
      </c>
      <c r="Y128" t="s">
        <v>157</v>
      </c>
      <c r="Z128">
        <v>2014</v>
      </c>
      <c r="AA128" t="b">
        <f>NOT(ISERROR(MATCH(H128,wgs_downloaded!$H$2:$H$518,0)))</f>
        <v>1</v>
      </c>
      <c r="AY128" s="1"/>
      <c r="AZ128" s="1"/>
    </row>
    <row r="129" spans="1:52" hidden="1" x14ac:dyDescent="0.3">
      <c r="A129" t="s">
        <v>3042</v>
      </c>
      <c r="B129" t="s">
        <v>27</v>
      </c>
      <c r="C129" t="s">
        <v>127</v>
      </c>
      <c r="D129" t="s">
        <v>28</v>
      </c>
      <c r="E129" t="s">
        <v>29</v>
      </c>
      <c r="F129" t="s">
        <v>2581</v>
      </c>
      <c r="G129" s="11" t="s">
        <v>3043</v>
      </c>
      <c r="H129" t="s">
        <v>3044</v>
      </c>
      <c r="I129" s="11"/>
      <c r="J129" t="s">
        <v>3045</v>
      </c>
      <c r="K129" t="s">
        <v>132</v>
      </c>
      <c r="L129">
        <v>0</v>
      </c>
      <c r="M129">
        <v>0</v>
      </c>
      <c r="N129">
        <v>0</v>
      </c>
      <c r="O129" t="s">
        <v>134</v>
      </c>
      <c r="P129">
        <v>0</v>
      </c>
      <c r="Q129">
        <v>0</v>
      </c>
      <c r="R129">
        <v>0</v>
      </c>
      <c r="S129" t="s">
        <v>134</v>
      </c>
      <c r="T129" t="s">
        <v>3046</v>
      </c>
      <c r="U129" t="s">
        <v>127</v>
      </c>
      <c r="V129" s="16">
        <v>44139.041666666664</v>
      </c>
      <c r="W129" s="16">
        <v>42878.083333333336</v>
      </c>
      <c r="X129" t="s">
        <v>135</v>
      </c>
      <c r="Y129" t="s">
        <v>157</v>
      </c>
      <c r="Z129">
        <v>2014</v>
      </c>
      <c r="AA129" t="b">
        <f>NOT(ISERROR(MATCH(H129,wgs_downloaded!$H$2:$H$518,0)))</f>
        <v>1</v>
      </c>
      <c r="AY129" s="1"/>
      <c r="AZ129" s="1"/>
    </row>
    <row r="130" spans="1:52" hidden="1" x14ac:dyDescent="0.3">
      <c r="A130" t="s">
        <v>3047</v>
      </c>
      <c r="B130" t="s">
        <v>27</v>
      </c>
      <c r="C130" t="s">
        <v>127</v>
      </c>
      <c r="D130" t="s">
        <v>28</v>
      </c>
      <c r="E130" t="s">
        <v>29</v>
      </c>
      <c r="F130" t="s">
        <v>2581</v>
      </c>
      <c r="G130" s="11" t="s">
        <v>3048</v>
      </c>
      <c r="H130" t="s">
        <v>3049</v>
      </c>
      <c r="I130" s="11"/>
      <c r="J130" t="s">
        <v>3050</v>
      </c>
      <c r="K130" t="s">
        <v>132</v>
      </c>
      <c r="L130">
        <v>0</v>
      </c>
      <c r="M130">
        <v>0</v>
      </c>
      <c r="N130">
        <v>0</v>
      </c>
      <c r="O130" t="s">
        <v>134</v>
      </c>
      <c r="P130">
        <v>0</v>
      </c>
      <c r="Q130">
        <v>0</v>
      </c>
      <c r="R130">
        <v>0</v>
      </c>
      <c r="S130" t="s">
        <v>134</v>
      </c>
      <c r="T130" t="s">
        <v>3051</v>
      </c>
      <c r="U130" t="s">
        <v>127</v>
      </c>
      <c r="V130" s="16">
        <v>44139.041666666664</v>
      </c>
      <c r="W130" s="16">
        <v>42878.083333333336</v>
      </c>
      <c r="X130" t="s">
        <v>135</v>
      </c>
      <c r="Y130" t="s">
        <v>157</v>
      </c>
      <c r="Z130">
        <v>2014</v>
      </c>
      <c r="AA130" t="b">
        <f>NOT(ISERROR(MATCH(H130,wgs_downloaded!$H$2:$H$518,0)))</f>
        <v>1</v>
      </c>
      <c r="AY130" s="1"/>
      <c r="AZ130" s="1"/>
    </row>
    <row r="131" spans="1:52" hidden="1" x14ac:dyDescent="0.3">
      <c r="A131" t="s">
        <v>2681</v>
      </c>
      <c r="B131" t="s">
        <v>27</v>
      </c>
      <c r="C131" t="s">
        <v>127</v>
      </c>
      <c r="D131" t="s">
        <v>28</v>
      </c>
      <c r="E131" t="s">
        <v>29</v>
      </c>
      <c r="F131" t="s">
        <v>2581</v>
      </c>
      <c r="G131" s="11" t="s">
        <v>2682</v>
      </c>
      <c r="H131" t="s">
        <v>2683</v>
      </c>
      <c r="I131" s="11"/>
      <c r="J131" t="s">
        <v>2684</v>
      </c>
      <c r="K131" t="s">
        <v>2685</v>
      </c>
      <c r="L131">
        <v>0</v>
      </c>
      <c r="M131">
        <v>0</v>
      </c>
      <c r="N131">
        <v>0</v>
      </c>
      <c r="O131" t="s">
        <v>134</v>
      </c>
      <c r="P131">
        <v>0</v>
      </c>
      <c r="Q131">
        <v>0</v>
      </c>
      <c r="R131">
        <v>0</v>
      </c>
      <c r="S131" t="s">
        <v>134</v>
      </c>
      <c r="T131" t="s">
        <v>2686</v>
      </c>
      <c r="U131" t="s">
        <v>127</v>
      </c>
      <c r="V131" s="16">
        <v>44250.041666666664</v>
      </c>
      <c r="W131" s="16">
        <v>43377.083333333336</v>
      </c>
      <c r="X131" t="s">
        <v>135</v>
      </c>
      <c r="Y131" t="s">
        <v>157</v>
      </c>
      <c r="Z131">
        <v>2000</v>
      </c>
      <c r="AA131" t="b">
        <f>NOT(ISERROR(MATCH(H131,wgs_downloaded!$H$2:$H$518,0)))</f>
        <v>1</v>
      </c>
      <c r="AY131" s="1"/>
      <c r="AZ131" s="1"/>
    </row>
    <row r="132" spans="1:52" hidden="1" x14ac:dyDescent="0.3">
      <c r="A132" t="s">
        <v>3032</v>
      </c>
      <c r="B132" t="s">
        <v>27</v>
      </c>
      <c r="C132" t="s">
        <v>127</v>
      </c>
      <c r="D132" t="s">
        <v>28</v>
      </c>
      <c r="E132" t="s">
        <v>29</v>
      </c>
      <c r="F132" t="s">
        <v>2581</v>
      </c>
      <c r="G132" s="11" t="s">
        <v>3033</v>
      </c>
      <c r="H132" t="s">
        <v>3034</v>
      </c>
      <c r="I132" s="11"/>
      <c r="J132" t="s">
        <v>3035</v>
      </c>
      <c r="K132" t="s">
        <v>132</v>
      </c>
      <c r="L132">
        <v>0</v>
      </c>
      <c r="M132">
        <v>0</v>
      </c>
      <c r="N132">
        <v>0</v>
      </c>
      <c r="O132" t="s">
        <v>134</v>
      </c>
      <c r="P132">
        <v>0</v>
      </c>
      <c r="Q132">
        <v>0</v>
      </c>
      <c r="R132">
        <v>0</v>
      </c>
      <c r="S132" t="s">
        <v>134</v>
      </c>
      <c r="T132" t="s">
        <v>3036</v>
      </c>
      <c r="U132" t="s">
        <v>127</v>
      </c>
      <c r="V132" s="16">
        <v>44194.041666666664</v>
      </c>
      <c r="W132" s="16">
        <v>42938.083333333336</v>
      </c>
      <c r="X132" t="s">
        <v>135</v>
      </c>
      <c r="Y132" t="s">
        <v>1317</v>
      </c>
      <c r="Z132">
        <v>2010</v>
      </c>
      <c r="AA132" t="b">
        <f>NOT(ISERROR(MATCH(H132,wgs_downloaded!$H$2:$H$518,0)))</f>
        <v>1</v>
      </c>
      <c r="AY132" s="1"/>
      <c r="AZ132" s="1"/>
    </row>
    <row r="133" spans="1:52" hidden="1" x14ac:dyDescent="0.3">
      <c r="A133" t="s">
        <v>2349</v>
      </c>
      <c r="B133" t="s">
        <v>27</v>
      </c>
      <c r="C133" t="s">
        <v>127</v>
      </c>
      <c r="D133" t="s">
        <v>28</v>
      </c>
      <c r="E133" t="s">
        <v>29</v>
      </c>
      <c r="F133" t="s">
        <v>152</v>
      </c>
      <c r="G133" t="s">
        <v>2350</v>
      </c>
      <c r="H133" t="s">
        <v>2351</v>
      </c>
      <c r="J133" t="s">
        <v>2352</v>
      </c>
      <c r="K133" t="s">
        <v>2353</v>
      </c>
      <c r="L133">
        <v>2901366</v>
      </c>
      <c r="M133">
        <v>21</v>
      </c>
      <c r="N133">
        <v>2875</v>
      </c>
      <c r="O133" t="s">
        <v>133</v>
      </c>
      <c r="P133">
        <v>0</v>
      </c>
      <c r="Q133">
        <v>0</v>
      </c>
      <c r="R133">
        <v>0</v>
      </c>
      <c r="S133" t="s">
        <v>134</v>
      </c>
      <c r="T133" t="s">
        <v>127</v>
      </c>
      <c r="U133" t="s">
        <v>127</v>
      </c>
      <c r="V133" s="16">
        <v>43550.041666666664</v>
      </c>
      <c r="W133" s="16">
        <v>43550.041666666664</v>
      </c>
      <c r="X133" t="s">
        <v>135</v>
      </c>
      <c r="Y133" t="s">
        <v>1857</v>
      </c>
      <c r="Z133">
        <v>2015</v>
      </c>
      <c r="AA133" t="b">
        <f>NOT(ISERROR(MATCH(H133,wgs_downloaded!$H$2:$H$518,0)))</f>
        <v>1</v>
      </c>
      <c r="AY133" s="1"/>
      <c r="AZ133" s="1"/>
    </row>
    <row r="134" spans="1:52" hidden="1" x14ac:dyDescent="0.3">
      <c r="A134" t="s">
        <v>1852</v>
      </c>
      <c r="B134" t="s">
        <v>27</v>
      </c>
      <c r="C134" t="s">
        <v>127</v>
      </c>
      <c r="D134" t="s">
        <v>28</v>
      </c>
      <c r="E134" t="s">
        <v>29</v>
      </c>
      <c r="F134" t="s">
        <v>152</v>
      </c>
      <c r="G134" t="s">
        <v>1853</v>
      </c>
      <c r="H134" t="s">
        <v>1854</v>
      </c>
      <c r="J134" t="s">
        <v>1855</v>
      </c>
      <c r="K134" t="s">
        <v>1856</v>
      </c>
      <c r="L134">
        <v>2887466</v>
      </c>
      <c r="M134">
        <v>20</v>
      </c>
      <c r="N134">
        <v>2863</v>
      </c>
      <c r="O134" t="s">
        <v>133</v>
      </c>
      <c r="P134">
        <v>0</v>
      </c>
      <c r="Q134">
        <v>0</v>
      </c>
      <c r="R134">
        <v>0</v>
      </c>
      <c r="S134" t="s">
        <v>134</v>
      </c>
      <c r="T134" t="s">
        <v>127</v>
      </c>
      <c r="U134" t="s">
        <v>127</v>
      </c>
      <c r="V134" s="16">
        <v>43551.041666666664</v>
      </c>
      <c r="W134" s="16">
        <v>43551.041666666664</v>
      </c>
      <c r="X134" t="s">
        <v>135</v>
      </c>
      <c r="Y134" t="s">
        <v>1857</v>
      </c>
      <c r="Z134">
        <v>2015</v>
      </c>
      <c r="AA134" t="b">
        <f>NOT(ISERROR(MATCH(H134,wgs_downloaded!$H$2:$H$518,0)))</f>
        <v>1</v>
      </c>
      <c r="AY134" s="1"/>
      <c r="AZ134" s="1"/>
    </row>
    <row r="135" spans="1:52" hidden="1" x14ac:dyDescent="0.3">
      <c r="A135" t="s">
        <v>2069</v>
      </c>
      <c r="B135" t="s">
        <v>27</v>
      </c>
      <c r="C135" t="s">
        <v>127</v>
      </c>
      <c r="D135" t="s">
        <v>28</v>
      </c>
      <c r="E135" t="s">
        <v>29</v>
      </c>
      <c r="F135" t="s">
        <v>152</v>
      </c>
      <c r="G135" t="s">
        <v>2070</v>
      </c>
      <c r="H135" t="s">
        <v>2071</v>
      </c>
      <c r="J135" t="s">
        <v>2072</v>
      </c>
      <c r="K135" t="s">
        <v>2073</v>
      </c>
      <c r="L135">
        <v>2895833</v>
      </c>
      <c r="M135">
        <v>25</v>
      </c>
      <c r="N135">
        <v>2868</v>
      </c>
      <c r="O135" t="s">
        <v>133</v>
      </c>
      <c r="P135">
        <v>0</v>
      </c>
      <c r="Q135">
        <v>0</v>
      </c>
      <c r="R135">
        <v>0</v>
      </c>
      <c r="S135" t="s">
        <v>134</v>
      </c>
      <c r="T135" t="s">
        <v>127</v>
      </c>
      <c r="U135" t="s">
        <v>127</v>
      </c>
      <c r="V135" s="16">
        <v>43551.041666666664</v>
      </c>
      <c r="W135" s="16">
        <v>43551.041666666664</v>
      </c>
      <c r="X135" t="s">
        <v>135</v>
      </c>
      <c r="Y135" t="s">
        <v>1857</v>
      </c>
      <c r="Z135">
        <v>2015</v>
      </c>
      <c r="AA135" t="b">
        <f>NOT(ISERROR(MATCH(H135,wgs_downloaded!$H$2:$H$518,0)))</f>
        <v>1</v>
      </c>
      <c r="AY135" s="1"/>
      <c r="AZ135" s="1"/>
    </row>
    <row r="136" spans="1:52" hidden="1" x14ac:dyDescent="0.3">
      <c r="A136" t="s">
        <v>1858</v>
      </c>
      <c r="B136" t="s">
        <v>27</v>
      </c>
      <c r="C136" t="s">
        <v>127</v>
      </c>
      <c r="D136" t="s">
        <v>28</v>
      </c>
      <c r="E136" t="s">
        <v>29</v>
      </c>
      <c r="F136" t="s">
        <v>152</v>
      </c>
      <c r="G136" t="s">
        <v>1859</v>
      </c>
      <c r="H136" t="s">
        <v>1860</v>
      </c>
      <c r="J136" t="s">
        <v>1861</v>
      </c>
      <c r="K136" t="s">
        <v>1862</v>
      </c>
      <c r="L136">
        <v>2923569</v>
      </c>
      <c r="M136">
        <v>21</v>
      </c>
      <c r="N136">
        <v>2895</v>
      </c>
      <c r="O136" t="s">
        <v>133</v>
      </c>
      <c r="P136">
        <v>0</v>
      </c>
      <c r="Q136">
        <v>0</v>
      </c>
      <c r="R136">
        <v>0</v>
      </c>
      <c r="S136" t="s">
        <v>134</v>
      </c>
      <c r="T136" t="s">
        <v>127</v>
      </c>
      <c r="U136" t="s">
        <v>127</v>
      </c>
      <c r="V136" s="16">
        <v>43551.041666666664</v>
      </c>
      <c r="W136" s="16">
        <v>43551.041666666664</v>
      </c>
      <c r="X136" t="s">
        <v>135</v>
      </c>
      <c r="Y136" t="s">
        <v>1857</v>
      </c>
      <c r="Z136">
        <v>2015</v>
      </c>
      <c r="AA136" t="b">
        <f>NOT(ISERROR(MATCH(H136,wgs_downloaded!$H$2:$H$518,0)))</f>
        <v>1</v>
      </c>
      <c r="AY136" s="1"/>
      <c r="AZ136" s="1"/>
    </row>
    <row r="137" spans="1:52" hidden="1" x14ac:dyDescent="0.3">
      <c r="A137" t="s">
        <v>603</v>
      </c>
      <c r="B137" t="s">
        <v>27</v>
      </c>
      <c r="C137" t="s">
        <v>127</v>
      </c>
      <c r="D137" t="s">
        <v>28</v>
      </c>
      <c r="E137" t="s">
        <v>29</v>
      </c>
      <c r="F137" s="6" t="s">
        <v>599</v>
      </c>
      <c r="G137" t="s">
        <v>604</v>
      </c>
      <c r="H137" t="s">
        <v>605</v>
      </c>
      <c r="J137" t="s">
        <v>606</v>
      </c>
      <c r="K137" t="s">
        <v>607</v>
      </c>
      <c r="L137">
        <v>3048702</v>
      </c>
      <c r="M137">
        <v>25</v>
      </c>
      <c r="N137">
        <v>3043</v>
      </c>
      <c r="O137" t="s">
        <v>133</v>
      </c>
      <c r="P137">
        <v>0</v>
      </c>
      <c r="Q137">
        <v>0</v>
      </c>
      <c r="R137">
        <v>0</v>
      </c>
      <c r="S137" t="s">
        <v>134</v>
      </c>
      <c r="T137" t="s">
        <v>127</v>
      </c>
      <c r="U137" t="s">
        <v>127</v>
      </c>
      <c r="V137" s="16">
        <v>43563.083333333336</v>
      </c>
      <c r="W137" s="16">
        <v>43563.083333333336</v>
      </c>
      <c r="X137" t="s">
        <v>135</v>
      </c>
      <c r="Y137" t="s">
        <v>157</v>
      </c>
      <c r="Z137">
        <v>2001</v>
      </c>
      <c r="AA137" t="b">
        <f>NOT(ISERROR(MATCH(H137,wgs_downloaded!$H$2:$H$518,0)))</f>
        <v>1</v>
      </c>
      <c r="AY137" s="1"/>
      <c r="AZ137" s="1"/>
    </row>
    <row r="138" spans="1:52" hidden="1" x14ac:dyDescent="0.3">
      <c r="A138" t="s">
        <v>608</v>
      </c>
      <c r="B138" t="s">
        <v>27</v>
      </c>
      <c r="C138" t="s">
        <v>127</v>
      </c>
      <c r="D138" t="s">
        <v>28</v>
      </c>
      <c r="E138" t="s">
        <v>29</v>
      </c>
      <c r="F138" t="s">
        <v>599</v>
      </c>
      <c r="G138" t="s">
        <v>609</v>
      </c>
      <c r="H138" t="s">
        <v>610</v>
      </c>
      <c r="J138" t="s">
        <v>611</v>
      </c>
      <c r="K138" t="s">
        <v>612</v>
      </c>
      <c r="L138">
        <v>3079909</v>
      </c>
      <c r="M138">
        <v>19</v>
      </c>
      <c r="N138">
        <v>3064</v>
      </c>
      <c r="O138" t="s">
        <v>133</v>
      </c>
      <c r="P138">
        <v>0</v>
      </c>
      <c r="Q138">
        <v>0</v>
      </c>
      <c r="R138">
        <v>0</v>
      </c>
      <c r="S138" t="s">
        <v>134</v>
      </c>
      <c r="T138" t="s">
        <v>127</v>
      </c>
      <c r="U138" t="s">
        <v>127</v>
      </c>
      <c r="V138" s="16">
        <v>43563.083333333336</v>
      </c>
      <c r="W138" s="16">
        <v>43563.083333333336</v>
      </c>
      <c r="X138" t="s">
        <v>251</v>
      </c>
      <c r="Z138" s="2" t="s">
        <v>36</v>
      </c>
      <c r="AA138" t="b">
        <f>NOT(ISERROR(MATCH(H138,wgs_downloaded!$H$2:$H$518,0)))</f>
        <v>1</v>
      </c>
      <c r="AY138" s="1"/>
      <c r="AZ138" s="1"/>
    </row>
    <row r="139" spans="1:52" hidden="1" x14ac:dyDescent="0.3">
      <c r="A139" s="8" t="s">
        <v>1863</v>
      </c>
      <c r="B139" s="8" t="s">
        <v>27</v>
      </c>
      <c r="C139" s="8" t="s">
        <v>127</v>
      </c>
      <c r="D139" s="8" t="s">
        <v>28</v>
      </c>
      <c r="E139" s="8" t="s">
        <v>29</v>
      </c>
      <c r="F139" s="8" t="s">
        <v>152</v>
      </c>
      <c r="G139" s="8" t="s">
        <v>1864</v>
      </c>
      <c r="H139" s="8" t="s">
        <v>1865</v>
      </c>
      <c r="I139" s="8"/>
      <c r="J139" s="8" t="s">
        <v>1866</v>
      </c>
      <c r="K139" s="8" t="s">
        <v>1867</v>
      </c>
      <c r="L139" s="8">
        <v>2888811</v>
      </c>
      <c r="M139" s="8">
        <v>17</v>
      </c>
      <c r="N139" s="8">
        <v>2861</v>
      </c>
      <c r="O139" s="8" t="s">
        <v>133</v>
      </c>
      <c r="P139" s="8">
        <v>0</v>
      </c>
      <c r="Q139" s="8">
        <v>0</v>
      </c>
      <c r="R139" s="8">
        <v>0</v>
      </c>
      <c r="S139" s="8" t="s">
        <v>134</v>
      </c>
      <c r="T139" s="8" t="s">
        <v>127</v>
      </c>
      <c r="U139" s="8" t="s">
        <v>127</v>
      </c>
      <c r="V139" s="17">
        <v>43551.041666666664</v>
      </c>
      <c r="W139" s="17">
        <v>43551.041666666664</v>
      </c>
      <c r="X139" s="8" t="s">
        <v>135</v>
      </c>
      <c r="Y139" s="8" t="s">
        <v>1857</v>
      </c>
      <c r="Z139" s="8">
        <v>2015</v>
      </c>
      <c r="AA139" t="b">
        <f>NOT(ISERROR(MATCH(H139,wgs_downloaded!$H$2:$H$518,0)))</f>
        <v>1</v>
      </c>
      <c r="AY139" s="1"/>
      <c r="AZ139" s="1"/>
    </row>
    <row r="140" spans="1:52" hidden="1" x14ac:dyDescent="0.3">
      <c r="A140" s="8" t="s">
        <v>1863</v>
      </c>
      <c r="B140" s="8" t="s">
        <v>27</v>
      </c>
      <c r="C140" s="8" t="s">
        <v>127</v>
      </c>
      <c r="D140" s="8" t="s">
        <v>28</v>
      </c>
      <c r="E140" s="8" t="s">
        <v>29</v>
      </c>
      <c r="F140" s="8" t="s">
        <v>152</v>
      </c>
      <c r="G140" s="8" t="s">
        <v>1864</v>
      </c>
      <c r="H140" s="8" t="s">
        <v>1868</v>
      </c>
      <c r="I140" s="8"/>
      <c r="J140" s="8" t="s">
        <v>1866</v>
      </c>
      <c r="K140" s="8" t="s">
        <v>1867</v>
      </c>
      <c r="L140" s="8">
        <v>2888811</v>
      </c>
      <c r="M140" s="8">
        <v>17</v>
      </c>
      <c r="N140" s="8">
        <v>2861</v>
      </c>
      <c r="O140" s="8" t="s">
        <v>133</v>
      </c>
      <c r="P140" s="8">
        <v>0</v>
      </c>
      <c r="Q140" s="8">
        <v>0</v>
      </c>
      <c r="R140" s="8">
        <v>0</v>
      </c>
      <c r="S140" s="8" t="s">
        <v>134</v>
      </c>
      <c r="T140" s="8" t="s">
        <v>127</v>
      </c>
      <c r="U140" s="8" t="s">
        <v>127</v>
      </c>
      <c r="V140" s="17">
        <v>43551.041666666664</v>
      </c>
      <c r="W140" s="17">
        <v>43551.041666666664</v>
      </c>
      <c r="X140" s="8" t="s">
        <v>135</v>
      </c>
      <c r="Y140" s="8" t="s">
        <v>1857</v>
      </c>
      <c r="Z140" s="8">
        <v>2015</v>
      </c>
      <c r="AA140" t="b">
        <f>NOT(ISERROR(MATCH(H140,wgs_downloaded!$H$2:$H$518,0)))</f>
        <v>0</v>
      </c>
      <c r="AY140" s="1"/>
      <c r="AZ140" s="1"/>
    </row>
    <row r="141" spans="1:52" hidden="1" x14ac:dyDescent="0.3">
      <c r="A141" t="s">
        <v>1869</v>
      </c>
      <c r="B141" t="s">
        <v>27</v>
      </c>
      <c r="C141" t="s">
        <v>127</v>
      </c>
      <c r="D141" t="s">
        <v>28</v>
      </c>
      <c r="E141" t="s">
        <v>29</v>
      </c>
      <c r="F141" t="s">
        <v>152</v>
      </c>
      <c r="G141" t="s">
        <v>1870</v>
      </c>
      <c r="H141" t="s">
        <v>1871</v>
      </c>
      <c r="J141" t="s">
        <v>1872</v>
      </c>
      <c r="K141" t="s">
        <v>1603</v>
      </c>
      <c r="L141">
        <v>2996075</v>
      </c>
      <c r="M141">
        <v>41</v>
      </c>
      <c r="N141">
        <v>2983</v>
      </c>
      <c r="O141" t="s">
        <v>133</v>
      </c>
      <c r="P141">
        <v>0</v>
      </c>
      <c r="Q141">
        <v>0</v>
      </c>
      <c r="R141">
        <v>0</v>
      </c>
      <c r="S141" t="s">
        <v>134</v>
      </c>
      <c r="T141" t="s">
        <v>127</v>
      </c>
      <c r="U141" t="s">
        <v>127</v>
      </c>
      <c r="V141" s="16">
        <v>43901.041666666664</v>
      </c>
      <c r="W141" s="16">
        <v>43551.041666666664</v>
      </c>
      <c r="X141" t="s">
        <v>135</v>
      </c>
      <c r="Y141" t="s">
        <v>1873</v>
      </c>
      <c r="Z141">
        <v>2003</v>
      </c>
      <c r="AA141" t="b">
        <f>NOT(ISERROR(MATCH(H141,wgs_downloaded!$H$2:$H$518,0)))</f>
        <v>1</v>
      </c>
      <c r="AY141" s="1"/>
      <c r="AZ141" s="1"/>
    </row>
    <row r="142" spans="1:52" hidden="1" x14ac:dyDescent="0.3">
      <c r="A142" t="s">
        <v>1874</v>
      </c>
      <c r="B142" t="s">
        <v>27</v>
      </c>
      <c r="C142" t="s">
        <v>127</v>
      </c>
      <c r="D142" t="s">
        <v>28</v>
      </c>
      <c r="E142" t="s">
        <v>29</v>
      </c>
      <c r="F142" t="s">
        <v>152</v>
      </c>
      <c r="G142" t="s">
        <v>1875</v>
      </c>
      <c r="H142" t="s">
        <v>1876</v>
      </c>
      <c r="J142" t="s">
        <v>1877</v>
      </c>
      <c r="K142" t="s">
        <v>1583</v>
      </c>
      <c r="L142">
        <v>3045603</v>
      </c>
      <c r="M142">
        <v>66</v>
      </c>
      <c r="N142">
        <v>3019</v>
      </c>
      <c r="O142" t="s">
        <v>133</v>
      </c>
      <c r="P142">
        <v>0</v>
      </c>
      <c r="Q142">
        <v>0</v>
      </c>
      <c r="R142">
        <v>0</v>
      </c>
      <c r="S142" t="s">
        <v>134</v>
      </c>
      <c r="T142" t="s">
        <v>127</v>
      </c>
      <c r="U142" t="s">
        <v>127</v>
      </c>
      <c r="V142" s="16">
        <v>43901.041666666664</v>
      </c>
      <c r="W142" s="16">
        <v>43551.041666666664</v>
      </c>
      <c r="X142" t="s">
        <v>1444</v>
      </c>
      <c r="Z142">
        <v>2003</v>
      </c>
      <c r="AA142" t="b">
        <f>NOT(ISERROR(MATCH(H142,wgs_downloaded!$H$2:$H$518,0)))</f>
        <v>1</v>
      </c>
      <c r="AY142" s="1"/>
      <c r="AZ142" s="1"/>
    </row>
    <row r="143" spans="1:52" hidden="1" x14ac:dyDescent="0.3">
      <c r="A143" s="8" t="s">
        <v>1725</v>
      </c>
      <c r="B143" s="8" t="s">
        <v>27</v>
      </c>
      <c r="C143" s="8" t="s">
        <v>127</v>
      </c>
      <c r="D143" s="8" t="s">
        <v>28</v>
      </c>
      <c r="E143" s="8" t="s">
        <v>29</v>
      </c>
      <c r="F143" s="8" t="s">
        <v>152</v>
      </c>
      <c r="G143" s="8" t="s">
        <v>1726</v>
      </c>
      <c r="H143" s="8" t="s">
        <v>1730</v>
      </c>
      <c r="I143" s="8"/>
      <c r="J143" s="8" t="s">
        <v>1728</v>
      </c>
      <c r="K143" s="8" t="s">
        <v>1729</v>
      </c>
      <c r="L143" s="8">
        <v>2958199</v>
      </c>
      <c r="M143" s="8">
        <v>16</v>
      </c>
      <c r="N143" s="8">
        <v>2902</v>
      </c>
      <c r="O143" s="8" t="s">
        <v>133</v>
      </c>
      <c r="P143" s="8">
        <v>0</v>
      </c>
      <c r="Q143" s="8">
        <v>0</v>
      </c>
      <c r="R143" s="8">
        <v>0</v>
      </c>
      <c r="S143" s="8" t="s">
        <v>134</v>
      </c>
      <c r="T143" s="8" t="s">
        <v>127</v>
      </c>
      <c r="U143" s="8" t="s">
        <v>127</v>
      </c>
      <c r="V143" s="17">
        <v>43901.041666666664</v>
      </c>
      <c r="W143" s="17">
        <v>43551.041666666664</v>
      </c>
      <c r="X143" s="8" t="s">
        <v>135</v>
      </c>
      <c r="Y143" s="8" t="s">
        <v>478</v>
      </c>
      <c r="Z143" s="8">
        <v>2014</v>
      </c>
      <c r="AA143" t="b">
        <f>NOT(ISERROR(MATCH(H143,wgs_downloaded!$H$2:$H$518,0)))</f>
        <v>0</v>
      </c>
      <c r="AY143" s="1"/>
      <c r="AZ143" s="1"/>
    </row>
    <row r="144" spans="1:52" hidden="1" x14ac:dyDescent="0.3">
      <c r="A144" s="8" t="s">
        <v>1725</v>
      </c>
      <c r="B144" s="8" t="s">
        <v>27</v>
      </c>
      <c r="C144" s="8" t="s">
        <v>127</v>
      </c>
      <c r="D144" s="8" t="s">
        <v>28</v>
      </c>
      <c r="E144" s="8" t="s">
        <v>29</v>
      </c>
      <c r="F144" s="8" t="s">
        <v>152</v>
      </c>
      <c r="G144" s="8" t="s">
        <v>1726</v>
      </c>
      <c r="H144" s="8" t="s">
        <v>1734</v>
      </c>
      <c r="I144" s="8"/>
      <c r="J144" s="8" t="s">
        <v>1728</v>
      </c>
      <c r="K144" s="8" t="s">
        <v>1729</v>
      </c>
      <c r="L144" s="8">
        <v>2958199</v>
      </c>
      <c r="M144" s="8">
        <v>16</v>
      </c>
      <c r="N144" s="8">
        <v>2902</v>
      </c>
      <c r="O144" s="8" t="s">
        <v>133</v>
      </c>
      <c r="P144" s="8">
        <v>0</v>
      </c>
      <c r="Q144" s="8">
        <v>0</v>
      </c>
      <c r="R144" s="8">
        <v>0</v>
      </c>
      <c r="S144" s="8" t="s">
        <v>134</v>
      </c>
      <c r="T144" s="8" t="s">
        <v>127</v>
      </c>
      <c r="U144" s="8" t="s">
        <v>127</v>
      </c>
      <c r="V144" s="17">
        <v>43901.041666666664</v>
      </c>
      <c r="W144" s="17">
        <v>43551.041666666664</v>
      </c>
      <c r="X144" s="8" t="s">
        <v>135</v>
      </c>
      <c r="Y144" s="8" t="s">
        <v>478</v>
      </c>
      <c r="Z144" s="8">
        <v>2014</v>
      </c>
      <c r="AA144" t="b">
        <f>NOT(ISERROR(MATCH(H144,wgs_downloaded!$H$2:$H$518,0)))</f>
        <v>0</v>
      </c>
      <c r="AY144" s="1"/>
      <c r="AZ144" s="1"/>
    </row>
    <row r="145" spans="1:52" hidden="1" x14ac:dyDescent="0.3">
      <c r="A145" s="8" t="s">
        <v>1725</v>
      </c>
      <c r="B145" s="8" t="s">
        <v>27</v>
      </c>
      <c r="C145" s="8" t="s">
        <v>127</v>
      </c>
      <c r="D145" s="8" t="s">
        <v>28</v>
      </c>
      <c r="E145" s="8" t="s">
        <v>29</v>
      </c>
      <c r="F145" s="8" t="s">
        <v>152</v>
      </c>
      <c r="G145" s="8" t="s">
        <v>1726</v>
      </c>
      <c r="H145" s="8" t="s">
        <v>1731</v>
      </c>
      <c r="I145" s="8"/>
      <c r="J145" s="8" t="s">
        <v>1728</v>
      </c>
      <c r="K145" s="8" t="s">
        <v>1729</v>
      </c>
      <c r="L145" s="8">
        <v>2958199</v>
      </c>
      <c r="M145" s="8">
        <v>16</v>
      </c>
      <c r="N145" s="8">
        <v>2902</v>
      </c>
      <c r="O145" s="8" t="s">
        <v>133</v>
      </c>
      <c r="P145" s="8">
        <v>0</v>
      </c>
      <c r="Q145" s="8">
        <v>0</v>
      </c>
      <c r="R145" s="8">
        <v>0</v>
      </c>
      <c r="S145" s="8" t="s">
        <v>134</v>
      </c>
      <c r="T145" s="8" t="s">
        <v>127</v>
      </c>
      <c r="U145" s="8" t="s">
        <v>127</v>
      </c>
      <c r="V145" s="17">
        <v>43901.041666666664</v>
      </c>
      <c r="W145" s="17">
        <v>43551.041666666664</v>
      </c>
      <c r="X145" s="8" t="s">
        <v>135</v>
      </c>
      <c r="Y145" s="8" t="s">
        <v>478</v>
      </c>
      <c r="Z145" s="8">
        <v>2014</v>
      </c>
      <c r="AA145" t="b">
        <f>NOT(ISERROR(MATCH(H145,wgs_downloaded!$H$2:$H$518,0)))</f>
        <v>0</v>
      </c>
      <c r="AY145" s="1"/>
      <c r="AZ145" s="1"/>
    </row>
    <row r="146" spans="1:52" hidden="1" x14ac:dyDescent="0.3">
      <c r="A146" s="8" t="s">
        <v>1725</v>
      </c>
      <c r="B146" s="8" t="s">
        <v>27</v>
      </c>
      <c r="C146" s="8" t="s">
        <v>127</v>
      </c>
      <c r="D146" s="8" t="s">
        <v>28</v>
      </c>
      <c r="E146" s="8" t="s">
        <v>29</v>
      </c>
      <c r="F146" s="8" t="s">
        <v>152</v>
      </c>
      <c r="G146" s="8" t="s">
        <v>1726</v>
      </c>
      <c r="H146" s="8" t="s">
        <v>1735</v>
      </c>
      <c r="I146" s="8"/>
      <c r="J146" s="8" t="s">
        <v>1728</v>
      </c>
      <c r="K146" s="8" t="s">
        <v>1729</v>
      </c>
      <c r="L146" s="8">
        <v>2958199</v>
      </c>
      <c r="M146" s="8">
        <v>16</v>
      </c>
      <c r="N146" s="8">
        <v>2902</v>
      </c>
      <c r="O146" s="8" t="s">
        <v>133</v>
      </c>
      <c r="P146" s="8">
        <v>0</v>
      </c>
      <c r="Q146" s="8">
        <v>0</v>
      </c>
      <c r="R146" s="8">
        <v>0</v>
      </c>
      <c r="S146" s="8" t="s">
        <v>134</v>
      </c>
      <c r="T146" s="8" t="s">
        <v>127</v>
      </c>
      <c r="U146" s="8" t="s">
        <v>127</v>
      </c>
      <c r="V146" s="17">
        <v>43901.041666666664</v>
      </c>
      <c r="W146" s="17">
        <v>43551.041666666664</v>
      </c>
      <c r="X146" s="8" t="s">
        <v>135</v>
      </c>
      <c r="Y146" s="8" t="s">
        <v>478</v>
      </c>
      <c r="Z146" s="8">
        <v>2014</v>
      </c>
      <c r="AA146" t="b">
        <f>NOT(ISERROR(MATCH(H146,wgs_downloaded!$H$2:$H$518,0)))</f>
        <v>0</v>
      </c>
      <c r="AY146" s="1"/>
      <c r="AZ146" s="1"/>
    </row>
    <row r="147" spans="1:52" hidden="1" x14ac:dyDescent="0.3">
      <c r="A147" s="8" t="s">
        <v>1725</v>
      </c>
      <c r="B147" s="8" t="s">
        <v>27</v>
      </c>
      <c r="C147" s="8" t="s">
        <v>127</v>
      </c>
      <c r="D147" s="8" t="s">
        <v>28</v>
      </c>
      <c r="E147" s="8" t="s">
        <v>29</v>
      </c>
      <c r="F147" s="8" t="s">
        <v>152</v>
      </c>
      <c r="G147" s="8" t="s">
        <v>1726</v>
      </c>
      <c r="H147" s="8" t="s">
        <v>1732</v>
      </c>
      <c r="I147" s="8"/>
      <c r="J147" s="8" t="s">
        <v>1728</v>
      </c>
      <c r="K147" s="8" t="s">
        <v>1729</v>
      </c>
      <c r="L147" s="8">
        <v>2958199</v>
      </c>
      <c r="M147" s="8">
        <v>16</v>
      </c>
      <c r="N147" s="8">
        <v>2902</v>
      </c>
      <c r="O147" s="8" t="s">
        <v>133</v>
      </c>
      <c r="P147" s="8">
        <v>0</v>
      </c>
      <c r="Q147" s="8">
        <v>0</v>
      </c>
      <c r="R147" s="8">
        <v>0</v>
      </c>
      <c r="S147" s="8" t="s">
        <v>134</v>
      </c>
      <c r="T147" s="8" t="s">
        <v>127</v>
      </c>
      <c r="U147" s="8" t="s">
        <v>127</v>
      </c>
      <c r="V147" s="17">
        <v>43901.041666666664</v>
      </c>
      <c r="W147" s="17">
        <v>43551.041666666664</v>
      </c>
      <c r="X147" s="8" t="s">
        <v>135</v>
      </c>
      <c r="Y147" s="8" t="s">
        <v>478</v>
      </c>
      <c r="Z147" s="8">
        <v>2014</v>
      </c>
      <c r="AA147" t="b">
        <f>NOT(ISERROR(MATCH(H147,wgs_downloaded!$H$2:$H$518,0)))</f>
        <v>0</v>
      </c>
      <c r="AY147" s="1"/>
      <c r="AZ147" s="1"/>
    </row>
    <row r="148" spans="1:52" hidden="1" x14ac:dyDescent="0.3">
      <c r="A148" s="8" t="s">
        <v>1725</v>
      </c>
      <c r="B148" s="8" t="s">
        <v>27</v>
      </c>
      <c r="C148" s="8" t="s">
        <v>127</v>
      </c>
      <c r="D148" s="8" t="s">
        <v>28</v>
      </c>
      <c r="E148" s="8" t="s">
        <v>29</v>
      </c>
      <c r="F148" s="8" t="s">
        <v>152</v>
      </c>
      <c r="G148" s="8" t="s">
        <v>1726</v>
      </c>
      <c r="H148" s="8" t="s">
        <v>1736</v>
      </c>
      <c r="I148" s="8"/>
      <c r="J148" s="8" t="s">
        <v>1728</v>
      </c>
      <c r="K148" s="8" t="s">
        <v>1729</v>
      </c>
      <c r="L148" s="8">
        <v>2958199</v>
      </c>
      <c r="M148" s="8">
        <v>16</v>
      </c>
      <c r="N148" s="8">
        <v>2902</v>
      </c>
      <c r="O148" s="8" t="s">
        <v>133</v>
      </c>
      <c r="P148" s="8">
        <v>0</v>
      </c>
      <c r="Q148" s="8">
        <v>0</v>
      </c>
      <c r="R148" s="8">
        <v>0</v>
      </c>
      <c r="S148" s="8" t="s">
        <v>134</v>
      </c>
      <c r="T148" s="8" t="s">
        <v>127</v>
      </c>
      <c r="U148" s="8" t="s">
        <v>127</v>
      </c>
      <c r="V148" s="17">
        <v>43901.041666666664</v>
      </c>
      <c r="W148" s="17">
        <v>43551.041666666664</v>
      </c>
      <c r="X148" s="8" t="s">
        <v>135</v>
      </c>
      <c r="Y148" s="8" t="s">
        <v>478</v>
      </c>
      <c r="Z148" s="8">
        <v>2014</v>
      </c>
      <c r="AA148" t="b">
        <f>NOT(ISERROR(MATCH(H148,wgs_downloaded!$H$2:$H$518,0)))</f>
        <v>0</v>
      </c>
      <c r="AY148" s="1"/>
      <c r="AZ148" s="1"/>
    </row>
    <row r="149" spans="1:52" hidden="1" x14ac:dyDescent="0.3">
      <c r="A149" s="8" t="s">
        <v>1725</v>
      </c>
      <c r="B149" s="8" t="s">
        <v>27</v>
      </c>
      <c r="C149" s="8" t="s">
        <v>127</v>
      </c>
      <c r="D149" s="8" t="s">
        <v>28</v>
      </c>
      <c r="E149" s="8" t="s">
        <v>29</v>
      </c>
      <c r="F149" s="8" t="s">
        <v>152</v>
      </c>
      <c r="G149" s="8" t="s">
        <v>1726</v>
      </c>
      <c r="H149" s="8" t="s">
        <v>1733</v>
      </c>
      <c r="I149" s="8"/>
      <c r="J149" s="8" t="s">
        <v>1728</v>
      </c>
      <c r="K149" s="8" t="s">
        <v>1729</v>
      </c>
      <c r="L149" s="8">
        <v>2958199</v>
      </c>
      <c r="M149" s="8">
        <v>16</v>
      </c>
      <c r="N149" s="8">
        <v>2902</v>
      </c>
      <c r="O149" s="8" t="s">
        <v>133</v>
      </c>
      <c r="P149" s="8">
        <v>0</v>
      </c>
      <c r="Q149" s="8">
        <v>0</v>
      </c>
      <c r="R149" s="8">
        <v>0</v>
      </c>
      <c r="S149" s="8" t="s">
        <v>134</v>
      </c>
      <c r="T149" s="8" t="s">
        <v>127</v>
      </c>
      <c r="U149" s="8" t="s">
        <v>127</v>
      </c>
      <c r="V149" s="17">
        <v>43901.041666666664</v>
      </c>
      <c r="W149" s="17">
        <v>43551.041666666664</v>
      </c>
      <c r="X149" s="8" t="s">
        <v>135</v>
      </c>
      <c r="Y149" s="8" t="s">
        <v>478</v>
      </c>
      <c r="Z149" s="8">
        <v>2014</v>
      </c>
      <c r="AA149" t="b">
        <f>NOT(ISERROR(MATCH(H149,wgs_downloaded!$H$2:$H$518,0)))</f>
        <v>0</v>
      </c>
      <c r="AY149" s="1"/>
      <c r="AZ149" s="1"/>
    </row>
    <row r="150" spans="1:52" hidden="1" x14ac:dyDescent="0.3">
      <c r="A150" s="8" t="s">
        <v>1725</v>
      </c>
      <c r="B150" s="8" t="s">
        <v>27</v>
      </c>
      <c r="C150" s="8" t="s">
        <v>127</v>
      </c>
      <c r="D150" s="8" t="s">
        <v>28</v>
      </c>
      <c r="E150" s="8" t="s">
        <v>29</v>
      </c>
      <c r="F150" s="8" t="s">
        <v>152</v>
      </c>
      <c r="G150" s="8" t="s">
        <v>1726</v>
      </c>
      <c r="H150" s="8" t="s">
        <v>1737</v>
      </c>
      <c r="I150" s="8"/>
      <c r="J150" s="8" t="s">
        <v>1728</v>
      </c>
      <c r="K150" s="8" t="s">
        <v>1729</v>
      </c>
      <c r="L150" s="8">
        <v>2958199</v>
      </c>
      <c r="M150" s="8">
        <v>16</v>
      </c>
      <c r="N150" s="8">
        <v>2902</v>
      </c>
      <c r="O150" s="8" t="s">
        <v>133</v>
      </c>
      <c r="P150" s="8">
        <v>0</v>
      </c>
      <c r="Q150" s="8">
        <v>0</v>
      </c>
      <c r="R150" s="8">
        <v>0</v>
      </c>
      <c r="S150" s="8" t="s">
        <v>134</v>
      </c>
      <c r="T150" s="8" t="s">
        <v>127</v>
      </c>
      <c r="U150" s="8" t="s">
        <v>127</v>
      </c>
      <c r="V150" s="17">
        <v>43901.041666666664</v>
      </c>
      <c r="W150" s="17">
        <v>43551.041666666664</v>
      </c>
      <c r="X150" s="8" t="s">
        <v>135</v>
      </c>
      <c r="Y150" s="8" t="s">
        <v>478</v>
      </c>
      <c r="Z150" s="8">
        <v>2014</v>
      </c>
      <c r="AA150" t="b">
        <f>NOT(ISERROR(MATCH(H150,wgs_downloaded!$H$2:$H$518,0)))</f>
        <v>0</v>
      </c>
      <c r="AY150" s="1"/>
      <c r="AZ150" s="1"/>
    </row>
    <row r="151" spans="1:52" hidden="1" x14ac:dyDescent="0.3">
      <c r="A151" t="s">
        <v>1878</v>
      </c>
      <c r="B151" t="s">
        <v>27</v>
      </c>
      <c r="C151" t="s">
        <v>127</v>
      </c>
      <c r="D151" t="s">
        <v>28</v>
      </c>
      <c r="E151" t="s">
        <v>29</v>
      </c>
      <c r="F151" t="s">
        <v>152</v>
      </c>
      <c r="G151" t="s">
        <v>1879</v>
      </c>
      <c r="H151" t="s">
        <v>1880</v>
      </c>
      <c r="J151" t="s">
        <v>1881</v>
      </c>
      <c r="K151" t="s">
        <v>1529</v>
      </c>
      <c r="L151">
        <v>3052532</v>
      </c>
      <c r="M151">
        <v>23</v>
      </c>
      <c r="N151">
        <v>3017</v>
      </c>
      <c r="O151" t="s">
        <v>133</v>
      </c>
      <c r="P151">
        <v>0</v>
      </c>
      <c r="Q151">
        <v>0</v>
      </c>
      <c r="R151">
        <v>0</v>
      </c>
      <c r="S151" t="s">
        <v>134</v>
      </c>
      <c r="T151" t="s">
        <v>127</v>
      </c>
      <c r="U151" t="s">
        <v>127</v>
      </c>
      <c r="V151" s="16">
        <v>43901.041666666664</v>
      </c>
      <c r="W151" s="16">
        <v>43551.041666666664</v>
      </c>
      <c r="X151" t="s">
        <v>135</v>
      </c>
      <c r="Y151" t="s">
        <v>1882</v>
      </c>
      <c r="Z151">
        <v>2003</v>
      </c>
      <c r="AA151" t="b">
        <f>NOT(ISERROR(MATCH(H151,wgs_downloaded!$H$2:$H$518,0)))</f>
        <v>1</v>
      </c>
      <c r="AY151" s="1"/>
      <c r="AZ151" s="1"/>
    </row>
    <row r="152" spans="1:52" hidden="1" x14ac:dyDescent="0.3">
      <c r="A152" t="s">
        <v>355</v>
      </c>
      <c r="B152" t="s">
        <v>27</v>
      </c>
      <c r="C152" t="s">
        <v>127</v>
      </c>
      <c r="D152" t="s">
        <v>28</v>
      </c>
      <c r="E152" t="s">
        <v>29</v>
      </c>
      <c r="F152" t="s">
        <v>300</v>
      </c>
      <c r="G152" t="s">
        <v>356</v>
      </c>
      <c r="H152" t="s">
        <v>357</v>
      </c>
      <c r="J152" t="s">
        <v>358</v>
      </c>
      <c r="K152" t="s">
        <v>359</v>
      </c>
      <c r="L152">
        <v>2918453</v>
      </c>
      <c r="M152">
        <v>22</v>
      </c>
      <c r="N152">
        <v>2813</v>
      </c>
      <c r="O152" t="s">
        <v>133</v>
      </c>
      <c r="P152">
        <v>0</v>
      </c>
      <c r="Q152">
        <v>0</v>
      </c>
      <c r="R152">
        <v>0</v>
      </c>
      <c r="S152" t="s">
        <v>134</v>
      </c>
      <c r="T152" t="s">
        <v>127</v>
      </c>
      <c r="U152" t="s">
        <v>127</v>
      </c>
      <c r="V152" s="16">
        <v>43864.041666666664</v>
      </c>
      <c r="W152" s="16">
        <v>43864.041666666664</v>
      </c>
      <c r="X152" t="s">
        <v>360</v>
      </c>
      <c r="Y152" t="s">
        <v>361</v>
      </c>
      <c r="Z152">
        <v>2013</v>
      </c>
      <c r="AA152" t="b">
        <f>NOT(ISERROR(MATCH(H152,wgs_downloaded!$H$2:$H$518,0)))</f>
        <v>1</v>
      </c>
      <c r="AY152" s="1"/>
      <c r="AZ152" s="1"/>
    </row>
    <row r="153" spans="1:52" hidden="1" x14ac:dyDescent="0.3">
      <c r="A153" t="s">
        <v>1906</v>
      </c>
      <c r="B153" t="s">
        <v>27</v>
      </c>
      <c r="C153" t="s">
        <v>127</v>
      </c>
      <c r="D153" t="s">
        <v>28</v>
      </c>
      <c r="E153" t="s">
        <v>29</v>
      </c>
      <c r="F153" t="s">
        <v>152</v>
      </c>
      <c r="G153" t="s">
        <v>1907</v>
      </c>
      <c r="H153" t="s">
        <v>1908</v>
      </c>
      <c r="J153" t="s">
        <v>1909</v>
      </c>
      <c r="K153" t="s">
        <v>132</v>
      </c>
      <c r="L153">
        <v>3119363</v>
      </c>
      <c r="M153">
        <v>29</v>
      </c>
      <c r="N153">
        <v>3115</v>
      </c>
      <c r="O153" t="s">
        <v>133</v>
      </c>
      <c r="P153">
        <v>0</v>
      </c>
      <c r="Q153">
        <v>0</v>
      </c>
      <c r="R153">
        <v>0</v>
      </c>
      <c r="S153" t="s">
        <v>134</v>
      </c>
      <c r="T153" t="s">
        <v>127</v>
      </c>
      <c r="U153" t="s">
        <v>127</v>
      </c>
      <c r="V153" s="16">
        <v>43901.041666666664</v>
      </c>
      <c r="W153" s="16">
        <v>43551.041666666664</v>
      </c>
      <c r="X153" t="s">
        <v>135</v>
      </c>
      <c r="Y153" t="s">
        <v>376</v>
      </c>
      <c r="Z153">
        <v>2014</v>
      </c>
      <c r="AA153" t="b">
        <f>NOT(ISERROR(MATCH(H153,wgs_downloaded!$H$2:$H$518,0)))</f>
        <v>1</v>
      </c>
      <c r="AY153" s="1"/>
      <c r="AZ153" s="1"/>
    </row>
    <row r="154" spans="1:52" hidden="1" x14ac:dyDescent="0.3">
      <c r="A154" t="s">
        <v>1910</v>
      </c>
      <c r="B154" t="s">
        <v>27</v>
      </c>
      <c r="C154" t="s">
        <v>127</v>
      </c>
      <c r="D154" t="s">
        <v>28</v>
      </c>
      <c r="E154" t="s">
        <v>29</v>
      </c>
      <c r="F154" t="s">
        <v>152</v>
      </c>
      <c r="G154" t="s">
        <v>1911</v>
      </c>
      <c r="H154" t="s">
        <v>1912</v>
      </c>
      <c r="J154" t="s">
        <v>1913</v>
      </c>
      <c r="K154" t="s">
        <v>132</v>
      </c>
      <c r="L154">
        <v>3129000</v>
      </c>
      <c r="M154">
        <v>30</v>
      </c>
      <c r="N154">
        <v>3125</v>
      </c>
      <c r="O154" t="s">
        <v>133</v>
      </c>
      <c r="P154">
        <v>0</v>
      </c>
      <c r="Q154">
        <v>0</v>
      </c>
      <c r="R154">
        <v>0</v>
      </c>
      <c r="S154" t="s">
        <v>134</v>
      </c>
      <c r="T154" t="s">
        <v>127</v>
      </c>
      <c r="U154" t="s">
        <v>127</v>
      </c>
      <c r="V154" s="16">
        <v>43901.041666666664</v>
      </c>
      <c r="W154" s="16">
        <v>43551.041666666664</v>
      </c>
      <c r="X154" t="s">
        <v>135</v>
      </c>
      <c r="Y154" t="s">
        <v>376</v>
      </c>
      <c r="Z154">
        <v>2014</v>
      </c>
      <c r="AA154" t="b">
        <f>NOT(ISERROR(MATCH(H154,wgs_downloaded!$H$2:$H$518,0)))</f>
        <v>1</v>
      </c>
      <c r="AY154" s="1"/>
      <c r="AZ154" s="1"/>
    </row>
    <row r="155" spans="1:52" hidden="1" x14ac:dyDescent="0.3">
      <c r="A155" t="s">
        <v>1914</v>
      </c>
      <c r="B155" t="s">
        <v>27</v>
      </c>
      <c r="C155" t="s">
        <v>127</v>
      </c>
      <c r="D155" t="s">
        <v>28</v>
      </c>
      <c r="E155" t="s">
        <v>29</v>
      </c>
      <c r="F155" t="s">
        <v>152</v>
      </c>
      <c r="G155" t="s">
        <v>1915</v>
      </c>
      <c r="H155" t="s">
        <v>1916</v>
      </c>
      <c r="J155" t="s">
        <v>1917</v>
      </c>
      <c r="K155" t="s">
        <v>1918</v>
      </c>
      <c r="L155">
        <v>3176241</v>
      </c>
      <c r="M155">
        <v>25</v>
      </c>
      <c r="N155">
        <v>3162</v>
      </c>
      <c r="O155" t="s">
        <v>133</v>
      </c>
      <c r="P155">
        <v>0</v>
      </c>
      <c r="Q155">
        <v>0</v>
      </c>
      <c r="R155">
        <v>0</v>
      </c>
      <c r="S155" t="s">
        <v>134</v>
      </c>
      <c r="T155" t="s">
        <v>127</v>
      </c>
      <c r="U155" t="s">
        <v>127</v>
      </c>
      <c r="V155" s="16">
        <v>43901.041666666664</v>
      </c>
      <c r="W155" s="16">
        <v>43551.041666666664</v>
      </c>
      <c r="X155" t="s">
        <v>786</v>
      </c>
      <c r="Z155">
        <v>2013</v>
      </c>
      <c r="AA155" t="b">
        <f>NOT(ISERROR(MATCH(H155,wgs_downloaded!$H$2:$H$518,0)))</f>
        <v>1</v>
      </c>
      <c r="AY155" s="1"/>
      <c r="AZ155" s="1"/>
    </row>
    <row r="156" spans="1:52" hidden="1" x14ac:dyDescent="0.3">
      <c r="A156" t="s">
        <v>1919</v>
      </c>
      <c r="B156" t="s">
        <v>27</v>
      </c>
      <c r="C156" t="s">
        <v>127</v>
      </c>
      <c r="D156" t="s">
        <v>28</v>
      </c>
      <c r="E156" t="s">
        <v>29</v>
      </c>
      <c r="F156" t="s">
        <v>152</v>
      </c>
      <c r="G156" t="s">
        <v>1920</v>
      </c>
      <c r="H156" t="s">
        <v>1921</v>
      </c>
      <c r="J156" t="s">
        <v>1922</v>
      </c>
      <c r="K156" t="s">
        <v>132</v>
      </c>
      <c r="L156">
        <v>3084933</v>
      </c>
      <c r="M156">
        <v>25</v>
      </c>
      <c r="N156">
        <v>3054</v>
      </c>
      <c r="O156" t="s">
        <v>133</v>
      </c>
      <c r="P156">
        <v>0</v>
      </c>
      <c r="Q156">
        <v>0</v>
      </c>
      <c r="R156">
        <v>0</v>
      </c>
      <c r="S156" t="s">
        <v>134</v>
      </c>
      <c r="T156" t="s">
        <v>127</v>
      </c>
      <c r="U156" t="s">
        <v>127</v>
      </c>
      <c r="V156" s="16">
        <v>43551.041666666664</v>
      </c>
      <c r="W156" s="16">
        <v>43551.041666666664</v>
      </c>
      <c r="X156" t="s">
        <v>1449</v>
      </c>
      <c r="Z156">
        <v>2015</v>
      </c>
      <c r="AA156" t="b">
        <f>NOT(ISERROR(MATCH(H156,wgs_downloaded!$H$2:$H$518,0)))</f>
        <v>1</v>
      </c>
      <c r="AY156" s="1"/>
      <c r="AZ156" s="1"/>
    </row>
    <row r="157" spans="1:52" hidden="1" x14ac:dyDescent="0.3">
      <c r="A157" t="s">
        <v>1923</v>
      </c>
      <c r="B157" t="s">
        <v>27</v>
      </c>
      <c r="C157" t="s">
        <v>127</v>
      </c>
      <c r="D157" t="s">
        <v>28</v>
      </c>
      <c r="E157" t="s">
        <v>29</v>
      </c>
      <c r="F157" t="s">
        <v>152</v>
      </c>
      <c r="G157" t="s">
        <v>1924</v>
      </c>
      <c r="H157" t="s">
        <v>1921</v>
      </c>
      <c r="J157" t="s">
        <v>1925</v>
      </c>
      <c r="K157" t="s">
        <v>132</v>
      </c>
      <c r="L157">
        <v>3135127</v>
      </c>
      <c r="M157">
        <v>24</v>
      </c>
      <c r="N157">
        <v>3091</v>
      </c>
      <c r="O157" t="s">
        <v>133</v>
      </c>
      <c r="P157">
        <v>0</v>
      </c>
      <c r="Q157">
        <v>0</v>
      </c>
      <c r="R157">
        <v>0</v>
      </c>
      <c r="S157" t="s">
        <v>134</v>
      </c>
      <c r="T157" t="s">
        <v>127</v>
      </c>
      <c r="U157" t="s">
        <v>127</v>
      </c>
      <c r="V157" s="16">
        <v>43551.041666666664</v>
      </c>
      <c r="W157" s="16">
        <v>43551.041666666664</v>
      </c>
      <c r="X157" t="s">
        <v>135</v>
      </c>
      <c r="Y157" t="s">
        <v>797</v>
      </c>
      <c r="Z157">
        <v>2014</v>
      </c>
      <c r="AA157" t="b">
        <f>NOT(ISERROR(MATCH(H157,wgs_downloaded!$H$2:$H$518,0)))</f>
        <v>1</v>
      </c>
      <c r="AY157" s="1"/>
      <c r="AZ157" s="1"/>
    </row>
    <row r="158" spans="1:52" hidden="1" x14ac:dyDescent="0.3">
      <c r="A158" t="s">
        <v>1445</v>
      </c>
      <c r="B158" t="s">
        <v>27</v>
      </c>
      <c r="C158" t="s">
        <v>127</v>
      </c>
      <c r="D158" t="s">
        <v>28</v>
      </c>
      <c r="E158" t="s">
        <v>29</v>
      </c>
      <c r="F158" t="s">
        <v>152</v>
      </c>
      <c r="G158" t="s">
        <v>1446</v>
      </c>
      <c r="H158" t="s">
        <v>1447</v>
      </c>
      <c r="J158" t="s">
        <v>1448</v>
      </c>
      <c r="K158" t="s">
        <v>132</v>
      </c>
      <c r="L158">
        <v>3088043</v>
      </c>
      <c r="M158">
        <v>19</v>
      </c>
      <c r="N158">
        <v>3041</v>
      </c>
      <c r="O158" t="s">
        <v>133</v>
      </c>
      <c r="P158">
        <v>0</v>
      </c>
      <c r="Q158">
        <v>0</v>
      </c>
      <c r="R158">
        <v>0</v>
      </c>
      <c r="S158" t="s">
        <v>134</v>
      </c>
      <c r="T158" t="s">
        <v>127</v>
      </c>
      <c r="U158" t="s">
        <v>127</v>
      </c>
      <c r="V158" s="16">
        <v>43551.041666666664</v>
      </c>
      <c r="W158" s="16">
        <v>43551.041666666664</v>
      </c>
      <c r="X158" t="s">
        <v>1449</v>
      </c>
      <c r="Z158">
        <v>2015</v>
      </c>
      <c r="AA158" t="b">
        <f>NOT(ISERROR(MATCH(H158,wgs_downloaded!$H$2:$H$518,0)))</f>
        <v>1</v>
      </c>
      <c r="AY158" s="1"/>
      <c r="AZ158" s="1"/>
    </row>
    <row r="159" spans="1:52" hidden="1" x14ac:dyDescent="0.3">
      <c r="A159" t="s">
        <v>2295</v>
      </c>
      <c r="B159" t="s">
        <v>27</v>
      </c>
      <c r="C159" t="s">
        <v>127</v>
      </c>
      <c r="D159" t="s">
        <v>28</v>
      </c>
      <c r="E159" t="s">
        <v>29</v>
      </c>
      <c r="F159" t="s">
        <v>128</v>
      </c>
      <c r="G159" t="s">
        <v>2296</v>
      </c>
      <c r="H159" t="s">
        <v>2297</v>
      </c>
      <c r="J159" t="s">
        <v>2298</v>
      </c>
      <c r="K159" t="s">
        <v>2299</v>
      </c>
      <c r="L159">
        <v>3046563</v>
      </c>
      <c r="M159">
        <v>27</v>
      </c>
      <c r="N159">
        <v>3049</v>
      </c>
      <c r="O159" t="s">
        <v>133</v>
      </c>
      <c r="P159">
        <v>0</v>
      </c>
      <c r="Q159">
        <v>0</v>
      </c>
      <c r="R159">
        <v>0</v>
      </c>
      <c r="S159" t="s">
        <v>134</v>
      </c>
      <c r="T159" t="s">
        <v>127</v>
      </c>
      <c r="U159" t="s">
        <v>127</v>
      </c>
      <c r="V159" s="16">
        <v>43551.041666666664</v>
      </c>
      <c r="W159" s="16">
        <v>43551.041666666664</v>
      </c>
      <c r="X159" t="s">
        <v>135</v>
      </c>
      <c r="Y159" t="s">
        <v>146</v>
      </c>
      <c r="Z159" s="2" t="s">
        <v>36</v>
      </c>
      <c r="AA159" t="b">
        <f>NOT(ISERROR(MATCH(H159,wgs_downloaded!$H$2:$H$518,0)))</f>
        <v>1</v>
      </c>
      <c r="AY159" s="1"/>
      <c r="AZ159" s="1"/>
    </row>
    <row r="160" spans="1:52" hidden="1" x14ac:dyDescent="0.3">
      <c r="A160" t="s">
        <v>1982</v>
      </c>
      <c r="B160" t="s">
        <v>27</v>
      </c>
      <c r="C160" t="s">
        <v>127</v>
      </c>
      <c r="D160" t="s">
        <v>28</v>
      </c>
      <c r="E160" t="s">
        <v>29</v>
      </c>
      <c r="F160" t="s">
        <v>152</v>
      </c>
      <c r="G160" t="s">
        <v>1983</v>
      </c>
      <c r="H160" t="s">
        <v>1984</v>
      </c>
      <c r="J160" t="s">
        <v>1985</v>
      </c>
      <c r="K160" t="s">
        <v>132</v>
      </c>
      <c r="L160">
        <v>2960624</v>
      </c>
      <c r="M160">
        <v>19</v>
      </c>
      <c r="N160">
        <v>2928</v>
      </c>
      <c r="O160" t="s">
        <v>133</v>
      </c>
      <c r="P160">
        <v>0</v>
      </c>
      <c r="Q160">
        <v>0</v>
      </c>
      <c r="R160">
        <v>0</v>
      </c>
      <c r="S160" t="s">
        <v>134</v>
      </c>
      <c r="T160" t="s">
        <v>127</v>
      </c>
      <c r="U160" t="s">
        <v>127</v>
      </c>
      <c r="V160" s="16">
        <v>43551.041666666664</v>
      </c>
      <c r="W160" s="16">
        <v>43551.041666666664</v>
      </c>
      <c r="X160" t="s">
        <v>135</v>
      </c>
      <c r="Y160" t="s">
        <v>376</v>
      </c>
      <c r="Z160">
        <v>2013</v>
      </c>
      <c r="AA160" t="b">
        <f>NOT(ISERROR(MATCH(H160,wgs_downloaded!$H$2:$H$518,0)))</f>
        <v>1</v>
      </c>
      <c r="AY160" s="1"/>
      <c r="AZ160" s="1"/>
    </row>
    <row r="161" spans="1:52" hidden="1" x14ac:dyDescent="0.3">
      <c r="A161" t="s">
        <v>2006</v>
      </c>
      <c r="B161" t="s">
        <v>27</v>
      </c>
      <c r="C161" t="s">
        <v>127</v>
      </c>
      <c r="D161" t="s">
        <v>28</v>
      </c>
      <c r="E161" t="s">
        <v>29</v>
      </c>
      <c r="F161" t="s">
        <v>152</v>
      </c>
      <c r="G161" t="s">
        <v>2007</v>
      </c>
      <c r="H161" t="s">
        <v>2008</v>
      </c>
      <c r="J161" t="s">
        <v>2009</v>
      </c>
      <c r="K161" t="s">
        <v>1458</v>
      </c>
      <c r="L161">
        <v>3000390</v>
      </c>
      <c r="M161">
        <v>18</v>
      </c>
      <c r="N161">
        <v>2969</v>
      </c>
      <c r="O161" t="s">
        <v>133</v>
      </c>
      <c r="P161">
        <v>0</v>
      </c>
      <c r="Q161">
        <v>0</v>
      </c>
      <c r="R161">
        <v>0</v>
      </c>
      <c r="S161" t="s">
        <v>134</v>
      </c>
      <c r="T161" t="s">
        <v>127</v>
      </c>
      <c r="U161" t="s">
        <v>127</v>
      </c>
      <c r="V161" s="16">
        <v>43551.041666666664</v>
      </c>
      <c r="W161" s="16">
        <v>43551.041666666664</v>
      </c>
      <c r="X161" t="s">
        <v>135</v>
      </c>
      <c r="Y161" t="s">
        <v>376</v>
      </c>
      <c r="Z161">
        <v>2011</v>
      </c>
      <c r="AA161" t="b">
        <f>NOT(ISERROR(MATCH(H161,wgs_downloaded!$H$2:$H$518,0)))</f>
        <v>1</v>
      </c>
      <c r="AY161" s="1"/>
      <c r="AZ161" s="1"/>
    </row>
    <row r="162" spans="1:52" hidden="1" x14ac:dyDescent="0.3">
      <c r="A162" t="s">
        <v>2010</v>
      </c>
      <c r="B162" t="s">
        <v>27</v>
      </c>
      <c r="C162" t="s">
        <v>127</v>
      </c>
      <c r="D162" t="s">
        <v>28</v>
      </c>
      <c r="E162" t="s">
        <v>29</v>
      </c>
      <c r="F162" t="s">
        <v>152</v>
      </c>
      <c r="G162" t="s">
        <v>2011</v>
      </c>
      <c r="H162" t="s">
        <v>2012</v>
      </c>
      <c r="J162" t="s">
        <v>2013</v>
      </c>
      <c r="K162" t="s">
        <v>132</v>
      </c>
      <c r="L162">
        <v>3155491</v>
      </c>
      <c r="M162">
        <v>24</v>
      </c>
      <c r="N162">
        <v>3137</v>
      </c>
      <c r="O162" t="s">
        <v>133</v>
      </c>
      <c r="P162">
        <v>0</v>
      </c>
      <c r="Q162">
        <v>0</v>
      </c>
      <c r="R162">
        <v>0</v>
      </c>
      <c r="S162" t="s">
        <v>134</v>
      </c>
      <c r="T162" t="s">
        <v>127</v>
      </c>
      <c r="U162" t="s">
        <v>127</v>
      </c>
      <c r="V162" s="16">
        <v>43551.041666666664</v>
      </c>
      <c r="W162" s="16">
        <v>43551.041666666664</v>
      </c>
      <c r="X162" t="s">
        <v>135</v>
      </c>
      <c r="Y162" t="s">
        <v>376</v>
      </c>
      <c r="Z162">
        <v>2011</v>
      </c>
      <c r="AA162" t="b">
        <f>NOT(ISERROR(MATCH(H162,wgs_downloaded!$H$2:$H$518,0)))</f>
        <v>1</v>
      </c>
      <c r="AY162" s="1"/>
      <c r="AZ162" s="1"/>
    </row>
    <row r="163" spans="1:52" hidden="1" x14ac:dyDescent="0.3">
      <c r="A163" t="s">
        <v>2014</v>
      </c>
      <c r="B163" t="s">
        <v>27</v>
      </c>
      <c r="C163" t="s">
        <v>127</v>
      </c>
      <c r="D163" t="s">
        <v>28</v>
      </c>
      <c r="E163" t="s">
        <v>29</v>
      </c>
      <c r="F163" t="s">
        <v>152</v>
      </c>
      <c r="G163" t="s">
        <v>2015</v>
      </c>
      <c r="H163" t="s">
        <v>2016</v>
      </c>
      <c r="J163" t="s">
        <v>2017</v>
      </c>
      <c r="K163" t="s">
        <v>132</v>
      </c>
      <c r="L163">
        <v>3006739</v>
      </c>
      <c r="M163">
        <v>20</v>
      </c>
      <c r="N163">
        <v>2975</v>
      </c>
      <c r="O163" t="s">
        <v>133</v>
      </c>
      <c r="P163">
        <v>0</v>
      </c>
      <c r="Q163">
        <v>0</v>
      </c>
      <c r="R163">
        <v>0</v>
      </c>
      <c r="S163" t="s">
        <v>134</v>
      </c>
      <c r="T163" t="s">
        <v>127</v>
      </c>
      <c r="U163" t="s">
        <v>127</v>
      </c>
      <c r="V163" s="16">
        <v>43551.041666666664</v>
      </c>
      <c r="W163" s="16">
        <v>43551.041666666664</v>
      </c>
      <c r="X163" t="s">
        <v>135</v>
      </c>
      <c r="Y163" t="s">
        <v>376</v>
      </c>
      <c r="Z163">
        <v>2011</v>
      </c>
      <c r="AA163" t="b">
        <f>NOT(ISERROR(MATCH(H163,wgs_downloaded!$H$2:$H$518,0)))</f>
        <v>1</v>
      </c>
      <c r="AY163" s="1"/>
      <c r="AZ163" s="1"/>
    </row>
    <row r="164" spans="1:52" hidden="1" x14ac:dyDescent="0.3">
      <c r="A164" t="s">
        <v>2022</v>
      </c>
      <c r="B164" t="s">
        <v>27</v>
      </c>
      <c r="C164" t="s">
        <v>127</v>
      </c>
      <c r="D164" t="s">
        <v>28</v>
      </c>
      <c r="E164" t="s">
        <v>29</v>
      </c>
      <c r="F164" t="s">
        <v>152</v>
      </c>
      <c r="G164" t="s">
        <v>2023</v>
      </c>
      <c r="H164" t="s">
        <v>2024</v>
      </c>
      <c r="J164" t="s">
        <v>2025</v>
      </c>
      <c r="K164" t="s">
        <v>132</v>
      </c>
      <c r="L164">
        <v>3096097</v>
      </c>
      <c r="M164">
        <v>22</v>
      </c>
      <c r="N164">
        <v>3102</v>
      </c>
      <c r="O164" t="s">
        <v>133</v>
      </c>
      <c r="P164">
        <v>0</v>
      </c>
      <c r="Q164">
        <v>0</v>
      </c>
      <c r="R164">
        <v>0</v>
      </c>
      <c r="S164" t="s">
        <v>134</v>
      </c>
      <c r="T164" t="s">
        <v>127</v>
      </c>
      <c r="U164" t="s">
        <v>127</v>
      </c>
      <c r="V164" s="16">
        <v>43901.041666666664</v>
      </c>
      <c r="W164" s="16">
        <v>43551.041666666664</v>
      </c>
      <c r="X164" t="s">
        <v>135</v>
      </c>
      <c r="Y164" t="s">
        <v>157</v>
      </c>
      <c r="Z164">
        <v>2012</v>
      </c>
      <c r="AA164" t="b">
        <f>NOT(ISERROR(MATCH(H164,wgs_downloaded!$H$2:$H$518,0)))</f>
        <v>1</v>
      </c>
      <c r="AY164" s="1"/>
      <c r="AZ164" s="1"/>
    </row>
    <row r="165" spans="1:52" hidden="1" x14ac:dyDescent="0.3">
      <c r="A165" t="s">
        <v>2018</v>
      </c>
      <c r="B165" t="s">
        <v>27</v>
      </c>
      <c r="C165" t="s">
        <v>127</v>
      </c>
      <c r="D165" t="s">
        <v>28</v>
      </c>
      <c r="E165" t="s">
        <v>29</v>
      </c>
      <c r="F165" t="s">
        <v>152</v>
      </c>
      <c r="G165" t="s">
        <v>2019</v>
      </c>
      <c r="H165" t="s">
        <v>2020</v>
      </c>
      <c r="J165" t="s">
        <v>2021</v>
      </c>
      <c r="K165" t="s">
        <v>132</v>
      </c>
      <c r="L165">
        <v>3062544</v>
      </c>
      <c r="M165">
        <v>21</v>
      </c>
      <c r="N165">
        <v>3078</v>
      </c>
      <c r="O165" t="s">
        <v>133</v>
      </c>
      <c r="P165">
        <v>0</v>
      </c>
      <c r="Q165">
        <v>0</v>
      </c>
      <c r="R165">
        <v>0</v>
      </c>
      <c r="S165" t="s">
        <v>134</v>
      </c>
      <c r="T165" t="s">
        <v>127</v>
      </c>
      <c r="U165" t="s">
        <v>127</v>
      </c>
      <c r="V165" s="16">
        <v>43901.041666666664</v>
      </c>
      <c r="W165" s="16">
        <v>43551.041666666664</v>
      </c>
      <c r="X165" t="s">
        <v>135</v>
      </c>
      <c r="Y165" t="s">
        <v>157</v>
      </c>
      <c r="Z165">
        <v>2012</v>
      </c>
      <c r="AA165" t="b">
        <f>NOT(ISERROR(MATCH(H165,wgs_downloaded!$H$2:$H$518,0)))</f>
        <v>1</v>
      </c>
      <c r="AY165" s="1"/>
      <c r="AZ165" s="1"/>
    </row>
    <row r="166" spans="1:52" hidden="1" x14ac:dyDescent="0.3">
      <c r="A166" t="s">
        <v>782</v>
      </c>
      <c r="B166" t="s">
        <v>27</v>
      </c>
      <c r="C166" t="s">
        <v>127</v>
      </c>
      <c r="D166" t="s">
        <v>28</v>
      </c>
      <c r="E166" t="s">
        <v>29</v>
      </c>
      <c r="F166" t="s">
        <v>152</v>
      </c>
      <c r="G166" t="s">
        <v>783</v>
      </c>
      <c r="H166" t="s">
        <v>784</v>
      </c>
      <c r="J166" t="s">
        <v>785</v>
      </c>
      <c r="K166" t="s">
        <v>132</v>
      </c>
      <c r="L166">
        <v>3025349</v>
      </c>
      <c r="M166">
        <v>23</v>
      </c>
      <c r="N166">
        <v>2991</v>
      </c>
      <c r="O166" t="s">
        <v>133</v>
      </c>
      <c r="P166">
        <v>0</v>
      </c>
      <c r="Q166">
        <v>0</v>
      </c>
      <c r="R166">
        <v>0</v>
      </c>
      <c r="S166" t="s">
        <v>134</v>
      </c>
      <c r="T166" t="s">
        <v>127</v>
      </c>
      <c r="U166" t="s">
        <v>127</v>
      </c>
      <c r="V166" s="16">
        <v>43902.041666666664</v>
      </c>
      <c r="W166" s="16">
        <v>43560.083333333336</v>
      </c>
      <c r="X166" t="s">
        <v>786</v>
      </c>
      <c r="Z166">
        <v>2015</v>
      </c>
      <c r="AA166" t="b">
        <f>NOT(ISERROR(MATCH(H166,wgs_downloaded!$H$2:$H$518,0)))</f>
        <v>1</v>
      </c>
      <c r="AY166" s="1"/>
      <c r="AZ166" s="1"/>
    </row>
    <row r="167" spans="1:52" hidden="1" x14ac:dyDescent="0.3">
      <c r="A167" t="s">
        <v>787</v>
      </c>
      <c r="B167" t="s">
        <v>27</v>
      </c>
      <c r="C167" t="s">
        <v>127</v>
      </c>
      <c r="D167" t="s">
        <v>28</v>
      </c>
      <c r="E167" t="s">
        <v>29</v>
      </c>
      <c r="F167" t="s">
        <v>152</v>
      </c>
      <c r="G167" t="s">
        <v>788</v>
      </c>
      <c r="H167" t="s">
        <v>789</v>
      </c>
      <c r="J167" t="s">
        <v>790</v>
      </c>
      <c r="K167" t="s">
        <v>791</v>
      </c>
      <c r="L167">
        <v>3216798</v>
      </c>
      <c r="M167">
        <v>56</v>
      </c>
      <c r="N167">
        <v>3227</v>
      </c>
      <c r="O167" t="s">
        <v>133</v>
      </c>
      <c r="P167">
        <v>0</v>
      </c>
      <c r="Q167">
        <v>0</v>
      </c>
      <c r="R167">
        <v>0</v>
      </c>
      <c r="S167" t="s">
        <v>134</v>
      </c>
      <c r="T167" t="s">
        <v>127</v>
      </c>
      <c r="U167" t="s">
        <v>127</v>
      </c>
      <c r="V167" s="16">
        <v>43560.083333333336</v>
      </c>
      <c r="W167" s="16">
        <v>43560.083333333336</v>
      </c>
      <c r="X167" t="s">
        <v>135</v>
      </c>
      <c r="Y167" t="s">
        <v>376</v>
      </c>
      <c r="Z167">
        <v>2015</v>
      </c>
      <c r="AA167" t="b">
        <f>NOT(ISERROR(MATCH(H167,wgs_downloaded!$H$2:$H$518,0)))</f>
        <v>1</v>
      </c>
      <c r="AY167" s="1"/>
      <c r="AZ167" s="1"/>
    </row>
    <row r="168" spans="1:52" hidden="1" x14ac:dyDescent="0.3">
      <c r="A168" s="8" t="s">
        <v>2030</v>
      </c>
      <c r="B168" s="8" t="s">
        <v>27</v>
      </c>
      <c r="C168" s="8" t="s">
        <v>127</v>
      </c>
      <c r="D168" s="8" t="s">
        <v>28</v>
      </c>
      <c r="E168" s="8" t="s">
        <v>29</v>
      </c>
      <c r="F168" s="8" t="s">
        <v>152</v>
      </c>
      <c r="G168" s="8" t="s">
        <v>2031</v>
      </c>
      <c r="H168" s="8" t="s">
        <v>2032</v>
      </c>
      <c r="I168" s="8"/>
      <c r="J168" s="8" t="s">
        <v>2033</v>
      </c>
      <c r="K168" s="8" t="s">
        <v>132</v>
      </c>
      <c r="L168" s="8">
        <v>2946639</v>
      </c>
      <c r="M168" s="8">
        <v>13</v>
      </c>
      <c r="N168" s="8">
        <v>2881</v>
      </c>
      <c r="O168" s="8" t="s">
        <v>133</v>
      </c>
      <c r="P168" s="8">
        <v>0</v>
      </c>
      <c r="Q168" s="8">
        <v>0</v>
      </c>
      <c r="R168" s="8">
        <v>0</v>
      </c>
      <c r="S168" s="8" t="s">
        <v>134</v>
      </c>
      <c r="T168" s="8" t="s">
        <v>127</v>
      </c>
      <c r="U168" s="8" t="s">
        <v>127</v>
      </c>
      <c r="V168" s="17">
        <v>43901.041666666664</v>
      </c>
      <c r="W168" s="17">
        <v>43551.041666666664</v>
      </c>
      <c r="X168" s="8" t="s">
        <v>135</v>
      </c>
      <c r="Y168" s="8"/>
      <c r="Z168" s="8">
        <v>2010</v>
      </c>
      <c r="AA168" t="b">
        <f>NOT(ISERROR(MATCH(H168,wgs_downloaded!$H$2:$H$518,0)))</f>
        <v>0</v>
      </c>
      <c r="AY168" s="1"/>
      <c r="AZ168" s="1"/>
    </row>
    <row r="169" spans="1:52" hidden="1" x14ac:dyDescent="0.3">
      <c r="A169" s="8" t="s">
        <v>2545</v>
      </c>
      <c r="B169" s="8" t="s">
        <v>27</v>
      </c>
      <c r="C169" s="8" t="s">
        <v>127</v>
      </c>
      <c r="D169" s="8" t="s">
        <v>28</v>
      </c>
      <c r="E169" s="8" t="s">
        <v>29</v>
      </c>
      <c r="F169" s="8" t="s">
        <v>152</v>
      </c>
      <c r="G169" s="8" t="s">
        <v>2546</v>
      </c>
      <c r="H169" s="8" t="s">
        <v>2549</v>
      </c>
      <c r="I169" s="8"/>
      <c r="J169" s="8" t="s">
        <v>2548</v>
      </c>
      <c r="K169" s="8" t="s">
        <v>132</v>
      </c>
      <c r="L169" s="8">
        <v>2962604</v>
      </c>
      <c r="M169" s="8">
        <v>19</v>
      </c>
      <c r="N169" s="8">
        <v>2894</v>
      </c>
      <c r="O169" s="8" t="s">
        <v>133</v>
      </c>
      <c r="P169" s="8">
        <v>0</v>
      </c>
      <c r="Q169" s="8">
        <v>0</v>
      </c>
      <c r="R169" s="8">
        <v>0</v>
      </c>
      <c r="S169" s="8" t="s">
        <v>134</v>
      </c>
      <c r="T169" s="8" t="s">
        <v>127</v>
      </c>
      <c r="U169" s="8" t="s">
        <v>127</v>
      </c>
      <c r="V169" s="17">
        <v>43899.041666666664</v>
      </c>
      <c r="W169" s="17">
        <v>43504.041666666664</v>
      </c>
      <c r="X169" s="8" t="s">
        <v>135</v>
      </c>
      <c r="Y169" s="8"/>
      <c r="Z169" s="8">
        <v>2010</v>
      </c>
      <c r="AA169" t="b">
        <f>NOT(ISERROR(MATCH(H169,wgs_downloaded!$H$2:$H$518,0)))</f>
        <v>0</v>
      </c>
      <c r="AY169" s="1"/>
      <c r="AZ169" s="1"/>
    </row>
    <row r="170" spans="1:52" hidden="1" x14ac:dyDescent="0.3">
      <c r="A170" t="s">
        <v>2671</v>
      </c>
      <c r="B170" t="s">
        <v>27</v>
      </c>
      <c r="C170" t="s">
        <v>127</v>
      </c>
      <c r="D170" t="s">
        <v>28</v>
      </c>
      <c r="E170" t="s">
        <v>29</v>
      </c>
      <c r="F170" t="s">
        <v>2581</v>
      </c>
      <c r="G170" s="11" t="s">
        <v>2672</v>
      </c>
      <c r="H170" t="s">
        <v>2673</v>
      </c>
      <c r="I170" s="11"/>
      <c r="J170" t="s">
        <v>2674</v>
      </c>
      <c r="K170" t="s">
        <v>1918</v>
      </c>
      <c r="L170">
        <v>0</v>
      </c>
      <c r="M170">
        <v>0</v>
      </c>
      <c r="N170">
        <v>0</v>
      </c>
      <c r="O170" t="s">
        <v>134</v>
      </c>
      <c r="P170">
        <v>0</v>
      </c>
      <c r="Q170">
        <v>0</v>
      </c>
      <c r="R170">
        <v>0</v>
      </c>
      <c r="S170" t="s">
        <v>134</v>
      </c>
      <c r="T170" t="s">
        <v>2675</v>
      </c>
      <c r="U170" t="s">
        <v>127</v>
      </c>
      <c r="V170" s="16">
        <v>44056.083333333336</v>
      </c>
      <c r="W170" s="16">
        <v>43377.083333333336</v>
      </c>
      <c r="X170" t="s">
        <v>135</v>
      </c>
      <c r="Y170" t="s">
        <v>797</v>
      </c>
      <c r="Z170">
        <v>2013</v>
      </c>
      <c r="AA170" t="b">
        <f>NOT(ISERROR(MATCH(H170,wgs_downloaded!$H$2:$H$518,0)))</f>
        <v>1</v>
      </c>
      <c r="AY170" s="1"/>
      <c r="AZ170" s="1"/>
    </row>
    <row r="171" spans="1:52" hidden="1" x14ac:dyDescent="0.3">
      <c r="A171" t="s">
        <v>2043</v>
      </c>
      <c r="B171" t="s">
        <v>27</v>
      </c>
      <c r="C171" t="s">
        <v>127</v>
      </c>
      <c r="D171" t="s">
        <v>28</v>
      </c>
      <c r="E171" t="s">
        <v>29</v>
      </c>
      <c r="F171" t="s">
        <v>152</v>
      </c>
      <c r="G171" t="s">
        <v>2044</v>
      </c>
      <c r="H171" t="s">
        <v>2045</v>
      </c>
      <c r="J171" t="s">
        <v>2046</v>
      </c>
      <c r="K171" t="s">
        <v>1918</v>
      </c>
      <c r="L171">
        <v>2920603</v>
      </c>
      <c r="M171">
        <v>15</v>
      </c>
      <c r="N171">
        <v>2876</v>
      </c>
      <c r="O171" t="s">
        <v>133</v>
      </c>
      <c r="P171">
        <v>0</v>
      </c>
      <c r="Q171">
        <v>0</v>
      </c>
      <c r="R171">
        <v>0</v>
      </c>
      <c r="S171" t="s">
        <v>134</v>
      </c>
      <c r="T171" t="s">
        <v>127</v>
      </c>
      <c r="U171" t="s">
        <v>127</v>
      </c>
      <c r="V171" s="16">
        <v>43551.041666666664</v>
      </c>
      <c r="W171" s="16">
        <v>43551.041666666664</v>
      </c>
      <c r="X171" t="s">
        <v>135</v>
      </c>
      <c r="Y171" t="s">
        <v>797</v>
      </c>
      <c r="Z171">
        <v>2013</v>
      </c>
      <c r="AA171" t="b">
        <f>NOT(ISERROR(MATCH(H171,wgs_downloaded!$H$2:$H$518,0)))</f>
        <v>1</v>
      </c>
      <c r="AY171" s="1"/>
      <c r="AZ171" s="1"/>
    </row>
    <row r="172" spans="1:52" hidden="1" x14ac:dyDescent="0.3">
      <c r="A172" t="s">
        <v>2676</v>
      </c>
      <c r="B172" t="s">
        <v>27</v>
      </c>
      <c r="C172" t="s">
        <v>127</v>
      </c>
      <c r="D172" t="s">
        <v>28</v>
      </c>
      <c r="E172" t="s">
        <v>29</v>
      </c>
      <c r="F172" t="s">
        <v>2581</v>
      </c>
      <c r="G172" s="11" t="s">
        <v>2677</v>
      </c>
      <c r="H172" t="s">
        <v>2678</v>
      </c>
      <c r="I172" s="11"/>
      <c r="J172" t="s">
        <v>2679</v>
      </c>
      <c r="K172" t="s">
        <v>796</v>
      </c>
      <c r="L172">
        <v>0</v>
      </c>
      <c r="M172">
        <v>0</v>
      </c>
      <c r="N172">
        <v>0</v>
      </c>
      <c r="O172" t="s">
        <v>134</v>
      </c>
      <c r="P172">
        <v>0</v>
      </c>
      <c r="Q172">
        <v>0</v>
      </c>
      <c r="R172">
        <v>0</v>
      </c>
      <c r="S172" t="s">
        <v>134</v>
      </c>
      <c r="T172" t="s">
        <v>2680</v>
      </c>
      <c r="U172" t="s">
        <v>127</v>
      </c>
      <c r="V172" s="16">
        <v>44056.083333333336</v>
      </c>
      <c r="W172" s="16">
        <v>43377.083333333336</v>
      </c>
      <c r="X172" t="s">
        <v>135</v>
      </c>
      <c r="Y172" t="s">
        <v>797</v>
      </c>
      <c r="Z172">
        <v>2013</v>
      </c>
      <c r="AA172" t="b">
        <f>NOT(ISERROR(MATCH(H172,wgs_downloaded!$H$2:$H$518,0)))</f>
        <v>1</v>
      </c>
      <c r="AY172" s="1"/>
      <c r="AZ172" s="1"/>
    </row>
    <row r="173" spans="1:52" hidden="1" x14ac:dyDescent="0.3">
      <c r="A173" t="s">
        <v>792</v>
      </c>
      <c r="B173" t="s">
        <v>27</v>
      </c>
      <c r="C173" t="s">
        <v>127</v>
      </c>
      <c r="D173" t="s">
        <v>28</v>
      </c>
      <c r="E173" t="s">
        <v>29</v>
      </c>
      <c r="F173" t="s">
        <v>152</v>
      </c>
      <c r="G173" t="s">
        <v>793</v>
      </c>
      <c r="H173" t="s">
        <v>794</v>
      </c>
      <c r="J173" t="s">
        <v>795</v>
      </c>
      <c r="K173" t="s">
        <v>796</v>
      </c>
      <c r="L173">
        <v>2961021</v>
      </c>
      <c r="M173">
        <v>17</v>
      </c>
      <c r="N173">
        <v>2904</v>
      </c>
      <c r="O173" t="s">
        <v>133</v>
      </c>
      <c r="P173">
        <v>0</v>
      </c>
      <c r="Q173">
        <v>0</v>
      </c>
      <c r="R173">
        <v>0</v>
      </c>
      <c r="S173" t="s">
        <v>134</v>
      </c>
      <c r="T173" t="s">
        <v>127</v>
      </c>
      <c r="U173" t="s">
        <v>127</v>
      </c>
      <c r="V173" s="16">
        <v>43560.083333333336</v>
      </c>
      <c r="W173" s="16">
        <v>43560.083333333336</v>
      </c>
      <c r="X173" t="s">
        <v>135</v>
      </c>
      <c r="Y173" t="s">
        <v>797</v>
      </c>
      <c r="Z173">
        <v>2013</v>
      </c>
      <c r="AA173" t="b">
        <f>NOT(ISERROR(MATCH(H173,wgs_downloaded!$H$2:$H$518,0)))</f>
        <v>1</v>
      </c>
      <c r="AY173" s="1"/>
      <c r="AZ173" s="1"/>
    </row>
    <row r="174" spans="1:52" hidden="1" x14ac:dyDescent="0.3">
      <c r="A174" t="s">
        <v>2656</v>
      </c>
      <c r="B174" t="s">
        <v>27</v>
      </c>
      <c r="C174" t="s">
        <v>127</v>
      </c>
      <c r="D174" t="s">
        <v>28</v>
      </c>
      <c r="E174" t="s">
        <v>29</v>
      </c>
      <c r="F174" t="s">
        <v>2581</v>
      </c>
      <c r="G174" s="11" t="s">
        <v>2657</v>
      </c>
      <c r="H174" t="s">
        <v>323</v>
      </c>
      <c r="I174" s="11"/>
      <c r="J174" t="s">
        <v>2659</v>
      </c>
      <c r="K174" t="s">
        <v>1476</v>
      </c>
      <c r="L174">
        <v>0</v>
      </c>
      <c r="M174">
        <v>0</v>
      </c>
      <c r="N174">
        <v>0</v>
      </c>
      <c r="O174" t="s">
        <v>134</v>
      </c>
      <c r="P174">
        <v>0</v>
      </c>
      <c r="Q174">
        <v>0</v>
      </c>
      <c r="R174">
        <v>0</v>
      </c>
      <c r="S174" t="s">
        <v>134</v>
      </c>
      <c r="T174" t="s">
        <v>2660</v>
      </c>
      <c r="U174" t="s">
        <v>127</v>
      </c>
      <c r="V174" s="16">
        <v>44056.083333333336</v>
      </c>
      <c r="W174" s="16">
        <v>43377.083333333336</v>
      </c>
      <c r="X174" t="s">
        <v>135</v>
      </c>
      <c r="Y174" t="s">
        <v>797</v>
      </c>
      <c r="Z174">
        <v>2013</v>
      </c>
      <c r="AA174" t="b">
        <f>NOT(ISERROR(MATCH(H174,wgs_downloaded!$H$2:$H$518,0)))</f>
        <v>1</v>
      </c>
      <c r="AY174" s="1"/>
      <c r="AZ174" s="1"/>
    </row>
    <row r="175" spans="1:52" hidden="1" x14ac:dyDescent="0.3">
      <c r="A175" t="s">
        <v>1472</v>
      </c>
      <c r="B175" t="s">
        <v>27</v>
      </c>
      <c r="C175" t="s">
        <v>127</v>
      </c>
      <c r="D175" t="s">
        <v>28</v>
      </c>
      <c r="E175" t="s">
        <v>29</v>
      </c>
      <c r="F175" t="s">
        <v>152</v>
      </c>
      <c r="G175" t="s">
        <v>1473</v>
      </c>
      <c r="H175" t="s">
        <v>1474</v>
      </c>
      <c r="J175" t="s">
        <v>1475</v>
      </c>
      <c r="K175" t="s">
        <v>1476</v>
      </c>
      <c r="L175">
        <v>3045885</v>
      </c>
      <c r="M175">
        <v>16</v>
      </c>
      <c r="N175">
        <v>3029</v>
      </c>
      <c r="O175" t="s">
        <v>133</v>
      </c>
      <c r="P175">
        <v>0</v>
      </c>
      <c r="Q175">
        <v>0</v>
      </c>
      <c r="R175">
        <v>0</v>
      </c>
      <c r="S175" t="s">
        <v>134</v>
      </c>
      <c r="T175" t="s">
        <v>127</v>
      </c>
      <c r="U175" t="s">
        <v>127</v>
      </c>
      <c r="V175" s="16">
        <v>43551.041666666664</v>
      </c>
      <c r="W175" s="16">
        <v>43551.041666666664</v>
      </c>
      <c r="X175" t="s">
        <v>135</v>
      </c>
      <c r="Y175" t="s">
        <v>797</v>
      </c>
      <c r="Z175">
        <v>2013</v>
      </c>
      <c r="AA175" t="b">
        <f>NOT(ISERROR(MATCH(H175,wgs_downloaded!$H$2:$H$518,0)))</f>
        <v>1</v>
      </c>
      <c r="AY175" s="1"/>
      <c r="AZ175" s="1"/>
    </row>
    <row r="176" spans="1:52" hidden="1" x14ac:dyDescent="0.3">
      <c r="A176" t="s">
        <v>2651</v>
      </c>
      <c r="B176" t="s">
        <v>27</v>
      </c>
      <c r="C176" t="s">
        <v>127</v>
      </c>
      <c r="D176" t="s">
        <v>28</v>
      </c>
      <c r="E176" t="s">
        <v>29</v>
      </c>
      <c r="F176" t="s">
        <v>2581</v>
      </c>
      <c r="G176" s="11" t="s">
        <v>2652</v>
      </c>
      <c r="H176" t="s">
        <v>2653</v>
      </c>
      <c r="I176" s="11"/>
      <c r="J176" t="s">
        <v>2654</v>
      </c>
      <c r="K176" t="s">
        <v>796</v>
      </c>
      <c r="L176">
        <v>0</v>
      </c>
      <c r="M176">
        <v>0</v>
      </c>
      <c r="N176">
        <v>0</v>
      </c>
      <c r="O176" t="s">
        <v>134</v>
      </c>
      <c r="P176">
        <v>0</v>
      </c>
      <c r="Q176">
        <v>0</v>
      </c>
      <c r="R176">
        <v>0</v>
      </c>
      <c r="S176" t="s">
        <v>134</v>
      </c>
      <c r="T176" t="s">
        <v>2655</v>
      </c>
      <c r="U176" t="s">
        <v>127</v>
      </c>
      <c r="V176" s="16">
        <v>44056.083333333336</v>
      </c>
      <c r="W176" s="16">
        <v>43377.083333333336</v>
      </c>
      <c r="X176" t="s">
        <v>135</v>
      </c>
      <c r="Y176" t="s">
        <v>797</v>
      </c>
      <c r="Z176">
        <v>2013</v>
      </c>
      <c r="AA176" t="b">
        <f>NOT(ISERROR(MATCH(H176,wgs_downloaded!$H$2:$H$518,0)))</f>
        <v>1</v>
      </c>
      <c r="AY176" s="1"/>
      <c r="AZ176" s="1"/>
    </row>
    <row r="177" spans="1:52" hidden="1" x14ac:dyDescent="0.3">
      <c r="A177" t="s">
        <v>2047</v>
      </c>
      <c r="B177" t="s">
        <v>27</v>
      </c>
      <c r="C177" t="s">
        <v>127</v>
      </c>
      <c r="D177" t="s">
        <v>28</v>
      </c>
      <c r="E177" t="s">
        <v>29</v>
      </c>
      <c r="F177" t="s">
        <v>152</v>
      </c>
      <c r="G177" t="s">
        <v>2048</v>
      </c>
      <c r="H177" t="s">
        <v>2049</v>
      </c>
      <c r="J177" t="s">
        <v>2050</v>
      </c>
      <c r="K177" t="s">
        <v>796</v>
      </c>
      <c r="L177">
        <v>3177946</v>
      </c>
      <c r="M177">
        <v>20</v>
      </c>
      <c r="N177">
        <v>3201</v>
      </c>
      <c r="O177" t="s">
        <v>133</v>
      </c>
      <c r="P177">
        <v>0</v>
      </c>
      <c r="Q177">
        <v>0</v>
      </c>
      <c r="R177">
        <v>0</v>
      </c>
      <c r="S177" t="s">
        <v>134</v>
      </c>
      <c r="T177" t="s">
        <v>127</v>
      </c>
      <c r="U177" t="s">
        <v>127</v>
      </c>
      <c r="V177" s="16">
        <v>43551.041666666664</v>
      </c>
      <c r="W177" s="16">
        <v>43551.041666666664</v>
      </c>
      <c r="X177" t="s">
        <v>135</v>
      </c>
      <c r="Y177" t="s">
        <v>797</v>
      </c>
      <c r="Z177">
        <v>2013</v>
      </c>
      <c r="AA177" t="b">
        <f>NOT(ISERROR(MATCH(H177,wgs_downloaded!$H$2:$H$518,0)))</f>
        <v>1</v>
      </c>
      <c r="AY177" s="1"/>
      <c r="AZ177" s="1"/>
    </row>
    <row r="178" spans="1:52" hidden="1" x14ac:dyDescent="0.3">
      <c r="A178" t="s">
        <v>798</v>
      </c>
      <c r="B178" t="s">
        <v>27</v>
      </c>
      <c r="C178" t="s">
        <v>127</v>
      </c>
      <c r="D178" t="s">
        <v>28</v>
      </c>
      <c r="E178" t="s">
        <v>29</v>
      </c>
      <c r="F178" t="s">
        <v>152</v>
      </c>
      <c r="G178" t="s">
        <v>799</v>
      </c>
      <c r="H178" t="s">
        <v>800</v>
      </c>
      <c r="J178" t="s">
        <v>801</v>
      </c>
      <c r="K178" t="s">
        <v>802</v>
      </c>
      <c r="L178">
        <v>3109991</v>
      </c>
      <c r="M178">
        <v>20</v>
      </c>
      <c r="N178">
        <v>3055</v>
      </c>
      <c r="O178" t="s">
        <v>133</v>
      </c>
      <c r="P178">
        <v>0</v>
      </c>
      <c r="Q178">
        <v>0</v>
      </c>
      <c r="R178">
        <v>0</v>
      </c>
      <c r="S178" t="s">
        <v>134</v>
      </c>
      <c r="T178" t="s">
        <v>127</v>
      </c>
      <c r="U178" t="s">
        <v>127</v>
      </c>
      <c r="V178" s="16">
        <v>43560.083333333336</v>
      </c>
      <c r="W178" s="16">
        <v>43560.083333333336</v>
      </c>
      <c r="X178" t="s">
        <v>135</v>
      </c>
      <c r="Y178" t="s">
        <v>376</v>
      </c>
      <c r="Z178">
        <v>2015</v>
      </c>
      <c r="AA178" t="b">
        <f>NOT(ISERROR(MATCH(H178,wgs_downloaded!$H$2:$H$518,0)))</f>
        <v>1</v>
      </c>
      <c r="AY178" s="1"/>
      <c r="AZ178" s="1"/>
    </row>
    <row r="179" spans="1:52" hidden="1" x14ac:dyDescent="0.3">
      <c r="A179" t="s">
        <v>299</v>
      </c>
      <c r="B179" t="s">
        <v>27</v>
      </c>
      <c r="C179" t="s">
        <v>127</v>
      </c>
      <c r="D179" t="s">
        <v>28</v>
      </c>
      <c r="E179" t="s">
        <v>29</v>
      </c>
      <c r="F179" t="s">
        <v>300</v>
      </c>
      <c r="G179" t="s">
        <v>301</v>
      </c>
      <c r="H179" t="s">
        <v>302</v>
      </c>
      <c r="J179" t="s">
        <v>303</v>
      </c>
      <c r="K179" t="s">
        <v>304</v>
      </c>
      <c r="L179">
        <v>2984636</v>
      </c>
      <c r="M179">
        <v>17</v>
      </c>
      <c r="N179">
        <v>2927</v>
      </c>
      <c r="O179" t="s">
        <v>133</v>
      </c>
      <c r="P179">
        <v>0</v>
      </c>
      <c r="Q179">
        <v>0</v>
      </c>
      <c r="R179">
        <v>0</v>
      </c>
      <c r="S179" t="s">
        <v>134</v>
      </c>
      <c r="T179" t="s">
        <v>127</v>
      </c>
      <c r="U179" t="s">
        <v>127</v>
      </c>
      <c r="V179" s="16">
        <v>43864.041666666664</v>
      </c>
      <c r="W179" s="16">
        <v>43864.041666666664</v>
      </c>
      <c r="X179" t="s">
        <v>305</v>
      </c>
      <c r="Z179">
        <v>2009</v>
      </c>
      <c r="AA179" t="b">
        <f>NOT(ISERROR(MATCH(H179,wgs_downloaded!$H$2:$H$518,0)))</f>
        <v>1</v>
      </c>
      <c r="AY179" s="1"/>
      <c r="AZ179" s="1"/>
    </row>
    <row r="180" spans="1:52" hidden="1" x14ac:dyDescent="0.3">
      <c r="A180" t="s">
        <v>306</v>
      </c>
      <c r="B180" t="s">
        <v>27</v>
      </c>
      <c r="C180" t="s">
        <v>127</v>
      </c>
      <c r="D180" t="s">
        <v>28</v>
      </c>
      <c r="E180" t="s">
        <v>29</v>
      </c>
      <c r="F180" t="s">
        <v>300</v>
      </c>
      <c r="G180" t="s">
        <v>307</v>
      </c>
      <c r="H180" t="s">
        <v>308</v>
      </c>
      <c r="J180" t="s">
        <v>309</v>
      </c>
      <c r="K180" t="s">
        <v>310</v>
      </c>
      <c r="L180">
        <v>3025035</v>
      </c>
      <c r="M180">
        <v>21</v>
      </c>
      <c r="N180">
        <v>3008</v>
      </c>
      <c r="O180" t="s">
        <v>133</v>
      </c>
      <c r="P180">
        <v>0</v>
      </c>
      <c r="Q180">
        <v>0</v>
      </c>
      <c r="R180">
        <v>0</v>
      </c>
      <c r="S180" t="s">
        <v>134</v>
      </c>
      <c r="T180" t="s">
        <v>127</v>
      </c>
      <c r="U180" t="s">
        <v>127</v>
      </c>
      <c r="V180" s="16">
        <v>43864.041666666664</v>
      </c>
      <c r="W180" s="16">
        <v>43864.041666666664</v>
      </c>
      <c r="X180" t="s">
        <v>305</v>
      </c>
      <c r="Z180">
        <v>2011</v>
      </c>
      <c r="AA180" t="b">
        <f>NOT(ISERROR(MATCH(H180,wgs_downloaded!$H$2:$H$518,0)))</f>
        <v>1</v>
      </c>
      <c r="AY180" s="1"/>
      <c r="AZ180" s="1"/>
    </row>
    <row r="181" spans="1:52" hidden="1" x14ac:dyDescent="0.3">
      <c r="A181" t="s">
        <v>311</v>
      </c>
      <c r="B181" t="s">
        <v>27</v>
      </c>
      <c r="C181" t="s">
        <v>127</v>
      </c>
      <c r="D181" t="s">
        <v>28</v>
      </c>
      <c r="E181" t="s">
        <v>29</v>
      </c>
      <c r="F181" t="s">
        <v>300</v>
      </c>
      <c r="G181" t="s">
        <v>312</v>
      </c>
      <c r="H181" t="s">
        <v>313</v>
      </c>
      <c r="J181" t="s">
        <v>314</v>
      </c>
      <c r="K181" t="s">
        <v>315</v>
      </c>
      <c r="L181">
        <v>2925347</v>
      </c>
      <c r="M181">
        <v>16</v>
      </c>
      <c r="N181">
        <v>2871</v>
      </c>
      <c r="O181" t="s">
        <v>133</v>
      </c>
      <c r="P181">
        <v>0</v>
      </c>
      <c r="Q181">
        <v>0</v>
      </c>
      <c r="R181">
        <v>0</v>
      </c>
      <c r="S181" t="s">
        <v>134</v>
      </c>
      <c r="T181" t="s">
        <v>127</v>
      </c>
      <c r="U181" t="s">
        <v>127</v>
      </c>
      <c r="V181" s="16">
        <v>43864.041666666664</v>
      </c>
      <c r="W181" s="16">
        <v>43864.041666666664</v>
      </c>
      <c r="X181" t="s">
        <v>305</v>
      </c>
      <c r="Z181">
        <v>2009</v>
      </c>
      <c r="AA181" t="b">
        <f>NOT(ISERROR(MATCH(H181,wgs_downloaded!$H$2:$H$518,0)))</f>
        <v>1</v>
      </c>
      <c r="AY181" s="1"/>
      <c r="AZ181" s="1"/>
    </row>
    <row r="182" spans="1:52" hidden="1" x14ac:dyDescent="0.3">
      <c r="A182" t="s">
        <v>316</v>
      </c>
      <c r="B182" t="s">
        <v>27</v>
      </c>
      <c r="C182" t="s">
        <v>127</v>
      </c>
      <c r="D182" t="s">
        <v>28</v>
      </c>
      <c r="E182" t="s">
        <v>29</v>
      </c>
      <c r="F182" t="s">
        <v>300</v>
      </c>
      <c r="G182" t="s">
        <v>317</v>
      </c>
      <c r="H182" t="s">
        <v>318</v>
      </c>
      <c r="J182" t="s">
        <v>319</v>
      </c>
      <c r="K182" t="s">
        <v>320</v>
      </c>
      <c r="L182">
        <v>3022342</v>
      </c>
      <c r="M182">
        <v>24</v>
      </c>
      <c r="N182">
        <v>3011</v>
      </c>
      <c r="O182" t="s">
        <v>133</v>
      </c>
      <c r="P182">
        <v>0</v>
      </c>
      <c r="Q182">
        <v>0</v>
      </c>
      <c r="R182">
        <v>0</v>
      </c>
      <c r="S182" t="s">
        <v>134</v>
      </c>
      <c r="T182" t="s">
        <v>127</v>
      </c>
      <c r="U182" t="s">
        <v>127</v>
      </c>
      <c r="V182" s="16">
        <v>43864.041666666664</v>
      </c>
      <c r="W182" s="16">
        <v>43864.041666666664</v>
      </c>
      <c r="X182" t="s">
        <v>305</v>
      </c>
      <c r="Z182">
        <v>2011</v>
      </c>
      <c r="AA182" t="b">
        <f>NOT(ISERROR(MATCH(H182,wgs_downloaded!$H$2:$H$518,0)))</f>
        <v>1</v>
      </c>
      <c r="AY182" s="1"/>
      <c r="AZ182" s="1"/>
    </row>
    <row r="183" spans="1:52" hidden="1" x14ac:dyDescent="0.3">
      <c r="A183" t="s">
        <v>321</v>
      </c>
      <c r="B183" t="s">
        <v>27</v>
      </c>
      <c r="C183" t="s">
        <v>127</v>
      </c>
      <c r="D183" t="s">
        <v>28</v>
      </c>
      <c r="E183" t="s">
        <v>29</v>
      </c>
      <c r="F183" t="s">
        <v>300</v>
      </c>
      <c r="G183" t="s">
        <v>322</v>
      </c>
      <c r="H183" t="s">
        <v>323</v>
      </c>
      <c r="J183" t="s">
        <v>324</v>
      </c>
      <c r="K183" t="s">
        <v>325</v>
      </c>
      <c r="L183">
        <v>2994160</v>
      </c>
      <c r="M183">
        <v>23</v>
      </c>
      <c r="N183">
        <v>2937</v>
      </c>
      <c r="O183" t="s">
        <v>133</v>
      </c>
      <c r="P183">
        <v>0</v>
      </c>
      <c r="Q183">
        <v>0</v>
      </c>
      <c r="R183">
        <v>0</v>
      </c>
      <c r="S183" t="s">
        <v>134</v>
      </c>
      <c r="T183" t="s">
        <v>127</v>
      </c>
      <c r="U183" t="s">
        <v>127</v>
      </c>
      <c r="V183" s="16">
        <v>43864.041666666664</v>
      </c>
      <c r="W183" s="16">
        <v>43864.041666666664</v>
      </c>
      <c r="X183" t="s">
        <v>305</v>
      </c>
      <c r="Z183">
        <v>2002</v>
      </c>
      <c r="AA183" t="b">
        <f>NOT(ISERROR(MATCH(H183,wgs_downloaded!$H$2:$H$518,0)))</f>
        <v>1</v>
      </c>
      <c r="AY183" s="1"/>
      <c r="AZ183" s="1"/>
    </row>
    <row r="184" spans="1:52" hidden="1" x14ac:dyDescent="0.3">
      <c r="A184" t="s">
        <v>326</v>
      </c>
      <c r="B184" t="s">
        <v>27</v>
      </c>
      <c r="C184" t="s">
        <v>127</v>
      </c>
      <c r="D184" t="s">
        <v>28</v>
      </c>
      <c r="E184" t="s">
        <v>29</v>
      </c>
      <c r="F184" t="s">
        <v>300</v>
      </c>
      <c r="G184" t="s">
        <v>327</v>
      </c>
      <c r="H184" t="s">
        <v>328</v>
      </c>
      <c r="J184" t="s">
        <v>329</v>
      </c>
      <c r="K184" t="s">
        <v>330</v>
      </c>
      <c r="L184">
        <v>2957489</v>
      </c>
      <c r="M184">
        <v>11</v>
      </c>
      <c r="N184">
        <v>2895</v>
      </c>
      <c r="O184" t="s">
        <v>133</v>
      </c>
      <c r="P184">
        <v>0</v>
      </c>
      <c r="Q184">
        <v>0</v>
      </c>
      <c r="R184">
        <v>0</v>
      </c>
      <c r="S184" t="s">
        <v>134</v>
      </c>
      <c r="T184" t="s">
        <v>127</v>
      </c>
      <c r="U184" t="s">
        <v>127</v>
      </c>
      <c r="V184" s="16">
        <v>43864.041666666664</v>
      </c>
      <c r="W184" s="16">
        <v>43864.041666666664</v>
      </c>
      <c r="X184" t="s">
        <v>305</v>
      </c>
      <c r="Z184">
        <v>2004</v>
      </c>
      <c r="AA184" t="b">
        <f>NOT(ISERROR(MATCH(H184,wgs_downloaded!$H$2:$H$518,0)))</f>
        <v>1</v>
      </c>
      <c r="AY184" s="1"/>
      <c r="AZ184" s="1"/>
    </row>
    <row r="185" spans="1:52" hidden="1" x14ac:dyDescent="0.3">
      <c r="A185" t="s">
        <v>331</v>
      </c>
      <c r="B185" t="s">
        <v>27</v>
      </c>
      <c r="C185" t="s">
        <v>127</v>
      </c>
      <c r="D185" t="s">
        <v>28</v>
      </c>
      <c r="E185" t="s">
        <v>29</v>
      </c>
      <c r="F185" t="s">
        <v>300</v>
      </c>
      <c r="G185" t="s">
        <v>332</v>
      </c>
      <c r="H185" t="s">
        <v>333</v>
      </c>
      <c r="J185" t="s">
        <v>334</v>
      </c>
      <c r="K185" t="s">
        <v>335</v>
      </c>
      <c r="L185">
        <v>3010157</v>
      </c>
      <c r="M185">
        <v>35</v>
      </c>
      <c r="N185">
        <v>2979</v>
      </c>
      <c r="O185" t="s">
        <v>133</v>
      </c>
      <c r="P185">
        <v>0</v>
      </c>
      <c r="Q185">
        <v>0</v>
      </c>
      <c r="R185">
        <v>0</v>
      </c>
      <c r="S185" t="s">
        <v>134</v>
      </c>
      <c r="T185" t="s">
        <v>127</v>
      </c>
      <c r="U185" t="s">
        <v>127</v>
      </c>
      <c r="V185" s="16">
        <v>43864.041666666664</v>
      </c>
      <c r="W185" s="16">
        <v>43864.041666666664</v>
      </c>
      <c r="X185" t="s">
        <v>305</v>
      </c>
      <c r="Z185">
        <v>2009</v>
      </c>
      <c r="AA185" t="b">
        <f>NOT(ISERROR(MATCH(H185,wgs_downloaded!$H$2:$H$518,0)))</f>
        <v>1</v>
      </c>
      <c r="AY185" s="1"/>
      <c r="AZ185" s="1"/>
    </row>
    <row r="186" spans="1:52" hidden="1" x14ac:dyDescent="0.3">
      <c r="A186" t="s">
        <v>341</v>
      </c>
      <c r="B186" t="s">
        <v>27</v>
      </c>
      <c r="C186" t="s">
        <v>127</v>
      </c>
      <c r="D186" t="s">
        <v>28</v>
      </c>
      <c r="E186" t="s">
        <v>29</v>
      </c>
      <c r="F186" t="s">
        <v>300</v>
      </c>
      <c r="G186" t="s">
        <v>342</v>
      </c>
      <c r="H186" t="s">
        <v>343</v>
      </c>
      <c r="J186" t="s">
        <v>344</v>
      </c>
      <c r="K186" t="s">
        <v>325</v>
      </c>
      <c r="L186">
        <v>2997368</v>
      </c>
      <c r="M186">
        <v>28</v>
      </c>
      <c r="N186">
        <v>2947</v>
      </c>
      <c r="O186" t="s">
        <v>133</v>
      </c>
      <c r="P186">
        <v>0</v>
      </c>
      <c r="Q186">
        <v>0</v>
      </c>
      <c r="R186">
        <v>0</v>
      </c>
      <c r="S186" t="s">
        <v>134</v>
      </c>
      <c r="T186" t="s">
        <v>127</v>
      </c>
      <c r="U186" t="s">
        <v>127</v>
      </c>
      <c r="V186" s="16">
        <v>43864.041666666664</v>
      </c>
      <c r="W186" s="16">
        <v>43864.041666666664</v>
      </c>
      <c r="X186" t="s">
        <v>305</v>
      </c>
      <c r="Z186">
        <v>2002</v>
      </c>
      <c r="AA186" t="b">
        <f>NOT(ISERROR(MATCH(H186,wgs_downloaded!$H$2:$H$518,0)))</f>
        <v>1</v>
      </c>
      <c r="AY186" s="1"/>
      <c r="AZ186" s="1"/>
    </row>
    <row r="187" spans="1:52" hidden="1" x14ac:dyDescent="0.3">
      <c r="A187" t="s">
        <v>336</v>
      </c>
      <c r="B187" t="s">
        <v>27</v>
      </c>
      <c r="C187" t="s">
        <v>127</v>
      </c>
      <c r="D187" t="s">
        <v>28</v>
      </c>
      <c r="E187" t="s">
        <v>29</v>
      </c>
      <c r="F187" t="s">
        <v>300</v>
      </c>
      <c r="G187" t="s">
        <v>337</v>
      </c>
      <c r="H187" t="s">
        <v>338</v>
      </c>
      <c r="J187" t="s">
        <v>339</v>
      </c>
      <c r="K187" t="s">
        <v>340</v>
      </c>
      <c r="L187">
        <v>2986177</v>
      </c>
      <c r="M187">
        <v>23</v>
      </c>
      <c r="N187">
        <v>2930</v>
      </c>
      <c r="O187" t="s">
        <v>133</v>
      </c>
      <c r="P187">
        <v>0</v>
      </c>
      <c r="Q187">
        <v>0</v>
      </c>
      <c r="R187">
        <v>0</v>
      </c>
      <c r="S187" t="s">
        <v>134</v>
      </c>
      <c r="T187" t="s">
        <v>127</v>
      </c>
      <c r="U187" t="s">
        <v>127</v>
      </c>
      <c r="V187" s="16">
        <v>43864.041666666664</v>
      </c>
      <c r="W187" s="16">
        <v>43864.041666666664</v>
      </c>
      <c r="X187" t="s">
        <v>305</v>
      </c>
      <c r="Z187">
        <v>2002</v>
      </c>
      <c r="AA187" t="b">
        <f>NOT(ISERROR(MATCH(H187,wgs_downloaded!$H$2:$H$518,0)))</f>
        <v>1</v>
      </c>
      <c r="AY187" s="1"/>
      <c r="AZ187" s="1"/>
    </row>
    <row r="188" spans="1:52" hidden="1" x14ac:dyDescent="0.3">
      <c r="A188" t="s">
        <v>345</v>
      </c>
      <c r="B188" t="s">
        <v>27</v>
      </c>
      <c r="C188" t="s">
        <v>127</v>
      </c>
      <c r="D188" t="s">
        <v>28</v>
      </c>
      <c r="E188" t="s">
        <v>29</v>
      </c>
      <c r="F188" t="s">
        <v>300</v>
      </c>
      <c r="G188" t="s">
        <v>346</v>
      </c>
      <c r="H188" t="s">
        <v>347</v>
      </c>
      <c r="J188" t="s">
        <v>348</v>
      </c>
      <c r="K188" t="s">
        <v>349</v>
      </c>
      <c r="L188">
        <v>3078883</v>
      </c>
      <c r="M188">
        <v>20</v>
      </c>
      <c r="N188">
        <v>3073</v>
      </c>
      <c r="O188" t="s">
        <v>133</v>
      </c>
      <c r="P188">
        <v>0</v>
      </c>
      <c r="Q188">
        <v>0</v>
      </c>
      <c r="R188">
        <v>0</v>
      </c>
      <c r="S188" t="s">
        <v>134</v>
      </c>
      <c r="T188" t="s">
        <v>127</v>
      </c>
      <c r="U188" t="s">
        <v>127</v>
      </c>
      <c r="V188" s="16">
        <v>43864.041666666664</v>
      </c>
      <c r="W188" s="16">
        <v>43864.041666666664</v>
      </c>
      <c r="X188" t="s">
        <v>305</v>
      </c>
      <c r="Z188">
        <v>2006</v>
      </c>
      <c r="AA188" t="b">
        <f>NOT(ISERROR(MATCH(H188,wgs_downloaded!$H$2:$H$518,0)))</f>
        <v>1</v>
      </c>
      <c r="AY188" s="1"/>
      <c r="AZ188" s="1"/>
    </row>
    <row r="189" spans="1:52" hidden="1" x14ac:dyDescent="0.3">
      <c r="A189" t="s">
        <v>350</v>
      </c>
      <c r="B189" t="s">
        <v>27</v>
      </c>
      <c r="C189" t="s">
        <v>127</v>
      </c>
      <c r="D189" t="s">
        <v>28</v>
      </c>
      <c r="E189" t="s">
        <v>29</v>
      </c>
      <c r="F189" t="s">
        <v>300</v>
      </c>
      <c r="G189" t="s">
        <v>351</v>
      </c>
      <c r="H189" t="s">
        <v>352</v>
      </c>
      <c r="J189" t="s">
        <v>353</v>
      </c>
      <c r="K189" t="s">
        <v>354</v>
      </c>
      <c r="L189">
        <v>2961814</v>
      </c>
      <c r="M189">
        <v>21</v>
      </c>
      <c r="N189">
        <v>2943</v>
      </c>
      <c r="O189" t="s">
        <v>133</v>
      </c>
      <c r="P189">
        <v>0</v>
      </c>
      <c r="Q189">
        <v>0</v>
      </c>
      <c r="R189">
        <v>0</v>
      </c>
      <c r="S189" t="s">
        <v>134</v>
      </c>
      <c r="T189" t="s">
        <v>127</v>
      </c>
      <c r="U189" t="s">
        <v>127</v>
      </c>
      <c r="V189" s="16">
        <v>43864.041666666664</v>
      </c>
      <c r="W189" s="16">
        <v>43864.041666666664</v>
      </c>
      <c r="X189" t="s">
        <v>305</v>
      </c>
      <c r="Z189">
        <v>2006</v>
      </c>
      <c r="AA189" t="b">
        <f>NOT(ISERROR(MATCH(H189,wgs_downloaded!$H$2:$H$518,0)))</f>
        <v>1</v>
      </c>
      <c r="AY189" s="1"/>
      <c r="AZ189" s="1"/>
    </row>
    <row r="190" spans="1:52" hidden="1" x14ac:dyDescent="0.3">
      <c r="A190" s="8" t="s">
        <v>2789</v>
      </c>
      <c r="B190" s="8" t="s">
        <v>27</v>
      </c>
      <c r="C190" s="8" t="s">
        <v>127</v>
      </c>
      <c r="D190" s="8" t="s">
        <v>28</v>
      </c>
      <c r="E190" s="8" t="s">
        <v>29</v>
      </c>
      <c r="F190" s="8" t="s">
        <v>2581</v>
      </c>
      <c r="G190" s="13" t="s">
        <v>2790</v>
      </c>
      <c r="H190" s="8" t="s">
        <v>2791</v>
      </c>
      <c r="I190" s="13"/>
      <c r="J190" s="8" t="s">
        <v>2792</v>
      </c>
      <c r="K190" s="8" t="s">
        <v>2787</v>
      </c>
      <c r="L190" s="8">
        <v>0</v>
      </c>
      <c r="M190" s="8">
        <v>0</v>
      </c>
      <c r="N190" s="8">
        <v>0</v>
      </c>
      <c r="O190" s="8" t="s">
        <v>134</v>
      </c>
      <c r="P190" s="8">
        <v>0</v>
      </c>
      <c r="Q190" s="8">
        <v>0</v>
      </c>
      <c r="R190" s="8">
        <v>0</v>
      </c>
      <c r="S190" s="8" t="s">
        <v>134</v>
      </c>
      <c r="T190" s="8" t="s">
        <v>2793</v>
      </c>
      <c r="U190" s="8" t="s">
        <v>127</v>
      </c>
      <c r="V190" s="17">
        <v>44027.083333333336</v>
      </c>
      <c r="W190" s="17">
        <v>43024.083333333336</v>
      </c>
      <c r="X190" s="8" t="s">
        <v>204</v>
      </c>
      <c r="Y190" s="8"/>
      <c r="Z190" s="8">
        <v>2003</v>
      </c>
      <c r="AA190" t="b">
        <f>NOT(ISERROR(MATCH(H190,wgs_downloaded!$H$2:$H$518,0)))</f>
        <v>1</v>
      </c>
      <c r="AY190" s="1"/>
      <c r="AZ190" s="1"/>
    </row>
    <row r="191" spans="1:52" hidden="1" x14ac:dyDescent="0.3">
      <c r="A191" s="8" t="s">
        <v>2922</v>
      </c>
      <c r="B191" s="8" t="s">
        <v>27</v>
      </c>
      <c r="C191" s="8" t="s">
        <v>127</v>
      </c>
      <c r="D191" s="8" t="s">
        <v>28</v>
      </c>
      <c r="E191" s="8" t="s">
        <v>29</v>
      </c>
      <c r="F191" s="8" t="s">
        <v>2581</v>
      </c>
      <c r="G191" s="13" t="s">
        <v>2923</v>
      </c>
      <c r="H191" s="8" t="s">
        <v>2924</v>
      </c>
      <c r="I191" s="13"/>
      <c r="J191" s="8" t="s">
        <v>2925</v>
      </c>
      <c r="K191" s="8" t="s">
        <v>132</v>
      </c>
      <c r="L191" s="8">
        <v>0</v>
      </c>
      <c r="M191" s="8">
        <v>0</v>
      </c>
      <c r="N191" s="8">
        <v>0</v>
      </c>
      <c r="O191" s="8" t="s">
        <v>134</v>
      </c>
      <c r="P191" s="8">
        <v>0</v>
      </c>
      <c r="Q191" s="8">
        <v>0</v>
      </c>
      <c r="R191" s="8">
        <v>0</v>
      </c>
      <c r="S191" s="8" t="s">
        <v>134</v>
      </c>
      <c r="T191" s="8" t="s">
        <v>2926</v>
      </c>
      <c r="U191" s="8" t="s">
        <v>127</v>
      </c>
      <c r="V191" s="17">
        <v>44027.083333333336</v>
      </c>
      <c r="W191" s="17">
        <v>43022.083333333336</v>
      </c>
      <c r="X191" s="8" t="s">
        <v>204</v>
      </c>
      <c r="Y191" s="8"/>
      <c r="Z191" s="8">
        <v>2003</v>
      </c>
      <c r="AA191" t="b">
        <f>NOT(ISERROR(MATCH(H191,wgs_downloaded!$H$2:$H$518,0)))</f>
        <v>1</v>
      </c>
      <c r="AY191" s="1"/>
      <c r="AZ191" s="1"/>
    </row>
    <row r="192" spans="1:52" hidden="1" x14ac:dyDescent="0.3">
      <c r="A192" t="s">
        <v>2087</v>
      </c>
      <c r="B192" t="s">
        <v>27</v>
      </c>
      <c r="C192" t="s">
        <v>127</v>
      </c>
      <c r="D192" t="s">
        <v>28</v>
      </c>
      <c r="E192" t="s">
        <v>29</v>
      </c>
      <c r="F192" t="s">
        <v>152</v>
      </c>
      <c r="G192" t="s">
        <v>2088</v>
      </c>
      <c r="H192" t="s">
        <v>2089</v>
      </c>
      <c r="J192" t="s">
        <v>2090</v>
      </c>
      <c r="K192" t="s">
        <v>2091</v>
      </c>
      <c r="L192">
        <v>3034494</v>
      </c>
      <c r="M192">
        <v>27</v>
      </c>
      <c r="N192">
        <v>3003</v>
      </c>
      <c r="O192" t="s">
        <v>133</v>
      </c>
      <c r="P192">
        <v>0</v>
      </c>
      <c r="Q192">
        <v>0</v>
      </c>
      <c r="R192">
        <v>0</v>
      </c>
      <c r="S192" t="s">
        <v>134</v>
      </c>
      <c r="T192" t="s">
        <v>127</v>
      </c>
      <c r="U192" t="s">
        <v>127</v>
      </c>
      <c r="V192" s="16">
        <v>43901.041666666664</v>
      </c>
      <c r="W192" s="16">
        <v>43551.041666666664</v>
      </c>
      <c r="X192" t="s">
        <v>1449</v>
      </c>
      <c r="Z192">
        <v>2006</v>
      </c>
      <c r="AA192" t="b">
        <f>NOT(ISERROR(MATCH(H192,wgs_downloaded!$H$2:$H$518,0)))</f>
        <v>1</v>
      </c>
      <c r="AY192" s="1"/>
      <c r="AZ192" s="1"/>
    </row>
    <row r="193" spans="1:52" hidden="1" x14ac:dyDescent="0.3">
      <c r="A193" t="s">
        <v>2102</v>
      </c>
      <c r="B193" t="s">
        <v>27</v>
      </c>
      <c r="C193" t="s">
        <v>127</v>
      </c>
      <c r="D193" t="s">
        <v>28</v>
      </c>
      <c r="E193" t="s">
        <v>29</v>
      </c>
      <c r="F193" t="s">
        <v>152</v>
      </c>
      <c r="G193" t="s">
        <v>2103</v>
      </c>
      <c r="H193" t="s">
        <v>2104</v>
      </c>
      <c r="J193" t="s">
        <v>2105</v>
      </c>
      <c r="K193" t="s">
        <v>2091</v>
      </c>
      <c r="L193">
        <v>3005751</v>
      </c>
      <c r="M193">
        <v>45</v>
      </c>
      <c r="N193">
        <v>2982</v>
      </c>
      <c r="O193" t="s">
        <v>133</v>
      </c>
      <c r="P193">
        <v>0</v>
      </c>
      <c r="Q193">
        <v>0</v>
      </c>
      <c r="R193">
        <v>0</v>
      </c>
      <c r="S193" t="s">
        <v>134</v>
      </c>
      <c r="T193" t="s">
        <v>127</v>
      </c>
      <c r="U193" t="s">
        <v>127</v>
      </c>
      <c r="V193" s="16">
        <v>43901.041666666664</v>
      </c>
      <c r="W193" s="16">
        <v>43551.041666666664</v>
      </c>
      <c r="X193" t="s">
        <v>1449</v>
      </c>
      <c r="Z193">
        <v>2006</v>
      </c>
      <c r="AA193" t="b">
        <f>NOT(ISERROR(MATCH(H193,wgs_downloaded!$H$2:$H$518,0)))</f>
        <v>1</v>
      </c>
      <c r="AY193" s="1"/>
      <c r="AZ193" s="1"/>
    </row>
    <row r="194" spans="1:52" hidden="1" x14ac:dyDescent="0.3">
      <c r="A194" t="s">
        <v>2115</v>
      </c>
      <c r="B194" t="s">
        <v>27</v>
      </c>
      <c r="C194" t="s">
        <v>127</v>
      </c>
      <c r="D194" t="s">
        <v>28</v>
      </c>
      <c r="E194" t="s">
        <v>29</v>
      </c>
      <c r="F194" t="s">
        <v>152</v>
      </c>
      <c r="G194" t="s">
        <v>2116</v>
      </c>
      <c r="H194" t="s">
        <v>2117</v>
      </c>
      <c r="J194" t="s">
        <v>2118</v>
      </c>
      <c r="K194" t="s">
        <v>2096</v>
      </c>
      <c r="L194">
        <v>3079681</v>
      </c>
      <c r="M194">
        <v>76</v>
      </c>
      <c r="N194">
        <v>3045</v>
      </c>
      <c r="O194" t="s">
        <v>133</v>
      </c>
      <c r="P194">
        <v>0</v>
      </c>
      <c r="Q194">
        <v>0</v>
      </c>
      <c r="R194">
        <v>0</v>
      </c>
      <c r="S194" t="s">
        <v>134</v>
      </c>
      <c r="T194" t="s">
        <v>127</v>
      </c>
      <c r="U194" t="s">
        <v>127</v>
      </c>
      <c r="V194" s="16">
        <v>43901.041666666664</v>
      </c>
      <c r="W194" s="16">
        <v>43551.041666666664</v>
      </c>
      <c r="X194" t="s">
        <v>1444</v>
      </c>
      <c r="Z194">
        <v>2007</v>
      </c>
      <c r="AA194" t="b">
        <f>NOT(ISERROR(MATCH(H194,wgs_downloaded!$H$2:$H$518,0)))</f>
        <v>1</v>
      </c>
      <c r="AY194" s="1"/>
      <c r="AZ194" s="1"/>
    </row>
    <row r="195" spans="1:52" hidden="1" x14ac:dyDescent="0.3">
      <c r="A195" t="s">
        <v>2092</v>
      </c>
      <c r="B195" t="s">
        <v>27</v>
      </c>
      <c r="C195" t="s">
        <v>127</v>
      </c>
      <c r="D195" t="s">
        <v>28</v>
      </c>
      <c r="E195" t="s">
        <v>29</v>
      </c>
      <c r="F195" t="s">
        <v>152</v>
      </c>
      <c r="G195" t="s">
        <v>2093</v>
      </c>
      <c r="H195" t="s">
        <v>2094</v>
      </c>
      <c r="J195" t="s">
        <v>2095</v>
      </c>
      <c r="K195" t="s">
        <v>2096</v>
      </c>
      <c r="L195">
        <v>3078966</v>
      </c>
      <c r="M195">
        <v>53</v>
      </c>
      <c r="N195">
        <v>3040</v>
      </c>
      <c r="O195" t="s">
        <v>133</v>
      </c>
      <c r="P195">
        <v>0</v>
      </c>
      <c r="Q195">
        <v>0</v>
      </c>
      <c r="R195">
        <v>0</v>
      </c>
      <c r="S195" t="s">
        <v>134</v>
      </c>
      <c r="T195" t="s">
        <v>127</v>
      </c>
      <c r="U195" t="s">
        <v>127</v>
      </c>
      <c r="V195" s="16">
        <v>43901.041666666664</v>
      </c>
      <c r="W195" s="16">
        <v>43551.041666666664</v>
      </c>
      <c r="X195" t="s">
        <v>1444</v>
      </c>
      <c r="Z195">
        <v>2007</v>
      </c>
      <c r="AA195" t="b">
        <f>NOT(ISERROR(MATCH(H195,wgs_downloaded!$H$2:$H$518,0)))</f>
        <v>1</v>
      </c>
      <c r="AY195" s="1"/>
      <c r="AZ195" s="1"/>
    </row>
    <row r="196" spans="1:52" hidden="1" x14ac:dyDescent="0.3">
      <c r="A196" t="s">
        <v>2119</v>
      </c>
      <c r="B196" t="s">
        <v>27</v>
      </c>
      <c r="C196" t="s">
        <v>127</v>
      </c>
      <c r="D196" t="s">
        <v>28</v>
      </c>
      <c r="E196" t="s">
        <v>29</v>
      </c>
      <c r="F196" t="s">
        <v>152</v>
      </c>
      <c r="G196" t="s">
        <v>2120</v>
      </c>
      <c r="H196" t="s">
        <v>2121</v>
      </c>
      <c r="J196" t="s">
        <v>2122</v>
      </c>
      <c r="K196" t="s">
        <v>2101</v>
      </c>
      <c r="L196">
        <v>3103036</v>
      </c>
      <c r="M196">
        <v>46</v>
      </c>
      <c r="N196">
        <v>3114</v>
      </c>
      <c r="O196" t="s">
        <v>133</v>
      </c>
      <c r="P196">
        <v>0</v>
      </c>
      <c r="Q196">
        <v>0</v>
      </c>
      <c r="R196">
        <v>0</v>
      </c>
      <c r="S196" t="s">
        <v>134</v>
      </c>
      <c r="T196" t="s">
        <v>127</v>
      </c>
      <c r="U196" t="s">
        <v>127</v>
      </c>
      <c r="V196" s="16">
        <v>43901.041666666664</v>
      </c>
      <c r="W196" s="16">
        <v>43551.041666666664</v>
      </c>
      <c r="X196" t="s">
        <v>204</v>
      </c>
      <c r="Z196">
        <v>2008</v>
      </c>
      <c r="AA196" t="b">
        <f>NOT(ISERROR(MATCH(H196,wgs_downloaded!$H$2:$H$518,0)))</f>
        <v>1</v>
      </c>
      <c r="AY196" s="1"/>
      <c r="AZ196" s="1"/>
    </row>
    <row r="197" spans="1:52" hidden="1" x14ac:dyDescent="0.3">
      <c r="A197" t="s">
        <v>2097</v>
      </c>
      <c r="B197" t="s">
        <v>27</v>
      </c>
      <c r="C197" t="s">
        <v>127</v>
      </c>
      <c r="D197" t="s">
        <v>28</v>
      </c>
      <c r="E197" t="s">
        <v>29</v>
      </c>
      <c r="F197" t="s">
        <v>152</v>
      </c>
      <c r="G197" t="s">
        <v>2098</v>
      </c>
      <c r="H197" t="s">
        <v>2099</v>
      </c>
      <c r="J197" t="s">
        <v>2100</v>
      </c>
      <c r="K197" t="s">
        <v>2101</v>
      </c>
      <c r="L197">
        <v>3094452</v>
      </c>
      <c r="M197">
        <v>57</v>
      </c>
      <c r="N197">
        <v>3103</v>
      </c>
      <c r="O197" t="s">
        <v>133</v>
      </c>
      <c r="P197">
        <v>0</v>
      </c>
      <c r="Q197">
        <v>0</v>
      </c>
      <c r="R197">
        <v>0</v>
      </c>
      <c r="S197" t="s">
        <v>134</v>
      </c>
      <c r="T197" t="s">
        <v>127</v>
      </c>
      <c r="U197" t="s">
        <v>127</v>
      </c>
      <c r="V197" s="16">
        <v>43901.041666666664</v>
      </c>
      <c r="W197" s="16">
        <v>43551.041666666664</v>
      </c>
      <c r="X197" t="s">
        <v>204</v>
      </c>
      <c r="Z197">
        <v>2008</v>
      </c>
      <c r="AA197" t="b">
        <f>NOT(ISERROR(MATCH(H197,wgs_downloaded!$H$2:$H$518,0)))</f>
        <v>1</v>
      </c>
      <c r="AY197" s="1"/>
      <c r="AZ197" s="1"/>
    </row>
    <row r="198" spans="1:52" hidden="1" x14ac:dyDescent="0.3">
      <c r="A198" t="s">
        <v>2123</v>
      </c>
      <c r="B198" t="s">
        <v>27</v>
      </c>
      <c r="C198" t="s">
        <v>127</v>
      </c>
      <c r="D198" t="s">
        <v>28</v>
      </c>
      <c r="E198" t="s">
        <v>29</v>
      </c>
      <c r="F198" t="s">
        <v>152</v>
      </c>
      <c r="G198" t="s">
        <v>2124</v>
      </c>
      <c r="H198" t="s">
        <v>2125</v>
      </c>
      <c r="J198" t="s">
        <v>2126</v>
      </c>
      <c r="K198" t="s">
        <v>2101</v>
      </c>
      <c r="L198">
        <v>3100826</v>
      </c>
      <c r="M198">
        <v>47</v>
      </c>
      <c r="N198">
        <v>3104</v>
      </c>
      <c r="O198" t="s">
        <v>133</v>
      </c>
      <c r="P198">
        <v>0</v>
      </c>
      <c r="Q198">
        <v>0</v>
      </c>
      <c r="R198">
        <v>0</v>
      </c>
      <c r="S198" t="s">
        <v>134</v>
      </c>
      <c r="T198" t="s">
        <v>127</v>
      </c>
      <c r="U198" t="s">
        <v>127</v>
      </c>
      <c r="V198" s="16">
        <v>43901.041666666664</v>
      </c>
      <c r="W198" s="16">
        <v>43551.041666666664</v>
      </c>
      <c r="X198" t="s">
        <v>204</v>
      </c>
      <c r="Z198">
        <v>2008</v>
      </c>
      <c r="AA198" t="b">
        <f>NOT(ISERROR(MATCH(H198,wgs_downloaded!$H$2:$H$518,0)))</f>
        <v>1</v>
      </c>
      <c r="AY198" s="1"/>
      <c r="AZ198" s="1"/>
    </row>
    <row r="199" spans="1:52" hidden="1" x14ac:dyDescent="0.3">
      <c r="A199" t="s">
        <v>2127</v>
      </c>
      <c r="B199" t="s">
        <v>27</v>
      </c>
      <c r="C199" t="s">
        <v>127</v>
      </c>
      <c r="D199" t="s">
        <v>28</v>
      </c>
      <c r="E199" t="s">
        <v>29</v>
      </c>
      <c r="F199" t="s">
        <v>152</v>
      </c>
      <c r="G199" t="s">
        <v>2128</v>
      </c>
      <c r="H199" t="s">
        <v>2129</v>
      </c>
      <c r="J199" t="s">
        <v>2130</v>
      </c>
      <c r="K199" t="s">
        <v>2114</v>
      </c>
      <c r="L199">
        <v>2991878</v>
      </c>
      <c r="M199">
        <v>16</v>
      </c>
      <c r="N199">
        <v>2962</v>
      </c>
      <c r="O199" t="s">
        <v>133</v>
      </c>
      <c r="P199">
        <v>0</v>
      </c>
      <c r="Q199">
        <v>0</v>
      </c>
      <c r="R199">
        <v>0</v>
      </c>
      <c r="S199" t="s">
        <v>134</v>
      </c>
      <c r="T199" t="s">
        <v>127</v>
      </c>
      <c r="U199" t="s">
        <v>127</v>
      </c>
      <c r="V199" s="16">
        <v>43901.041666666664</v>
      </c>
      <c r="W199" s="16">
        <v>43551.041666666664</v>
      </c>
      <c r="X199" t="s">
        <v>135</v>
      </c>
      <c r="Y199" t="s">
        <v>146</v>
      </c>
      <c r="Z199">
        <v>2009</v>
      </c>
      <c r="AA199" t="b">
        <f>NOT(ISERROR(MATCH(H199,wgs_downloaded!$H$2:$H$518,0)))</f>
        <v>1</v>
      </c>
      <c r="AY199" s="1"/>
      <c r="AZ199" s="1"/>
    </row>
    <row r="200" spans="1:52" hidden="1" x14ac:dyDescent="0.3">
      <c r="A200" t="s">
        <v>2110</v>
      </c>
      <c r="B200" t="s">
        <v>27</v>
      </c>
      <c r="C200" t="s">
        <v>127</v>
      </c>
      <c r="D200" t="s">
        <v>28</v>
      </c>
      <c r="E200" t="s">
        <v>29</v>
      </c>
      <c r="F200" t="s">
        <v>152</v>
      </c>
      <c r="G200" t="s">
        <v>2111</v>
      </c>
      <c r="H200" t="s">
        <v>2112</v>
      </c>
      <c r="J200" t="s">
        <v>2113</v>
      </c>
      <c r="K200" t="s">
        <v>2114</v>
      </c>
      <c r="L200">
        <v>2992954</v>
      </c>
      <c r="M200">
        <v>103</v>
      </c>
      <c r="N200">
        <v>2986</v>
      </c>
      <c r="O200" t="s">
        <v>133</v>
      </c>
      <c r="P200">
        <v>0</v>
      </c>
      <c r="Q200">
        <v>0</v>
      </c>
      <c r="R200">
        <v>0</v>
      </c>
      <c r="S200" t="s">
        <v>134</v>
      </c>
      <c r="T200" t="s">
        <v>127</v>
      </c>
      <c r="U200" t="s">
        <v>127</v>
      </c>
      <c r="V200" s="16">
        <v>43901.041666666664</v>
      </c>
      <c r="W200" s="16">
        <v>43551.041666666664</v>
      </c>
      <c r="X200" t="s">
        <v>135</v>
      </c>
      <c r="Y200" t="s">
        <v>146</v>
      </c>
      <c r="Z200">
        <v>2009</v>
      </c>
      <c r="AA200" t="b">
        <f>NOT(ISERROR(MATCH(H200,wgs_downloaded!$H$2:$H$518,0)))</f>
        <v>1</v>
      </c>
      <c r="AY200" s="1"/>
      <c r="AZ200" s="1"/>
    </row>
    <row r="201" spans="1:52" hidden="1" x14ac:dyDescent="0.3">
      <c r="A201" t="s">
        <v>2370</v>
      </c>
      <c r="B201" t="s">
        <v>27</v>
      </c>
      <c r="C201" t="s">
        <v>127</v>
      </c>
      <c r="D201" t="s">
        <v>28</v>
      </c>
      <c r="E201" t="s">
        <v>29</v>
      </c>
      <c r="F201" t="s">
        <v>152</v>
      </c>
      <c r="G201" t="s">
        <v>2371</v>
      </c>
      <c r="H201" t="s">
        <v>2372</v>
      </c>
      <c r="J201" t="s">
        <v>2373</v>
      </c>
      <c r="K201" t="s">
        <v>1476</v>
      </c>
      <c r="L201">
        <v>2979490</v>
      </c>
      <c r="M201">
        <v>145</v>
      </c>
      <c r="N201">
        <v>2977</v>
      </c>
      <c r="O201" t="s">
        <v>133</v>
      </c>
      <c r="P201">
        <v>0</v>
      </c>
      <c r="Q201">
        <v>0</v>
      </c>
      <c r="R201">
        <v>0</v>
      </c>
      <c r="S201" t="s">
        <v>134</v>
      </c>
      <c r="T201" t="s">
        <v>127</v>
      </c>
      <c r="U201" t="s">
        <v>127</v>
      </c>
      <c r="V201" s="16">
        <v>43900.041666666664</v>
      </c>
      <c r="W201" s="16">
        <v>43550.041666666664</v>
      </c>
      <c r="X201" t="s">
        <v>135</v>
      </c>
      <c r="Y201" t="s">
        <v>146</v>
      </c>
      <c r="Z201">
        <v>2009</v>
      </c>
      <c r="AA201" t="b">
        <f>NOT(ISERROR(MATCH(H201,wgs_downloaded!$H$2:$H$518,0)))</f>
        <v>1</v>
      </c>
      <c r="AY201" s="1"/>
      <c r="AZ201" s="1"/>
    </row>
    <row r="202" spans="1:52" hidden="1" x14ac:dyDescent="0.3">
      <c r="A202" t="s">
        <v>2106</v>
      </c>
      <c r="B202" t="s">
        <v>27</v>
      </c>
      <c r="C202" t="s">
        <v>127</v>
      </c>
      <c r="D202" t="s">
        <v>28</v>
      </c>
      <c r="E202" t="s">
        <v>29</v>
      </c>
      <c r="F202" t="s">
        <v>152</v>
      </c>
      <c r="G202" t="s">
        <v>2107</v>
      </c>
      <c r="H202" t="s">
        <v>2108</v>
      </c>
      <c r="J202" t="s">
        <v>2109</v>
      </c>
      <c r="K202" t="s">
        <v>1476</v>
      </c>
      <c r="L202">
        <v>3016042</v>
      </c>
      <c r="M202">
        <v>56</v>
      </c>
      <c r="N202">
        <v>3001</v>
      </c>
      <c r="O202" t="s">
        <v>133</v>
      </c>
      <c r="P202">
        <v>0</v>
      </c>
      <c r="Q202">
        <v>0</v>
      </c>
      <c r="R202">
        <v>0</v>
      </c>
      <c r="S202" t="s">
        <v>134</v>
      </c>
      <c r="T202" t="s">
        <v>127</v>
      </c>
      <c r="U202" t="s">
        <v>127</v>
      </c>
      <c r="V202" s="16">
        <v>43901.041666666664</v>
      </c>
      <c r="W202" s="16">
        <v>43551.041666666664</v>
      </c>
      <c r="X202" t="s">
        <v>135</v>
      </c>
      <c r="Y202" t="s">
        <v>146</v>
      </c>
      <c r="Z202">
        <v>2009</v>
      </c>
      <c r="AA202" t="b">
        <f>NOT(ISERROR(MATCH(H202,wgs_downloaded!$H$2:$H$518,0)))</f>
        <v>1</v>
      </c>
      <c r="AY202" s="1"/>
      <c r="AZ202" s="1"/>
    </row>
    <row r="203" spans="1:52" hidden="1" x14ac:dyDescent="0.3">
      <c r="A203" t="s">
        <v>2140</v>
      </c>
      <c r="B203" t="s">
        <v>27</v>
      </c>
      <c r="C203" t="s">
        <v>127</v>
      </c>
      <c r="D203" t="s">
        <v>28</v>
      </c>
      <c r="E203" t="s">
        <v>29</v>
      </c>
      <c r="F203" t="s">
        <v>152</v>
      </c>
      <c r="G203" t="s">
        <v>2141</v>
      </c>
      <c r="H203" t="s">
        <v>2142</v>
      </c>
      <c r="J203" t="s">
        <v>2143</v>
      </c>
      <c r="K203" t="s">
        <v>1476</v>
      </c>
      <c r="L203">
        <v>3043955</v>
      </c>
      <c r="M203">
        <v>47</v>
      </c>
      <c r="N203">
        <v>3018</v>
      </c>
      <c r="O203" t="s">
        <v>133</v>
      </c>
      <c r="P203">
        <v>0</v>
      </c>
      <c r="Q203">
        <v>0</v>
      </c>
      <c r="R203">
        <v>0</v>
      </c>
      <c r="S203" t="s">
        <v>134</v>
      </c>
      <c r="T203" t="s">
        <v>127</v>
      </c>
      <c r="U203" t="s">
        <v>127</v>
      </c>
      <c r="V203" s="16">
        <v>43901.041666666664</v>
      </c>
      <c r="W203" s="16">
        <v>43551.041666666664</v>
      </c>
      <c r="X203" t="s">
        <v>135</v>
      </c>
      <c r="Y203" t="s">
        <v>146</v>
      </c>
      <c r="Z203">
        <v>2009</v>
      </c>
      <c r="AA203" t="b">
        <f>NOT(ISERROR(MATCH(H203,wgs_downloaded!$H$2:$H$518,0)))</f>
        <v>1</v>
      </c>
      <c r="AY203" s="1"/>
      <c r="AZ203" s="1"/>
    </row>
    <row r="204" spans="1:52" hidden="1" x14ac:dyDescent="0.3">
      <c r="A204" t="s">
        <v>2131</v>
      </c>
      <c r="B204" t="s">
        <v>27</v>
      </c>
      <c r="C204" t="s">
        <v>127</v>
      </c>
      <c r="D204" t="s">
        <v>28</v>
      </c>
      <c r="E204" t="s">
        <v>29</v>
      </c>
      <c r="F204" t="s">
        <v>152</v>
      </c>
      <c r="G204" t="s">
        <v>2132</v>
      </c>
      <c r="H204" t="s">
        <v>2133</v>
      </c>
      <c r="J204" t="s">
        <v>2134</v>
      </c>
      <c r="K204" t="s">
        <v>1476</v>
      </c>
      <c r="L204">
        <v>3043921</v>
      </c>
      <c r="M204">
        <v>61</v>
      </c>
      <c r="N204">
        <v>3017</v>
      </c>
      <c r="O204" t="s">
        <v>133</v>
      </c>
      <c r="P204">
        <v>0</v>
      </c>
      <c r="Q204">
        <v>0</v>
      </c>
      <c r="R204">
        <v>0</v>
      </c>
      <c r="S204" t="s">
        <v>134</v>
      </c>
      <c r="T204" t="s">
        <v>127</v>
      </c>
      <c r="U204" t="s">
        <v>127</v>
      </c>
      <c r="V204" s="16">
        <v>43901.041666666664</v>
      </c>
      <c r="W204" s="16">
        <v>43551.041666666664</v>
      </c>
      <c r="X204" t="s">
        <v>135</v>
      </c>
      <c r="Y204" t="s">
        <v>146</v>
      </c>
      <c r="Z204">
        <v>2009</v>
      </c>
      <c r="AA204" t="b">
        <f>NOT(ISERROR(MATCH(H204,wgs_downloaded!$H$2:$H$518,0)))</f>
        <v>1</v>
      </c>
      <c r="AY204" s="1"/>
      <c r="AZ204" s="1"/>
    </row>
    <row r="205" spans="1:52" hidden="1" x14ac:dyDescent="0.3">
      <c r="A205" t="s">
        <v>2144</v>
      </c>
      <c r="B205" t="s">
        <v>27</v>
      </c>
      <c r="C205" t="s">
        <v>127</v>
      </c>
      <c r="D205" t="s">
        <v>28</v>
      </c>
      <c r="E205" t="s">
        <v>29</v>
      </c>
      <c r="F205" t="s">
        <v>152</v>
      </c>
      <c r="G205" t="s">
        <v>2145</v>
      </c>
      <c r="H205" t="s">
        <v>2146</v>
      </c>
      <c r="J205" t="s">
        <v>2147</v>
      </c>
      <c r="K205" t="s">
        <v>1476</v>
      </c>
      <c r="L205">
        <v>3016321</v>
      </c>
      <c r="M205">
        <v>58</v>
      </c>
      <c r="N205">
        <v>3003</v>
      </c>
      <c r="O205" t="s">
        <v>133</v>
      </c>
      <c r="P205">
        <v>0</v>
      </c>
      <c r="Q205">
        <v>0</v>
      </c>
      <c r="R205">
        <v>0</v>
      </c>
      <c r="S205" t="s">
        <v>134</v>
      </c>
      <c r="T205" t="s">
        <v>127</v>
      </c>
      <c r="U205" t="s">
        <v>127</v>
      </c>
      <c r="V205" s="16">
        <v>43901.041666666664</v>
      </c>
      <c r="W205" s="16">
        <v>43551.041666666664</v>
      </c>
      <c r="X205" t="s">
        <v>135</v>
      </c>
      <c r="Y205" t="s">
        <v>146</v>
      </c>
      <c r="Z205">
        <v>2009</v>
      </c>
      <c r="AA205" t="b">
        <f>NOT(ISERROR(MATCH(H205,wgs_downloaded!$H$2:$H$518,0)))</f>
        <v>1</v>
      </c>
      <c r="AY205" s="1"/>
      <c r="AZ205" s="1"/>
    </row>
    <row r="206" spans="1:52" hidden="1" x14ac:dyDescent="0.3">
      <c r="A206" t="s">
        <v>2135</v>
      </c>
      <c r="B206" t="s">
        <v>27</v>
      </c>
      <c r="C206" t="s">
        <v>127</v>
      </c>
      <c r="D206" t="s">
        <v>28</v>
      </c>
      <c r="E206" t="s">
        <v>29</v>
      </c>
      <c r="F206" t="s">
        <v>152</v>
      </c>
      <c r="G206" t="s">
        <v>2136</v>
      </c>
      <c r="H206" t="s">
        <v>2137</v>
      </c>
      <c r="J206" t="s">
        <v>2138</v>
      </c>
      <c r="K206" t="s">
        <v>132</v>
      </c>
      <c r="L206">
        <v>3049749</v>
      </c>
      <c r="M206">
        <v>53</v>
      </c>
      <c r="N206">
        <v>3033</v>
      </c>
      <c r="O206" t="s">
        <v>133</v>
      </c>
      <c r="P206">
        <v>0</v>
      </c>
      <c r="Q206">
        <v>0</v>
      </c>
      <c r="R206">
        <v>0</v>
      </c>
      <c r="S206" t="s">
        <v>134</v>
      </c>
      <c r="T206" t="s">
        <v>127</v>
      </c>
      <c r="U206" t="s">
        <v>127</v>
      </c>
      <c r="V206" s="16">
        <v>43901.041666666664</v>
      </c>
      <c r="W206" s="16">
        <v>43551.041666666664</v>
      </c>
      <c r="X206" t="s">
        <v>2139</v>
      </c>
      <c r="Z206">
        <v>2009</v>
      </c>
      <c r="AA206" t="b">
        <f>NOT(ISERROR(MATCH(H206,wgs_downloaded!$H$2:$H$518,0)))</f>
        <v>1</v>
      </c>
      <c r="AY206" s="1"/>
      <c r="AZ206" s="1"/>
    </row>
    <row r="207" spans="1:52" hidden="1" x14ac:dyDescent="0.3">
      <c r="A207" t="s">
        <v>2300</v>
      </c>
      <c r="B207" t="s">
        <v>27</v>
      </c>
      <c r="C207" t="s">
        <v>127</v>
      </c>
      <c r="D207" t="s">
        <v>28</v>
      </c>
      <c r="E207" t="s">
        <v>29</v>
      </c>
      <c r="F207" t="s">
        <v>152</v>
      </c>
      <c r="G207" t="s">
        <v>2301</v>
      </c>
      <c r="H207" t="s">
        <v>2302</v>
      </c>
      <c r="J207" t="s">
        <v>2303</v>
      </c>
      <c r="K207" t="s">
        <v>2286</v>
      </c>
      <c r="L207">
        <v>3079939</v>
      </c>
      <c r="M207">
        <v>37</v>
      </c>
      <c r="N207">
        <v>3042</v>
      </c>
      <c r="O207" t="s">
        <v>133</v>
      </c>
      <c r="P207">
        <v>0</v>
      </c>
      <c r="Q207">
        <v>0</v>
      </c>
      <c r="R207">
        <v>0</v>
      </c>
      <c r="S207" t="s">
        <v>134</v>
      </c>
      <c r="T207" t="s">
        <v>127</v>
      </c>
      <c r="U207" t="s">
        <v>127</v>
      </c>
      <c r="V207" s="16">
        <v>43901.041666666664</v>
      </c>
      <c r="W207" s="16">
        <v>43551.041666666664</v>
      </c>
      <c r="X207" t="s">
        <v>135</v>
      </c>
      <c r="Y207" t="s">
        <v>190</v>
      </c>
      <c r="Z207">
        <v>2009</v>
      </c>
      <c r="AA207" t="b">
        <f>NOT(ISERROR(MATCH(H207,wgs_downloaded!$H$2:$H$518,0)))</f>
        <v>1</v>
      </c>
      <c r="AY207" s="1"/>
      <c r="AZ207" s="1"/>
    </row>
    <row r="208" spans="1:52" hidden="1" x14ac:dyDescent="0.3">
      <c r="A208" t="s">
        <v>2308</v>
      </c>
      <c r="B208" t="s">
        <v>27</v>
      </c>
      <c r="C208" t="s">
        <v>127</v>
      </c>
      <c r="D208" t="s">
        <v>28</v>
      </c>
      <c r="E208" t="s">
        <v>29</v>
      </c>
      <c r="F208" t="s">
        <v>152</v>
      </c>
      <c r="G208" t="s">
        <v>2309</v>
      </c>
      <c r="H208" t="s">
        <v>2310</v>
      </c>
      <c r="J208" t="s">
        <v>2311</v>
      </c>
      <c r="K208" t="s">
        <v>2286</v>
      </c>
      <c r="L208">
        <v>3046981</v>
      </c>
      <c r="M208">
        <v>68</v>
      </c>
      <c r="N208">
        <v>3023</v>
      </c>
      <c r="O208" t="s">
        <v>133</v>
      </c>
      <c r="P208">
        <v>0</v>
      </c>
      <c r="Q208">
        <v>0</v>
      </c>
      <c r="R208">
        <v>0</v>
      </c>
      <c r="S208" t="s">
        <v>134</v>
      </c>
      <c r="T208" t="s">
        <v>127</v>
      </c>
      <c r="U208" t="s">
        <v>127</v>
      </c>
      <c r="V208" s="16">
        <v>43901.041666666664</v>
      </c>
      <c r="W208" s="16">
        <v>43551.041666666664</v>
      </c>
      <c r="X208" t="s">
        <v>135</v>
      </c>
      <c r="Y208" t="s">
        <v>190</v>
      </c>
      <c r="Z208">
        <v>2009</v>
      </c>
      <c r="AA208" t="b">
        <f>NOT(ISERROR(MATCH(H208,wgs_downloaded!$H$2:$H$518,0)))</f>
        <v>1</v>
      </c>
      <c r="AY208" s="1"/>
      <c r="AZ208" s="1"/>
    </row>
    <row r="209" spans="1:52" hidden="1" x14ac:dyDescent="0.3">
      <c r="A209" t="s">
        <v>2312</v>
      </c>
      <c r="B209" t="s">
        <v>27</v>
      </c>
      <c r="C209" t="s">
        <v>127</v>
      </c>
      <c r="D209" t="s">
        <v>28</v>
      </c>
      <c r="E209" t="s">
        <v>29</v>
      </c>
      <c r="F209" t="s">
        <v>152</v>
      </c>
      <c r="G209" t="s">
        <v>2313</v>
      </c>
      <c r="H209" t="s">
        <v>2314</v>
      </c>
      <c r="J209" t="s">
        <v>2315</v>
      </c>
      <c r="K209" t="s">
        <v>2286</v>
      </c>
      <c r="L209">
        <v>2988839</v>
      </c>
      <c r="M209">
        <v>117</v>
      </c>
      <c r="N209">
        <v>2984</v>
      </c>
      <c r="O209" t="s">
        <v>133</v>
      </c>
      <c r="P209">
        <v>0</v>
      </c>
      <c r="Q209">
        <v>0</v>
      </c>
      <c r="R209">
        <v>0</v>
      </c>
      <c r="S209" t="s">
        <v>134</v>
      </c>
      <c r="T209" t="s">
        <v>127</v>
      </c>
      <c r="U209" t="s">
        <v>127</v>
      </c>
      <c r="V209" s="16">
        <v>43901.041666666664</v>
      </c>
      <c r="W209" s="16">
        <v>43551.041666666664</v>
      </c>
      <c r="X209" t="s">
        <v>135</v>
      </c>
      <c r="Y209" t="s">
        <v>190</v>
      </c>
      <c r="Z209">
        <v>2009</v>
      </c>
      <c r="AA209" t="b">
        <f>NOT(ISERROR(MATCH(H209,wgs_downloaded!$H$2:$H$518,0)))</f>
        <v>1</v>
      </c>
      <c r="AY209" s="1"/>
      <c r="AZ209" s="1"/>
    </row>
    <row r="210" spans="1:52" hidden="1" x14ac:dyDescent="0.3">
      <c r="A210" t="s">
        <v>2304</v>
      </c>
      <c r="B210" t="s">
        <v>27</v>
      </c>
      <c r="C210" t="s">
        <v>127</v>
      </c>
      <c r="D210" t="s">
        <v>28</v>
      </c>
      <c r="E210" t="s">
        <v>29</v>
      </c>
      <c r="F210" t="s">
        <v>152</v>
      </c>
      <c r="G210" t="s">
        <v>2305</v>
      </c>
      <c r="H210" t="s">
        <v>2306</v>
      </c>
      <c r="J210" t="s">
        <v>2307</v>
      </c>
      <c r="K210" t="s">
        <v>2286</v>
      </c>
      <c r="L210">
        <v>3024969</v>
      </c>
      <c r="M210">
        <v>36</v>
      </c>
      <c r="N210">
        <v>2995</v>
      </c>
      <c r="O210" t="s">
        <v>133</v>
      </c>
      <c r="P210">
        <v>0</v>
      </c>
      <c r="Q210">
        <v>0</v>
      </c>
      <c r="R210">
        <v>0</v>
      </c>
      <c r="S210" t="s">
        <v>134</v>
      </c>
      <c r="T210" t="s">
        <v>127</v>
      </c>
      <c r="U210" t="s">
        <v>127</v>
      </c>
      <c r="V210" s="16">
        <v>43901.041666666664</v>
      </c>
      <c r="W210" s="16">
        <v>43551.041666666664</v>
      </c>
      <c r="X210" t="s">
        <v>135</v>
      </c>
      <c r="Y210" t="s">
        <v>190</v>
      </c>
      <c r="Z210">
        <v>2009</v>
      </c>
      <c r="AA210" t="b">
        <f>NOT(ISERROR(MATCH(H210,wgs_downloaded!$H$2:$H$518,0)))</f>
        <v>1</v>
      </c>
      <c r="AY210" s="1"/>
      <c r="AZ210" s="1"/>
    </row>
    <row r="211" spans="1:52" hidden="1" x14ac:dyDescent="0.3">
      <c r="A211" t="s">
        <v>2148</v>
      </c>
      <c r="B211" t="s">
        <v>27</v>
      </c>
      <c r="C211" t="s">
        <v>127</v>
      </c>
      <c r="D211" t="s">
        <v>28</v>
      </c>
      <c r="E211" t="s">
        <v>29</v>
      </c>
      <c r="F211" t="s">
        <v>152</v>
      </c>
      <c r="G211" t="s">
        <v>2149</v>
      </c>
      <c r="H211" t="s">
        <v>2150</v>
      </c>
      <c r="J211" t="s">
        <v>2151</v>
      </c>
      <c r="K211" t="s">
        <v>2152</v>
      </c>
      <c r="L211">
        <v>3059351</v>
      </c>
      <c r="M211">
        <v>25</v>
      </c>
      <c r="N211">
        <v>3021</v>
      </c>
      <c r="O211" t="s">
        <v>133</v>
      </c>
      <c r="P211">
        <v>0</v>
      </c>
      <c r="Q211">
        <v>0</v>
      </c>
      <c r="R211">
        <v>0</v>
      </c>
      <c r="S211" t="s">
        <v>134</v>
      </c>
      <c r="T211" t="s">
        <v>127</v>
      </c>
      <c r="U211" t="s">
        <v>127</v>
      </c>
      <c r="V211" s="16">
        <v>43551.041666666664</v>
      </c>
      <c r="W211" s="16">
        <v>43551.041666666664</v>
      </c>
      <c r="X211" t="s">
        <v>135</v>
      </c>
      <c r="Y211" t="s">
        <v>376</v>
      </c>
      <c r="Z211">
        <v>2008</v>
      </c>
      <c r="AA211" t="b">
        <f>NOT(ISERROR(MATCH(H211,wgs_downloaded!$H$2:$H$518,0)))</f>
        <v>1</v>
      </c>
      <c r="AY211" s="1"/>
      <c r="AZ211" s="1"/>
    </row>
    <row r="212" spans="1:52" hidden="1" x14ac:dyDescent="0.3">
      <c r="A212" t="s">
        <v>2153</v>
      </c>
      <c r="B212" t="s">
        <v>27</v>
      </c>
      <c r="C212" t="s">
        <v>127</v>
      </c>
      <c r="D212" t="s">
        <v>28</v>
      </c>
      <c r="E212" t="s">
        <v>29</v>
      </c>
      <c r="F212" t="s">
        <v>152</v>
      </c>
      <c r="G212" t="s">
        <v>2154</v>
      </c>
      <c r="H212" t="s">
        <v>2155</v>
      </c>
      <c r="J212" t="s">
        <v>2156</v>
      </c>
      <c r="K212" t="s">
        <v>1603</v>
      </c>
      <c r="L212">
        <v>2960748</v>
      </c>
      <c r="M212">
        <v>27</v>
      </c>
      <c r="N212">
        <v>2906</v>
      </c>
      <c r="O212" t="s">
        <v>133</v>
      </c>
      <c r="P212">
        <v>0</v>
      </c>
      <c r="Q212">
        <v>0</v>
      </c>
      <c r="R212">
        <v>0</v>
      </c>
      <c r="S212" t="s">
        <v>134</v>
      </c>
      <c r="T212" t="s">
        <v>127</v>
      </c>
      <c r="U212" t="s">
        <v>127</v>
      </c>
      <c r="V212" s="16">
        <v>43901.041666666664</v>
      </c>
      <c r="W212" s="16">
        <v>43551.041666666664</v>
      </c>
      <c r="X212" t="s">
        <v>135</v>
      </c>
      <c r="Z212">
        <v>2011</v>
      </c>
      <c r="AA212" t="b">
        <f>NOT(ISERROR(MATCH(H212,wgs_downloaded!$H$2:$H$518,0)))</f>
        <v>1</v>
      </c>
      <c r="AY212" s="1"/>
      <c r="AZ212" s="1"/>
    </row>
    <row r="213" spans="1:52" hidden="1" x14ac:dyDescent="0.3">
      <c r="A213" t="s">
        <v>2374</v>
      </c>
      <c r="B213" t="s">
        <v>27</v>
      </c>
      <c r="C213" t="s">
        <v>127</v>
      </c>
      <c r="D213" t="s">
        <v>28</v>
      </c>
      <c r="E213" t="s">
        <v>29</v>
      </c>
      <c r="F213" t="s">
        <v>152</v>
      </c>
      <c r="G213" t="s">
        <v>2375</v>
      </c>
      <c r="H213" t="s">
        <v>2376</v>
      </c>
      <c r="J213" t="s">
        <v>2377</v>
      </c>
      <c r="K213" t="s">
        <v>1603</v>
      </c>
      <c r="L213">
        <v>2948972</v>
      </c>
      <c r="M213">
        <v>18</v>
      </c>
      <c r="N213">
        <v>2901</v>
      </c>
      <c r="O213" t="s">
        <v>133</v>
      </c>
      <c r="P213">
        <v>0</v>
      </c>
      <c r="Q213">
        <v>0</v>
      </c>
      <c r="R213">
        <v>0</v>
      </c>
      <c r="S213" t="s">
        <v>134</v>
      </c>
      <c r="T213" t="s">
        <v>127</v>
      </c>
      <c r="U213" t="s">
        <v>127</v>
      </c>
      <c r="V213" s="16">
        <v>43900.041666666664</v>
      </c>
      <c r="W213" s="16">
        <v>43550.041666666664</v>
      </c>
      <c r="X213" t="s">
        <v>135</v>
      </c>
      <c r="Z213">
        <v>2011</v>
      </c>
      <c r="AA213" t="b">
        <f>NOT(ISERROR(MATCH(H213,wgs_downloaded!$H$2:$H$518,0)))</f>
        <v>1</v>
      </c>
      <c r="AY213" s="1"/>
      <c r="AZ213" s="1"/>
    </row>
    <row r="214" spans="1:52" hidden="1" x14ac:dyDescent="0.3">
      <c r="A214" t="s">
        <v>2432</v>
      </c>
      <c r="B214" t="s">
        <v>27</v>
      </c>
      <c r="C214" t="s">
        <v>127</v>
      </c>
      <c r="D214" t="s">
        <v>28</v>
      </c>
      <c r="E214" t="s">
        <v>29</v>
      </c>
      <c r="F214" t="s">
        <v>152</v>
      </c>
      <c r="G214" t="s">
        <v>2433</v>
      </c>
      <c r="H214" t="s">
        <v>2434</v>
      </c>
      <c r="J214" t="s">
        <v>2435</v>
      </c>
      <c r="K214" t="s">
        <v>1603</v>
      </c>
      <c r="L214">
        <v>3013060</v>
      </c>
      <c r="M214">
        <v>33</v>
      </c>
      <c r="N214">
        <v>2958</v>
      </c>
      <c r="O214" t="s">
        <v>133</v>
      </c>
      <c r="P214">
        <v>0</v>
      </c>
      <c r="Q214">
        <v>0</v>
      </c>
      <c r="R214">
        <v>0</v>
      </c>
      <c r="S214" t="s">
        <v>134</v>
      </c>
      <c r="T214" t="s">
        <v>127</v>
      </c>
      <c r="U214" t="s">
        <v>127</v>
      </c>
      <c r="V214" s="16">
        <v>43900.041666666664</v>
      </c>
      <c r="W214" s="16">
        <v>43550.041666666664</v>
      </c>
      <c r="X214" t="s">
        <v>135</v>
      </c>
      <c r="Z214">
        <v>2011</v>
      </c>
      <c r="AA214" t="b">
        <f>NOT(ISERROR(MATCH(H214,wgs_downloaded!$H$2:$H$518,0)))</f>
        <v>1</v>
      </c>
      <c r="AY214" s="1"/>
      <c r="AZ214" s="1"/>
    </row>
    <row r="215" spans="1:52" hidden="1" x14ac:dyDescent="0.3">
      <c r="A215" t="s">
        <v>2436</v>
      </c>
      <c r="B215" t="s">
        <v>27</v>
      </c>
      <c r="C215" t="s">
        <v>127</v>
      </c>
      <c r="D215" t="s">
        <v>28</v>
      </c>
      <c r="E215" t="s">
        <v>29</v>
      </c>
      <c r="F215" t="s">
        <v>152</v>
      </c>
      <c r="G215" t="s">
        <v>2437</v>
      </c>
      <c r="H215" t="s">
        <v>2434</v>
      </c>
      <c r="J215" t="s">
        <v>2438</v>
      </c>
      <c r="K215" t="s">
        <v>2439</v>
      </c>
      <c r="L215">
        <v>2995437</v>
      </c>
      <c r="M215">
        <v>45</v>
      </c>
      <c r="N215">
        <v>2976</v>
      </c>
      <c r="O215" t="s">
        <v>133</v>
      </c>
      <c r="P215">
        <v>0</v>
      </c>
      <c r="Q215">
        <v>0</v>
      </c>
      <c r="R215">
        <v>0</v>
      </c>
      <c r="S215" t="s">
        <v>134</v>
      </c>
      <c r="T215" t="s">
        <v>127</v>
      </c>
      <c r="U215" t="s">
        <v>127</v>
      </c>
      <c r="V215" s="16">
        <v>43900.041666666664</v>
      </c>
      <c r="W215" s="16">
        <v>43550.041666666664</v>
      </c>
      <c r="X215" t="s">
        <v>1444</v>
      </c>
      <c r="Z215">
        <v>2004</v>
      </c>
      <c r="AA215" t="b">
        <f>NOT(ISERROR(MATCH(H215,wgs_downloaded!$H$2:$H$518,0)))</f>
        <v>1</v>
      </c>
      <c r="AY215" s="1"/>
      <c r="AZ215" s="1"/>
    </row>
    <row r="216" spans="1:52" hidden="1" x14ac:dyDescent="0.3">
      <c r="A216" t="s">
        <v>2157</v>
      </c>
      <c r="B216" t="s">
        <v>27</v>
      </c>
      <c r="C216" t="s">
        <v>127</v>
      </c>
      <c r="D216" t="s">
        <v>28</v>
      </c>
      <c r="E216" t="s">
        <v>29</v>
      </c>
      <c r="F216" t="s">
        <v>152</v>
      </c>
      <c r="G216" t="s">
        <v>2158</v>
      </c>
      <c r="H216" t="s">
        <v>2159</v>
      </c>
      <c r="J216" t="s">
        <v>2160</v>
      </c>
      <c r="K216" t="s">
        <v>1603</v>
      </c>
      <c r="L216">
        <v>2934050</v>
      </c>
      <c r="M216">
        <v>19</v>
      </c>
      <c r="N216">
        <v>2884</v>
      </c>
      <c r="O216" t="s">
        <v>133</v>
      </c>
      <c r="P216">
        <v>0</v>
      </c>
      <c r="Q216">
        <v>0</v>
      </c>
      <c r="R216">
        <v>0</v>
      </c>
      <c r="S216" t="s">
        <v>134</v>
      </c>
      <c r="T216" t="s">
        <v>127</v>
      </c>
      <c r="U216" t="s">
        <v>127</v>
      </c>
      <c r="V216" s="16">
        <v>43901.041666666664</v>
      </c>
      <c r="W216" s="16">
        <v>43551.041666666664</v>
      </c>
      <c r="X216" t="s">
        <v>135</v>
      </c>
      <c r="Z216">
        <v>2011</v>
      </c>
      <c r="AA216" t="b">
        <f>NOT(ISERROR(MATCH(H216,wgs_downloaded!$H$2:$H$518,0)))</f>
        <v>1</v>
      </c>
      <c r="AY216" s="1"/>
      <c r="AZ216" s="1"/>
    </row>
    <row r="217" spans="1:52" hidden="1" x14ac:dyDescent="0.3">
      <c r="A217" t="s">
        <v>2851</v>
      </c>
      <c r="B217" t="s">
        <v>27</v>
      </c>
      <c r="C217" t="s">
        <v>127</v>
      </c>
      <c r="D217" t="s">
        <v>28</v>
      </c>
      <c r="E217" t="s">
        <v>29</v>
      </c>
      <c r="F217" t="s">
        <v>2581</v>
      </c>
      <c r="G217" s="11" t="s">
        <v>2852</v>
      </c>
      <c r="H217" t="s">
        <v>2853</v>
      </c>
      <c r="I217" s="11"/>
      <c r="J217" t="s">
        <v>2854</v>
      </c>
      <c r="K217" t="s">
        <v>132</v>
      </c>
      <c r="L217">
        <v>0</v>
      </c>
      <c r="M217">
        <v>0</v>
      </c>
      <c r="N217">
        <v>0</v>
      </c>
      <c r="O217" t="s">
        <v>134</v>
      </c>
      <c r="P217">
        <v>0</v>
      </c>
      <c r="Q217">
        <v>0</v>
      </c>
      <c r="R217">
        <v>0</v>
      </c>
      <c r="S217" t="s">
        <v>134</v>
      </c>
      <c r="T217" t="s">
        <v>2855</v>
      </c>
      <c r="U217" t="s">
        <v>127</v>
      </c>
      <c r="V217" s="16">
        <v>44027.083333333336</v>
      </c>
      <c r="W217" s="16">
        <v>43024.083333333336</v>
      </c>
      <c r="X217" t="s">
        <v>204</v>
      </c>
      <c r="Z217">
        <v>2003</v>
      </c>
      <c r="AA217" t="b">
        <f>NOT(ISERROR(MATCH(H217,wgs_downloaded!$H$2:$H$518,0)))</f>
        <v>1</v>
      </c>
      <c r="AY217" s="1"/>
      <c r="AZ217" s="1"/>
    </row>
    <row r="218" spans="1:52" hidden="1" x14ac:dyDescent="0.3">
      <c r="A218" t="s">
        <v>3003</v>
      </c>
      <c r="B218" t="s">
        <v>27</v>
      </c>
      <c r="C218" t="s">
        <v>127</v>
      </c>
      <c r="D218" t="s">
        <v>28</v>
      </c>
      <c r="E218" t="s">
        <v>29</v>
      </c>
      <c r="F218" t="s">
        <v>2581</v>
      </c>
      <c r="G218" s="11" t="s">
        <v>3004</v>
      </c>
      <c r="H218" t="s">
        <v>3005</v>
      </c>
      <c r="I218" s="11"/>
      <c r="J218" t="s">
        <v>3006</v>
      </c>
      <c r="K218" t="s">
        <v>132</v>
      </c>
      <c r="L218">
        <v>0</v>
      </c>
      <c r="M218">
        <v>0</v>
      </c>
      <c r="N218">
        <v>0</v>
      </c>
      <c r="O218" t="s">
        <v>134</v>
      </c>
      <c r="P218">
        <v>0</v>
      </c>
      <c r="Q218">
        <v>0</v>
      </c>
      <c r="R218">
        <v>0</v>
      </c>
      <c r="S218" t="s">
        <v>134</v>
      </c>
      <c r="T218" t="s">
        <v>3007</v>
      </c>
      <c r="U218" t="s">
        <v>127</v>
      </c>
      <c r="V218" s="16">
        <v>43982.083333333336</v>
      </c>
      <c r="W218" s="16">
        <v>43015.083333333336</v>
      </c>
      <c r="X218" t="s">
        <v>204</v>
      </c>
      <c r="Z218">
        <v>2011</v>
      </c>
      <c r="AA218" t="b">
        <f>NOT(ISERROR(MATCH(H218,wgs_downloaded!$H$2:$H$518,0)))</f>
        <v>1</v>
      </c>
      <c r="AY218" s="1"/>
      <c r="AZ218" s="1"/>
    </row>
    <row r="219" spans="1:52" hidden="1" x14ac:dyDescent="0.3">
      <c r="A219" t="s">
        <v>2821</v>
      </c>
      <c r="B219" t="s">
        <v>27</v>
      </c>
      <c r="C219" t="s">
        <v>127</v>
      </c>
      <c r="D219" t="s">
        <v>28</v>
      </c>
      <c r="E219" t="s">
        <v>29</v>
      </c>
      <c r="F219" t="s">
        <v>2581</v>
      </c>
      <c r="G219" s="11" t="s">
        <v>2822</v>
      </c>
      <c r="H219" t="s">
        <v>2823</v>
      </c>
      <c r="I219" s="11"/>
      <c r="J219" t="s">
        <v>2824</v>
      </c>
      <c r="K219" t="s">
        <v>132</v>
      </c>
      <c r="L219">
        <v>0</v>
      </c>
      <c r="M219">
        <v>0</v>
      </c>
      <c r="N219">
        <v>0</v>
      </c>
      <c r="O219" t="s">
        <v>134</v>
      </c>
      <c r="P219">
        <v>0</v>
      </c>
      <c r="Q219">
        <v>0</v>
      </c>
      <c r="R219">
        <v>0</v>
      </c>
      <c r="S219" t="s">
        <v>134</v>
      </c>
      <c r="T219" t="s">
        <v>2825</v>
      </c>
      <c r="U219" t="s">
        <v>127</v>
      </c>
      <c r="V219" s="16">
        <v>43982.083333333336</v>
      </c>
      <c r="W219" s="16">
        <v>43024.083333333336</v>
      </c>
      <c r="X219" t="s">
        <v>204</v>
      </c>
      <c r="Z219">
        <v>2011</v>
      </c>
      <c r="AA219" t="b">
        <f>NOT(ISERROR(MATCH(H219,wgs_downloaded!$H$2:$H$518,0)))</f>
        <v>1</v>
      </c>
      <c r="AY219" s="1"/>
      <c r="AZ219" s="1"/>
    </row>
    <row r="220" spans="1:52" hidden="1" x14ac:dyDescent="0.3">
      <c r="A220" t="s">
        <v>2816</v>
      </c>
      <c r="B220" t="s">
        <v>27</v>
      </c>
      <c r="C220" t="s">
        <v>127</v>
      </c>
      <c r="D220" t="s">
        <v>28</v>
      </c>
      <c r="E220" t="s">
        <v>29</v>
      </c>
      <c r="F220" t="s">
        <v>2581</v>
      </c>
      <c r="G220" s="11" t="s">
        <v>2817</v>
      </c>
      <c r="H220" t="s">
        <v>2818</v>
      </c>
      <c r="I220" s="11"/>
      <c r="J220" t="s">
        <v>2819</v>
      </c>
      <c r="K220" t="s">
        <v>132</v>
      </c>
      <c r="L220">
        <v>0</v>
      </c>
      <c r="M220">
        <v>0</v>
      </c>
      <c r="N220">
        <v>0</v>
      </c>
      <c r="O220" t="s">
        <v>134</v>
      </c>
      <c r="P220">
        <v>0</v>
      </c>
      <c r="Q220">
        <v>0</v>
      </c>
      <c r="R220">
        <v>0</v>
      </c>
      <c r="S220" t="s">
        <v>134</v>
      </c>
      <c r="T220" t="s">
        <v>2820</v>
      </c>
      <c r="U220" t="s">
        <v>127</v>
      </c>
      <c r="V220" s="16">
        <v>43982.083333333336</v>
      </c>
      <c r="W220" s="16">
        <v>43024.083333333336</v>
      </c>
      <c r="X220" t="s">
        <v>204</v>
      </c>
      <c r="Z220">
        <v>2011</v>
      </c>
      <c r="AA220" t="b">
        <f>NOT(ISERROR(MATCH(H220,wgs_downloaded!$H$2:$H$518,0)))</f>
        <v>1</v>
      </c>
      <c r="AY220" s="1"/>
      <c r="AZ220" s="1"/>
    </row>
    <row r="221" spans="1:52" hidden="1" x14ac:dyDescent="0.3">
      <c r="A221" t="s">
        <v>2811</v>
      </c>
      <c r="B221" t="s">
        <v>27</v>
      </c>
      <c r="C221" t="s">
        <v>127</v>
      </c>
      <c r="D221" t="s">
        <v>28</v>
      </c>
      <c r="E221" t="s">
        <v>29</v>
      </c>
      <c r="F221" t="s">
        <v>2581</v>
      </c>
      <c r="G221" s="11" t="s">
        <v>2812</v>
      </c>
      <c r="H221" t="s">
        <v>2813</v>
      </c>
      <c r="I221" s="11"/>
      <c r="J221" t="s">
        <v>2814</v>
      </c>
      <c r="K221" t="s">
        <v>429</v>
      </c>
      <c r="L221">
        <v>0</v>
      </c>
      <c r="M221">
        <v>0</v>
      </c>
      <c r="N221">
        <v>0</v>
      </c>
      <c r="O221" t="s">
        <v>134</v>
      </c>
      <c r="P221">
        <v>0</v>
      </c>
      <c r="Q221">
        <v>0</v>
      </c>
      <c r="R221">
        <v>0</v>
      </c>
      <c r="S221" t="s">
        <v>134</v>
      </c>
      <c r="T221" t="s">
        <v>2815</v>
      </c>
      <c r="U221" t="s">
        <v>127</v>
      </c>
      <c r="V221" s="16">
        <v>44251.041666666664</v>
      </c>
      <c r="W221" s="16">
        <v>43024.083333333336</v>
      </c>
      <c r="X221" t="s">
        <v>204</v>
      </c>
      <c r="Z221">
        <v>2011</v>
      </c>
      <c r="AA221" t="b">
        <f>NOT(ISERROR(MATCH(H221,wgs_downloaded!$H$2:$H$518,0)))</f>
        <v>1</v>
      </c>
      <c r="AY221" s="1"/>
      <c r="AZ221" s="1"/>
    </row>
    <row r="222" spans="1:52" hidden="1" x14ac:dyDescent="0.3">
      <c r="A222" t="s">
        <v>2806</v>
      </c>
      <c r="B222" t="s">
        <v>27</v>
      </c>
      <c r="C222" t="s">
        <v>127</v>
      </c>
      <c r="D222" t="s">
        <v>28</v>
      </c>
      <c r="E222" t="s">
        <v>29</v>
      </c>
      <c r="F222" t="s">
        <v>2581</v>
      </c>
      <c r="G222" s="11" t="s">
        <v>2807</v>
      </c>
      <c r="H222" t="s">
        <v>2808</v>
      </c>
      <c r="I222" s="11"/>
      <c r="J222" t="s">
        <v>2809</v>
      </c>
      <c r="K222" t="s">
        <v>429</v>
      </c>
      <c r="L222">
        <v>0</v>
      </c>
      <c r="M222">
        <v>0</v>
      </c>
      <c r="N222">
        <v>0</v>
      </c>
      <c r="O222" t="s">
        <v>134</v>
      </c>
      <c r="P222">
        <v>0</v>
      </c>
      <c r="Q222">
        <v>0</v>
      </c>
      <c r="R222">
        <v>0</v>
      </c>
      <c r="S222" t="s">
        <v>134</v>
      </c>
      <c r="T222" t="s">
        <v>2810</v>
      </c>
      <c r="U222" t="s">
        <v>127</v>
      </c>
      <c r="V222" s="16">
        <v>44251.041666666664</v>
      </c>
      <c r="W222" s="16">
        <v>43024.083333333336</v>
      </c>
      <c r="X222" t="s">
        <v>204</v>
      </c>
      <c r="Z222">
        <v>2011</v>
      </c>
      <c r="AA222" t="b">
        <f>NOT(ISERROR(MATCH(H222,wgs_downloaded!$H$2:$H$518,0)))</f>
        <v>1</v>
      </c>
      <c r="AY222" s="1"/>
      <c r="AZ222" s="1"/>
    </row>
    <row r="223" spans="1:52" hidden="1" x14ac:dyDescent="0.3">
      <c r="A223" t="s">
        <v>2801</v>
      </c>
      <c r="B223" t="s">
        <v>27</v>
      </c>
      <c r="C223" t="s">
        <v>127</v>
      </c>
      <c r="D223" t="s">
        <v>28</v>
      </c>
      <c r="E223" t="s">
        <v>29</v>
      </c>
      <c r="F223" t="s">
        <v>2581</v>
      </c>
      <c r="G223" s="11" t="s">
        <v>2802</v>
      </c>
      <c r="H223" t="s">
        <v>2803</v>
      </c>
      <c r="I223" s="11"/>
      <c r="J223" t="s">
        <v>2804</v>
      </c>
      <c r="K223" t="s">
        <v>132</v>
      </c>
      <c r="L223">
        <v>0</v>
      </c>
      <c r="M223">
        <v>0</v>
      </c>
      <c r="N223">
        <v>0</v>
      </c>
      <c r="O223" t="s">
        <v>134</v>
      </c>
      <c r="P223">
        <v>0</v>
      </c>
      <c r="Q223">
        <v>0</v>
      </c>
      <c r="R223">
        <v>0</v>
      </c>
      <c r="S223" t="s">
        <v>134</v>
      </c>
      <c r="T223" t="s">
        <v>2805</v>
      </c>
      <c r="U223" t="s">
        <v>127</v>
      </c>
      <c r="V223" s="16">
        <v>43982.083333333336</v>
      </c>
      <c r="W223" s="16">
        <v>43024.083333333336</v>
      </c>
      <c r="X223" t="s">
        <v>204</v>
      </c>
      <c r="Z223">
        <v>2011</v>
      </c>
      <c r="AA223" t="b">
        <f>NOT(ISERROR(MATCH(H223,wgs_downloaded!$H$2:$H$518,0)))</f>
        <v>1</v>
      </c>
      <c r="AY223" s="1"/>
      <c r="AZ223" s="1"/>
    </row>
    <row r="224" spans="1:52" hidden="1" x14ac:dyDescent="0.3">
      <c r="A224" t="s">
        <v>2795</v>
      </c>
      <c r="B224" t="s">
        <v>27</v>
      </c>
      <c r="C224" t="s">
        <v>127</v>
      </c>
      <c r="D224" t="s">
        <v>28</v>
      </c>
      <c r="E224" t="s">
        <v>29</v>
      </c>
      <c r="F224" t="s">
        <v>2581</v>
      </c>
      <c r="G224" s="11" t="s">
        <v>2796</v>
      </c>
      <c r="H224" t="s">
        <v>2797</v>
      </c>
      <c r="I224" s="11"/>
      <c r="J224" t="s">
        <v>2798</v>
      </c>
      <c r="K224" t="s">
        <v>2799</v>
      </c>
      <c r="L224">
        <v>0</v>
      </c>
      <c r="M224">
        <v>0</v>
      </c>
      <c r="N224">
        <v>0</v>
      </c>
      <c r="O224" t="s">
        <v>134</v>
      </c>
      <c r="P224">
        <v>0</v>
      </c>
      <c r="Q224">
        <v>0</v>
      </c>
      <c r="R224">
        <v>0</v>
      </c>
      <c r="S224" t="s">
        <v>134</v>
      </c>
      <c r="T224" t="s">
        <v>2800</v>
      </c>
      <c r="U224" t="s">
        <v>127</v>
      </c>
      <c r="V224" s="16">
        <v>44251.041666666664</v>
      </c>
      <c r="W224" s="16">
        <v>43024.083333333336</v>
      </c>
      <c r="X224" t="s">
        <v>204</v>
      </c>
      <c r="Z224">
        <v>2011</v>
      </c>
      <c r="AA224" t="b">
        <f>NOT(ISERROR(MATCH(H224,wgs_downloaded!$H$2:$H$518,0)))</f>
        <v>1</v>
      </c>
      <c r="AY224" s="1"/>
      <c r="AZ224" s="1"/>
    </row>
    <row r="225" spans="1:52" hidden="1" x14ac:dyDescent="0.3">
      <c r="A225" t="s">
        <v>883</v>
      </c>
      <c r="B225" t="s">
        <v>27</v>
      </c>
      <c r="C225" t="s">
        <v>127</v>
      </c>
      <c r="D225" t="s">
        <v>28</v>
      </c>
      <c r="E225" t="s">
        <v>29</v>
      </c>
      <c r="F225" t="s">
        <v>152</v>
      </c>
      <c r="G225" t="s">
        <v>884</v>
      </c>
      <c r="H225" t="s">
        <v>885</v>
      </c>
      <c r="J225" t="s">
        <v>886</v>
      </c>
      <c r="K225" t="s">
        <v>887</v>
      </c>
      <c r="L225">
        <v>2970984</v>
      </c>
      <c r="M225">
        <v>20</v>
      </c>
      <c r="N225">
        <v>2907</v>
      </c>
      <c r="O225" t="s">
        <v>133</v>
      </c>
      <c r="P225">
        <v>0</v>
      </c>
      <c r="Q225">
        <v>0</v>
      </c>
      <c r="R225">
        <v>0</v>
      </c>
      <c r="S225" t="s">
        <v>134</v>
      </c>
      <c r="T225" t="s">
        <v>127</v>
      </c>
      <c r="U225" t="s">
        <v>127</v>
      </c>
      <c r="V225" s="16">
        <v>43560.083333333336</v>
      </c>
      <c r="W225" s="16">
        <v>43560.083333333336</v>
      </c>
      <c r="X225" t="s">
        <v>135</v>
      </c>
      <c r="Y225" t="s">
        <v>376</v>
      </c>
      <c r="Z225">
        <v>2007</v>
      </c>
      <c r="AA225" t="b">
        <f>NOT(ISERROR(MATCH(H225,wgs_downloaded!$H$2:$H$518,0)))</f>
        <v>1</v>
      </c>
      <c r="AY225" s="1"/>
      <c r="AZ225" s="1"/>
    </row>
    <row r="226" spans="1:52" hidden="1" x14ac:dyDescent="0.3">
      <c r="A226" t="s">
        <v>2876</v>
      </c>
      <c r="B226" t="s">
        <v>27</v>
      </c>
      <c r="C226" t="s">
        <v>127</v>
      </c>
      <c r="D226" t="s">
        <v>28</v>
      </c>
      <c r="E226" t="s">
        <v>29</v>
      </c>
      <c r="F226" t="s">
        <v>2581</v>
      </c>
      <c r="G226" s="11" t="s">
        <v>2877</v>
      </c>
      <c r="H226" t="s">
        <v>2878</v>
      </c>
      <c r="I226" s="11"/>
      <c r="J226" t="s">
        <v>2879</v>
      </c>
      <c r="K226" t="s">
        <v>132</v>
      </c>
      <c r="L226">
        <v>0</v>
      </c>
      <c r="M226">
        <v>0</v>
      </c>
      <c r="N226">
        <v>0</v>
      </c>
      <c r="O226" t="s">
        <v>134</v>
      </c>
      <c r="P226">
        <v>0</v>
      </c>
      <c r="Q226">
        <v>0</v>
      </c>
      <c r="R226">
        <v>0</v>
      </c>
      <c r="S226" t="s">
        <v>134</v>
      </c>
      <c r="T226" t="s">
        <v>2880</v>
      </c>
      <c r="U226" t="s">
        <v>127</v>
      </c>
      <c r="V226" s="16">
        <v>43982.083333333336</v>
      </c>
      <c r="W226" s="16">
        <v>43024.083333333336</v>
      </c>
      <c r="X226" t="s">
        <v>204</v>
      </c>
      <c r="Z226">
        <v>2012</v>
      </c>
      <c r="AA226" t="b">
        <f>NOT(ISERROR(MATCH(H226,wgs_downloaded!$H$2:$H$518,0)))</f>
        <v>1</v>
      </c>
      <c r="AY226" s="1"/>
      <c r="AZ226" s="1"/>
    </row>
    <row r="227" spans="1:52" hidden="1" x14ac:dyDescent="0.3">
      <c r="A227" t="s">
        <v>2871</v>
      </c>
      <c r="B227" t="s">
        <v>27</v>
      </c>
      <c r="C227" t="s">
        <v>127</v>
      </c>
      <c r="D227" t="s">
        <v>28</v>
      </c>
      <c r="E227" t="s">
        <v>29</v>
      </c>
      <c r="F227" t="s">
        <v>2581</v>
      </c>
      <c r="G227" s="11" t="s">
        <v>2872</v>
      </c>
      <c r="H227" t="s">
        <v>2873</v>
      </c>
      <c r="I227" s="11"/>
      <c r="J227" t="s">
        <v>2874</v>
      </c>
      <c r="K227" t="s">
        <v>132</v>
      </c>
      <c r="L227">
        <v>0</v>
      </c>
      <c r="M227">
        <v>0</v>
      </c>
      <c r="N227">
        <v>0</v>
      </c>
      <c r="O227" t="s">
        <v>134</v>
      </c>
      <c r="P227">
        <v>0</v>
      </c>
      <c r="Q227">
        <v>0</v>
      </c>
      <c r="R227">
        <v>0</v>
      </c>
      <c r="S227" t="s">
        <v>134</v>
      </c>
      <c r="T227" t="s">
        <v>2875</v>
      </c>
      <c r="U227" t="s">
        <v>127</v>
      </c>
      <c r="V227" s="16">
        <v>43982.083333333336</v>
      </c>
      <c r="W227" s="16">
        <v>43024.083333333336</v>
      </c>
      <c r="X227" t="s">
        <v>204</v>
      </c>
      <c r="Z227">
        <v>2012</v>
      </c>
      <c r="AA227" t="b">
        <f>NOT(ISERROR(MATCH(H227,wgs_downloaded!$H$2:$H$518,0)))</f>
        <v>1</v>
      </c>
      <c r="AY227" s="1"/>
      <c r="AZ227" s="1"/>
    </row>
    <row r="228" spans="1:52" hidden="1" x14ac:dyDescent="0.3">
      <c r="A228" t="s">
        <v>2866</v>
      </c>
      <c r="B228" t="s">
        <v>27</v>
      </c>
      <c r="C228" t="s">
        <v>127</v>
      </c>
      <c r="D228" t="s">
        <v>28</v>
      </c>
      <c r="E228" t="s">
        <v>29</v>
      </c>
      <c r="F228" t="s">
        <v>2581</v>
      </c>
      <c r="G228" s="11" t="s">
        <v>2867</v>
      </c>
      <c r="H228" t="s">
        <v>2868</v>
      </c>
      <c r="I228" s="11"/>
      <c r="J228" t="s">
        <v>2869</v>
      </c>
      <c r="K228" t="s">
        <v>132</v>
      </c>
      <c r="L228">
        <v>0</v>
      </c>
      <c r="M228">
        <v>0</v>
      </c>
      <c r="N228">
        <v>0</v>
      </c>
      <c r="O228" t="s">
        <v>134</v>
      </c>
      <c r="P228">
        <v>0</v>
      </c>
      <c r="Q228">
        <v>0</v>
      </c>
      <c r="R228">
        <v>0</v>
      </c>
      <c r="S228" t="s">
        <v>134</v>
      </c>
      <c r="T228" t="s">
        <v>2870</v>
      </c>
      <c r="U228" t="s">
        <v>127</v>
      </c>
      <c r="V228" s="16">
        <v>43982.083333333336</v>
      </c>
      <c r="W228" s="16">
        <v>43024.083333333336</v>
      </c>
      <c r="X228" t="s">
        <v>204</v>
      </c>
      <c r="Z228">
        <v>2013</v>
      </c>
      <c r="AA228" t="b">
        <f>NOT(ISERROR(MATCH(H228,wgs_downloaded!$H$2:$H$518,0)))</f>
        <v>1</v>
      </c>
      <c r="AY228" s="1"/>
      <c r="AZ228" s="1"/>
    </row>
    <row r="229" spans="1:52" hidden="1" x14ac:dyDescent="0.3">
      <c r="A229" t="s">
        <v>2861</v>
      </c>
      <c r="B229" t="s">
        <v>27</v>
      </c>
      <c r="C229" t="s">
        <v>127</v>
      </c>
      <c r="D229" t="s">
        <v>28</v>
      </c>
      <c r="E229" t="s">
        <v>29</v>
      </c>
      <c r="F229" t="s">
        <v>2581</v>
      </c>
      <c r="G229" s="11" t="s">
        <v>2862</v>
      </c>
      <c r="H229" t="s">
        <v>2863</v>
      </c>
      <c r="I229" s="11"/>
      <c r="J229" t="s">
        <v>2864</v>
      </c>
      <c r="K229" t="s">
        <v>132</v>
      </c>
      <c r="L229">
        <v>0</v>
      </c>
      <c r="M229">
        <v>0</v>
      </c>
      <c r="N229">
        <v>0</v>
      </c>
      <c r="O229" t="s">
        <v>134</v>
      </c>
      <c r="P229">
        <v>0</v>
      </c>
      <c r="Q229">
        <v>0</v>
      </c>
      <c r="R229">
        <v>0</v>
      </c>
      <c r="S229" t="s">
        <v>134</v>
      </c>
      <c r="T229" t="s">
        <v>2865</v>
      </c>
      <c r="U229" t="s">
        <v>127</v>
      </c>
      <c r="V229" s="16">
        <v>43982.083333333336</v>
      </c>
      <c r="W229" s="16">
        <v>43024.083333333336</v>
      </c>
      <c r="X229" t="s">
        <v>204</v>
      </c>
      <c r="Z229">
        <v>2013</v>
      </c>
      <c r="AA229" t="b">
        <f>NOT(ISERROR(MATCH(H229,wgs_downloaded!$H$2:$H$518,0)))</f>
        <v>1</v>
      </c>
      <c r="AY229" s="1"/>
      <c r="AZ229" s="1"/>
    </row>
    <row r="230" spans="1:52" hidden="1" x14ac:dyDescent="0.3">
      <c r="A230" t="s">
        <v>2856</v>
      </c>
      <c r="B230" t="s">
        <v>27</v>
      </c>
      <c r="C230" t="s">
        <v>127</v>
      </c>
      <c r="D230" t="s">
        <v>28</v>
      </c>
      <c r="E230" t="s">
        <v>29</v>
      </c>
      <c r="F230" t="s">
        <v>2581</v>
      </c>
      <c r="G230" s="11" t="s">
        <v>2857</v>
      </c>
      <c r="H230" t="s">
        <v>2858</v>
      </c>
      <c r="I230" s="11"/>
      <c r="J230" t="s">
        <v>2859</v>
      </c>
      <c r="K230" t="s">
        <v>132</v>
      </c>
      <c r="L230">
        <v>0</v>
      </c>
      <c r="M230">
        <v>0</v>
      </c>
      <c r="N230">
        <v>0</v>
      </c>
      <c r="O230" t="s">
        <v>134</v>
      </c>
      <c r="P230">
        <v>0</v>
      </c>
      <c r="Q230">
        <v>0</v>
      </c>
      <c r="R230">
        <v>0</v>
      </c>
      <c r="S230" t="s">
        <v>134</v>
      </c>
      <c r="T230" t="s">
        <v>2860</v>
      </c>
      <c r="U230" t="s">
        <v>127</v>
      </c>
      <c r="V230" s="16">
        <v>43982.083333333336</v>
      </c>
      <c r="W230" s="16">
        <v>43024.083333333336</v>
      </c>
      <c r="X230" t="s">
        <v>204</v>
      </c>
      <c r="Z230">
        <v>2014</v>
      </c>
      <c r="AA230" t="b">
        <f>NOT(ISERROR(MATCH(H230,wgs_downloaded!$H$2:$H$518,0)))</f>
        <v>1</v>
      </c>
      <c r="AY230" s="1"/>
      <c r="AZ230" s="1"/>
    </row>
    <row r="231" spans="1:52" hidden="1" x14ac:dyDescent="0.3">
      <c r="A231" t="s">
        <v>2846</v>
      </c>
      <c r="B231" t="s">
        <v>27</v>
      </c>
      <c r="C231" t="s">
        <v>127</v>
      </c>
      <c r="D231" t="s">
        <v>28</v>
      </c>
      <c r="E231" t="s">
        <v>29</v>
      </c>
      <c r="F231" t="s">
        <v>2581</v>
      </c>
      <c r="G231" s="11" t="s">
        <v>2847</v>
      </c>
      <c r="H231" t="s">
        <v>2848</v>
      </c>
      <c r="I231" s="11"/>
      <c r="J231" t="s">
        <v>2849</v>
      </c>
      <c r="K231" t="s">
        <v>132</v>
      </c>
      <c r="L231">
        <v>0</v>
      </c>
      <c r="M231">
        <v>0</v>
      </c>
      <c r="N231">
        <v>0</v>
      </c>
      <c r="O231" t="s">
        <v>134</v>
      </c>
      <c r="P231">
        <v>0</v>
      </c>
      <c r="Q231">
        <v>0</v>
      </c>
      <c r="R231">
        <v>0</v>
      </c>
      <c r="S231" t="s">
        <v>134</v>
      </c>
      <c r="T231" t="s">
        <v>2850</v>
      </c>
      <c r="U231" t="s">
        <v>127</v>
      </c>
      <c r="V231" s="16">
        <v>43982.083333333336</v>
      </c>
      <c r="W231" s="16">
        <v>43024.083333333336</v>
      </c>
      <c r="X231" t="s">
        <v>204</v>
      </c>
      <c r="Z231">
        <v>2014</v>
      </c>
      <c r="AA231" t="b">
        <f>NOT(ISERROR(MATCH(H231,wgs_downloaded!$H$2:$H$518,0)))</f>
        <v>1</v>
      </c>
      <c r="AY231" s="1"/>
      <c r="AZ231" s="1"/>
    </row>
    <row r="232" spans="1:52" hidden="1" x14ac:dyDescent="0.3">
      <c r="A232" t="s">
        <v>2841</v>
      </c>
      <c r="B232" t="s">
        <v>27</v>
      </c>
      <c r="C232" t="s">
        <v>127</v>
      </c>
      <c r="D232" t="s">
        <v>28</v>
      </c>
      <c r="E232" t="s">
        <v>29</v>
      </c>
      <c r="F232" t="s">
        <v>2581</v>
      </c>
      <c r="G232" s="11" t="s">
        <v>2842</v>
      </c>
      <c r="H232" t="s">
        <v>2843</v>
      </c>
      <c r="I232" s="11"/>
      <c r="J232" t="s">
        <v>2844</v>
      </c>
      <c r="K232" t="s">
        <v>132</v>
      </c>
      <c r="L232">
        <v>0</v>
      </c>
      <c r="M232">
        <v>0</v>
      </c>
      <c r="N232">
        <v>0</v>
      </c>
      <c r="O232" t="s">
        <v>134</v>
      </c>
      <c r="P232">
        <v>0</v>
      </c>
      <c r="Q232">
        <v>0</v>
      </c>
      <c r="R232">
        <v>0</v>
      </c>
      <c r="S232" t="s">
        <v>134</v>
      </c>
      <c r="T232" t="s">
        <v>2845</v>
      </c>
      <c r="U232" t="s">
        <v>127</v>
      </c>
      <c r="V232" s="16">
        <v>43982.083333333336</v>
      </c>
      <c r="W232" s="16">
        <v>43024.083333333336</v>
      </c>
      <c r="X232" t="s">
        <v>204</v>
      </c>
      <c r="Z232">
        <v>2012</v>
      </c>
      <c r="AA232" t="b">
        <f>NOT(ISERROR(MATCH(H232,wgs_downloaded!$H$2:$H$518,0)))</f>
        <v>1</v>
      </c>
      <c r="AY232" s="1"/>
      <c r="AZ232" s="1"/>
    </row>
    <row r="233" spans="1:52" hidden="1" x14ac:dyDescent="0.3">
      <c r="A233" t="s">
        <v>2836</v>
      </c>
      <c r="B233" t="s">
        <v>27</v>
      </c>
      <c r="C233" t="s">
        <v>127</v>
      </c>
      <c r="D233" t="s">
        <v>28</v>
      </c>
      <c r="E233" t="s">
        <v>29</v>
      </c>
      <c r="F233" t="s">
        <v>2581</v>
      </c>
      <c r="G233" s="11" t="s">
        <v>2837</v>
      </c>
      <c r="H233" t="s">
        <v>2838</v>
      </c>
      <c r="I233" s="11"/>
      <c r="J233" t="s">
        <v>2839</v>
      </c>
      <c r="K233" t="s">
        <v>132</v>
      </c>
      <c r="L233">
        <v>0</v>
      </c>
      <c r="M233">
        <v>0</v>
      </c>
      <c r="N233">
        <v>0</v>
      </c>
      <c r="O233" t="s">
        <v>134</v>
      </c>
      <c r="P233">
        <v>0</v>
      </c>
      <c r="Q233">
        <v>0</v>
      </c>
      <c r="R233">
        <v>0</v>
      </c>
      <c r="S233" t="s">
        <v>134</v>
      </c>
      <c r="T233" t="s">
        <v>2840</v>
      </c>
      <c r="U233" t="s">
        <v>127</v>
      </c>
      <c r="V233" s="16">
        <v>43982.083333333336</v>
      </c>
      <c r="W233" s="16">
        <v>43024.083333333336</v>
      </c>
      <c r="X233" t="s">
        <v>204</v>
      </c>
      <c r="Z233">
        <v>2011</v>
      </c>
      <c r="AA233" t="b">
        <f>NOT(ISERROR(MATCH(H233,wgs_downloaded!$H$2:$H$518,0)))</f>
        <v>1</v>
      </c>
      <c r="AY233" s="1"/>
      <c r="AZ233" s="1"/>
    </row>
    <row r="234" spans="1:52" hidden="1" x14ac:dyDescent="0.3">
      <c r="A234" t="s">
        <v>2831</v>
      </c>
      <c r="B234" t="s">
        <v>27</v>
      </c>
      <c r="C234" t="s">
        <v>127</v>
      </c>
      <c r="D234" t="s">
        <v>28</v>
      </c>
      <c r="E234" t="s">
        <v>29</v>
      </c>
      <c r="F234" t="s">
        <v>2581</v>
      </c>
      <c r="G234" s="11" t="s">
        <v>2832</v>
      </c>
      <c r="H234" t="s">
        <v>2833</v>
      </c>
      <c r="I234" s="11"/>
      <c r="J234" t="s">
        <v>2834</v>
      </c>
      <c r="K234" t="s">
        <v>132</v>
      </c>
      <c r="L234">
        <v>0</v>
      </c>
      <c r="M234">
        <v>0</v>
      </c>
      <c r="N234">
        <v>0</v>
      </c>
      <c r="O234" t="s">
        <v>134</v>
      </c>
      <c r="P234">
        <v>0</v>
      </c>
      <c r="Q234">
        <v>0</v>
      </c>
      <c r="R234">
        <v>0</v>
      </c>
      <c r="S234" t="s">
        <v>134</v>
      </c>
      <c r="T234" t="s">
        <v>2835</v>
      </c>
      <c r="U234" t="s">
        <v>127</v>
      </c>
      <c r="V234" s="16">
        <v>43982.083333333336</v>
      </c>
      <c r="W234" s="16">
        <v>43024.083333333336</v>
      </c>
      <c r="X234" t="s">
        <v>204</v>
      </c>
      <c r="Z234">
        <v>2011</v>
      </c>
      <c r="AA234" t="b">
        <f>NOT(ISERROR(MATCH(H234,wgs_downloaded!$H$2:$H$518,0)))</f>
        <v>1</v>
      </c>
      <c r="AY234" s="1"/>
      <c r="AZ234" s="1"/>
    </row>
    <row r="235" spans="1:52" hidden="1" x14ac:dyDescent="0.3">
      <c r="A235" t="s">
        <v>3013</v>
      </c>
      <c r="B235" t="s">
        <v>27</v>
      </c>
      <c r="C235" t="s">
        <v>127</v>
      </c>
      <c r="D235" t="s">
        <v>28</v>
      </c>
      <c r="E235" t="s">
        <v>29</v>
      </c>
      <c r="F235" t="s">
        <v>2581</v>
      </c>
      <c r="G235" s="11" t="s">
        <v>3014</v>
      </c>
      <c r="H235" t="s">
        <v>3015</v>
      </c>
      <c r="I235" s="11"/>
      <c r="J235" t="s">
        <v>3016</v>
      </c>
      <c r="K235" t="s">
        <v>132</v>
      </c>
      <c r="L235">
        <v>0</v>
      </c>
      <c r="M235">
        <v>0</v>
      </c>
      <c r="N235">
        <v>0</v>
      </c>
      <c r="O235" t="s">
        <v>134</v>
      </c>
      <c r="P235">
        <v>0</v>
      </c>
      <c r="Q235">
        <v>0</v>
      </c>
      <c r="R235">
        <v>0</v>
      </c>
      <c r="S235" t="s">
        <v>134</v>
      </c>
      <c r="T235" t="s">
        <v>3017</v>
      </c>
      <c r="U235" t="s">
        <v>127</v>
      </c>
      <c r="V235" s="16">
        <v>43982.083333333336</v>
      </c>
      <c r="W235" s="16">
        <v>43015.083333333336</v>
      </c>
      <c r="X235" t="s">
        <v>204</v>
      </c>
      <c r="Z235">
        <v>2011</v>
      </c>
      <c r="AA235" t="b">
        <f>NOT(ISERROR(MATCH(H235,wgs_downloaded!$H$2:$H$518,0)))</f>
        <v>1</v>
      </c>
      <c r="AY235" s="1"/>
      <c r="AZ235" s="1"/>
    </row>
    <row r="236" spans="1:52" hidden="1" x14ac:dyDescent="0.3">
      <c r="A236" t="s">
        <v>2826</v>
      </c>
      <c r="B236" t="s">
        <v>27</v>
      </c>
      <c r="C236" t="s">
        <v>127</v>
      </c>
      <c r="D236" t="s">
        <v>28</v>
      </c>
      <c r="E236" t="s">
        <v>29</v>
      </c>
      <c r="F236" t="s">
        <v>2581</v>
      </c>
      <c r="G236" s="11" t="s">
        <v>2827</v>
      </c>
      <c r="H236" t="s">
        <v>2828</v>
      </c>
      <c r="I236" s="11"/>
      <c r="J236" t="s">
        <v>2829</v>
      </c>
      <c r="K236" t="s">
        <v>132</v>
      </c>
      <c r="L236">
        <v>0</v>
      </c>
      <c r="M236">
        <v>0</v>
      </c>
      <c r="N236">
        <v>0</v>
      </c>
      <c r="O236" t="s">
        <v>134</v>
      </c>
      <c r="P236">
        <v>0</v>
      </c>
      <c r="Q236">
        <v>0</v>
      </c>
      <c r="R236">
        <v>0</v>
      </c>
      <c r="S236" t="s">
        <v>134</v>
      </c>
      <c r="T236" t="s">
        <v>2830</v>
      </c>
      <c r="U236" t="s">
        <v>127</v>
      </c>
      <c r="V236" s="16">
        <v>43982.083333333336</v>
      </c>
      <c r="W236" s="16">
        <v>43024.083333333336</v>
      </c>
      <c r="X236" t="s">
        <v>204</v>
      </c>
      <c r="Z236">
        <v>2011</v>
      </c>
      <c r="AA236" t="b">
        <f>NOT(ISERROR(MATCH(H236,wgs_downloaded!$H$2:$H$518,0)))</f>
        <v>1</v>
      </c>
      <c r="AY236" s="1"/>
      <c r="AZ236" s="1"/>
    </row>
    <row r="237" spans="1:52" hidden="1" x14ac:dyDescent="0.3">
      <c r="A237" t="s">
        <v>3008</v>
      </c>
      <c r="B237" t="s">
        <v>27</v>
      </c>
      <c r="C237" t="s">
        <v>127</v>
      </c>
      <c r="D237" t="s">
        <v>28</v>
      </c>
      <c r="E237" t="s">
        <v>29</v>
      </c>
      <c r="F237" t="s">
        <v>2581</v>
      </c>
      <c r="G237" s="11" t="s">
        <v>3009</v>
      </c>
      <c r="H237" t="s">
        <v>3010</v>
      </c>
      <c r="I237" s="11"/>
      <c r="J237" t="s">
        <v>3011</v>
      </c>
      <c r="K237" t="s">
        <v>132</v>
      </c>
      <c r="L237">
        <v>0</v>
      </c>
      <c r="M237">
        <v>0</v>
      </c>
      <c r="N237">
        <v>0</v>
      </c>
      <c r="O237" t="s">
        <v>134</v>
      </c>
      <c r="P237">
        <v>0</v>
      </c>
      <c r="Q237">
        <v>0</v>
      </c>
      <c r="R237">
        <v>0</v>
      </c>
      <c r="S237" t="s">
        <v>134</v>
      </c>
      <c r="T237" t="s">
        <v>3012</v>
      </c>
      <c r="U237" t="s">
        <v>127</v>
      </c>
      <c r="V237" s="16">
        <v>43982.083333333336</v>
      </c>
      <c r="W237" s="16">
        <v>43015.083333333336</v>
      </c>
      <c r="X237" t="s">
        <v>204</v>
      </c>
      <c r="Z237">
        <v>2011</v>
      </c>
      <c r="AA237" t="b">
        <f>NOT(ISERROR(MATCH(H237,wgs_downloaded!$H$2:$H$518,0)))</f>
        <v>1</v>
      </c>
      <c r="AY237" s="1"/>
      <c r="AZ237" s="1"/>
    </row>
    <row r="238" spans="1:52" hidden="1" x14ac:dyDescent="0.3">
      <c r="A238" t="s">
        <v>2161</v>
      </c>
      <c r="B238" t="s">
        <v>27</v>
      </c>
      <c r="C238" t="s">
        <v>127</v>
      </c>
      <c r="D238" t="s">
        <v>28</v>
      </c>
      <c r="E238" t="s">
        <v>29</v>
      </c>
      <c r="F238" t="s">
        <v>152</v>
      </c>
      <c r="G238" t="s">
        <v>2162</v>
      </c>
      <c r="H238" t="s">
        <v>2163</v>
      </c>
      <c r="J238" t="s">
        <v>2164</v>
      </c>
      <c r="K238" t="s">
        <v>2165</v>
      </c>
      <c r="L238">
        <v>3119125</v>
      </c>
      <c r="M238">
        <v>19</v>
      </c>
      <c r="N238">
        <v>3072</v>
      </c>
      <c r="O238" t="s">
        <v>133</v>
      </c>
      <c r="P238">
        <v>0</v>
      </c>
      <c r="Q238">
        <v>0</v>
      </c>
      <c r="R238">
        <v>0</v>
      </c>
      <c r="S238" t="s">
        <v>134</v>
      </c>
      <c r="T238" t="s">
        <v>127</v>
      </c>
      <c r="U238" t="s">
        <v>127</v>
      </c>
      <c r="V238" s="16">
        <v>43901.041666666664</v>
      </c>
      <c r="W238" s="16">
        <v>43551.041666666664</v>
      </c>
      <c r="X238" t="s">
        <v>135</v>
      </c>
      <c r="Y238" t="s">
        <v>157</v>
      </c>
      <c r="Z238">
        <v>2011</v>
      </c>
      <c r="AA238" t="b">
        <f>NOT(ISERROR(MATCH(H238,wgs_downloaded!$H$2:$H$518,0)))</f>
        <v>1</v>
      </c>
      <c r="AY238" s="1"/>
      <c r="AZ238" s="1"/>
    </row>
    <row r="239" spans="1:52" hidden="1" x14ac:dyDescent="0.3">
      <c r="A239" t="s">
        <v>2907</v>
      </c>
      <c r="B239" t="s">
        <v>27</v>
      </c>
      <c r="C239" t="s">
        <v>127</v>
      </c>
      <c r="D239" t="s">
        <v>28</v>
      </c>
      <c r="E239" t="s">
        <v>29</v>
      </c>
      <c r="F239" t="s">
        <v>2581</v>
      </c>
      <c r="G239" s="11" t="s">
        <v>2908</v>
      </c>
      <c r="H239" t="s">
        <v>2909</v>
      </c>
      <c r="I239" s="11"/>
      <c r="J239" t="s">
        <v>2910</v>
      </c>
      <c r="K239" t="s">
        <v>132</v>
      </c>
      <c r="L239">
        <v>0</v>
      </c>
      <c r="M239">
        <v>0</v>
      </c>
      <c r="N239">
        <v>0</v>
      </c>
      <c r="O239" t="s">
        <v>134</v>
      </c>
      <c r="P239">
        <v>0</v>
      </c>
      <c r="Q239">
        <v>0</v>
      </c>
      <c r="R239">
        <v>0</v>
      </c>
      <c r="S239" t="s">
        <v>134</v>
      </c>
      <c r="T239" t="s">
        <v>2911</v>
      </c>
      <c r="U239" t="s">
        <v>127</v>
      </c>
      <c r="V239" s="16">
        <v>44027.083333333336</v>
      </c>
      <c r="W239" s="16">
        <v>43022.083333333336</v>
      </c>
      <c r="X239" t="s">
        <v>204</v>
      </c>
      <c r="Z239">
        <v>2004</v>
      </c>
      <c r="AA239" t="b">
        <f>NOT(ISERROR(MATCH(H239,wgs_downloaded!$H$2:$H$518,0)))</f>
        <v>1</v>
      </c>
      <c r="AY239" s="1"/>
      <c r="AZ239" s="1"/>
    </row>
    <row r="240" spans="1:52" hidden="1" x14ac:dyDescent="0.3">
      <c r="A240" t="s">
        <v>2912</v>
      </c>
      <c r="B240" t="s">
        <v>27</v>
      </c>
      <c r="C240" t="s">
        <v>127</v>
      </c>
      <c r="D240" t="s">
        <v>28</v>
      </c>
      <c r="E240" t="s">
        <v>29</v>
      </c>
      <c r="F240" t="s">
        <v>2581</v>
      </c>
      <c r="G240" s="11" t="s">
        <v>2913</v>
      </c>
      <c r="H240" t="s">
        <v>2914</v>
      </c>
      <c r="I240" s="11"/>
      <c r="J240" t="s">
        <v>2915</v>
      </c>
      <c r="K240" t="s">
        <v>132</v>
      </c>
      <c r="L240">
        <v>0</v>
      </c>
      <c r="M240">
        <v>0</v>
      </c>
      <c r="N240">
        <v>0</v>
      </c>
      <c r="O240" t="s">
        <v>134</v>
      </c>
      <c r="P240">
        <v>0</v>
      </c>
      <c r="Q240">
        <v>0</v>
      </c>
      <c r="R240">
        <v>0</v>
      </c>
      <c r="S240" t="s">
        <v>134</v>
      </c>
      <c r="T240" t="s">
        <v>2916</v>
      </c>
      <c r="U240" t="s">
        <v>127</v>
      </c>
      <c r="V240" s="16">
        <v>44027.083333333336</v>
      </c>
      <c r="W240" s="16">
        <v>43022.083333333336</v>
      </c>
      <c r="X240" t="s">
        <v>204</v>
      </c>
      <c r="Z240">
        <v>2003</v>
      </c>
      <c r="AA240" t="b">
        <f>NOT(ISERROR(MATCH(H240,wgs_downloaded!$H$2:$H$518,0)))</f>
        <v>1</v>
      </c>
      <c r="AY240" s="1"/>
      <c r="AZ240" s="1"/>
    </row>
    <row r="241" spans="1:52" hidden="1" x14ac:dyDescent="0.3">
      <c r="A241" t="s">
        <v>2917</v>
      </c>
      <c r="B241" t="s">
        <v>27</v>
      </c>
      <c r="C241" t="s">
        <v>127</v>
      </c>
      <c r="D241" t="s">
        <v>28</v>
      </c>
      <c r="E241" t="s">
        <v>29</v>
      </c>
      <c r="F241" t="s">
        <v>2581</v>
      </c>
      <c r="G241" s="11" t="s">
        <v>2918</v>
      </c>
      <c r="H241" t="s">
        <v>2919</v>
      </c>
      <c r="I241" s="11"/>
      <c r="J241" t="s">
        <v>2920</v>
      </c>
      <c r="K241" t="s">
        <v>2787</v>
      </c>
      <c r="L241">
        <v>0</v>
      </c>
      <c r="M241">
        <v>0</v>
      </c>
      <c r="N241">
        <v>0</v>
      </c>
      <c r="O241" t="s">
        <v>134</v>
      </c>
      <c r="P241">
        <v>0</v>
      </c>
      <c r="Q241">
        <v>0</v>
      </c>
      <c r="R241">
        <v>0</v>
      </c>
      <c r="S241" t="s">
        <v>134</v>
      </c>
      <c r="T241" t="s">
        <v>2921</v>
      </c>
      <c r="U241" t="s">
        <v>127</v>
      </c>
      <c r="V241" s="16">
        <v>44027.083333333336</v>
      </c>
      <c r="W241" s="16">
        <v>43022.083333333336</v>
      </c>
      <c r="X241" t="s">
        <v>204</v>
      </c>
      <c r="Z241">
        <v>2003</v>
      </c>
      <c r="AA241" t="b">
        <f>NOT(ISERROR(MATCH(H241,wgs_downloaded!$H$2:$H$518,0)))</f>
        <v>1</v>
      </c>
      <c r="AY241" s="1"/>
      <c r="AZ241" s="1"/>
    </row>
    <row r="242" spans="1:52" hidden="1" x14ac:dyDescent="0.3">
      <c r="A242" t="s">
        <v>2666</v>
      </c>
      <c r="B242" t="s">
        <v>27</v>
      </c>
      <c r="C242" t="s">
        <v>127</v>
      </c>
      <c r="D242" t="s">
        <v>28</v>
      </c>
      <c r="E242" t="s">
        <v>29</v>
      </c>
      <c r="F242" t="s">
        <v>2581</v>
      </c>
      <c r="G242" t="s">
        <v>2667</v>
      </c>
      <c r="H242" t="s">
        <v>2668</v>
      </c>
      <c r="J242" t="s">
        <v>2669</v>
      </c>
      <c r="K242" t="s">
        <v>132</v>
      </c>
      <c r="L242">
        <v>0</v>
      </c>
      <c r="M242">
        <v>0</v>
      </c>
      <c r="N242">
        <v>0</v>
      </c>
      <c r="O242" t="s">
        <v>134</v>
      </c>
      <c r="P242">
        <v>0</v>
      </c>
      <c r="Q242">
        <v>0</v>
      </c>
      <c r="R242">
        <v>0</v>
      </c>
      <c r="S242" t="s">
        <v>134</v>
      </c>
      <c r="T242" t="s">
        <v>2670</v>
      </c>
      <c r="U242" t="s">
        <v>127</v>
      </c>
      <c r="V242" s="16">
        <v>44250.041666666664</v>
      </c>
      <c r="W242" s="16">
        <v>43377.083333333336</v>
      </c>
      <c r="X242" t="s">
        <v>467</v>
      </c>
      <c r="Z242">
        <v>2009</v>
      </c>
      <c r="AA242" t="b">
        <f>NOT(ISERROR(MATCH(H242,wgs_downloaded!$H$2:$H$518,0)))</f>
        <v>1</v>
      </c>
      <c r="AY242" s="1"/>
      <c r="AZ242" s="1"/>
    </row>
    <row r="243" spans="1:52" hidden="1" x14ac:dyDescent="0.3">
      <c r="A243" t="s">
        <v>2316</v>
      </c>
      <c r="B243" t="s">
        <v>27</v>
      </c>
      <c r="C243" t="s">
        <v>127</v>
      </c>
      <c r="D243" t="s">
        <v>28</v>
      </c>
      <c r="E243" t="s">
        <v>29</v>
      </c>
      <c r="F243" t="s">
        <v>152</v>
      </c>
      <c r="G243" t="s">
        <v>2317</v>
      </c>
      <c r="H243" t="s">
        <v>2318</v>
      </c>
      <c r="J243" t="s">
        <v>2319</v>
      </c>
      <c r="K243" t="s">
        <v>2286</v>
      </c>
      <c r="L243">
        <v>2929888</v>
      </c>
      <c r="M243">
        <v>14</v>
      </c>
      <c r="N243">
        <v>2886</v>
      </c>
      <c r="O243" t="s">
        <v>133</v>
      </c>
      <c r="P243">
        <v>0</v>
      </c>
      <c r="Q243">
        <v>0</v>
      </c>
      <c r="R243">
        <v>0</v>
      </c>
      <c r="S243" t="s">
        <v>134</v>
      </c>
      <c r="T243" t="s">
        <v>127</v>
      </c>
      <c r="U243" t="s">
        <v>127</v>
      </c>
      <c r="V243" s="16">
        <v>43901.041666666664</v>
      </c>
      <c r="W243" s="16">
        <v>43551.041666666664</v>
      </c>
      <c r="X243" t="s">
        <v>135</v>
      </c>
      <c r="Y243" t="s">
        <v>478</v>
      </c>
      <c r="Z243">
        <v>2009</v>
      </c>
      <c r="AA243" t="b">
        <f>NOT(ISERROR(MATCH(H243,wgs_downloaded!$H$2:$H$518,0)))</f>
        <v>1</v>
      </c>
      <c r="AY243" s="1"/>
      <c r="AZ243" s="1"/>
    </row>
    <row r="244" spans="1:52" hidden="1" x14ac:dyDescent="0.3">
      <c r="A244" t="s">
        <v>2576</v>
      </c>
      <c r="B244" t="s">
        <v>27</v>
      </c>
      <c r="C244" t="s">
        <v>127</v>
      </c>
      <c r="D244" t="s">
        <v>28</v>
      </c>
      <c r="E244" t="s">
        <v>29</v>
      </c>
      <c r="F244" t="s">
        <v>152</v>
      </c>
      <c r="G244" t="s">
        <v>2577</v>
      </c>
      <c r="H244" t="s">
        <v>2578</v>
      </c>
      <c r="J244" t="s">
        <v>2579</v>
      </c>
      <c r="K244" t="s">
        <v>2286</v>
      </c>
      <c r="L244">
        <v>2908244</v>
      </c>
      <c r="M244">
        <v>14</v>
      </c>
      <c r="N244">
        <v>2863</v>
      </c>
      <c r="O244" t="s">
        <v>133</v>
      </c>
      <c r="P244">
        <v>0</v>
      </c>
      <c r="Q244">
        <v>0</v>
      </c>
      <c r="R244">
        <v>0</v>
      </c>
      <c r="S244" t="s">
        <v>134</v>
      </c>
      <c r="T244" t="s">
        <v>127</v>
      </c>
      <c r="U244" s="1" t="s">
        <v>127</v>
      </c>
      <c r="V244" s="16">
        <v>43906.041666666664</v>
      </c>
      <c r="W244" s="16">
        <v>43440.041666666664</v>
      </c>
      <c r="X244" t="s">
        <v>135</v>
      </c>
      <c r="Y244" t="s">
        <v>478</v>
      </c>
      <c r="Z244">
        <v>2009</v>
      </c>
      <c r="AA244" t="b">
        <f>NOT(ISERROR(MATCH(H244,wgs_downloaded!$H$2:$H$518,0)))</f>
        <v>1</v>
      </c>
      <c r="AY244" s="1"/>
      <c r="AZ244" s="1"/>
    </row>
    <row r="245" spans="1:52" hidden="1" x14ac:dyDescent="0.3">
      <c r="A245" t="s">
        <v>2182</v>
      </c>
      <c r="B245" t="s">
        <v>27</v>
      </c>
      <c r="C245" t="s">
        <v>127</v>
      </c>
      <c r="D245" t="s">
        <v>28</v>
      </c>
      <c r="E245" t="s">
        <v>29</v>
      </c>
      <c r="F245" t="s">
        <v>152</v>
      </c>
      <c r="G245" t="s">
        <v>2183</v>
      </c>
      <c r="H245" t="s">
        <v>2184</v>
      </c>
      <c r="J245" t="s">
        <v>2185</v>
      </c>
      <c r="K245" t="s">
        <v>2181</v>
      </c>
      <c r="L245">
        <v>3060588</v>
      </c>
      <c r="M245">
        <v>23</v>
      </c>
      <c r="N245">
        <v>3022</v>
      </c>
      <c r="O245" t="s">
        <v>133</v>
      </c>
      <c r="P245">
        <v>0</v>
      </c>
      <c r="Q245">
        <v>0</v>
      </c>
      <c r="R245">
        <v>0</v>
      </c>
      <c r="S245" t="s">
        <v>134</v>
      </c>
      <c r="T245" t="s">
        <v>127</v>
      </c>
      <c r="U245" t="s">
        <v>127</v>
      </c>
      <c r="V245" s="16">
        <v>43901.041666666664</v>
      </c>
      <c r="W245" s="16">
        <v>43551.041666666664</v>
      </c>
      <c r="X245" t="s">
        <v>1444</v>
      </c>
      <c r="Z245">
        <v>2007</v>
      </c>
      <c r="AA245" t="b">
        <f>NOT(ISERROR(MATCH(H245,wgs_downloaded!$H$2:$H$518,0)))</f>
        <v>1</v>
      </c>
      <c r="AY245" s="1"/>
      <c r="AZ245" s="1"/>
    </row>
    <row r="246" spans="1:52" hidden="1" x14ac:dyDescent="0.3">
      <c r="A246" t="s">
        <v>2177</v>
      </c>
      <c r="B246" t="s">
        <v>27</v>
      </c>
      <c r="C246" t="s">
        <v>127</v>
      </c>
      <c r="D246" t="s">
        <v>28</v>
      </c>
      <c r="E246" t="s">
        <v>29</v>
      </c>
      <c r="F246" t="s">
        <v>152</v>
      </c>
      <c r="G246" t="s">
        <v>2178</v>
      </c>
      <c r="H246" t="s">
        <v>2179</v>
      </c>
      <c r="J246" t="s">
        <v>2180</v>
      </c>
      <c r="K246" t="s">
        <v>2181</v>
      </c>
      <c r="L246">
        <v>3091659</v>
      </c>
      <c r="M246">
        <v>24</v>
      </c>
      <c r="N246">
        <v>3056</v>
      </c>
      <c r="O246" t="s">
        <v>133</v>
      </c>
      <c r="P246">
        <v>0</v>
      </c>
      <c r="Q246">
        <v>0</v>
      </c>
      <c r="R246">
        <v>0</v>
      </c>
      <c r="S246" t="s">
        <v>134</v>
      </c>
      <c r="T246" t="s">
        <v>127</v>
      </c>
      <c r="U246" t="s">
        <v>127</v>
      </c>
      <c r="V246" s="16">
        <v>43901.041666666664</v>
      </c>
      <c r="W246" s="16">
        <v>43551.041666666664</v>
      </c>
      <c r="X246" t="s">
        <v>204</v>
      </c>
      <c r="Z246">
        <v>2014</v>
      </c>
      <c r="AA246" t="b">
        <f>NOT(ISERROR(MATCH(H246,wgs_downloaded!$H$2:$H$518,0)))</f>
        <v>1</v>
      </c>
      <c r="AY246" s="1"/>
      <c r="AZ246" s="1"/>
    </row>
    <row r="247" spans="1:52" hidden="1" x14ac:dyDescent="0.3">
      <c r="A247" t="s">
        <v>2186</v>
      </c>
      <c r="B247" t="s">
        <v>27</v>
      </c>
      <c r="C247" t="s">
        <v>127</v>
      </c>
      <c r="D247" t="s">
        <v>28</v>
      </c>
      <c r="E247" t="s">
        <v>29</v>
      </c>
      <c r="F247" t="s">
        <v>152</v>
      </c>
      <c r="G247" t="s">
        <v>2187</v>
      </c>
      <c r="H247" t="s">
        <v>2188</v>
      </c>
      <c r="J247" t="s">
        <v>2189</v>
      </c>
      <c r="K247" t="s">
        <v>2181</v>
      </c>
      <c r="L247">
        <v>3043591</v>
      </c>
      <c r="M247">
        <v>24</v>
      </c>
      <c r="N247">
        <v>3009</v>
      </c>
      <c r="O247" t="s">
        <v>133</v>
      </c>
      <c r="P247">
        <v>0</v>
      </c>
      <c r="Q247">
        <v>0</v>
      </c>
      <c r="R247">
        <v>0</v>
      </c>
      <c r="S247" t="s">
        <v>134</v>
      </c>
      <c r="T247" t="s">
        <v>127</v>
      </c>
      <c r="U247" t="s">
        <v>127</v>
      </c>
      <c r="V247" s="16">
        <v>43901.041666666664</v>
      </c>
      <c r="W247" s="16">
        <v>43551.041666666664</v>
      </c>
      <c r="X247" t="s">
        <v>1444</v>
      </c>
      <c r="Z247">
        <v>2007</v>
      </c>
      <c r="AA247" t="b">
        <f>NOT(ISERROR(MATCH(H247,wgs_downloaded!$H$2:$H$518,0)))</f>
        <v>1</v>
      </c>
      <c r="AY247" s="1"/>
      <c r="AZ247" s="1"/>
    </row>
    <row r="248" spans="1:52" hidden="1" x14ac:dyDescent="0.3">
      <c r="A248" t="s">
        <v>2190</v>
      </c>
      <c r="B248" t="s">
        <v>27</v>
      </c>
      <c r="C248" t="s">
        <v>127</v>
      </c>
      <c r="D248" t="s">
        <v>28</v>
      </c>
      <c r="E248" t="s">
        <v>29</v>
      </c>
      <c r="F248" t="s">
        <v>152</v>
      </c>
      <c r="G248" t="s">
        <v>2191</v>
      </c>
      <c r="H248" t="s">
        <v>2192</v>
      </c>
      <c r="J248" t="s">
        <v>2193</v>
      </c>
      <c r="K248" t="s">
        <v>132</v>
      </c>
      <c r="L248">
        <v>3111395</v>
      </c>
      <c r="M248">
        <v>28</v>
      </c>
      <c r="N248">
        <v>3090</v>
      </c>
      <c r="O248" t="s">
        <v>133</v>
      </c>
      <c r="P248">
        <v>0</v>
      </c>
      <c r="Q248">
        <v>0</v>
      </c>
      <c r="R248">
        <v>0</v>
      </c>
      <c r="S248" t="s">
        <v>134</v>
      </c>
      <c r="T248" t="s">
        <v>127</v>
      </c>
      <c r="U248" t="s">
        <v>127</v>
      </c>
      <c r="V248" s="16">
        <v>43551.041666666664</v>
      </c>
      <c r="W248" s="16">
        <v>43551.041666666664</v>
      </c>
      <c r="X248" t="s">
        <v>135</v>
      </c>
      <c r="Y248" t="s">
        <v>376</v>
      </c>
      <c r="Z248">
        <v>2009</v>
      </c>
      <c r="AA248" t="b">
        <f>NOT(ISERROR(MATCH(H248,wgs_downloaded!$H$2:$H$518,0)))</f>
        <v>1</v>
      </c>
      <c r="AY248" s="1"/>
      <c r="AZ248" s="1"/>
    </row>
    <row r="249" spans="1:52" hidden="1" x14ac:dyDescent="0.3">
      <c r="A249" t="s">
        <v>2194</v>
      </c>
      <c r="B249" t="s">
        <v>27</v>
      </c>
      <c r="C249" t="s">
        <v>127</v>
      </c>
      <c r="D249" t="s">
        <v>28</v>
      </c>
      <c r="E249" t="s">
        <v>29</v>
      </c>
      <c r="F249" t="s">
        <v>152</v>
      </c>
      <c r="G249" t="s">
        <v>2195</v>
      </c>
      <c r="H249" t="s">
        <v>2196</v>
      </c>
      <c r="J249" t="s">
        <v>2197</v>
      </c>
      <c r="K249" t="s">
        <v>2198</v>
      </c>
      <c r="L249">
        <v>2938965</v>
      </c>
      <c r="M249">
        <v>38</v>
      </c>
      <c r="N249">
        <v>2903</v>
      </c>
      <c r="O249" t="s">
        <v>133</v>
      </c>
      <c r="P249">
        <v>0</v>
      </c>
      <c r="Q249">
        <v>0</v>
      </c>
      <c r="R249">
        <v>0</v>
      </c>
      <c r="S249" t="s">
        <v>134</v>
      </c>
      <c r="T249" t="s">
        <v>127</v>
      </c>
      <c r="U249" t="s">
        <v>127</v>
      </c>
      <c r="V249" s="16">
        <v>43901.041666666664</v>
      </c>
      <c r="W249" s="16">
        <v>43551.041666666664</v>
      </c>
      <c r="X249" t="s">
        <v>1444</v>
      </c>
      <c r="Z249">
        <v>2003</v>
      </c>
      <c r="AA249" t="b">
        <f>NOT(ISERROR(MATCH(H249,wgs_downloaded!$H$2:$H$518,0)))</f>
        <v>1</v>
      </c>
      <c r="AY249" s="1"/>
      <c r="AZ249" s="1"/>
    </row>
    <row r="250" spans="1:52" hidden="1" x14ac:dyDescent="0.3">
      <c r="A250" t="s">
        <v>2440</v>
      </c>
      <c r="B250" t="s">
        <v>27</v>
      </c>
      <c r="C250" t="s">
        <v>127</v>
      </c>
      <c r="D250" t="s">
        <v>28</v>
      </c>
      <c r="E250" t="s">
        <v>29</v>
      </c>
      <c r="F250" t="s">
        <v>152</v>
      </c>
      <c r="G250" t="s">
        <v>2441</v>
      </c>
      <c r="H250" t="s">
        <v>2442</v>
      </c>
      <c r="J250" t="s">
        <v>2443</v>
      </c>
      <c r="K250" t="s">
        <v>2439</v>
      </c>
      <c r="L250">
        <v>2944907</v>
      </c>
      <c r="M250">
        <v>37</v>
      </c>
      <c r="N250">
        <v>2910</v>
      </c>
      <c r="O250" t="s">
        <v>133</v>
      </c>
      <c r="P250">
        <v>0</v>
      </c>
      <c r="Q250">
        <v>0</v>
      </c>
      <c r="R250">
        <v>0</v>
      </c>
      <c r="S250" t="s">
        <v>134</v>
      </c>
      <c r="T250" t="s">
        <v>127</v>
      </c>
      <c r="U250" t="s">
        <v>127</v>
      </c>
      <c r="V250" s="16">
        <v>43900.041666666664</v>
      </c>
      <c r="W250" s="16">
        <v>43550.041666666664</v>
      </c>
      <c r="X250" t="s">
        <v>1444</v>
      </c>
      <c r="Z250">
        <v>2004</v>
      </c>
      <c r="AA250" t="b">
        <f>NOT(ISERROR(MATCH(H250,wgs_downloaded!$H$2:$H$518,0)))</f>
        <v>1</v>
      </c>
      <c r="AY250" s="1"/>
      <c r="AZ250" s="1"/>
    </row>
    <row r="251" spans="1:52" hidden="1" x14ac:dyDescent="0.3">
      <c r="A251" t="s">
        <v>810</v>
      </c>
      <c r="B251" t="s">
        <v>27</v>
      </c>
      <c r="C251" t="s">
        <v>127</v>
      </c>
      <c r="D251" t="s">
        <v>28</v>
      </c>
      <c r="E251" t="s">
        <v>29</v>
      </c>
      <c r="F251" t="s">
        <v>152</v>
      </c>
      <c r="G251" t="s">
        <v>811</v>
      </c>
      <c r="H251" t="s">
        <v>812</v>
      </c>
      <c r="J251" t="s">
        <v>813</v>
      </c>
      <c r="K251" t="s">
        <v>814</v>
      </c>
      <c r="L251">
        <v>3099034</v>
      </c>
      <c r="M251">
        <v>17</v>
      </c>
      <c r="N251">
        <v>3057</v>
      </c>
      <c r="O251" t="s">
        <v>133</v>
      </c>
      <c r="P251">
        <v>0</v>
      </c>
      <c r="Q251">
        <v>0</v>
      </c>
      <c r="R251">
        <v>0</v>
      </c>
      <c r="S251" t="s">
        <v>134</v>
      </c>
      <c r="T251" t="s">
        <v>127</v>
      </c>
      <c r="U251" t="s">
        <v>127</v>
      </c>
      <c r="V251" s="16">
        <v>43560.083333333336</v>
      </c>
      <c r="W251" s="16">
        <v>43560.083333333336</v>
      </c>
      <c r="X251" t="s">
        <v>135</v>
      </c>
      <c r="Y251" t="s">
        <v>376</v>
      </c>
      <c r="Z251">
        <v>2005</v>
      </c>
      <c r="AA251" t="b">
        <f>NOT(ISERROR(MATCH(H251,wgs_downloaded!$H$2:$H$518,0)))</f>
        <v>1</v>
      </c>
      <c r="AY251" s="1"/>
      <c r="AZ251" s="1"/>
    </row>
    <row r="252" spans="1:52" hidden="1" x14ac:dyDescent="0.3">
      <c r="A252" t="s">
        <v>815</v>
      </c>
      <c r="B252" t="s">
        <v>27</v>
      </c>
      <c r="C252" t="s">
        <v>127</v>
      </c>
      <c r="D252" t="s">
        <v>28</v>
      </c>
      <c r="E252" t="s">
        <v>29</v>
      </c>
      <c r="F252" t="s">
        <v>152</v>
      </c>
      <c r="G252" t="s">
        <v>816</v>
      </c>
      <c r="H252" t="s">
        <v>817</v>
      </c>
      <c r="J252" t="s">
        <v>818</v>
      </c>
      <c r="K252" t="s">
        <v>819</v>
      </c>
      <c r="L252">
        <v>2997648</v>
      </c>
      <c r="M252">
        <v>17</v>
      </c>
      <c r="N252">
        <v>2976</v>
      </c>
      <c r="O252" t="s">
        <v>133</v>
      </c>
      <c r="P252">
        <v>0</v>
      </c>
      <c r="Q252">
        <v>0</v>
      </c>
      <c r="R252">
        <v>0</v>
      </c>
      <c r="S252" t="s">
        <v>134</v>
      </c>
      <c r="T252" t="s">
        <v>127</v>
      </c>
      <c r="U252" t="s">
        <v>127</v>
      </c>
      <c r="V252" s="16">
        <v>43560.083333333336</v>
      </c>
      <c r="W252" s="16">
        <v>43560.083333333336</v>
      </c>
      <c r="X252" t="s">
        <v>135</v>
      </c>
      <c r="Y252" t="s">
        <v>376</v>
      </c>
      <c r="Z252">
        <v>2006</v>
      </c>
      <c r="AA252" t="b">
        <f>NOT(ISERROR(MATCH(H252,wgs_downloaded!$H$2:$H$518,0)))</f>
        <v>1</v>
      </c>
      <c r="AY252" s="1"/>
      <c r="AZ252" s="1"/>
    </row>
    <row r="253" spans="1:52" hidden="1" x14ac:dyDescent="0.3">
      <c r="A253" t="s">
        <v>820</v>
      </c>
      <c r="B253" t="s">
        <v>27</v>
      </c>
      <c r="C253" t="s">
        <v>127</v>
      </c>
      <c r="D253" t="s">
        <v>28</v>
      </c>
      <c r="E253" t="s">
        <v>29</v>
      </c>
      <c r="F253" t="s">
        <v>152</v>
      </c>
      <c r="G253" t="s">
        <v>821</v>
      </c>
      <c r="H253" t="s">
        <v>822</v>
      </c>
      <c r="J253" t="s">
        <v>823</v>
      </c>
      <c r="K253" t="s">
        <v>824</v>
      </c>
      <c r="L253">
        <v>3090715</v>
      </c>
      <c r="M253">
        <v>25</v>
      </c>
      <c r="N253">
        <v>3033</v>
      </c>
      <c r="O253" t="s">
        <v>133</v>
      </c>
      <c r="P253">
        <v>0</v>
      </c>
      <c r="Q253">
        <v>0</v>
      </c>
      <c r="R253">
        <v>0</v>
      </c>
      <c r="S253" t="s">
        <v>134</v>
      </c>
      <c r="T253" t="s">
        <v>127</v>
      </c>
      <c r="U253" t="s">
        <v>127</v>
      </c>
      <c r="V253" s="16">
        <v>43560.083333333336</v>
      </c>
      <c r="W253" s="16">
        <v>43560.083333333336</v>
      </c>
      <c r="X253" t="s">
        <v>135</v>
      </c>
      <c r="Y253" t="s">
        <v>376</v>
      </c>
      <c r="Z253">
        <v>2007</v>
      </c>
      <c r="AA253" t="b">
        <f>NOT(ISERROR(MATCH(H253,wgs_downloaded!$H$2:$H$518,0)))</f>
        <v>1</v>
      </c>
      <c r="AY253" s="1"/>
      <c r="AZ253" s="1"/>
    </row>
    <row r="254" spans="1:52" hidden="1" x14ac:dyDescent="0.3">
      <c r="A254" t="s">
        <v>2381</v>
      </c>
      <c r="B254" t="s">
        <v>27</v>
      </c>
      <c r="C254" t="s">
        <v>127</v>
      </c>
      <c r="D254" t="s">
        <v>28</v>
      </c>
      <c r="E254" t="s">
        <v>29</v>
      </c>
      <c r="F254" t="s">
        <v>152</v>
      </c>
      <c r="G254" t="s">
        <v>2382</v>
      </c>
      <c r="H254" t="s">
        <v>2383</v>
      </c>
      <c r="J254" t="s">
        <v>2384</v>
      </c>
      <c r="K254" t="s">
        <v>2385</v>
      </c>
      <c r="L254">
        <v>3012242</v>
      </c>
      <c r="M254">
        <v>15</v>
      </c>
      <c r="N254">
        <v>3003</v>
      </c>
      <c r="O254" t="s">
        <v>133</v>
      </c>
      <c r="P254">
        <v>0</v>
      </c>
      <c r="Q254">
        <v>0</v>
      </c>
      <c r="R254">
        <v>0</v>
      </c>
      <c r="S254" t="s">
        <v>134</v>
      </c>
      <c r="T254" t="s">
        <v>127</v>
      </c>
      <c r="U254" t="s">
        <v>127</v>
      </c>
      <c r="V254" s="16">
        <v>43900.041666666664</v>
      </c>
      <c r="W254" s="16">
        <v>43550.041666666664</v>
      </c>
      <c r="X254" t="s">
        <v>204</v>
      </c>
      <c r="Z254">
        <v>2004</v>
      </c>
      <c r="AA254" t="b">
        <f>NOT(ISERROR(MATCH(H254,wgs_downloaded!$H$2:$H$518,0)))</f>
        <v>1</v>
      </c>
      <c r="AY254" s="1"/>
      <c r="AZ254" s="1"/>
    </row>
    <row r="255" spans="1:52" hidden="1" x14ac:dyDescent="0.3">
      <c r="A255" t="s">
        <v>2386</v>
      </c>
      <c r="B255" t="s">
        <v>27</v>
      </c>
      <c r="C255" t="s">
        <v>127</v>
      </c>
      <c r="D255" t="s">
        <v>28</v>
      </c>
      <c r="E255" t="s">
        <v>29</v>
      </c>
      <c r="F255" t="s">
        <v>152</v>
      </c>
      <c r="G255" t="s">
        <v>2387</v>
      </c>
      <c r="H255" t="s">
        <v>2388</v>
      </c>
      <c r="J255" t="s">
        <v>2389</v>
      </c>
      <c r="K255" t="s">
        <v>2203</v>
      </c>
      <c r="L255">
        <v>2962425</v>
      </c>
      <c r="M255">
        <v>14</v>
      </c>
      <c r="N255">
        <v>2914</v>
      </c>
      <c r="O255" t="s">
        <v>133</v>
      </c>
      <c r="P255">
        <v>0</v>
      </c>
      <c r="Q255">
        <v>0</v>
      </c>
      <c r="R255">
        <v>0</v>
      </c>
      <c r="S255" t="s">
        <v>134</v>
      </c>
      <c r="T255" t="s">
        <v>127</v>
      </c>
      <c r="U255" t="s">
        <v>127</v>
      </c>
      <c r="V255" s="16">
        <v>43900.041666666664</v>
      </c>
      <c r="W255" s="16">
        <v>43550.041666666664</v>
      </c>
      <c r="X255" t="s">
        <v>1444</v>
      </c>
      <c r="Z255">
        <v>2003</v>
      </c>
      <c r="AA255" t="b">
        <f>NOT(ISERROR(MATCH(H255,wgs_downloaded!$H$2:$H$518,0)))</f>
        <v>1</v>
      </c>
      <c r="AY255" s="1"/>
      <c r="AZ255" s="1"/>
    </row>
    <row r="256" spans="1:52" hidden="1" x14ac:dyDescent="0.3">
      <c r="A256" t="s">
        <v>2199</v>
      </c>
      <c r="B256" t="s">
        <v>27</v>
      </c>
      <c r="C256" t="s">
        <v>127</v>
      </c>
      <c r="D256" t="s">
        <v>28</v>
      </c>
      <c r="E256" t="s">
        <v>29</v>
      </c>
      <c r="F256" t="s">
        <v>152</v>
      </c>
      <c r="G256" t="s">
        <v>2200</v>
      </c>
      <c r="H256" t="s">
        <v>2201</v>
      </c>
      <c r="J256" t="s">
        <v>2202</v>
      </c>
      <c r="K256" t="s">
        <v>2203</v>
      </c>
      <c r="L256">
        <v>2990148</v>
      </c>
      <c r="M256">
        <v>15</v>
      </c>
      <c r="N256">
        <v>2945</v>
      </c>
      <c r="O256" t="s">
        <v>133</v>
      </c>
      <c r="P256">
        <v>0</v>
      </c>
      <c r="Q256">
        <v>0</v>
      </c>
      <c r="R256">
        <v>0</v>
      </c>
      <c r="S256" t="s">
        <v>134</v>
      </c>
      <c r="T256" t="s">
        <v>127</v>
      </c>
      <c r="U256" t="s">
        <v>127</v>
      </c>
      <c r="V256" s="16">
        <v>43901.041666666664</v>
      </c>
      <c r="W256" s="16">
        <v>43551.041666666664</v>
      </c>
      <c r="X256" t="s">
        <v>1444</v>
      </c>
      <c r="Z256">
        <v>2003</v>
      </c>
      <c r="AA256" t="b">
        <f>NOT(ISERROR(MATCH(H256,wgs_downloaded!$H$2:$H$518,0)))</f>
        <v>1</v>
      </c>
      <c r="AY256" s="1"/>
      <c r="AZ256" s="1"/>
    </row>
    <row r="257" spans="1:52" hidden="1" x14ac:dyDescent="0.3">
      <c r="A257" t="s">
        <v>2209</v>
      </c>
      <c r="B257" t="s">
        <v>27</v>
      </c>
      <c r="C257" t="s">
        <v>127</v>
      </c>
      <c r="D257" t="s">
        <v>28</v>
      </c>
      <c r="E257" t="s">
        <v>29</v>
      </c>
      <c r="F257" t="s">
        <v>152</v>
      </c>
      <c r="G257" t="s">
        <v>2210</v>
      </c>
      <c r="H257" t="s">
        <v>2211</v>
      </c>
      <c r="J257" t="s">
        <v>2212</v>
      </c>
      <c r="K257" t="s">
        <v>2208</v>
      </c>
      <c r="L257">
        <v>3021020</v>
      </c>
      <c r="M257">
        <v>31</v>
      </c>
      <c r="N257">
        <v>3008</v>
      </c>
      <c r="O257" t="s">
        <v>133</v>
      </c>
      <c r="P257">
        <v>0</v>
      </c>
      <c r="Q257">
        <v>0</v>
      </c>
      <c r="R257">
        <v>0</v>
      </c>
      <c r="S257" t="s">
        <v>134</v>
      </c>
      <c r="T257" t="s">
        <v>127</v>
      </c>
      <c r="U257" t="s">
        <v>127</v>
      </c>
      <c r="V257" s="16">
        <v>43901.041666666664</v>
      </c>
      <c r="W257" s="16">
        <v>43551.041666666664</v>
      </c>
      <c r="X257" t="s">
        <v>1191</v>
      </c>
      <c r="Z257">
        <v>2009</v>
      </c>
      <c r="AA257" t="b">
        <f>NOT(ISERROR(MATCH(H257,wgs_downloaded!$H$2:$H$518,0)))</f>
        <v>1</v>
      </c>
      <c r="AY257" s="1"/>
      <c r="AZ257" s="1"/>
    </row>
    <row r="258" spans="1:52" hidden="1" x14ac:dyDescent="0.3">
      <c r="A258" t="s">
        <v>2204</v>
      </c>
      <c r="B258" t="s">
        <v>27</v>
      </c>
      <c r="C258" t="s">
        <v>127</v>
      </c>
      <c r="D258" t="s">
        <v>28</v>
      </c>
      <c r="E258" t="s">
        <v>29</v>
      </c>
      <c r="F258" t="s">
        <v>152</v>
      </c>
      <c r="G258" t="s">
        <v>2205</v>
      </c>
      <c r="H258" t="s">
        <v>2206</v>
      </c>
      <c r="J258" t="s">
        <v>2207</v>
      </c>
      <c r="K258" t="s">
        <v>2208</v>
      </c>
      <c r="L258">
        <v>3004365</v>
      </c>
      <c r="M258">
        <v>63</v>
      </c>
      <c r="N258">
        <v>3002</v>
      </c>
      <c r="O258" t="s">
        <v>133</v>
      </c>
      <c r="P258">
        <v>0</v>
      </c>
      <c r="Q258">
        <v>0</v>
      </c>
      <c r="R258">
        <v>0</v>
      </c>
      <c r="S258" t="s">
        <v>134</v>
      </c>
      <c r="T258" t="s">
        <v>127</v>
      </c>
      <c r="U258" t="s">
        <v>127</v>
      </c>
      <c r="V258" s="16">
        <v>43901.041666666664</v>
      </c>
      <c r="W258" s="16">
        <v>43551.041666666664</v>
      </c>
      <c r="X258" t="s">
        <v>1191</v>
      </c>
      <c r="Z258">
        <v>2009</v>
      </c>
      <c r="AA258" t="b">
        <f>NOT(ISERROR(MATCH(H258,wgs_downloaded!$H$2:$H$518,0)))</f>
        <v>1</v>
      </c>
      <c r="AY258" s="1"/>
      <c r="AZ258" s="1"/>
    </row>
    <row r="259" spans="1:52" hidden="1" x14ac:dyDescent="0.3">
      <c r="A259" t="s">
        <v>2213</v>
      </c>
      <c r="B259" t="s">
        <v>27</v>
      </c>
      <c r="C259" t="s">
        <v>127</v>
      </c>
      <c r="D259" t="s">
        <v>28</v>
      </c>
      <c r="E259" t="s">
        <v>29</v>
      </c>
      <c r="F259" t="s">
        <v>152</v>
      </c>
      <c r="G259" t="s">
        <v>2214</v>
      </c>
      <c r="H259" t="s">
        <v>2215</v>
      </c>
      <c r="J259" t="s">
        <v>2216</v>
      </c>
      <c r="K259" t="s">
        <v>2217</v>
      </c>
      <c r="L259">
        <v>3124857</v>
      </c>
      <c r="M259">
        <v>36</v>
      </c>
      <c r="N259">
        <v>3134</v>
      </c>
      <c r="O259" t="s">
        <v>133</v>
      </c>
      <c r="P259">
        <v>0</v>
      </c>
      <c r="Q259">
        <v>0</v>
      </c>
      <c r="R259">
        <v>0</v>
      </c>
      <c r="S259" t="s">
        <v>134</v>
      </c>
      <c r="T259" t="s">
        <v>127</v>
      </c>
      <c r="U259" t="s">
        <v>127</v>
      </c>
      <c r="V259" s="16">
        <v>43901.041666666664</v>
      </c>
      <c r="W259" s="16">
        <v>43551.041666666664</v>
      </c>
      <c r="X259" t="s">
        <v>786</v>
      </c>
      <c r="Z259">
        <v>2010</v>
      </c>
      <c r="AA259" t="b">
        <f>NOT(ISERROR(MATCH(H259,wgs_downloaded!$H$2:$H$518,0)))</f>
        <v>1</v>
      </c>
      <c r="AY259" s="1"/>
      <c r="AZ259" s="1"/>
    </row>
    <row r="260" spans="1:52" hidden="1" x14ac:dyDescent="0.3">
      <c r="A260" t="s">
        <v>2231</v>
      </c>
      <c r="B260" t="s">
        <v>27</v>
      </c>
      <c r="C260" t="s">
        <v>127</v>
      </c>
      <c r="D260" t="s">
        <v>28</v>
      </c>
      <c r="E260" t="s">
        <v>29</v>
      </c>
      <c r="F260" t="s">
        <v>152</v>
      </c>
      <c r="G260" t="s">
        <v>2232</v>
      </c>
      <c r="H260" t="s">
        <v>2233</v>
      </c>
      <c r="J260" t="s">
        <v>2234</v>
      </c>
      <c r="K260" t="s">
        <v>814</v>
      </c>
      <c r="L260">
        <v>2902350</v>
      </c>
      <c r="M260">
        <v>30</v>
      </c>
      <c r="N260">
        <v>2867</v>
      </c>
      <c r="O260" t="s">
        <v>133</v>
      </c>
      <c r="P260">
        <v>0</v>
      </c>
      <c r="Q260">
        <v>0</v>
      </c>
      <c r="R260">
        <v>0</v>
      </c>
      <c r="S260" t="s">
        <v>134</v>
      </c>
      <c r="T260" t="s">
        <v>127</v>
      </c>
      <c r="U260" t="s">
        <v>127</v>
      </c>
      <c r="V260" s="16">
        <v>43901.041666666664</v>
      </c>
      <c r="W260" s="16">
        <v>43551.041666666664</v>
      </c>
      <c r="X260" t="s">
        <v>135</v>
      </c>
      <c r="Y260" t="s">
        <v>146</v>
      </c>
      <c r="Z260">
        <v>1905</v>
      </c>
      <c r="AA260" t="b">
        <f>NOT(ISERROR(MATCH(H260,wgs_downloaded!$H$2:$H$518,0)))</f>
        <v>1</v>
      </c>
      <c r="AY260" s="1"/>
      <c r="AZ260" s="1"/>
    </row>
    <row r="261" spans="1:52" hidden="1" x14ac:dyDescent="0.3">
      <c r="A261" t="s">
        <v>1490</v>
      </c>
      <c r="B261" t="s">
        <v>27</v>
      </c>
      <c r="C261" t="s">
        <v>127</v>
      </c>
      <c r="D261" t="s">
        <v>28</v>
      </c>
      <c r="E261" t="s">
        <v>29</v>
      </c>
      <c r="F261" t="s">
        <v>152</v>
      </c>
      <c r="G261" t="s">
        <v>1491</v>
      </c>
      <c r="H261" t="s">
        <v>1492</v>
      </c>
      <c r="J261" t="s">
        <v>1493</v>
      </c>
      <c r="K261" t="s">
        <v>1494</v>
      </c>
      <c r="L261">
        <v>3030764</v>
      </c>
      <c r="M261">
        <v>38</v>
      </c>
      <c r="N261">
        <v>3003</v>
      </c>
      <c r="O261" t="s">
        <v>133</v>
      </c>
      <c r="P261">
        <v>0</v>
      </c>
      <c r="Q261">
        <v>0</v>
      </c>
      <c r="R261">
        <v>0</v>
      </c>
      <c r="S261" t="s">
        <v>134</v>
      </c>
      <c r="T261" t="s">
        <v>127</v>
      </c>
      <c r="U261" t="s">
        <v>127</v>
      </c>
      <c r="V261" s="16">
        <v>43901.041666666664</v>
      </c>
      <c r="W261" s="16">
        <v>43551.041666666664</v>
      </c>
      <c r="X261" t="s">
        <v>135</v>
      </c>
      <c r="Y261" t="s">
        <v>190</v>
      </c>
      <c r="Z261">
        <v>2010</v>
      </c>
      <c r="AA261" t="b">
        <f>NOT(ISERROR(MATCH(H261,wgs_downloaded!$H$2:$H$518,0)))</f>
        <v>1</v>
      </c>
      <c r="AY261" s="1"/>
      <c r="AZ261" s="1"/>
    </row>
    <row r="262" spans="1:52" hidden="1" x14ac:dyDescent="0.3">
      <c r="A262" t="s">
        <v>2223</v>
      </c>
      <c r="B262" t="s">
        <v>27</v>
      </c>
      <c r="C262" t="s">
        <v>127</v>
      </c>
      <c r="D262" t="s">
        <v>28</v>
      </c>
      <c r="E262" t="s">
        <v>29</v>
      </c>
      <c r="F262" t="s">
        <v>152</v>
      </c>
      <c r="G262" t="s">
        <v>2224</v>
      </c>
      <c r="H262" t="s">
        <v>2225</v>
      </c>
      <c r="J262" t="s">
        <v>2226</v>
      </c>
      <c r="K262" t="s">
        <v>1802</v>
      </c>
      <c r="L262">
        <v>3107719</v>
      </c>
      <c r="M262">
        <v>67</v>
      </c>
      <c r="N262">
        <v>3127</v>
      </c>
      <c r="O262" t="s">
        <v>133</v>
      </c>
      <c r="P262">
        <v>0</v>
      </c>
      <c r="Q262">
        <v>0</v>
      </c>
      <c r="R262">
        <v>0</v>
      </c>
      <c r="S262" t="s">
        <v>134</v>
      </c>
      <c r="T262" t="s">
        <v>127</v>
      </c>
      <c r="U262" t="s">
        <v>127</v>
      </c>
      <c r="V262" s="16">
        <v>43901.041666666664</v>
      </c>
      <c r="W262" s="16">
        <v>43551.041666666664</v>
      </c>
      <c r="X262" t="s">
        <v>204</v>
      </c>
      <c r="Z262">
        <v>2011</v>
      </c>
      <c r="AA262" t="b">
        <f>NOT(ISERROR(MATCH(H262,wgs_downloaded!$H$2:$H$518,0)))</f>
        <v>1</v>
      </c>
      <c r="AY262" s="1"/>
      <c r="AZ262" s="1"/>
    </row>
    <row r="263" spans="1:52" hidden="1" x14ac:dyDescent="0.3">
      <c r="A263" t="s">
        <v>2329</v>
      </c>
      <c r="B263" t="s">
        <v>27</v>
      </c>
      <c r="C263" t="s">
        <v>127</v>
      </c>
      <c r="D263" t="s">
        <v>28</v>
      </c>
      <c r="E263" t="s">
        <v>29</v>
      </c>
      <c r="F263" t="s">
        <v>152</v>
      </c>
      <c r="G263" t="s">
        <v>2330</v>
      </c>
      <c r="H263" t="s">
        <v>2331</v>
      </c>
      <c r="J263" t="s">
        <v>2332</v>
      </c>
      <c r="K263" t="s">
        <v>1802</v>
      </c>
      <c r="L263">
        <v>3140626</v>
      </c>
      <c r="M263">
        <v>45</v>
      </c>
      <c r="N263">
        <v>3160</v>
      </c>
      <c r="O263" t="s">
        <v>133</v>
      </c>
      <c r="P263">
        <v>0</v>
      </c>
      <c r="Q263">
        <v>0</v>
      </c>
      <c r="R263">
        <v>0</v>
      </c>
      <c r="S263" t="s">
        <v>134</v>
      </c>
      <c r="T263" t="s">
        <v>127</v>
      </c>
      <c r="U263" t="s">
        <v>127</v>
      </c>
      <c r="V263" s="16">
        <v>43900.041666666664</v>
      </c>
      <c r="W263" s="16">
        <v>43550.041666666664</v>
      </c>
      <c r="X263" t="s">
        <v>204</v>
      </c>
      <c r="Z263">
        <v>2011</v>
      </c>
      <c r="AA263" t="b">
        <f>NOT(ISERROR(MATCH(H263,wgs_downloaded!$H$2:$H$518,0)))</f>
        <v>1</v>
      </c>
      <c r="AY263" s="1"/>
      <c r="AZ263" s="1"/>
    </row>
    <row r="264" spans="1:52" hidden="1" x14ac:dyDescent="0.3">
      <c r="A264" t="s">
        <v>2227</v>
      </c>
      <c r="B264" t="s">
        <v>27</v>
      </c>
      <c r="C264" t="s">
        <v>127</v>
      </c>
      <c r="D264" t="s">
        <v>28</v>
      </c>
      <c r="E264" t="s">
        <v>29</v>
      </c>
      <c r="F264" t="s">
        <v>152</v>
      </c>
      <c r="G264" t="s">
        <v>2228</v>
      </c>
      <c r="H264" t="s">
        <v>2229</v>
      </c>
      <c r="J264" t="s">
        <v>2230</v>
      </c>
      <c r="K264" t="s">
        <v>2222</v>
      </c>
      <c r="L264">
        <v>2985898</v>
      </c>
      <c r="M264">
        <v>41</v>
      </c>
      <c r="N264">
        <v>2982</v>
      </c>
      <c r="O264" t="s">
        <v>133</v>
      </c>
      <c r="P264">
        <v>0</v>
      </c>
      <c r="Q264">
        <v>0</v>
      </c>
      <c r="R264">
        <v>0</v>
      </c>
      <c r="S264" t="s">
        <v>134</v>
      </c>
      <c r="T264" t="s">
        <v>127</v>
      </c>
      <c r="U264" t="s">
        <v>127</v>
      </c>
      <c r="V264" s="16">
        <v>43901.041666666664</v>
      </c>
      <c r="W264" s="16">
        <v>43551.041666666664</v>
      </c>
      <c r="X264" t="s">
        <v>581</v>
      </c>
      <c r="Z264">
        <v>2011</v>
      </c>
      <c r="AA264" t="b">
        <f>NOT(ISERROR(MATCH(H264,wgs_downloaded!$H$2:$H$518,0)))</f>
        <v>1</v>
      </c>
      <c r="AY264" s="1"/>
      <c r="AZ264" s="1"/>
    </row>
    <row r="265" spans="1:52" hidden="1" x14ac:dyDescent="0.3">
      <c r="A265" t="s">
        <v>2218</v>
      </c>
      <c r="B265" t="s">
        <v>27</v>
      </c>
      <c r="C265" t="s">
        <v>127</v>
      </c>
      <c r="D265" t="s">
        <v>28</v>
      </c>
      <c r="E265" t="s">
        <v>29</v>
      </c>
      <c r="F265" t="s">
        <v>152</v>
      </c>
      <c r="G265" t="s">
        <v>2219</v>
      </c>
      <c r="H265" t="s">
        <v>2220</v>
      </c>
      <c r="J265" t="s">
        <v>2221</v>
      </c>
      <c r="K265" t="s">
        <v>2222</v>
      </c>
      <c r="L265">
        <v>2989806</v>
      </c>
      <c r="M265">
        <v>23</v>
      </c>
      <c r="N265">
        <v>2984</v>
      </c>
      <c r="O265" t="s">
        <v>133</v>
      </c>
      <c r="P265">
        <v>0</v>
      </c>
      <c r="Q265">
        <v>0</v>
      </c>
      <c r="R265">
        <v>0</v>
      </c>
      <c r="S265" t="s">
        <v>134</v>
      </c>
      <c r="T265" t="s">
        <v>127</v>
      </c>
      <c r="U265" t="s">
        <v>127</v>
      </c>
      <c r="V265" s="16">
        <v>43901.041666666664</v>
      </c>
      <c r="W265" s="16">
        <v>43551.041666666664</v>
      </c>
      <c r="X265" t="s">
        <v>581</v>
      </c>
      <c r="Z265">
        <v>2011</v>
      </c>
      <c r="AA265" t="b">
        <f>NOT(ISERROR(MATCH(H265,wgs_downloaded!$H$2:$H$518,0)))</f>
        <v>1</v>
      </c>
      <c r="AY265" s="1"/>
      <c r="AZ265" s="1"/>
    </row>
    <row r="266" spans="1:52" hidden="1" x14ac:dyDescent="0.3">
      <c r="A266" t="s">
        <v>2235</v>
      </c>
      <c r="B266" t="s">
        <v>27</v>
      </c>
      <c r="C266" t="s">
        <v>127</v>
      </c>
      <c r="D266" t="s">
        <v>28</v>
      </c>
      <c r="E266" t="s">
        <v>29</v>
      </c>
      <c r="F266" t="s">
        <v>152</v>
      </c>
      <c r="G266" t="s">
        <v>2236</v>
      </c>
      <c r="H266" t="s">
        <v>2237</v>
      </c>
      <c r="J266" t="s">
        <v>2238</v>
      </c>
      <c r="K266" t="s">
        <v>2239</v>
      </c>
      <c r="L266">
        <v>2979701</v>
      </c>
      <c r="M266">
        <v>19</v>
      </c>
      <c r="N266">
        <v>2943</v>
      </c>
      <c r="O266" t="s">
        <v>133</v>
      </c>
      <c r="P266">
        <v>0</v>
      </c>
      <c r="Q266">
        <v>0</v>
      </c>
      <c r="R266">
        <v>0</v>
      </c>
      <c r="S266" t="s">
        <v>134</v>
      </c>
      <c r="T266" t="s">
        <v>127</v>
      </c>
      <c r="U266" t="s">
        <v>127</v>
      </c>
      <c r="V266" s="16">
        <v>43901.041666666664</v>
      </c>
      <c r="W266" s="16">
        <v>43551.041666666664</v>
      </c>
      <c r="X266" t="s">
        <v>1322</v>
      </c>
      <c r="Z266">
        <v>2011</v>
      </c>
      <c r="AA266" t="b">
        <f>NOT(ISERROR(MATCH(H266,wgs_downloaded!$H$2:$H$518,0)))</f>
        <v>1</v>
      </c>
      <c r="AY266" s="1"/>
      <c r="AZ266" s="1"/>
    </row>
    <row r="267" spans="1:52" hidden="1" x14ac:dyDescent="0.3">
      <c r="A267" t="s">
        <v>2287</v>
      </c>
      <c r="B267" t="s">
        <v>27</v>
      </c>
      <c r="C267" t="s">
        <v>127</v>
      </c>
      <c r="D267" t="s">
        <v>28</v>
      </c>
      <c r="E267" t="s">
        <v>29</v>
      </c>
      <c r="F267" t="s">
        <v>152</v>
      </c>
      <c r="G267" t="s">
        <v>2288</v>
      </c>
      <c r="H267" t="s">
        <v>2289</v>
      </c>
      <c r="J267" t="s">
        <v>2290</v>
      </c>
      <c r="K267" t="s">
        <v>2286</v>
      </c>
      <c r="L267">
        <v>3018046</v>
      </c>
      <c r="M267">
        <v>54</v>
      </c>
      <c r="N267">
        <v>2994</v>
      </c>
      <c r="O267" t="s">
        <v>133</v>
      </c>
      <c r="P267">
        <v>0</v>
      </c>
      <c r="Q267">
        <v>0</v>
      </c>
      <c r="R267">
        <v>0</v>
      </c>
      <c r="S267" t="s">
        <v>134</v>
      </c>
      <c r="T267" t="s">
        <v>127</v>
      </c>
      <c r="U267" t="s">
        <v>127</v>
      </c>
      <c r="V267" s="16">
        <v>43901.041666666664</v>
      </c>
      <c r="W267" s="16">
        <v>43551.041666666664</v>
      </c>
      <c r="X267" t="s">
        <v>135</v>
      </c>
      <c r="Y267" t="s">
        <v>190</v>
      </c>
      <c r="Z267">
        <v>2012</v>
      </c>
      <c r="AA267" t="b">
        <f>NOT(ISERROR(MATCH(H267,wgs_downloaded!$H$2:$H$518,0)))</f>
        <v>1</v>
      </c>
      <c r="AY267" s="1"/>
      <c r="AZ267" s="1"/>
    </row>
    <row r="268" spans="1:52" hidden="1" x14ac:dyDescent="0.3">
      <c r="A268" t="s">
        <v>2291</v>
      </c>
      <c r="B268" t="s">
        <v>27</v>
      </c>
      <c r="C268" t="s">
        <v>127</v>
      </c>
      <c r="D268" t="s">
        <v>28</v>
      </c>
      <c r="E268" t="s">
        <v>29</v>
      </c>
      <c r="F268" t="s">
        <v>152</v>
      </c>
      <c r="G268" t="s">
        <v>2292</v>
      </c>
      <c r="H268" t="s">
        <v>2293</v>
      </c>
      <c r="J268" t="s">
        <v>2294</v>
      </c>
      <c r="K268" t="s">
        <v>2286</v>
      </c>
      <c r="L268">
        <v>3037311</v>
      </c>
      <c r="M268">
        <v>35</v>
      </c>
      <c r="N268">
        <v>3010</v>
      </c>
      <c r="O268" t="s">
        <v>133</v>
      </c>
      <c r="P268">
        <v>0</v>
      </c>
      <c r="Q268">
        <v>0</v>
      </c>
      <c r="R268">
        <v>0</v>
      </c>
      <c r="S268" t="s">
        <v>134</v>
      </c>
      <c r="T268" t="s">
        <v>127</v>
      </c>
      <c r="U268" t="s">
        <v>127</v>
      </c>
      <c r="V268" s="16">
        <v>43901.041666666664</v>
      </c>
      <c r="W268" s="16">
        <v>43551.041666666664</v>
      </c>
      <c r="X268" t="s">
        <v>135</v>
      </c>
      <c r="Y268" t="s">
        <v>190</v>
      </c>
      <c r="Z268">
        <v>2012</v>
      </c>
      <c r="AA268" t="b">
        <f>NOT(ISERROR(MATCH(H268,wgs_downloaded!$H$2:$H$518,0)))</f>
        <v>1</v>
      </c>
      <c r="AY268" s="1"/>
      <c r="AZ268" s="1"/>
    </row>
    <row r="269" spans="1:52" hidden="1" x14ac:dyDescent="0.3">
      <c r="A269" t="s">
        <v>2254</v>
      </c>
      <c r="B269" t="s">
        <v>27</v>
      </c>
      <c r="C269" t="s">
        <v>127</v>
      </c>
      <c r="D269" t="s">
        <v>28</v>
      </c>
      <c r="E269" t="s">
        <v>29</v>
      </c>
      <c r="F269" t="s">
        <v>152</v>
      </c>
      <c r="G269" t="s">
        <v>2255</v>
      </c>
      <c r="H269" t="s">
        <v>2256</v>
      </c>
      <c r="J269" t="s">
        <v>2257</v>
      </c>
      <c r="K269" t="s">
        <v>1556</v>
      </c>
      <c r="L269">
        <v>3065124</v>
      </c>
      <c r="M269">
        <v>33</v>
      </c>
      <c r="N269">
        <v>3026</v>
      </c>
      <c r="O269" t="s">
        <v>133</v>
      </c>
      <c r="P269">
        <v>0</v>
      </c>
      <c r="Q269">
        <v>0</v>
      </c>
      <c r="R269">
        <v>0</v>
      </c>
      <c r="S269" t="s">
        <v>134</v>
      </c>
      <c r="T269" t="s">
        <v>127</v>
      </c>
      <c r="U269" t="s">
        <v>127</v>
      </c>
      <c r="V269" s="16">
        <v>43901.041666666664</v>
      </c>
      <c r="W269" s="16">
        <v>43551.041666666664</v>
      </c>
      <c r="X269" t="s">
        <v>135</v>
      </c>
      <c r="Y269" t="s">
        <v>190</v>
      </c>
      <c r="Z269">
        <v>2012</v>
      </c>
      <c r="AA269" t="b">
        <f>NOT(ISERROR(MATCH(H269,wgs_downloaded!$H$2:$H$518,0)))</f>
        <v>1</v>
      </c>
      <c r="AY269" s="1"/>
      <c r="AZ269" s="1"/>
    </row>
    <row r="270" spans="1:52" hidden="1" x14ac:dyDescent="0.3">
      <c r="A270" t="s">
        <v>2245</v>
      </c>
      <c r="B270" t="s">
        <v>27</v>
      </c>
      <c r="C270" t="s">
        <v>127</v>
      </c>
      <c r="D270" t="s">
        <v>28</v>
      </c>
      <c r="E270" t="s">
        <v>29</v>
      </c>
      <c r="F270" t="s">
        <v>152</v>
      </c>
      <c r="G270" t="s">
        <v>2246</v>
      </c>
      <c r="H270" t="s">
        <v>2247</v>
      </c>
      <c r="J270" t="s">
        <v>2248</v>
      </c>
      <c r="K270" t="s">
        <v>1556</v>
      </c>
      <c r="L270">
        <v>3052397</v>
      </c>
      <c r="M270">
        <v>26</v>
      </c>
      <c r="N270">
        <v>3017</v>
      </c>
      <c r="O270" t="s">
        <v>133</v>
      </c>
      <c r="P270">
        <v>0</v>
      </c>
      <c r="Q270">
        <v>0</v>
      </c>
      <c r="R270">
        <v>0</v>
      </c>
      <c r="S270" t="s">
        <v>134</v>
      </c>
      <c r="T270" t="s">
        <v>127</v>
      </c>
      <c r="U270" t="s">
        <v>127</v>
      </c>
      <c r="V270" s="16">
        <v>43901.041666666664</v>
      </c>
      <c r="W270" s="16">
        <v>43551.041666666664</v>
      </c>
      <c r="X270" t="s">
        <v>135</v>
      </c>
      <c r="Y270" t="s">
        <v>190</v>
      </c>
      <c r="Z270">
        <v>2012</v>
      </c>
      <c r="AA270" t="b">
        <f>NOT(ISERROR(MATCH(H270,wgs_downloaded!$H$2:$H$518,0)))</f>
        <v>1</v>
      </c>
      <c r="AY270" s="1"/>
      <c r="AZ270" s="1"/>
    </row>
    <row r="271" spans="1:52" hidden="1" x14ac:dyDescent="0.3">
      <c r="A271" t="s">
        <v>2240</v>
      </c>
      <c r="B271" t="s">
        <v>27</v>
      </c>
      <c r="C271" t="s">
        <v>127</v>
      </c>
      <c r="D271" t="s">
        <v>28</v>
      </c>
      <c r="E271" t="s">
        <v>29</v>
      </c>
      <c r="F271" t="s">
        <v>152</v>
      </c>
      <c r="G271" t="s">
        <v>2241</v>
      </c>
      <c r="H271" t="s">
        <v>2242</v>
      </c>
      <c r="J271" t="s">
        <v>2243</v>
      </c>
      <c r="K271" t="s">
        <v>2244</v>
      </c>
      <c r="L271">
        <v>3111907</v>
      </c>
      <c r="M271">
        <v>35</v>
      </c>
      <c r="N271">
        <v>3117</v>
      </c>
      <c r="O271" t="s">
        <v>133</v>
      </c>
      <c r="P271">
        <v>0</v>
      </c>
      <c r="Q271">
        <v>0</v>
      </c>
      <c r="R271">
        <v>0</v>
      </c>
      <c r="S271" t="s">
        <v>134</v>
      </c>
      <c r="T271" t="s">
        <v>127</v>
      </c>
      <c r="U271" t="s">
        <v>127</v>
      </c>
      <c r="V271" s="16">
        <v>43901.041666666664</v>
      </c>
      <c r="W271" s="16">
        <v>43551.041666666664</v>
      </c>
      <c r="X271" t="s">
        <v>204</v>
      </c>
      <c r="Z271">
        <v>2012</v>
      </c>
      <c r="AA271" t="b">
        <f>NOT(ISERROR(MATCH(H271,wgs_downloaded!$H$2:$H$518,0)))</f>
        <v>1</v>
      </c>
      <c r="AY271" s="1"/>
      <c r="AZ271" s="1"/>
    </row>
    <row r="272" spans="1:52" hidden="1" x14ac:dyDescent="0.3">
      <c r="A272" t="s">
        <v>1485</v>
      </c>
      <c r="B272" t="s">
        <v>27</v>
      </c>
      <c r="C272" t="s">
        <v>127</v>
      </c>
      <c r="D272" t="s">
        <v>28</v>
      </c>
      <c r="E272" t="s">
        <v>29</v>
      </c>
      <c r="F272" t="s">
        <v>152</v>
      </c>
      <c r="G272" t="s">
        <v>1486</v>
      </c>
      <c r="H272" t="s">
        <v>1487</v>
      </c>
      <c r="J272" t="s">
        <v>1488</v>
      </c>
      <c r="K272" t="s">
        <v>1489</v>
      </c>
      <c r="L272">
        <v>2885602</v>
      </c>
      <c r="M272">
        <v>38</v>
      </c>
      <c r="N272">
        <v>2855</v>
      </c>
      <c r="O272" t="s">
        <v>133</v>
      </c>
      <c r="P272">
        <v>0</v>
      </c>
      <c r="Q272">
        <v>0</v>
      </c>
      <c r="R272">
        <v>0</v>
      </c>
      <c r="S272" t="s">
        <v>134</v>
      </c>
      <c r="T272" t="s">
        <v>127</v>
      </c>
      <c r="U272" t="s">
        <v>127</v>
      </c>
      <c r="V272" s="16">
        <v>43901.041666666664</v>
      </c>
      <c r="W272" s="16">
        <v>43551.041666666664</v>
      </c>
      <c r="X272" t="s">
        <v>135</v>
      </c>
      <c r="Y272" t="s">
        <v>146</v>
      </c>
      <c r="Z272">
        <v>2012</v>
      </c>
      <c r="AA272" t="b">
        <f>NOT(ISERROR(MATCH(H272,wgs_downloaded!$H$2:$H$518,0)))</f>
        <v>1</v>
      </c>
      <c r="AY272" s="1"/>
      <c r="AZ272" s="1"/>
    </row>
    <row r="273" spans="1:52" hidden="1" x14ac:dyDescent="0.3">
      <c r="A273" t="s">
        <v>2249</v>
      </c>
      <c r="B273" t="s">
        <v>27</v>
      </c>
      <c r="C273" t="s">
        <v>127</v>
      </c>
      <c r="D273" t="s">
        <v>28</v>
      </c>
      <c r="E273" t="s">
        <v>29</v>
      </c>
      <c r="F273" t="s">
        <v>152</v>
      </c>
      <c r="G273" t="s">
        <v>2250</v>
      </c>
      <c r="H273" t="s">
        <v>2251</v>
      </c>
      <c r="J273" t="s">
        <v>2252</v>
      </c>
      <c r="K273" t="s">
        <v>2253</v>
      </c>
      <c r="L273">
        <v>2958198</v>
      </c>
      <c r="M273">
        <v>25</v>
      </c>
      <c r="N273">
        <v>2925</v>
      </c>
      <c r="O273" t="s">
        <v>133</v>
      </c>
      <c r="P273">
        <v>0</v>
      </c>
      <c r="Q273">
        <v>0</v>
      </c>
      <c r="R273">
        <v>0</v>
      </c>
      <c r="S273" t="s">
        <v>134</v>
      </c>
      <c r="T273" t="s">
        <v>127</v>
      </c>
      <c r="U273" t="s">
        <v>127</v>
      </c>
      <c r="V273" s="16">
        <v>43901.041666666664</v>
      </c>
      <c r="W273" s="16">
        <v>43551.041666666664</v>
      </c>
      <c r="X273" t="s">
        <v>204</v>
      </c>
      <c r="Z273">
        <v>2012</v>
      </c>
      <c r="AA273" t="b">
        <f>NOT(ISERROR(MATCH(H273,wgs_downloaded!$H$2:$H$518,0)))</f>
        <v>1</v>
      </c>
      <c r="AY273" s="1"/>
      <c r="AZ273" s="1"/>
    </row>
    <row r="274" spans="1:52" hidden="1" x14ac:dyDescent="0.3">
      <c r="A274" t="s">
        <v>2258</v>
      </c>
      <c r="B274" t="s">
        <v>27</v>
      </c>
      <c r="C274" t="s">
        <v>127</v>
      </c>
      <c r="D274" t="s">
        <v>28</v>
      </c>
      <c r="E274" t="s">
        <v>29</v>
      </c>
      <c r="F274" t="s">
        <v>152</v>
      </c>
      <c r="G274" t="s">
        <v>2259</v>
      </c>
      <c r="H274" t="s">
        <v>2260</v>
      </c>
      <c r="J274" t="s">
        <v>2261</v>
      </c>
      <c r="K274" t="s">
        <v>2262</v>
      </c>
      <c r="L274">
        <v>2968400</v>
      </c>
      <c r="M274">
        <v>20</v>
      </c>
      <c r="N274">
        <v>2931</v>
      </c>
      <c r="O274" t="s">
        <v>133</v>
      </c>
      <c r="P274">
        <v>0</v>
      </c>
      <c r="Q274">
        <v>0</v>
      </c>
      <c r="R274">
        <v>0</v>
      </c>
      <c r="S274" t="s">
        <v>134</v>
      </c>
      <c r="T274" t="s">
        <v>127</v>
      </c>
      <c r="U274" t="s">
        <v>127</v>
      </c>
      <c r="V274" s="16">
        <v>43901.041666666664</v>
      </c>
      <c r="W274" s="16">
        <v>43551.041666666664</v>
      </c>
      <c r="X274" t="s">
        <v>204</v>
      </c>
      <c r="Z274">
        <v>2013</v>
      </c>
      <c r="AA274" t="b">
        <f>NOT(ISERROR(MATCH(H274,wgs_downloaded!$H$2:$H$518,0)))</f>
        <v>1</v>
      </c>
      <c r="AY274" s="1"/>
      <c r="AZ274" s="1"/>
    </row>
    <row r="275" spans="1:52" hidden="1" x14ac:dyDescent="0.3">
      <c r="A275" t="s">
        <v>2263</v>
      </c>
      <c r="B275" t="s">
        <v>27</v>
      </c>
      <c r="C275" t="s">
        <v>127</v>
      </c>
      <c r="D275" t="s">
        <v>28</v>
      </c>
      <c r="E275" t="s">
        <v>29</v>
      </c>
      <c r="F275" t="s">
        <v>152</v>
      </c>
      <c r="G275" t="s">
        <v>2264</v>
      </c>
      <c r="H275" t="s">
        <v>2265</v>
      </c>
      <c r="J275" t="s">
        <v>2266</v>
      </c>
      <c r="K275" t="s">
        <v>2262</v>
      </c>
      <c r="L275">
        <v>3049138</v>
      </c>
      <c r="M275">
        <v>18</v>
      </c>
      <c r="N275">
        <v>3025</v>
      </c>
      <c r="O275" t="s">
        <v>133</v>
      </c>
      <c r="P275">
        <v>0</v>
      </c>
      <c r="Q275">
        <v>0</v>
      </c>
      <c r="R275">
        <v>0</v>
      </c>
      <c r="S275" t="s">
        <v>134</v>
      </c>
      <c r="T275" t="s">
        <v>127</v>
      </c>
      <c r="U275" t="s">
        <v>127</v>
      </c>
      <c r="V275" s="16">
        <v>43901.041666666664</v>
      </c>
      <c r="W275" s="16">
        <v>43551.041666666664</v>
      </c>
      <c r="X275" t="s">
        <v>204</v>
      </c>
      <c r="Z275">
        <v>2013</v>
      </c>
      <c r="AA275" t="b">
        <f>NOT(ISERROR(MATCH(H275,wgs_downloaded!$H$2:$H$518,0)))</f>
        <v>1</v>
      </c>
      <c r="AY275" s="1"/>
      <c r="AZ275" s="1"/>
    </row>
    <row r="276" spans="1:52" hidden="1" x14ac:dyDescent="0.3">
      <c r="A276" t="s">
        <v>2272</v>
      </c>
      <c r="B276" t="s">
        <v>27</v>
      </c>
      <c r="C276" t="s">
        <v>127</v>
      </c>
      <c r="D276" t="s">
        <v>28</v>
      </c>
      <c r="E276" t="s">
        <v>29</v>
      </c>
      <c r="F276" t="s">
        <v>152</v>
      </c>
      <c r="G276" t="s">
        <v>2273</v>
      </c>
      <c r="H276" t="s">
        <v>2274</v>
      </c>
      <c r="J276" t="s">
        <v>2275</v>
      </c>
      <c r="K276" t="s">
        <v>2271</v>
      </c>
      <c r="L276">
        <v>3074817</v>
      </c>
      <c r="M276">
        <v>28</v>
      </c>
      <c r="N276">
        <v>3077</v>
      </c>
      <c r="O276" t="s">
        <v>133</v>
      </c>
      <c r="P276">
        <v>0</v>
      </c>
      <c r="Q276">
        <v>0</v>
      </c>
      <c r="R276">
        <v>0</v>
      </c>
      <c r="S276" t="s">
        <v>134</v>
      </c>
      <c r="T276" t="s">
        <v>127</v>
      </c>
      <c r="U276" t="s">
        <v>127</v>
      </c>
      <c r="V276" s="16">
        <v>43901.041666666664</v>
      </c>
      <c r="W276" s="16">
        <v>43551.041666666664</v>
      </c>
      <c r="X276" t="s">
        <v>135</v>
      </c>
      <c r="Y276" t="s">
        <v>146</v>
      </c>
      <c r="Z276">
        <v>2013</v>
      </c>
      <c r="AA276" t="b">
        <f>NOT(ISERROR(MATCH(H276,wgs_downloaded!$H$2:$H$518,0)))</f>
        <v>1</v>
      </c>
      <c r="AY276" s="1"/>
      <c r="AZ276" s="1"/>
    </row>
    <row r="277" spans="1:52" hidden="1" x14ac:dyDescent="0.3">
      <c r="A277" t="s">
        <v>2267</v>
      </c>
      <c r="B277" t="s">
        <v>27</v>
      </c>
      <c r="C277" t="s">
        <v>127</v>
      </c>
      <c r="D277" t="s">
        <v>28</v>
      </c>
      <c r="E277" t="s">
        <v>29</v>
      </c>
      <c r="F277" t="s">
        <v>152</v>
      </c>
      <c r="G277" t="s">
        <v>2268</v>
      </c>
      <c r="H277" t="s">
        <v>2269</v>
      </c>
      <c r="J277" t="s">
        <v>2270</v>
      </c>
      <c r="K277" t="s">
        <v>2271</v>
      </c>
      <c r="L277">
        <v>3018872</v>
      </c>
      <c r="M277">
        <v>16</v>
      </c>
      <c r="N277">
        <v>2993</v>
      </c>
      <c r="O277" t="s">
        <v>133</v>
      </c>
      <c r="P277">
        <v>0</v>
      </c>
      <c r="Q277">
        <v>0</v>
      </c>
      <c r="R277">
        <v>0</v>
      </c>
      <c r="S277" t="s">
        <v>134</v>
      </c>
      <c r="T277" t="s">
        <v>127</v>
      </c>
      <c r="U277" t="s">
        <v>127</v>
      </c>
      <c r="V277" s="16">
        <v>43901.041666666664</v>
      </c>
      <c r="W277" s="16">
        <v>43551.041666666664</v>
      </c>
      <c r="X277" t="s">
        <v>135</v>
      </c>
      <c r="Y277" t="s">
        <v>146</v>
      </c>
      <c r="Z277">
        <v>2013</v>
      </c>
      <c r="AA277" t="b">
        <f>NOT(ISERROR(MATCH(H277,wgs_downloaded!$H$2:$H$518,0)))</f>
        <v>1</v>
      </c>
      <c r="AY277" s="1"/>
      <c r="AZ277" s="1"/>
    </row>
    <row r="278" spans="1:52" hidden="1" x14ac:dyDescent="0.3">
      <c r="A278" s="8" t="s">
        <v>2276</v>
      </c>
      <c r="B278" s="8" t="s">
        <v>27</v>
      </c>
      <c r="C278" s="8" t="s">
        <v>127</v>
      </c>
      <c r="D278" s="8" t="s">
        <v>28</v>
      </c>
      <c r="E278" s="8" t="s">
        <v>29</v>
      </c>
      <c r="F278" s="8" t="s">
        <v>152</v>
      </c>
      <c r="G278" s="8" t="s">
        <v>2277</v>
      </c>
      <c r="H278" s="8" t="s">
        <v>2281</v>
      </c>
      <c r="I278" s="8"/>
      <c r="J278" s="8" t="s">
        <v>2279</v>
      </c>
      <c r="K278" s="8" t="s">
        <v>2280</v>
      </c>
      <c r="L278" s="8">
        <v>3041857</v>
      </c>
      <c r="M278" s="8">
        <v>24</v>
      </c>
      <c r="N278" s="8">
        <v>3037</v>
      </c>
      <c r="O278" s="8" t="s">
        <v>133</v>
      </c>
      <c r="P278" s="8">
        <v>0</v>
      </c>
      <c r="Q278" s="8">
        <v>0</v>
      </c>
      <c r="R278" s="8">
        <v>0</v>
      </c>
      <c r="S278" s="8" t="s">
        <v>134</v>
      </c>
      <c r="T278" s="8" t="s">
        <v>127</v>
      </c>
      <c r="U278" s="8" t="s">
        <v>127</v>
      </c>
      <c r="V278" s="17">
        <v>43901.041666666664</v>
      </c>
      <c r="W278" s="17">
        <v>43551.041666666664</v>
      </c>
      <c r="X278" s="8" t="s">
        <v>786</v>
      </c>
      <c r="Y278" s="8"/>
      <c r="Z278" s="8">
        <v>2014</v>
      </c>
      <c r="AA278" t="b">
        <f>NOT(ISERROR(MATCH(H278,wgs_downloaded!$H$2:$H$518,0)))</f>
        <v>0</v>
      </c>
      <c r="AY278" s="1"/>
      <c r="AZ278" s="1"/>
    </row>
    <row r="279" spans="1:52" hidden="1" x14ac:dyDescent="0.3">
      <c r="A279" t="s">
        <v>829</v>
      </c>
      <c r="B279" t="s">
        <v>27</v>
      </c>
      <c r="C279" t="s">
        <v>127</v>
      </c>
      <c r="D279" t="s">
        <v>28</v>
      </c>
      <c r="E279" t="s">
        <v>29</v>
      </c>
      <c r="F279" t="s">
        <v>152</v>
      </c>
      <c r="G279" t="s">
        <v>830</v>
      </c>
      <c r="H279" t="s">
        <v>831</v>
      </c>
      <c r="J279" t="s">
        <v>832</v>
      </c>
      <c r="K279" t="s">
        <v>833</v>
      </c>
      <c r="L279">
        <v>3096318</v>
      </c>
      <c r="M279">
        <v>55</v>
      </c>
      <c r="N279">
        <v>3101</v>
      </c>
      <c r="O279" t="s">
        <v>133</v>
      </c>
      <c r="P279">
        <v>0</v>
      </c>
      <c r="Q279">
        <v>0</v>
      </c>
      <c r="R279">
        <v>0</v>
      </c>
      <c r="S279" t="s">
        <v>134</v>
      </c>
      <c r="T279" t="s">
        <v>127</v>
      </c>
      <c r="U279" t="s">
        <v>127</v>
      </c>
      <c r="V279" s="16">
        <v>43902.041666666664</v>
      </c>
      <c r="W279" s="16">
        <v>43560.083333333336</v>
      </c>
      <c r="X279" t="s">
        <v>204</v>
      </c>
      <c r="Z279">
        <v>2012</v>
      </c>
      <c r="AA279" t="b">
        <f>NOT(ISERROR(MATCH(H279,wgs_downloaded!$H$2:$H$518,0)))</f>
        <v>1</v>
      </c>
      <c r="AY279" s="1"/>
      <c r="AZ279" s="1"/>
    </row>
    <row r="280" spans="1:52" hidden="1" x14ac:dyDescent="0.3">
      <c r="A280" t="s">
        <v>1180</v>
      </c>
      <c r="B280" t="s">
        <v>27</v>
      </c>
      <c r="C280" t="s">
        <v>127</v>
      </c>
      <c r="D280" t="s">
        <v>28</v>
      </c>
      <c r="E280" t="s">
        <v>29</v>
      </c>
      <c r="F280" t="s">
        <v>152</v>
      </c>
      <c r="G280" t="s">
        <v>1181</v>
      </c>
      <c r="H280" t="s">
        <v>1182</v>
      </c>
      <c r="J280" t="s">
        <v>1183</v>
      </c>
      <c r="K280" t="s">
        <v>1184</v>
      </c>
      <c r="L280">
        <v>3111488</v>
      </c>
      <c r="M280">
        <v>15</v>
      </c>
      <c r="N280">
        <v>3063</v>
      </c>
      <c r="O280" t="s">
        <v>133</v>
      </c>
      <c r="P280">
        <v>0</v>
      </c>
      <c r="Q280">
        <v>0</v>
      </c>
      <c r="R280">
        <v>0</v>
      </c>
      <c r="S280" t="s">
        <v>134</v>
      </c>
      <c r="T280" t="s">
        <v>127</v>
      </c>
      <c r="U280" t="s">
        <v>127</v>
      </c>
      <c r="V280" s="16">
        <v>43901.041666666664</v>
      </c>
      <c r="W280" s="16">
        <v>43558.083333333336</v>
      </c>
      <c r="X280" t="s">
        <v>135</v>
      </c>
      <c r="Y280" t="s">
        <v>1185</v>
      </c>
      <c r="Z280">
        <v>2011</v>
      </c>
      <c r="AA280" t="b">
        <f>NOT(ISERROR(MATCH(H280,wgs_downloaded!$H$2:$H$518,0)))</f>
        <v>1</v>
      </c>
      <c r="AY280" s="1"/>
      <c r="AZ280" s="1"/>
    </row>
    <row r="281" spans="1:52" hidden="1" x14ac:dyDescent="0.3">
      <c r="A281" t="s">
        <v>1085</v>
      </c>
      <c r="B281" t="s">
        <v>27</v>
      </c>
      <c r="C281" t="s">
        <v>127</v>
      </c>
      <c r="D281" t="s">
        <v>28</v>
      </c>
      <c r="E281" t="s">
        <v>29</v>
      </c>
      <c r="F281" t="s">
        <v>152</v>
      </c>
      <c r="G281" t="s">
        <v>1086</v>
      </c>
      <c r="H281" t="s">
        <v>1087</v>
      </c>
      <c r="J281" t="s">
        <v>1088</v>
      </c>
      <c r="K281" t="s">
        <v>1089</v>
      </c>
      <c r="L281">
        <v>3036158</v>
      </c>
      <c r="M281">
        <v>26</v>
      </c>
      <c r="N281">
        <v>3020</v>
      </c>
      <c r="O281" t="s">
        <v>133</v>
      </c>
      <c r="P281">
        <v>0</v>
      </c>
      <c r="Q281">
        <v>0</v>
      </c>
      <c r="R281">
        <v>0</v>
      </c>
      <c r="S281" t="s">
        <v>134</v>
      </c>
      <c r="T281" t="s">
        <v>127</v>
      </c>
      <c r="U281" t="s">
        <v>127</v>
      </c>
      <c r="V281" s="16">
        <v>43558.083333333336</v>
      </c>
      <c r="W281" s="16">
        <v>43558.083333333336</v>
      </c>
      <c r="X281" t="s">
        <v>135</v>
      </c>
      <c r="Y281" t="s">
        <v>376</v>
      </c>
      <c r="Z281">
        <v>2004</v>
      </c>
      <c r="AA281" t="b">
        <f>NOT(ISERROR(MATCH(H281,wgs_downloaded!$H$2:$H$518,0)))</f>
        <v>1</v>
      </c>
      <c r="AY281" s="1"/>
      <c r="AZ281" s="1"/>
    </row>
    <row r="282" spans="1:52" hidden="1" x14ac:dyDescent="0.3">
      <c r="A282" t="s">
        <v>1513</v>
      </c>
      <c r="B282" t="s">
        <v>27</v>
      </c>
      <c r="C282" t="s">
        <v>127</v>
      </c>
      <c r="D282" t="s">
        <v>28</v>
      </c>
      <c r="E282" t="s">
        <v>29</v>
      </c>
      <c r="F282" t="s">
        <v>152</v>
      </c>
      <c r="G282" t="s">
        <v>1514</v>
      </c>
      <c r="H282" t="s">
        <v>1515</v>
      </c>
      <c r="J282" t="s">
        <v>1516</v>
      </c>
      <c r="K282" t="s">
        <v>1517</v>
      </c>
      <c r="L282">
        <v>3040760</v>
      </c>
      <c r="M282">
        <v>21</v>
      </c>
      <c r="N282">
        <v>3003</v>
      </c>
      <c r="O282" t="s">
        <v>133</v>
      </c>
      <c r="P282">
        <v>0</v>
      </c>
      <c r="Q282">
        <v>0</v>
      </c>
      <c r="R282">
        <v>0</v>
      </c>
      <c r="S282" t="s">
        <v>134</v>
      </c>
      <c r="T282" t="s">
        <v>127</v>
      </c>
      <c r="U282" t="s">
        <v>127</v>
      </c>
      <c r="V282" s="16">
        <v>43901.041666666664</v>
      </c>
      <c r="W282" s="16">
        <v>43551.041666666664</v>
      </c>
      <c r="X282" t="s">
        <v>135</v>
      </c>
      <c r="Y282" t="s">
        <v>1518</v>
      </c>
      <c r="Z282">
        <v>2003</v>
      </c>
      <c r="AA282" t="b">
        <f>NOT(ISERROR(MATCH(H282,wgs_downloaded!$H$2:$H$518,0)))</f>
        <v>1</v>
      </c>
      <c r="AY282" s="1"/>
      <c r="AZ282" s="1"/>
    </row>
    <row r="283" spans="1:52" hidden="1" x14ac:dyDescent="0.3">
      <c r="A283" t="s">
        <v>2444</v>
      </c>
      <c r="B283" t="s">
        <v>27</v>
      </c>
      <c r="C283" t="s">
        <v>127</v>
      </c>
      <c r="D283" t="s">
        <v>28</v>
      </c>
      <c r="E283" t="s">
        <v>29</v>
      </c>
      <c r="F283" t="s">
        <v>152</v>
      </c>
      <c r="G283" t="s">
        <v>2445</v>
      </c>
      <c r="H283" t="s">
        <v>2446</v>
      </c>
      <c r="J283" t="s">
        <v>2447</v>
      </c>
      <c r="K283" t="s">
        <v>2203</v>
      </c>
      <c r="L283">
        <v>3008546</v>
      </c>
      <c r="M283">
        <v>21</v>
      </c>
      <c r="N283">
        <v>2961</v>
      </c>
      <c r="O283" t="s">
        <v>133</v>
      </c>
      <c r="P283">
        <v>0</v>
      </c>
      <c r="Q283">
        <v>0</v>
      </c>
      <c r="R283">
        <v>0</v>
      </c>
      <c r="S283" t="s">
        <v>134</v>
      </c>
      <c r="T283" t="s">
        <v>127</v>
      </c>
      <c r="U283" t="s">
        <v>127</v>
      </c>
      <c r="V283" s="16">
        <v>43900.041666666664</v>
      </c>
      <c r="W283" s="16">
        <v>43550.041666666664</v>
      </c>
      <c r="X283" t="s">
        <v>1444</v>
      </c>
      <c r="Z283">
        <v>2003</v>
      </c>
      <c r="AA283" t="b">
        <f>NOT(ISERROR(MATCH(H283,wgs_downloaded!$H$2:$H$518,0)))</f>
        <v>1</v>
      </c>
      <c r="AY283" s="1"/>
      <c r="AZ283" s="1"/>
    </row>
    <row r="284" spans="1:52" hidden="1" x14ac:dyDescent="0.3">
      <c r="A284" t="s">
        <v>1525</v>
      </c>
      <c r="B284" t="s">
        <v>27</v>
      </c>
      <c r="C284" t="s">
        <v>127</v>
      </c>
      <c r="D284" t="s">
        <v>28</v>
      </c>
      <c r="E284" t="s">
        <v>29</v>
      </c>
      <c r="F284" t="s">
        <v>152</v>
      </c>
      <c r="G284" t="s">
        <v>1526</v>
      </c>
      <c r="H284" t="s">
        <v>1527</v>
      </c>
      <c r="J284" t="s">
        <v>1528</v>
      </c>
      <c r="K284" t="s">
        <v>1529</v>
      </c>
      <c r="L284">
        <v>3176156</v>
      </c>
      <c r="M284">
        <v>19</v>
      </c>
      <c r="N284">
        <v>3206</v>
      </c>
      <c r="O284" t="s">
        <v>133</v>
      </c>
      <c r="P284">
        <v>0</v>
      </c>
      <c r="Q284">
        <v>0</v>
      </c>
      <c r="R284">
        <v>0</v>
      </c>
      <c r="S284" t="s">
        <v>134</v>
      </c>
      <c r="T284" t="s">
        <v>127</v>
      </c>
      <c r="U284" t="s">
        <v>127</v>
      </c>
      <c r="V284" s="16">
        <v>43901.041666666664</v>
      </c>
      <c r="W284" s="16">
        <v>43551.041666666664</v>
      </c>
      <c r="X284" t="s">
        <v>1444</v>
      </c>
      <c r="Z284">
        <v>2003</v>
      </c>
      <c r="AA284" t="b">
        <f>NOT(ISERROR(MATCH(H284,wgs_downloaded!$H$2:$H$518,0)))</f>
        <v>1</v>
      </c>
      <c r="AY284" s="1"/>
      <c r="AZ284" s="1"/>
    </row>
    <row r="285" spans="1:52" hidden="1" x14ac:dyDescent="0.3">
      <c r="A285" t="s">
        <v>1109</v>
      </c>
      <c r="B285" t="s">
        <v>27</v>
      </c>
      <c r="C285" t="s">
        <v>127</v>
      </c>
      <c r="D285" t="s">
        <v>28</v>
      </c>
      <c r="E285" t="s">
        <v>29</v>
      </c>
      <c r="F285" t="s">
        <v>152</v>
      </c>
      <c r="G285" t="s">
        <v>1110</v>
      </c>
      <c r="H285" t="s">
        <v>1111</v>
      </c>
      <c r="J285" t="s">
        <v>1112</v>
      </c>
      <c r="K285" t="s">
        <v>1113</v>
      </c>
      <c r="L285">
        <v>3156493</v>
      </c>
      <c r="M285">
        <v>26</v>
      </c>
      <c r="N285">
        <v>3122</v>
      </c>
      <c r="O285" t="s">
        <v>133</v>
      </c>
      <c r="P285">
        <v>0</v>
      </c>
      <c r="Q285">
        <v>0</v>
      </c>
      <c r="R285">
        <v>0</v>
      </c>
      <c r="S285" t="s">
        <v>134</v>
      </c>
      <c r="T285" t="s">
        <v>127</v>
      </c>
      <c r="U285" t="s">
        <v>127</v>
      </c>
      <c r="V285" s="16">
        <v>43558.083333333336</v>
      </c>
      <c r="W285" s="16">
        <v>43558.083333333336</v>
      </c>
      <c r="X285" t="s">
        <v>135</v>
      </c>
      <c r="Y285" t="s">
        <v>1024</v>
      </c>
      <c r="Z285">
        <v>2009</v>
      </c>
      <c r="AA285" t="b">
        <f>NOT(ISERROR(MATCH(H285,wgs_downloaded!$H$2:$H$518,0)))</f>
        <v>1</v>
      </c>
      <c r="AY285" s="1"/>
      <c r="AZ285" s="1"/>
    </row>
    <row r="286" spans="1:52" hidden="1" x14ac:dyDescent="0.3">
      <c r="A286" t="s">
        <v>1114</v>
      </c>
      <c r="B286" t="s">
        <v>27</v>
      </c>
      <c r="C286" t="s">
        <v>127</v>
      </c>
      <c r="D286" t="s">
        <v>28</v>
      </c>
      <c r="E286" t="s">
        <v>29</v>
      </c>
      <c r="F286" t="s">
        <v>152</v>
      </c>
      <c r="G286" t="s">
        <v>1115</v>
      </c>
      <c r="H286" t="s">
        <v>1116</v>
      </c>
      <c r="J286" t="s">
        <v>1117</v>
      </c>
      <c r="K286" t="s">
        <v>132</v>
      </c>
      <c r="L286">
        <v>2975208</v>
      </c>
      <c r="M286">
        <v>23</v>
      </c>
      <c r="N286">
        <v>2933</v>
      </c>
      <c r="O286" t="s">
        <v>133</v>
      </c>
      <c r="P286">
        <v>0</v>
      </c>
      <c r="Q286">
        <v>0</v>
      </c>
      <c r="R286">
        <v>0</v>
      </c>
      <c r="S286" t="s">
        <v>134</v>
      </c>
      <c r="T286" t="s">
        <v>127</v>
      </c>
      <c r="U286" t="s">
        <v>127</v>
      </c>
      <c r="V286" s="16">
        <v>43558.083333333336</v>
      </c>
      <c r="W286" s="16">
        <v>43558.083333333336</v>
      </c>
      <c r="X286" t="s">
        <v>135</v>
      </c>
      <c r="Y286" t="s">
        <v>376</v>
      </c>
      <c r="Z286">
        <v>2004</v>
      </c>
      <c r="AA286" t="b">
        <f>NOT(ISERROR(MATCH(H286,wgs_downloaded!$H$2:$H$518,0)))</f>
        <v>1</v>
      </c>
      <c r="AY286" s="1"/>
      <c r="AZ286" s="1"/>
    </row>
    <row r="287" spans="1:52" hidden="1" x14ac:dyDescent="0.3">
      <c r="A287" t="s">
        <v>1118</v>
      </c>
      <c r="B287" t="s">
        <v>27</v>
      </c>
      <c r="C287" t="s">
        <v>127</v>
      </c>
      <c r="D287" t="s">
        <v>28</v>
      </c>
      <c r="E287" t="s">
        <v>29</v>
      </c>
      <c r="F287" t="s">
        <v>152</v>
      </c>
      <c r="G287" t="s">
        <v>1119</v>
      </c>
      <c r="H287" t="s">
        <v>1120</v>
      </c>
      <c r="J287" t="s">
        <v>1121</v>
      </c>
      <c r="K287" t="s">
        <v>1003</v>
      </c>
      <c r="L287">
        <v>3084322</v>
      </c>
      <c r="M287">
        <v>21</v>
      </c>
      <c r="N287">
        <v>3044</v>
      </c>
      <c r="O287" t="s">
        <v>133</v>
      </c>
      <c r="P287">
        <v>0</v>
      </c>
      <c r="Q287">
        <v>0</v>
      </c>
      <c r="R287">
        <v>0</v>
      </c>
      <c r="S287" t="s">
        <v>134</v>
      </c>
      <c r="T287" t="s">
        <v>127</v>
      </c>
      <c r="U287" t="s">
        <v>127</v>
      </c>
      <c r="V287" s="16">
        <v>43558.083333333336</v>
      </c>
      <c r="W287" s="16">
        <v>43558.083333333336</v>
      </c>
      <c r="X287" t="s">
        <v>135</v>
      </c>
      <c r="Y287" t="s">
        <v>376</v>
      </c>
      <c r="Z287">
        <v>2004</v>
      </c>
      <c r="AA287" t="b">
        <f>NOT(ISERROR(MATCH(H287,wgs_downloaded!$H$2:$H$518,0)))</f>
        <v>1</v>
      </c>
      <c r="AY287" s="1"/>
      <c r="AZ287" s="1"/>
    </row>
    <row r="288" spans="1:52" hidden="1" x14ac:dyDescent="0.3">
      <c r="A288" t="s">
        <v>1122</v>
      </c>
      <c r="B288" t="s">
        <v>27</v>
      </c>
      <c r="C288" t="s">
        <v>127</v>
      </c>
      <c r="D288" t="s">
        <v>28</v>
      </c>
      <c r="E288" t="s">
        <v>29</v>
      </c>
      <c r="F288" t="s">
        <v>152</v>
      </c>
      <c r="G288" t="s">
        <v>1123</v>
      </c>
      <c r="H288" t="s">
        <v>1124</v>
      </c>
      <c r="J288" t="s">
        <v>1125</v>
      </c>
      <c r="K288" t="s">
        <v>1126</v>
      </c>
      <c r="L288">
        <v>3114446</v>
      </c>
      <c r="M288">
        <v>15</v>
      </c>
      <c r="N288">
        <v>3105</v>
      </c>
      <c r="O288" t="s">
        <v>133</v>
      </c>
      <c r="P288">
        <v>0</v>
      </c>
      <c r="Q288">
        <v>0</v>
      </c>
      <c r="R288">
        <v>0</v>
      </c>
      <c r="S288" t="s">
        <v>134</v>
      </c>
      <c r="T288" t="s">
        <v>127</v>
      </c>
      <c r="U288" t="s">
        <v>127</v>
      </c>
      <c r="V288" s="16">
        <v>43558.083333333336</v>
      </c>
      <c r="W288" s="16">
        <v>43558.083333333336</v>
      </c>
      <c r="X288" t="s">
        <v>135</v>
      </c>
      <c r="Y288" t="s">
        <v>376</v>
      </c>
      <c r="Z288">
        <v>2003</v>
      </c>
      <c r="AA288" t="b">
        <f>NOT(ISERROR(MATCH(H288,wgs_downloaded!$H$2:$H$518,0)))</f>
        <v>1</v>
      </c>
      <c r="AY288" s="1"/>
      <c r="AZ288" s="1"/>
    </row>
    <row r="289" spans="1:55" hidden="1" x14ac:dyDescent="0.3">
      <c r="A289" t="s">
        <v>1158</v>
      </c>
      <c r="B289" t="s">
        <v>27</v>
      </c>
      <c r="C289" t="s">
        <v>127</v>
      </c>
      <c r="D289" t="s">
        <v>28</v>
      </c>
      <c r="E289" t="s">
        <v>29</v>
      </c>
      <c r="F289" t="s">
        <v>152</v>
      </c>
      <c r="G289" t="s">
        <v>1159</v>
      </c>
      <c r="H289" t="s">
        <v>1160</v>
      </c>
      <c r="J289" t="s">
        <v>1161</v>
      </c>
      <c r="K289" t="s">
        <v>1162</v>
      </c>
      <c r="L289">
        <v>3068113</v>
      </c>
      <c r="M289">
        <v>33</v>
      </c>
      <c r="N289">
        <v>3049</v>
      </c>
      <c r="O289" t="s">
        <v>133</v>
      </c>
      <c r="P289">
        <v>0</v>
      </c>
      <c r="Q289">
        <v>0</v>
      </c>
      <c r="R289">
        <v>0</v>
      </c>
      <c r="S289" t="s">
        <v>134</v>
      </c>
      <c r="T289" t="s">
        <v>127</v>
      </c>
      <c r="U289" t="s">
        <v>127</v>
      </c>
      <c r="V289" s="16">
        <v>43558.083333333336</v>
      </c>
      <c r="W289" s="16">
        <v>43558.083333333336</v>
      </c>
      <c r="X289" t="s">
        <v>135</v>
      </c>
      <c r="Y289" t="s">
        <v>1024</v>
      </c>
      <c r="Z289">
        <v>2009</v>
      </c>
      <c r="AA289" t="b">
        <f>NOT(ISERROR(MATCH(H289,wgs_downloaded!$H$2:$H$518,0)))</f>
        <v>1</v>
      </c>
      <c r="AY289" s="1"/>
      <c r="AZ289" s="1"/>
    </row>
    <row r="290" spans="1:55" hidden="1" x14ac:dyDescent="0.3">
      <c r="A290" t="s">
        <v>1169</v>
      </c>
      <c r="B290" t="s">
        <v>27</v>
      </c>
      <c r="C290" t="s">
        <v>127</v>
      </c>
      <c r="D290" t="s">
        <v>28</v>
      </c>
      <c r="E290" t="s">
        <v>29</v>
      </c>
      <c r="F290" t="s">
        <v>152</v>
      </c>
      <c r="G290" t="s">
        <v>1170</v>
      </c>
      <c r="H290" t="s">
        <v>1171</v>
      </c>
      <c r="J290" t="s">
        <v>1172</v>
      </c>
      <c r="K290" t="s">
        <v>838</v>
      </c>
      <c r="L290">
        <v>2935595</v>
      </c>
      <c r="M290">
        <v>14</v>
      </c>
      <c r="N290">
        <v>2880</v>
      </c>
      <c r="O290" t="s">
        <v>133</v>
      </c>
      <c r="P290">
        <v>0</v>
      </c>
      <c r="Q290">
        <v>0</v>
      </c>
      <c r="R290">
        <v>0</v>
      </c>
      <c r="S290" t="s">
        <v>134</v>
      </c>
      <c r="T290" t="s">
        <v>127</v>
      </c>
      <c r="U290" t="s">
        <v>127</v>
      </c>
      <c r="V290" s="16">
        <v>43558.083333333336</v>
      </c>
      <c r="W290" s="16">
        <v>43558.083333333336</v>
      </c>
      <c r="X290" t="s">
        <v>135</v>
      </c>
      <c r="Y290" t="s">
        <v>1024</v>
      </c>
      <c r="Z290">
        <v>2013</v>
      </c>
      <c r="AA290" t="b">
        <f>NOT(ISERROR(MATCH(H290,wgs_downloaded!$H$2:$H$518,0)))</f>
        <v>1</v>
      </c>
      <c r="AY290" s="1"/>
      <c r="AZ290" s="1"/>
      <c r="BC290" s="2"/>
    </row>
    <row r="291" spans="1:55" hidden="1" x14ac:dyDescent="0.3">
      <c r="A291" t="s">
        <v>1173</v>
      </c>
      <c r="B291" t="s">
        <v>27</v>
      </c>
      <c r="C291" t="s">
        <v>127</v>
      </c>
      <c r="D291" t="s">
        <v>28</v>
      </c>
      <c r="E291" t="s">
        <v>29</v>
      </c>
      <c r="F291" t="s">
        <v>152</v>
      </c>
      <c r="G291" t="s">
        <v>1174</v>
      </c>
      <c r="H291" t="s">
        <v>1175</v>
      </c>
      <c r="J291" t="s">
        <v>1176</v>
      </c>
      <c r="K291" t="s">
        <v>764</v>
      </c>
      <c r="L291">
        <v>2971593</v>
      </c>
      <c r="M291">
        <v>13</v>
      </c>
      <c r="N291">
        <v>2914</v>
      </c>
      <c r="O291" t="s">
        <v>133</v>
      </c>
      <c r="P291">
        <v>0</v>
      </c>
      <c r="Q291">
        <v>0</v>
      </c>
      <c r="R291">
        <v>0</v>
      </c>
      <c r="S291" t="s">
        <v>134</v>
      </c>
      <c r="T291" t="s">
        <v>127</v>
      </c>
      <c r="U291" t="s">
        <v>127</v>
      </c>
      <c r="V291" s="16">
        <v>43558.083333333336</v>
      </c>
      <c r="W291" s="16">
        <v>43558.083333333336</v>
      </c>
      <c r="X291" t="s">
        <v>135</v>
      </c>
      <c r="Y291" t="s">
        <v>1024</v>
      </c>
      <c r="Z291">
        <v>2013</v>
      </c>
      <c r="AA291" t="b">
        <f>NOT(ISERROR(MATCH(H291,wgs_downloaded!$H$2:$H$518,0)))</f>
        <v>1</v>
      </c>
      <c r="AY291" s="1"/>
      <c r="AZ291" s="1"/>
      <c r="BC291" s="2"/>
    </row>
    <row r="292" spans="1:55" hidden="1" x14ac:dyDescent="0.3">
      <c r="A292" s="8" t="s">
        <v>2922</v>
      </c>
      <c r="B292" s="8" t="s">
        <v>27</v>
      </c>
      <c r="C292" s="8" t="s">
        <v>127</v>
      </c>
      <c r="D292" s="8" t="s">
        <v>28</v>
      </c>
      <c r="E292" s="8" t="s">
        <v>29</v>
      </c>
      <c r="F292" s="8" t="s">
        <v>2581</v>
      </c>
      <c r="G292" s="13" t="s">
        <v>2923</v>
      </c>
      <c r="H292" s="8" t="s">
        <v>2927</v>
      </c>
      <c r="I292" s="13"/>
      <c r="J292" s="8" t="s">
        <v>2925</v>
      </c>
      <c r="K292" s="8" t="s">
        <v>132</v>
      </c>
      <c r="L292" s="8">
        <v>0</v>
      </c>
      <c r="M292" s="8">
        <v>0</v>
      </c>
      <c r="N292" s="8">
        <v>0</v>
      </c>
      <c r="O292" s="8" t="s">
        <v>134</v>
      </c>
      <c r="P292" s="8">
        <v>0</v>
      </c>
      <c r="Q292" s="8">
        <v>0</v>
      </c>
      <c r="R292" s="8">
        <v>0</v>
      </c>
      <c r="S292" s="8" t="s">
        <v>134</v>
      </c>
      <c r="T292" s="8" t="s">
        <v>2926</v>
      </c>
      <c r="U292" s="8" t="s">
        <v>127</v>
      </c>
      <c r="V292" s="17">
        <v>44027.083333333336</v>
      </c>
      <c r="W292" s="17">
        <v>43022.083333333336</v>
      </c>
      <c r="X292" s="8" t="s">
        <v>204</v>
      </c>
      <c r="Y292" s="8"/>
      <c r="Z292" s="8">
        <v>2003</v>
      </c>
      <c r="AA292" t="b">
        <f>NOT(ISERROR(MATCH(H292,wgs_downloaded!$H$2:$H$518,0)))</f>
        <v>0</v>
      </c>
      <c r="AY292" s="1"/>
      <c r="AZ292" s="1"/>
      <c r="BC292" s="2"/>
    </row>
    <row r="293" spans="1:55" hidden="1" x14ac:dyDescent="0.3">
      <c r="A293" s="8" t="s">
        <v>2789</v>
      </c>
      <c r="B293" s="8" t="s">
        <v>27</v>
      </c>
      <c r="C293" s="8" t="s">
        <v>127</v>
      </c>
      <c r="D293" s="8" t="s">
        <v>28</v>
      </c>
      <c r="E293" s="8" t="s">
        <v>29</v>
      </c>
      <c r="F293" s="8" t="s">
        <v>2581</v>
      </c>
      <c r="G293" s="13" t="s">
        <v>2790</v>
      </c>
      <c r="H293" s="8" t="s">
        <v>2794</v>
      </c>
      <c r="I293" s="13"/>
      <c r="J293" s="8" t="s">
        <v>2792</v>
      </c>
      <c r="K293" s="8" t="s">
        <v>2787</v>
      </c>
      <c r="L293" s="8">
        <v>0</v>
      </c>
      <c r="M293" s="8">
        <v>0</v>
      </c>
      <c r="N293" s="8">
        <v>0</v>
      </c>
      <c r="O293" s="8" t="s">
        <v>134</v>
      </c>
      <c r="P293" s="8">
        <v>0</v>
      </c>
      <c r="Q293" s="8">
        <v>0</v>
      </c>
      <c r="R293" s="8">
        <v>0</v>
      </c>
      <c r="S293" s="8" t="s">
        <v>134</v>
      </c>
      <c r="T293" s="8" t="s">
        <v>2793</v>
      </c>
      <c r="U293" s="8" t="s">
        <v>127</v>
      </c>
      <c r="V293" s="17">
        <v>44027.083333333336</v>
      </c>
      <c r="W293" s="17">
        <v>43024.083333333336</v>
      </c>
      <c r="X293" s="8" t="s">
        <v>204</v>
      </c>
      <c r="Y293" s="8"/>
      <c r="Z293" s="8">
        <v>2003</v>
      </c>
      <c r="AA293" t="b">
        <f>NOT(ISERROR(MATCH(H293,wgs_downloaded!$H$2:$H$518,0)))</f>
        <v>0</v>
      </c>
      <c r="AY293" s="1"/>
      <c r="AZ293" s="1"/>
    </row>
    <row r="294" spans="1:55" hidden="1" x14ac:dyDescent="0.3">
      <c r="A294" t="s">
        <v>1019</v>
      </c>
      <c r="B294" t="s">
        <v>27</v>
      </c>
      <c r="C294" t="s">
        <v>127</v>
      </c>
      <c r="D294" t="s">
        <v>28</v>
      </c>
      <c r="E294" t="s">
        <v>29</v>
      </c>
      <c r="F294" t="s">
        <v>152</v>
      </c>
      <c r="G294" t="s">
        <v>1020</v>
      </c>
      <c r="H294" t="s">
        <v>1021</v>
      </c>
      <c r="J294" t="s">
        <v>1022</v>
      </c>
      <c r="K294" t="s">
        <v>1023</v>
      </c>
      <c r="L294">
        <v>2948044</v>
      </c>
      <c r="M294">
        <v>29</v>
      </c>
      <c r="N294">
        <v>2900</v>
      </c>
      <c r="O294" t="s">
        <v>133</v>
      </c>
      <c r="P294">
        <v>0</v>
      </c>
      <c r="Q294">
        <v>0</v>
      </c>
      <c r="R294">
        <v>0</v>
      </c>
      <c r="S294" t="s">
        <v>134</v>
      </c>
      <c r="T294" t="s">
        <v>127</v>
      </c>
      <c r="U294" t="s">
        <v>127</v>
      </c>
      <c r="V294" s="16">
        <v>43558.083333333336</v>
      </c>
      <c r="W294" s="16">
        <v>43558.083333333336</v>
      </c>
      <c r="X294" t="s">
        <v>135</v>
      </c>
      <c r="Y294" t="s">
        <v>1024</v>
      </c>
      <c r="Z294">
        <v>2013</v>
      </c>
      <c r="AA294" t="b">
        <f>NOT(ISERROR(MATCH(H294,wgs_downloaded!$H$2:$H$518,0)))</f>
        <v>1</v>
      </c>
      <c r="AY294" s="1"/>
      <c r="AZ294" s="1"/>
    </row>
    <row r="295" spans="1:55" hidden="1" x14ac:dyDescent="0.3">
      <c r="A295" t="s">
        <v>1025</v>
      </c>
      <c r="B295" t="s">
        <v>27</v>
      </c>
      <c r="C295" t="s">
        <v>127</v>
      </c>
      <c r="D295" t="s">
        <v>28</v>
      </c>
      <c r="E295" t="s">
        <v>29</v>
      </c>
      <c r="F295" t="s">
        <v>152</v>
      </c>
      <c r="G295" t="s">
        <v>1026</v>
      </c>
      <c r="H295" t="s">
        <v>1027</v>
      </c>
      <c r="J295" t="s">
        <v>1028</v>
      </c>
      <c r="K295" t="s">
        <v>1029</v>
      </c>
      <c r="L295">
        <v>2893288</v>
      </c>
      <c r="M295">
        <v>34</v>
      </c>
      <c r="N295">
        <v>2848</v>
      </c>
      <c r="O295" t="s">
        <v>133</v>
      </c>
      <c r="P295">
        <v>0</v>
      </c>
      <c r="Q295">
        <v>0</v>
      </c>
      <c r="R295">
        <v>0</v>
      </c>
      <c r="S295" t="s">
        <v>134</v>
      </c>
      <c r="T295" t="s">
        <v>127</v>
      </c>
      <c r="U295" t="s">
        <v>127</v>
      </c>
      <c r="V295" s="16">
        <v>43558.083333333336</v>
      </c>
      <c r="W295" s="16">
        <v>43558.083333333336</v>
      </c>
      <c r="X295" t="s">
        <v>135</v>
      </c>
      <c r="Y295" t="s">
        <v>1030</v>
      </c>
      <c r="Z295">
        <v>2013</v>
      </c>
      <c r="AA295" t="b">
        <f>NOT(ISERROR(MATCH(H295,wgs_downloaded!$H$2:$H$518,0)))</f>
        <v>1</v>
      </c>
      <c r="AY295" s="1"/>
      <c r="AZ295" s="1"/>
    </row>
    <row r="296" spans="1:55" hidden="1" x14ac:dyDescent="0.3">
      <c r="A296" t="s">
        <v>2772</v>
      </c>
      <c r="B296" t="s">
        <v>27</v>
      </c>
      <c r="C296" t="s">
        <v>127</v>
      </c>
      <c r="D296" t="s">
        <v>28</v>
      </c>
      <c r="E296" t="s">
        <v>29</v>
      </c>
      <c r="F296" t="s">
        <v>2581</v>
      </c>
      <c r="G296" s="11" t="s">
        <v>2773</v>
      </c>
      <c r="H296" t="s">
        <v>2774</v>
      </c>
      <c r="I296" s="11"/>
      <c r="J296" t="s">
        <v>2775</v>
      </c>
      <c r="K296" t="s">
        <v>2776</v>
      </c>
      <c r="L296">
        <v>0</v>
      </c>
      <c r="M296">
        <v>0</v>
      </c>
      <c r="N296">
        <v>0</v>
      </c>
      <c r="O296" t="s">
        <v>134</v>
      </c>
      <c r="P296">
        <v>0</v>
      </c>
      <c r="Q296">
        <v>0</v>
      </c>
      <c r="R296">
        <v>0</v>
      </c>
      <c r="S296" t="s">
        <v>134</v>
      </c>
      <c r="T296" t="s">
        <v>2777</v>
      </c>
      <c r="U296" t="s">
        <v>127</v>
      </c>
      <c r="V296" s="16">
        <v>44251.041666666664</v>
      </c>
      <c r="W296" s="16">
        <v>43024.083333333336</v>
      </c>
      <c r="X296" t="s">
        <v>204</v>
      </c>
      <c r="Z296">
        <v>2004</v>
      </c>
      <c r="AA296" t="b">
        <f>NOT(ISERROR(MATCH(H296,wgs_downloaded!$H$2:$H$518,0)))</f>
        <v>1</v>
      </c>
      <c r="AY296" s="1"/>
      <c r="AZ296" s="1"/>
    </row>
    <row r="297" spans="1:55" hidden="1" x14ac:dyDescent="0.3">
      <c r="A297" t="s">
        <v>2898</v>
      </c>
      <c r="B297" t="s">
        <v>27</v>
      </c>
      <c r="C297" t="s">
        <v>127</v>
      </c>
      <c r="D297" t="s">
        <v>28</v>
      </c>
      <c r="E297" t="s">
        <v>29</v>
      </c>
      <c r="F297" t="s">
        <v>2581</v>
      </c>
      <c r="G297" s="11" t="s">
        <v>2899</v>
      </c>
      <c r="H297" t="s">
        <v>2900</v>
      </c>
      <c r="I297" s="11"/>
      <c r="J297" t="s">
        <v>2901</v>
      </c>
      <c r="K297" t="s">
        <v>2776</v>
      </c>
      <c r="L297">
        <v>0</v>
      </c>
      <c r="M297">
        <v>0</v>
      </c>
      <c r="N297">
        <v>0</v>
      </c>
      <c r="O297" t="s">
        <v>134</v>
      </c>
      <c r="P297">
        <v>0</v>
      </c>
      <c r="Q297">
        <v>0</v>
      </c>
      <c r="R297">
        <v>0</v>
      </c>
      <c r="S297" t="s">
        <v>134</v>
      </c>
      <c r="T297" t="s">
        <v>2902</v>
      </c>
      <c r="U297" t="s">
        <v>127</v>
      </c>
      <c r="V297" s="16">
        <v>44250.041666666664</v>
      </c>
      <c r="W297" s="16">
        <v>43022.083333333336</v>
      </c>
      <c r="X297" t="s">
        <v>204</v>
      </c>
      <c r="Z297">
        <v>2004</v>
      </c>
      <c r="AA297" t="b">
        <f>NOT(ISERROR(MATCH(H297,wgs_downloaded!$H$2:$H$518,0)))</f>
        <v>1</v>
      </c>
      <c r="AY297" s="1"/>
      <c r="AZ297" s="1"/>
    </row>
    <row r="298" spans="1:55" hidden="1" x14ac:dyDescent="0.3">
      <c r="A298" t="s">
        <v>2881</v>
      </c>
      <c r="B298" t="s">
        <v>27</v>
      </c>
      <c r="C298" t="s">
        <v>127</v>
      </c>
      <c r="D298" t="s">
        <v>28</v>
      </c>
      <c r="E298" t="s">
        <v>29</v>
      </c>
      <c r="F298" t="s">
        <v>2581</v>
      </c>
      <c r="G298" s="11" t="s">
        <v>2882</v>
      </c>
      <c r="H298" t="s">
        <v>2883</v>
      </c>
      <c r="I298" s="11"/>
      <c r="J298" t="s">
        <v>2884</v>
      </c>
      <c r="K298" t="s">
        <v>2776</v>
      </c>
      <c r="L298">
        <v>0</v>
      </c>
      <c r="M298">
        <v>0</v>
      </c>
      <c r="N298">
        <v>0</v>
      </c>
      <c r="O298" t="s">
        <v>134</v>
      </c>
      <c r="P298">
        <v>0</v>
      </c>
      <c r="Q298">
        <v>0</v>
      </c>
      <c r="R298">
        <v>0</v>
      </c>
      <c r="S298" t="s">
        <v>134</v>
      </c>
      <c r="T298" t="s">
        <v>2885</v>
      </c>
      <c r="U298" t="s">
        <v>127</v>
      </c>
      <c r="V298" s="16">
        <v>44250.041666666664</v>
      </c>
      <c r="W298" s="16">
        <v>43022.083333333336</v>
      </c>
      <c r="X298" t="s">
        <v>204</v>
      </c>
      <c r="Z298">
        <v>2004</v>
      </c>
      <c r="AA298" t="b">
        <f>NOT(ISERROR(MATCH(H298,wgs_downloaded!$H$2:$H$518,0)))</f>
        <v>1</v>
      </c>
      <c r="AY298" s="1"/>
      <c r="AZ298" s="1"/>
    </row>
    <row r="299" spans="1:55" hidden="1" x14ac:dyDescent="0.3">
      <c r="A299" t="s">
        <v>2985</v>
      </c>
      <c r="B299" t="s">
        <v>27</v>
      </c>
      <c r="C299" t="s">
        <v>127</v>
      </c>
      <c r="D299" t="s">
        <v>28</v>
      </c>
      <c r="E299" t="s">
        <v>29</v>
      </c>
      <c r="F299" t="s">
        <v>2581</v>
      </c>
      <c r="G299" s="11" t="s">
        <v>2986</v>
      </c>
      <c r="H299" t="s">
        <v>2987</v>
      </c>
      <c r="I299" s="11"/>
      <c r="J299" t="s">
        <v>2988</v>
      </c>
      <c r="K299" t="s">
        <v>2776</v>
      </c>
      <c r="L299">
        <v>0</v>
      </c>
      <c r="M299">
        <v>0</v>
      </c>
      <c r="N299">
        <v>0</v>
      </c>
      <c r="O299" t="s">
        <v>134</v>
      </c>
      <c r="P299">
        <v>0</v>
      </c>
      <c r="Q299">
        <v>0</v>
      </c>
      <c r="R299">
        <v>0</v>
      </c>
      <c r="S299" t="s">
        <v>134</v>
      </c>
      <c r="T299" t="s">
        <v>2989</v>
      </c>
      <c r="U299" t="s">
        <v>127</v>
      </c>
      <c r="V299" s="16">
        <v>44250.041666666664</v>
      </c>
      <c r="W299" s="16">
        <v>43022.083333333336</v>
      </c>
      <c r="X299" t="s">
        <v>204</v>
      </c>
      <c r="Z299">
        <v>2004</v>
      </c>
      <c r="AA299" t="b">
        <f>NOT(ISERROR(MATCH(H299,wgs_downloaded!$H$2:$H$518,0)))</f>
        <v>1</v>
      </c>
      <c r="AY299" s="1"/>
      <c r="AZ299" s="1"/>
    </row>
    <row r="300" spans="1:55" hidden="1" x14ac:dyDescent="0.3">
      <c r="A300" t="s">
        <v>2976</v>
      </c>
      <c r="B300" t="s">
        <v>27</v>
      </c>
      <c r="C300" t="s">
        <v>127</v>
      </c>
      <c r="D300" t="s">
        <v>28</v>
      </c>
      <c r="E300" t="s">
        <v>29</v>
      </c>
      <c r="F300" t="s">
        <v>2581</v>
      </c>
      <c r="G300" s="11" t="s">
        <v>2977</v>
      </c>
      <c r="H300" t="s">
        <v>2978</v>
      </c>
      <c r="I300" s="11"/>
      <c r="J300" t="s">
        <v>2979</v>
      </c>
      <c r="K300" t="s">
        <v>2776</v>
      </c>
      <c r="L300">
        <v>0</v>
      </c>
      <c r="M300">
        <v>0</v>
      </c>
      <c r="N300">
        <v>0</v>
      </c>
      <c r="O300" t="s">
        <v>134</v>
      </c>
      <c r="P300">
        <v>0</v>
      </c>
      <c r="Q300">
        <v>0</v>
      </c>
      <c r="R300">
        <v>0</v>
      </c>
      <c r="S300" t="s">
        <v>134</v>
      </c>
      <c r="T300" t="s">
        <v>2980</v>
      </c>
      <c r="U300" t="s">
        <v>127</v>
      </c>
      <c r="V300" s="16">
        <v>44250.041666666664</v>
      </c>
      <c r="W300" s="16">
        <v>43022.083333333336</v>
      </c>
      <c r="X300" t="s">
        <v>204</v>
      </c>
      <c r="Z300">
        <v>2004</v>
      </c>
      <c r="AA300" t="b">
        <f>NOT(ISERROR(MATCH(H300,wgs_downloaded!$H$2:$H$518,0)))</f>
        <v>1</v>
      </c>
      <c r="AY300" s="1"/>
      <c r="AZ300" s="1"/>
    </row>
    <row r="301" spans="1:55" hidden="1" x14ac:dyDescent="0.3">
      <c r="A301" t="s">
        <v>2971</v>
      </c>
      <c r="B301" t="s">
        <v>27</v>
      </c>
      <c r="C301" t="s">
        <v>127</v>
      </c>
      <c r="D301" t="s">
        <v>28</v>
      </c>
      <c r="E301" t="s">
        <v>29</v>
      </c>
      <c r="F301" t="s">
        <v>2581</v>
      </c>
      <c r="G301" s="11" t="s">
        <v>2972</v>
      </c>
      <c r="H301" t="s">
        <v>2973</v>
      </c>
      <c r="I301" s="11"/>
      <c r="J301" t="s">
        <v>2974</v>
      </c>
      <c r="K301" t="s">
        <v>2776</v>
      </c>
      <c r="L301">
        <v>0</v>
      </c>
      <c r="M301">
        <v>0</v>
      </c>
      <c r="N301">
        <v>0</v>
      </c>
      <c r="O301" t="s">
        <v>134</v>
      </c>
      <c r="P301">
        <v>0</v>
      </c>
      <c r="Q301">
        <v>0</v>
      </c>
      <c r="R301">
        <v>0</v>
      </c>
      <c r="S301" t="s">
        <v>134</v>
      </c>
      <c r="T301" t="s">
        <v>2975</v>
      </c>
      <c r="U301" t="s">
        <v>127</v>
      </c>
      <c r="V301" s="16">
        <v>44250.041666666664</v>
      </c>
      <c r="W301" s="16">
        <v>43022.083333333336</v>
      </c>
      <c r="X301" t="s">
        <v>204</v>
      </c>
      <c r="Z301">
        <v>2005</v>
      </c>
      <c r="AA301" t="b">
        <f>NOT(ISERROR(MATCH(H301,wgs_downloaded!$H$2:$H$518,0)))</f>
        <v>1</v>
      </c>
      <c r="AY301" s="1"/>
      <c r="AZ301" s="1"/>
    </row>
    <row r="302" spans="1:55" hidden="1" x14ac:dyDescent="0.3">
      <c r="A302" s="8" t="s">
        <v>2965</v>
      </c>
      <c r="B302" s="8" t="s">
        <v>27</v>
      </c>
      <c r="C302" s="8" t="s">
        <v>127</v>
      </c>
      <c r="D302" s="8" t="s">
        <v>28</v>
      </c>
      <c r="E302" s="8" t="s">
        <v>29</v>
      </c>
      <c r="F302" s="8" t="s">
        <v>2581</v>
      </c>
      <c r="G302" s="13" t="s">
        <v>2966</v>
      </c>
      <c r="H302" s="8" t="s">
        <v>2967</v>
      </c>
      <c r="I302" s="13"/>
      <c r="J302" s="8" t="s">
        <v>2968</v>
      </c>
      <c r="K302" s="8" t="s">
        <v>2776</v>
      </c>
      <c r="L302" s="8">
        <v>0</v>
      </c>
      <c r="M302" s="8">
        <v>0</v>
      </c>
      <c r="N302" s="8">
        <v>0</v>
      </c>
      <c r="O302" s="8" t="s">
        <v>134</v>
      </c>
      <c r="P302" s="8">
        <v>0</v>
      </c>
      <c r="Q302" s="8">
        <v>0</v>
      </c>
      <c r="R302" s="8">
        <v>0</v>
      </c>
      <c r="S302" s="8" t="s">
        <v>134</v>
      </c>
      <c r="T302" s="8" t="s">
        <v>2969</v>
      </c>
      <c r="U302" s="8" t="s">
        <v>127</v>
      </c>
      <c r="V302" s="17">
        <v>44250.041666666664</v>
      </c>
      <c r="W302" s="17">
        <v>43022.083333333336</v>
      </c>
      <c r="X302" s="8" t="s">
        <v>204</v>
      </c>
      <c r="Y302" s="8"/>
      <c r="Z302" s="8">
        <v>2006</v>
      </c>
      <c r="AA302" t="b">
        <f>NOT(ISERROR(MATCH(H302,wgs_downloaded!$H$2:$H$518,0)))</f>
        <v>1</v>
      </c>
      <c r="AY302" s="1"/>
      <c r="AZ302" s="1"/>
    </row>
    <row r="303" spans="1:55" s="8" customFormat="1" hidden="1" x14ac:dyDescent="0.3">
      <c r="A303" t="s">
        <v>2960</v>
      </c>
      <c r="B303" t="s">
        <v>27</v>
      </c>
      <c r="C303" t="s">
        <v>127</v>
      </c>
      <c r="D303" t="s">
        <v>28</v>
      </c>
      <c r="E303" t="s">
        <v>29</v>
      </c>
      <c r="F303" t="s">
        <v>2581</v>
      </c>
      <c r="G303" s="11" t="s">
        <v>2961</v>
      </c>
      <c r="H303" t="s">
        <v>2962</v>
      </c>
      <c r="I303" s="11"/>
      <c r="J303" t="s">
        <v>2963</v>
      </c>
      <c r="K303" t="s">
        <v>2776</v>
      </c>
      <c r="L303">
        <v>0</v>
      </c>
      <c r="M303">
        <v>0</v>
      </c>
      <c r="N303">
        <v>0</v>
      </c>
      <c r="O303" t="s">
        <v>134</v>
      </c>
      <c r="P303">
        <v>0</v>
      </c>
      <c r="Q303">
        <v>0</v>
      </c>
      <c r="R303">
        <v>0</v>
      </c>
      <c r="S303" t="s">
        <v>134</v>
      </c>
      <c r="T303" t="s">
        <v>2964</v>
      </c>
      <c r="U303" t="s">
        <v>127</v>
      </c>
      <c r="V303" s="16">
        <v>44250.041666666664</v>
      </c>
      <c r="W303" s="16">
        <v>43022.083333333336</v>
      </c>
      <c r="X303" t="s">
        <v>204</v>
      </c>
      <c r="Y303"/>
      <c r="Z303">
        <v>2006</v>
      </c>
      <c r="AA303" t="b">
        <f>NOT(ISERROR(MATCH(H303,wgs_downloaded!$H$2:$H$518,0)))</f>
        <v>1</v>
      </c>
      <c r="AY303" s="10"/>
      <c r="AZ303" s="10"/>
    </row>
    <row r="304" spans="1:55" s="8" customFormat="1" hidden="1" x14ac:dyDescent="0.3">
      <c r="A304" t="s">
        <v>1031</v>
      </c>
      <c r="B304" t="s">
        <v>27</v>
      </c>
      <c r="C304" t="s">
        <v>127</v>
      </c>
      <c r="D304" t="s">
        <v>28</v>
      </c>
      <c r="E304" t="s">
        <v>29</v>
      </c>
      <c r="F304" t="s">
        <v>152</v>
      </c>
      <c r="G304" t="s">
        <v>1032</v>
      </c>
      <c r="H304" t="s">
        <v>1033</v>
      </c>
      <c r="I304"/>
      <c r="J304" t="s">
        <v>1034</v>
      </c>
      <c r="K304" t="s">
        <v>1035</v>
      </c>
      <c r="L304">
        <v>2956699</v>
      </c>
      <c r="M304">
        <v>16</v>
      </c>
      <c r="N304">
        <v>2908</v>
      </c>
      <c r="O304" t="s">
        <v>133</v>
      </c>
      <c r="P304">
        <v>0</v>
      </c>
      <c r="Q304">
        <v>0</v>
      </c>
      <c r="R304">
        <v>0</v>
      </c>
      <c r="S304" t="s">
        <v>134</v>
      </c>
      <c r="T304" t="s">
        <v>127</v>
      </c>
      <c r="U304" t="s">
        <v>127</v>
      </c>
      <c r="V304" s="16">
        <v>43901.041666666664</v>
      </c>
      <c r="W304" s="16">
        <v>43558.083333333336</v>
      </c>
      <c r="X304" t="s">
        <v>135</v>
      </c>
      <c r="Y304" t="s">
        <v>381</v>
      </c>
      <c r="Z304">
        <v>2016</v>
      </c>
      <c r="AA304" t="b">
        <f>NOT(ISERROR(MATCH(H304,wgs_downloaded!$H$2:$H$518,0)))</f>
        <v>1</v>
      </c>
      <c r="AY304" s="10"/>
      <c r="AZ304" s="10"/>
    </row>
    <row r="305" spans="1:52" s="8" customFormat="1" hidden="1" x14ac:dyDescent="0.3">
      <c r="A305" t="s">
        <v>1579</v>
      </c>
      <c r="B305" t="s">
        <v>27</v>
      </c>
      <c r="C305" t="s">
        <v>127</v>
      </c>
      <c r="D305" t="s">
        <v>28</v>
      </c>
      <c r="E305" t="s">
        <v>29</v>
      </c>
      <c r="F305" t="s">
        <v>152</v>
      </c>
      <c r="G305" t="s">
        <v>1580</v>
      </c>
      <c r="H305" t="s">
        <v>1581</v>
      </c>
      <c r="I305"/>
      <c r="J305" t="s">
        <v>1582</v>
      </c>
      <c r="K305" t="s">
        <v>1583</v>
      </c>
      <c r="L305">
        <v>3135917</v>
      </c>
      <c r="M305">
        <v>24</v>
      </c>
      <c r="N305">
        <v>3092</v>
      </c>
      <c r="O305" t="s">
        <v>133</v>
      </c>
      <c r="P305">
        <v>0</v>
      </c>
      <c r="Q305">
        <v>0</v>
      </c>
      <c r="R305">
        <v>0</v>
      </c>
      <c r="S305" t="s">
        <v>134</v>
      </c>
      <c r="T305" t="s">
        <v>127</v>
      </c>
      <c r="U305" t="s">
        <v>127</v>
      </c>
      <c r="V305" s="16">
        <v>43901.041666666664</v>
      </c>
      <c r="W305" s="16">
        <v>43551.041666666664</v>
      </c>
      <c r="X305" t="s">
        <v>1584</v>
      </c>
      <c r="Y305"/>
      <c r="Z305">
        <v>2010</v>
      </c>
      <c r="AA305" t="b">
        <f>NOT(ISERROR(MATCH(H305,wgs_downloaded!$H$2:$H$518,0)))</f>
        <v>1</v>
      </c>
      <c r="AY305" s="10"/>
      <c r="AZ305" s="10"/>
    </row>
    <row r="306" spans="1:52" s="8" customFormat="1" hidden="1" x14ac:dyDescent="0.3">
      <c r="A306" s="8" t="s">
        <v>2598</v>
      </c>
      <c r="B306" s="8" t="s">
        <v>27</v>
      </c>
      <c r="C306" s="8" t="s">
        <v>127</v>
      </c>
      <c r="D306" s="8" t="s">
        <v>28</v>
      </c>
      <c r="E306" s="8" t="s">
        <v>29</v>
      </c>
      <c r="F306" s="8" t="s">
        <v>152</v>
      </c>
      <c r="G306" s="8" t="s">
        <v>2599</v>
      </c>
      <c r="H306" s="8" t="s">
        <v>2602</v>
      </c>
      <c r="J306" s="8" t="s">
        <v>2601</v>
      </c>
      <c r="K306" s="8" t="s">
        <v>2439</v>
      </c>
      <c r="L306" s="8">
        <v>3011268</v>
      </c>
      <c r="M306" s="8">
        <v>42</v>
      </c>
      <c r="N306" s="8">
        <v>2994</v>
      </c>
      <c r="O306" s="8" t="s">
        <v>133</v>
      </c>
      <c r="P306" s="8">
        <v>0</v>
      </c>
      <c r="Q306" s="8">
        <v>0</v>
      </c>
      <c r="R306" s="8">
        <v>0</v>
      </c>
      <c r="S306" s="8" t="s">
        <v>134</v>
      </c>
      <c r="T306" s="8" t="s">
        <v>127</v>
      </c>
      <c r="U306" s="8" t="s">
        <v>127</v>
      </c>
      <c r="V306" s="17">
        <v>43906.041666666664</v>
      </c>
      <c r="W306" s="17">
        <v>43396.083333333336</v>
      </c>
      <c r="X306" s="8" t="s">
        <v>1444</v>
      </c>
      <c r="Z306" s="8">
        <v>2004</v>
      </c>
      <c r="AA306" t="b">
        <f>NOT(ISERROR(MATCH(H306,wgs_downloaded!$H$2:$H$518,0)))</f>
        <v>1</v>
      </c>
      <c r="AY306" s="10"/>
      <c r="AZ306" s="10"/>
    </row>
    <row r="307" spans="1:52" s="8" customFormat="1" hidden="1" x14ac:dyDescent="0.3">
      <c r="A307" t="s">
        <v>468</v>
      </c>
      <c r="B307" t="s">
        <v>27</v>
      </c>
      <c r="C307" t="s">
        <v>127</v>
      </c>
      <c r="D307" t="s">
        <v>28</v>
      </c>
      <c r="E307" t="s">
        <v>29</v>
      </c>
      <c r="F307" t="s">
        <v>128</v>
      </c>
      <c r="G307" t="s">
        <v>469</v>
      </c>
      <c r="H307" t="s">
        <v>470</v>
      </c>
      <c r="I307"/>
      <c r="J307" t="s">
        <v>471</v>
      </c>
      <c r="K307" t="s">
        <v>472</v>
      </c>
      <c r="L307">
        <v>3119608</v>
      </c>
      <c r="M307">
        <v>37</v>
      </c>
      <c r="N307">
        <v>3106</v>
      </c>
      <c r="O307" t="s">
        <v>133</v>
      </c>
      <c r="P307">
        <v>0</v>
      </c>
      <c r="Q307">
        <v>0</v>
      </c>
      <c r="R307">
        <v>0</v>
      </c>
      <c r="S307" t="s">
        <v>134</v>
      </c>
      <c r="T307" t="s">
        <v>127</v>
      </c>
      <c r="U307" t="s">
        <v>127</v>
      </c>
      <c r="V307" s="16">
        <v>43592.083333333336</v>
      </c>
      <c r="W307" s="16">
        <v>43592.083333333336</v>
      </c>
      <c r="X307" t="s">
        <v>135</v>
      </c>
      <c r="Y307"/>
      <c r="Z307">
        <v>2017</v>
      </c>
      <c r="AA307" t="b">
        <f>NOT(ISERROR(MATCH(H307,wgs_downloaded!$H$2:$H$518,0)))</f>
        <v>1</v>
      </c>
      <c r="AY307" s="10"/>
      <c r="AZ307" s="10"/>
    </row>
    <row r="308" spans="1:52" s="8" customFormat="1" hidden="1" x14ac:dyDescent="0.3">
      <c r="A308" t="s">
        <v>839</v>
      </c>
      <c r="B308" t="s">
        <v>27</v>
      </c>
      <c r="C308" t="s">
        <v>127</v>
      </c>
      <c r="D308" t="s">
        <v>28</v>
      </c>
      <c r="E308" t="s">
        <v>29</v>
      </c>
      <c r="F308" t="s">
        <v>128</v>
      </c>
      <c r="G308" t="s">
        <v>840</v>
      </c>
      <c r="H308" t="s">
        <v>841</v>
      </c>
      <c r="I308"/>
      <c r="J308" t="s">
        <v>842</v>
      </c>
      <c r="K308" t="s">
        <v>838</v>
      </c>
      <c r="L308">
        <v>2973267</v>
      </c>
      <c r="M308">
        <v>32</v>
      </c>
      <c r="N308">
        <v>2950</v>
      </c>
      <c r="O308" t="s">
        <v>133</v>
      </c>
      <c r="P308">
        <v>0</v>
      </c>
      <c r="Q308">
        <v>0</v>
      </c>
      <c r="R308">
        <v>0</v>
      </c>
      <c r="S308" t="s">
        <v>134</v>
      </c>
      <c r="T308" t="s">
        <v>127</v>
      </c>
      <c r="U308" t="s">
        <v>127</v>
      </c>
      <c r="V308" s="16">
        <v>43560.083333333336</v>
      </c>
      <c r="W308" s="16">
        <v>43560.083333333336</v>
      </c>
      <c r="X308" t="s">
        <v>135</v>
      </c>
      <c r="Y308"/>
      <c r="Z308" s="2">
        <v>2017</v>
      </c>
      <c r="AA308" t="b">
        <f>NOT(ISERROR(MATCH(H308,wgs_downloaded!$H$2:$H$518,0)))</f>
        <v>1</v>
      </c>
      <c r="AY308" s="10"/>
      <c r="AZ308" s="10"/>
    </row>
    <row r="309" spans="1:52" s="8" customFormat="1" hidden="1" x14ac:dyDescent="0.3">
      <c r="A309" t="s">
        <v>834</v>
      </c>
      <c r="B309" t="s">
        <v>27</v>
      </c>
      <c r="C309" t="s">
        <v>127</v>
      </c>
      <c r="D309" t="s">
        <v>28</v>
      </c>
      <c r="E309" t="s">
        <v>29</v>
      </c>
      <c r="F309" t="s">
        <v>128</v>
      </c>
      <c r="G309" t="s">
        <v>835</v>
      </c>
      <c r="H309" t="s">
        <v>836</v>
      </c>
      <c r="I309"/>
      <c r="J309" t="s">
        <v>837</v>
      </c>
      <c r="K309" t="s">
        <v>838</v>
      </c>
      <c r="L309">
        <v>2944003</v>
      </c>
      <c r="M309">
        <v>55</v>
      </c>
      <c r="N309">
        <v>2928</v>
      </c>
      <c r="O309" t="s">
        <v>133</v>
      </c>
      <c r="P309">
        <v>0</v>
      </c>
      <c r="Q309">
        <v>0</v>
      </c>
      <c r="R309">
        <v>0</v>
      </c>
      <c r="S309" t="s">
        <v>134</v>
      </c>
      <c r="T309" t="s">
        <v>127</v>
      </c>
      <c r="U309" t="s">
        <v>127</v>
      </c>
      <c r="V309" s="16">
        <v>43560.083333333336</v>
      </c>
      <c r="W309" s="16">
        <v>43560.083333333336</v>
      </c>
      <c r="X309" t="s">
        <v>135</v>
      </c>
      <c r="Y309"/>
      <c r="Z309" s="2">
        <v>2017</v>
      </c>
      <c r="AA309" t="b">
        <f>NOT(ISERROR(MATCH(H309,wgs_downloaded!$H$2:$H$518,0)))</f>
        <v>1</v>
      </c>
      <c r="AY309" s="10"/>
      <c r="AZ309" s="10"/>
    </row>
    <row r="310" spans="1:52" s="8" customFormat="1" hidden="1" x14ac:dyDescent="0.3">
      <c r="A310" t="s">
        <v>1599</v>
      </c>
      <c r="B310" t="s">
        <v>27</v>
      </c>
      <c r="C310" t="s">
        <v>127</v>
      </c>
      <c r="D310" t="s">
        <v>28</v>
      </c>
      <c r="E310" t="s">
        <v>29</v>
      </c>
      <c r="F310" t="s">
        <v>152</v>
      </c>
      <c r="G310" t="s">
        <v>1600</v>
      </c>
      <c r="H310" t="s">
        <v>1601</v>
      </c>
      <c r="I310"/>
      <c r="J310" t="s">
        <v>1602</v>
      </c>
      <c r="K310" t="s">
        <v>1603</v>
      </c>
      <c r="L310">
        <v>3159237</v>
      </c>
      <c r="M310">
        <v>46</v>
      </c>
      <c r="N310">
        <v>3167</v>
      </c>
      <c r="O310" t="s">
        <v>133</v>
      </c>
      <c r="P310">
        <v>0</v>
      </c>
      <c r="Q310">
        <v>0</v>
      </c>
      <c r="R310">
        <v>0</v>
      </c>
      <c r="S310" t="s">
        <v>134</v>
      </c>
      <c r="T310" t="s">
        <v>127</v>
      </c>
      <c r="U310" t="s">
        <v>127</v>
      </c>
      <c r="V310" s="16">
        <v>43901.041666666664</v>
      </c>
      <c r="W310" s="16">
        <v>43551.041666666664</v>
      </c>
      <c r="X310" t="s">
        <v>135</v>
      </c>
      <c r="Y310" t="s">
        <v>1604</v>
      </c>
      <c r="Z310">
        <v>2001</v>
      </c>
      <c r="AA310" t="b">
        <f>NOT(ISERROR(MATCH(H310,wgs_downloaded!$H$2:$H$518,0)))</f>
        <v>1</v>
      </c>
      <c r="AY310" s="10"/>
      <c r="AZ310" s="10"/>
    </row>
    <row r="311" spans="1:52" s="8" customFormat="1" hidden="1" x14ac:dyDescent="0.3">
      <c r="A311" t="s">
        <v>1605</v>
      </c>
      <c r="B311" t="s">
        <v>27</v>
      </c>
      <c r="C311" t="s">
        <v>127</v>
      </c>
      <c r="D311" t="s">
        <v>28</v>
      </c>
      <c r="E311" t="s">
        <v>29</v>
      </c>
      <c r="F311" t="s">
        <v>152</v>
      </c>
      <c r="G311" t="s">
        <v>1606</v>
      </c>
      <c r="H311" t="s">
        <v>1607</v>
      </c>
      <c r="I311"/>
      <c r="J311" t="s">
        <v>1608</v>
      </c>
      <c r="K311" t="s">
        <v>1603</v>
      </c>
      <c r="L311">
        <v>3155140</v>
      </c>
      <c r="M311">
        <v>45</v>
      </c>
      <c r="N311">
        <v>3167</v>
      </c>
      <c r="O311" t="s">
        <v>133</v>
      </c>
      <c r="P311">
        <v>0</v>
      </c>
      <c r="Q311">
        <v>0</v>
      </c>
      <c r="R311">
        <v>0</v>
      </c>
      <c r="S311" t="s">
        <v>134</v>
      </c>
      <c r="T311" t="s">
        <v>127</v>
      </c>
      <c r="U311" t="s">
        <v>127</v>
      </c>
      <c r="V311" s="16">
        <v>43901.041666666664</v>
      </c>
      <c r="W311" s="16">
        <v>43551.041666666664</v>
      </c>
      <c r="X311" t="s">
        <v>135</v>
      </c>
      <c r="Y311" t="s">
        <v>1604</v>
      </c>
      <c r="Z311">
        <v>2001</v>
      </c>
      <c r="AA311" t="b">
        <f>NOT(ISERROR(MATCH(H311,wgs_downloaded!$H$2:$H$518,0)))</f>
        <v>1</v>
      </c>
      <c r="AY311" s="10"/>
      <c r="AZ311" s="10"/>
    </row>
    <row r="312" spans="1:52" hidden="1" x14ac:dyDescent="0.3">
      <c r="A312" t="s">
        <v>2452</v>
      </c>
      <c r="B312" t="s">
        <v>27</v>
      </c>
      <c r="C312" t="s">
        <v>127</v>
      </c>
      <c r="D312" t="s">
        <v>28</v>
      </c>
      <c r="E312" t="s">
        <v>29</v>
      </c>
      <c r="F312" t="s">
        <v>152</v>
      </c>
      <c r="G312" t="s">
        <v>2453</v>
      </c>
      <c r="H312" t="s">
        <v>2454</v>
      </c>
      <c r="J312" t="s">
        <v>2455</v>
      </c>
      <c r="K312" t="s">
        <v>1603</v>
      </c>
      <c r="L312">
        <v>3154196</v>
      </c>
      <c r="M312">
        <v>30</v>
      </c>
      <c r="N312">
        <v>3157</v>
      </c>
      <c r="O312" t="s">
        <v>133</v>
      </c>
      <c r="P312">
        <v>0</v>
      </c>
      <c r="Q312">
        <v>0</v>
      </c>
      <c r="R312">
        <v>0</v>
      </c>
      <c r="S312" t="s">
        <v>134</v>
      </c>
      <c r="T312" t="s">
        <v>127</v>
      </c>
      <c r="U312" t="s">
        <v>127</v>
      </c>
      <c r="V312" s="16">
        <v>43900.041666666664</v>
      </c>
      <c r="W312" s="16">
        <v>43550.041666666664</v>
      </c>
      <c r="X312" t="s">
        <v>135</v>
      </c>
      <c r="Y312" t="s">
        <v>1604</v>
      </c>
      <c r="Z312">
        <v>2001</v>
      </c>
      <c r="AA312" t="b">
        <f>NOT(ISERROR(MATCH(H312,wgs_downloaded!$H$2:$H$518,0)))</f>
        <v>1</v>
      </c>
      <c r="AY312" s="1"/>
      <c r="AZ312" s="1"/>
    </row>
    <row r="313" spans="1:52" hidden="1" x14ac:dyDescent="0.3">
      <c r="A313" t="s">
        <v>765</v>
      </c>
      <c r="B313" t="s">
        <v>27</v>
      </c>
      <c r="C313" t="s">
        <v>127</v>
      </c>
      <c r="D313" t="s">
        <v>28</v>
      </c>
      <c r="E313" t="s">
        <v>29</v>
      </c>
      <c r="F313" t="s">
        <v>152</v>
      </c>
      <c r="G313" t="s">
        <v>766</v>
      </c>
      <c r="H313" t="s">
        <v>767</v>
      </c>
      <c r="J313" t="s">
        <v>768</v>
      </c>
      <c r="K313" t="s">
        <v>132</v>
      </c>
      <c r="L313">
        <v>2931488</v>
      </c>
      <c r="M313">
        <v>80</v>
      </c>
      <c r="N313">
        <v>2919</v>
      </c>
      <c r="O313" t="s">
        <v>133</v>
      </c>
      <c r="P313">
        <v>0</v>
      </c>
      <c r="Q313">
        <v>0</v>
      </c>
      <c r="R313">
        <v>0</v>
      </c>
      <c r="S313" t="s">
        <v>134</v>
      </c>
      <c r="T313" t="s">
        <v>127</v>
      </c>
      <c r="U313" t="s">
        <v>127</v>
      </c>
      <c r="V313" s="16">
        <v>43563.083333333336</v>
      </c>
      <c r="W313" s="16">
        <v>43563.083333333336</v>
      </c>
      <c r="X313" t="s">
        <v>135</v>
      </c>
      <c r="Y313" t="s">
        <v>146</v>
      </c>
      <c r="Z313">
        <v>2017</v>
      </c>
      <c r="AA313" t="b">
        <f>NOT(ISERROR(MATCH(H313,wgs_downloaded!$H$2:$H$518,0)))</f>
        <v>1</v>
      </c>
      <c r="AY313" s="1"/>
      <c r="AZ313" s="1"/>
    </row>
    <row r="314" spans="1:52" hidden="1" x14ac:dyDescent="0.3">
      <c r="A314" t="s">
        <v>769</v>
      </c>
      <c r="B314" t="s">
        <v>27</v>
      </c>
      <c r="C314" t="s">
        <v>127</v>
      </c>
      <c r="D314" t="s">
        <v>28</v>
      </c>
      <c r="E314" t="s">
        <v>29</v>
      </c>
      <c r="F314" t="s">
        <v>152</v>
      </c>
      <c r="G314" t="s">
        <v>770</v>
      </c>
      <c r="H314" t="s">
        <v>771</v>
      </c>
      <c r="J314" t="s">
        <v>772</v>
      </c>
      <c r="K314" t="s">
        <v>132</v>
      </c>
      <c r="L314">
        <v>2941368</v>
      </c>
      <c r="M314">
        <v>87</v>
      </c>
      <c r="N314">
        <v>2929</v>
      </c>
      <c r="O314" t="s">
        <v>133</v>
      </c>
      <c r="P314">
        <v>0</v>
      </c>
      <c r="Q314">
        <v>0</v>
      </c>
      <c r="R314">
        <v>0</v>
      </c>
      <c r="S314" t="s">
        <v>134</v>
      </c>
      <c r="T314" t="s">
        <v>127</v>
      </c>
      <c r="U314" t="s">
        <v>127</v>
      </c>
      <c r="V314" s="16">
        <v>43563.083333333336</v>
      </c>
      <c r="W314" s="16">
        <v>43563.083333333336</v>
      </c>
      <c r="X314" t="s">
        <v>135</v>
      </c>
      <c r="Y314" t="s">
        <v>146</v>
      </c>
      <c r="Z314">
        <v>2017</v>
      </c>
      <c r="AA314" t="b">
        <f>NOT(ISERROR(MATCH(H314,wgs_downloaded!$H$2:$H$518,0)))</f>
        <v>1</v>
      </c>
      <c r="AY314" s="1"/>
      <c r="AZ314" s="1"/>
    </row>
    <row r="315" spans="1:52" hidden="1" x14ac:dyDescent="0.3">
      <c r="A315" t="s">
        <v>773</v>
      </c>
      <c r="B315" t="s">
        <v>27</v>
      </c>
      <c r="C315" t="s">
        <v>127</v>
      </c>
      <c r="D315" t="s">
        <v>28</v>
      </c>
      <c r="E315" t="s">
        <v>29</v>
      </c>
      <c r="F315" t="s">
        <v>152</v>
      </c>
      <c r="G315" t="s">
        <v>774</v>
      </c>
      <c r="H315" t="s">
        <v>775</v>
      </c>
      <c r="J315" t="s">
        <v>776</v>
      </c>
      <c r="K315" t="s">
        <v>132</v>
      </c>
      <c r="L315">
        <v>2953771</v>
      </c>
      <c r="M315">
        <v>50</v>
      </c>
      <c r="N315">
        <v>2935</v>
      </c>
      <c r="O315" t="s">
        <v>133</v>
      </c>
      <c r="P315">
        <v>0</v>
      </c>
      <c r="Q315">
        <v>0</v>
      </c>
      <c r="R315">
        <v>0</v>
      </c>
      <c r="S315" t="s">
        <v>134</v>
      </c>
      <c r="T315" t="s">
        <v>127</v>
      </c>
      <c r="U315" t="s">
        <v>127</v>
      </c>
      <c r="V315" s="16">
        <v>43563.083333333336</v>
      </c>
      <c r="W315" s="16">
        <v>43563.083333333336</v>
      </c>
      <c r="X315" t="s">
        <v>135</v>
      </c>
      <c r="Y315" t="s">
        <v>146</v>
      </c>
      <c r="Z315">
        <v>2017</v>
      </c>
      <c r="AA315" t="b">
        <f>NOT(ISERROR(MATCH(H315,wgs_downloaded!$H$2:$H$518,0)))</f>
        <v>1</v>
      </c>
      <c r="AY315" s="1"/>
      <c r="AZ315" s="1"/>
    </row>
    <row r="316" spans="1:52" hidden="1" x14ac:dyDescent="0.3">
      <c r="A316" t="s">
        <v>2394</v>
      </c>
      <c r="B316" t="s">
        <v>27</v>
      </c>
      <c r="C316" t="s">
        <v>127</v>
      </c>
      <c r="D316" t="s">
        <v>28</v>
      </c>
      <c r="E316" t="s">
        <v>29</v>
      </c>
      <c r="F316" t="s">
        <v>152</v>
      </c>
      <c r="G316" t="s">
        <v>2395</v>
      </c>
      <c r="H316" t="s">
        <v>2396</v>
      </c>
      <c r="J316" t="s">
        <v>2397</v>
      </c>
      <c r="K316" t="s">
        <v>2398</v>
      </c>
      <c r="L316">
        <v>3223944</v>
      </c>
      <c r="M316">
        <v>34</v>
      </c>
      <c r="N316">
        <v>3220</v>
      </c>
      <c r="O316" t="s">
        <v>133</v>
      </c>
      <c r="P316">
        <v>0</v>
      </c>
      <c r="Q316">
        <v>0</v>
      </c>
      <c r="R316">
        <v>0</v>
      </c>
      <c r="S316" t="s">
        <v>134</v>
      </c>
      <c r="T316" t="s">
        <v>127</v>
      </c>
      <c r="U316" t="s">
        <v>127</v>
      </c>
      <c r="V316" s="16">
        <v>43900.041666666664</v>
      </c>
      <c r="W316" s="16">
        <v>43550.041666666664</v>
      </c>
      <c r="X316" t="s">
        <v>135</v>
      </c>
      <c r="Y316" t="s">
        <v>1604</v>
      </c>
      <c r="Z316">
        <v>2001</v>
      </c>
      <c r="AA316" t="b">
        <f>NOT(ISERROR(MATCH(H316,wgs_downloaded!$H$2:$H$518,0)))</f>
        <v>1</v>
      </c>
      <c r="AY316" s="1"/>
      <c r="AZ316" s="1"/>
    </row>
    <row r="317" spans="1:52" hidden="1" x14ac:dyDescent="0.3">
      <c r="A317" t="s">
        <v>1609</v>
      </c>
      <c r="B317" t="s">
        <v>27</v>
      </c>
      <c r="C317" t="s">
        <v>127</v>
      </c>
      <c r="D317" t="s">
        <v>28</v>
      </c>
      <c r="E317" t="s">
        <v>29</v>
      </c>
      <c r="F317" t="s">
        <v>152</v>
      </c>
      <c r="G317" t="s">
        <v>1610</v>
      </c>
      <c r="H317" t="s">
        <v>1611</v>
      </c>
      <c r="J317" t="s">
        <v>1612</v>
      </c>
      <c r="K317" t="s">
        <v>1603</v>
      </c>
      <c r="L317">
        <v>3146599</v>
      </c>
      <c r="M317">
        <v>42</v>
      </c>
      <c r="N317">
        <v>3158</v>
      </c>
      <c r="O317" t="s">
        <v>133</v>
      </c>
      <c r="P317">
        <v>0</v>
      </c>
      <c r="Q317">
        <v>0</v>
      </c>
      <c r="R317">
        <v>0</v>
      </c>
      <c r="S317" t="s">
        <v>134</v>
      </c>
      <c r="T317" t="s">
        <v>127</v>
      </c>
      <c r="U317" t="s">
        <v>127</v>
      </c>
      <c r="V317" s="16">
        <v>43901.041666666664</v>
      </c>
      <c r="W317" s="16">
        <v>43551.041666666664</v>
      </c>
      <c r="X317" t="s">
        <v>135</v>
      </c>
      <c r="Y317" t="s">
        <v>1604</v>
      </c>
      <c r="Z317">
        <v>2001</v>
      </c>
      <c r="AA317" t="b">
        <f>NOT(ISERROR(MATCH(H317,wgs_downloaded!$H$2:$H$518,0)))</f>
        <v>1</v>
      </c>
      <c r="AY317" s="1"/>
      <c r="AZ317" s="1"/>
    </row>
    <row r="318" spans="1:52" hidden="1" x14ac:dyDescent="0.3">
      <c r="A318" t="s">
        <v>777</v>
      </c>
      <c r="B318" t="s">
        <v>27</v>
      </c>
      <c r="C318" t="s">
        <v>127</v>
      </c>
      <c r="D318" t="s">
        <v>28</v>
      </c>
      <c r="E318" t="s">
        <v>29</v>
      </c>
      <c r="F318" t="s">
        <v>128</v>
      </c>
      <c r="G318" t="s">
        <v>778</v>
      </c>
      <c r="H318" t="s">
        <v>779</v>
      </c>
      <c r="J318" t="s">
        <v>780</v>
      </c>
      <c r="K318" t="s">
        <v>781</v>
      </c>
      <c r="L318">
        <v>2964661</v>
      </c>
      <c r="M318">
        <v>43</v>
      </c>
      <c r="N318">
        <v>2941</v>
      </c>
      <c r="O318" t="s">
        <v>133</v>
      </c>
      <c r="P318">
        <v>0</v>
      </c>
      <c r="Q318">
        <v>0</v>
      </c>
      <c r="R318">
        <v>0</v>
      </c>
      <c r="S318" t="s">
        <v>134</v>
      </c>
      <c r="T318" t="s">
        <v>127</v>
      </c>
      <c r="U318" t="s">
        <v>127</v>
      </c>
      <c r="V318" s="16">
        <v>43563.083333333336</v>
      </c>
      <c r="W318" s="16">
        <v>43563.083333333336</v>
      </c>
      <c r="X318" t="s">
        <v>135</v>
      </c>
      <c r="Z318" s="2">
        <v>2017</v>
      </c>
      <c r="AA318" t="b">
        <f>NOT(ISERROR(MATCH(H318,wgs_downloaded!$H$2:$H$518,0)))</f>
        <v>1</v>
      </c>
      <c r="AY318" s="1"/>
      <c r="AZ318" s="1"/>
    </row>
    <row r="319" spans="1:52" hidden="1" x14ac:dyDescent="0.3">
      <c r="A319" t="s">
        <v>2399</v>
      </c>
      <c r="B319" t="s">
        <v>27</v>
      </c>
      <c r="C319" t="s">
        <v>127</v>
      </c>
      <c r="D319" t="s">
        <v>28</v>
      </c>
      <c r="E319" t="s">
        <v>29</v>
      </c>
      <c r="F319" t="s">
        <v>152</v>
      </c>
      <c r="G319" t="s">
        <v>2400</v>
      </c>
      <c r="H319" t="s">
        <v>2401</v>
      </c>
      <c r="J319" t="s">
        <v>2402</v>
      </c>
      <c r="K319" t="s">
        <v>1617</v>
      </c>
      <c r="L319">
        <v>3137283</v>
      </c>
      <c r="M319">
        <v>51</v>
      </c>
      <c r="N319">
        <v>3126</v>
      </c>
      <c r="O319" t="s">
        <v>133</v>
      </c>
      <c r="P319">
        <v>0</v>
      </c>
      <c r="Q319">
        <v>0</v>
      </c>
      <c r="R319">
        <v>0</v>
      </c>
      <c r="S319" t="s">
        <v>134</v>
      </c>
      <c r="T319" t="s">
        <v>127</v>
      </c>
      <c r="U319" t="s">
        <v>127</v>
      </c>
      <c r="V319" s="16">
        <v>43900.041666666664</v>
      </c>
      <c r="W319" s="16">
        <v>43550.041666666664</v>
      </c>
      <c r="X319" t="s">
        <v>135</v>
      </c>
      <c r="Y319" t="s">
        <v>1518</v>
      </c>
      <c r="Z319">
        <v>2001</v>
      </c>
      <c r="AA319" t="b">
        <f>NOT(ISERROR(MATCH(H319,wgs_downloaded!$H$2:$H$518,0)))</f>
        <v>1</v>
      </c>
      <c r="AY319" s="1"/>
      <c r="AZ319" s="1"/>
    </row>
    <row r="320" spans="1:52" hidden="1" x14ac:dyDescent="0.3">
      <c r="A320" t="s">
        <v>1613</v>
      </c>
      <c r="B320" t="s">
        <v>27</v>
      </c>
      <c r="C320" t="s">
        <v>127</v>
      </c>
      <c r="D320" t="s">
        <v>28</v>
      </c>
      <c r="E320" t="s">
        <v>29</v>
      </c>
      <c r="F320" t="s">
        <v>152</v>
      </c>
      <c r="G320" t="s">
        <v>1614</v>
      </c>
      <c r="H320" t="s">
        <v>1615</v>
      </c>
      <c r="J320" t="s">
        <v>1616</v>
      </c>
      <c r="K320" t="s">
        <v>1617</v>
      </c>
      <c r="L320">
        <v>3134099</v>
      </c>
      <c r="M320">
        <v>56</v>
      </c>
      <c r="N320">
        <v>3125</v>
      </c>
      <c r="O320" t="s">
        <v>133</v>
      </c>
      <c r="P320">
        <v>0</v>
      </c>
      <c r="Q320">
        <v>0</v>
      </c>
      <c r="R320">
        <v>0</v>
      </c>
      <c r="S320" t="s">
        <v>134</v>
      </c>
      <c r="T320" t="s">
        <v>127</v>
      </c>
      <c r="U320" t="s">
        <v>127</v>
      </c>
      <c r="V320" s="16">
        <v>43901.041666666664</v>
      </c>
      <c r="W320" s="16">
        <v>43551.041666666664</v>
      </c>
      <c r="X320" t="s">
        <v>135</v>
      </c>
      <c r="Y320" t="s">
        <v>1518</v>
      </c>
      <c r="Z320">
        <v>2001</v>
      </c>
      <c r="AA320" t="b">
        <f>NOT(ISERROR(MATCH(H320,wgs_downloaded!$H$2:$H$518,0)))</f>
        <v>1</v>
      </c>
      <c r="AY320" s="1"/>
      <c r="AZ320" s="1"/>
    </row>
    <row r="321" spans="1:52" hidden="1" x14ac:dyDescent="0.3">
      <c r="A321" t="s">
        <v>2503</v>
      </c>
      <c r="B321" t="s">
        <v>27</v>
      </c>
      <c r="C321" t="s">
        <v>127</v>
      </c>
      <c r="D321" t="s">
        <v>28</v>
      </c>
      <c r="E321" t="s">
        <v>29</v>
      </c>
      <c r="F321" t="s">
        <v>152</v>
      </c>
      <c r="G321" t="s">
        <v>2504</v>
      </c>
      <c r="H321" t="s">
        <v>2505</v>
      </c>
      <c r="J321" t="s">
        <v>2506</v>
      </c>
      <c r="K321" t="s">
        <v>209</v>
      </c>
      <c r="L321">
        <v>2954751</v>
      </c>
      <c r="M321">
        <v>16</v>
      </c>
      <c r="N321">
        <v>2930</v>
      </c>
      <c r="O321" t="s">
        <v>133</v>
      </c>
      <c r="P321">
        <v>0</v>
      </c>
      <c r="Q321">
        <v>0</v>
      </c>
      <c r="R321">
        <v>0</v>
      </c>
      <c r="S321" t="s">
        <v>134</v>
      </c>
      <c r="T321" t="s">
        <v>127</v>
      </c>
      <c r="U321" t="s">
        <v>127</v>
      </c>
      <c r="V321" s="16">
        <v>43901.041666666664</v>
      </c>
      <c r="W321" s="16">
        <v>43550.041666666664</v>
      </c>
      <c r="X321" t="s">
        <v>135</v>
      </c>
      <c r="Y321" t="s">
        <v>146</v>
      </c>
      <c r="Z321">
        <v>2017</v>
      </c>
      <c r="AA321" t="b">
        <f>NOT(ISERROR(MATCH(H321,wgs_downloaded!$H$2:$H$518,0)))</f>
        <v>1</v>
      </c>
      <c r="AY321" s="1"/>
      <c r="AZ321" s="1"/>
    </row>
    <row r="322" spans="1:52" hidden="1" x14ac:dyDescent="0.3">
      <c r="A322" s="8" t="s">
        <v>2320</v>
      </c>
      <c r="B322" s="8" t="s">
        <v>27</v>
      </c>
      <c r="C322" s="8" t="s">
        <v>127</v>
      </c>
      <c r="D322" s="8" t="s">
        <v>28</v>
      </c>
      <c r="E322" s="8" t="s">
        <v>29</v>
      </c>
      <c r="F322" s="8" t="s">
        <v>128</v>
      </c>
      <c r="G322" s="8" t="s">
        <v>2321</v>
      </c>
      <c r="H322" s="8" t="s">
        <v>2324</v>
      </c>
      <c r="I322" s="8"/>
      <c r="J322" s="8" t="s">
        <v>2323</v>
      </c>
      <c r="K322" s="8" t="s">
        <v>2286</v>
      </c>
      <c r="L322" s="8">
        <v>3048176</v>
      </c>
      <c r="M322" s="8">
        <v>58</v>
      </c>
      <c r="N322" s="8">
        <v>3053</v>
      </c>
      <c r="O322" s="8" t="s">
        <v>133</v>
      </c>
      <c r="P322" s="8">
        <v>0</v>
      </c>
      <c r="Q322" s="8">
        <v>0</v>
      </c>
      <c r="R322" s="8">
        <v>0</v>
      </c>
      <c r="S322" s="8" t="s">
        <v>134</v>
      </c>
      <c r="T322" s="8" t="s">
        <v>127</v>
      </c>
      <c r="U322" s="8" t="s">
        <v>127</v>
      </c>
      <c r="V322" s="17">
        <v>43901.041666666664</v>
      </c>
      <c r="W322" s="17">
        <v>43551.041666666664</v>
      </c>
      <c r="X322" s="8" t="s">
        <v>135</v>
      </c>
      <c r="Y322" s="8" t="s">
        <v>146</v>
      </c>
      <c r="Z322" s="8">
        <v>2006</v>
      </c>
      <c r="AA322" t="b">
        <f>NOT(ISERROR(MATCH(H322,wgs_downloaded!$H$2:$H$518,0)))</f>
        <v>1</v>
      </c>
      <c r="AY322" s="1"/>
      <c r="AZ322" s="1"/>
    </row>
    <row r="323" spans="1:52" hidden="1" x14ac:dyDescent="0.3">
      <c r="A323" t="s">
        <v>679</v>
      </c>
      <c r="B323" t="s">
        <v>27</v>
      </c>
      <c r="C323" t="s">
        <v>127</v>
      </c>
      <c r="D323" t="s">
        <v>28</v>
      </c>
      <c r="E323" t="s">
        <v>29</v>
      </c>
      <c r="F323" t="s">
        <v>152</v>
      </c>
      <c r="G323" t="s">
        <v>680</v>
      </c>
      <c r="H323" t="s">
        <v>681</v>
      </c>
      <c r="J323" t="s">
        <v>682</v>
      </c>
      <c r="K323" t="s">
        <v>132</v>
      </c>
      <c r="L323">
        <v>2970515</v>
      </c>
      <c r="M323">
        <v>106</v>
      </c>
      <c r="N323">
        <v>2965</v>
      </c>
      <c r="O323" t="s">
        <v>133</v>
      </c>
      <c r="P323">
        <v>0</v>
      </c>
      <c r="Q323">
        <v>0</v>
      </c>
      <c r="R323">
        <v>0</v>
      </c>
      <c r="S323" t="s">
        <v>134</v>
      </c>
      <c r="T323" t="s">
        <v>127</v>
      </c>
      <c r="U323" t="s">
        <v>127</v>
      </c>
      <c r="V323" s="16">
        <v>43563.083333333336</v>
      </c>
      <c r="W323" s="16">
        <v>43563.083333333336</v>
      </c>
      <c r="X323" t="s">
        <v>135</v>
      </c>
      <c r="Y323" t="s">
        <v>146</v>
      </c>
      <c r="Z323">
        <v>2009</v>
      </c>
      <c r="AA323" t="b">
        <f>NOT(ISERROR(MATCH(H323,wgs_downloaded!$H$2:$H$518,0)))</f>
        <v>1</v>
      </c>
      <c r="AY323" s="1"/>
      <c r="AZ323" s="1"/>
    </row>
    <row r="324" spans="1:52" s="8" customFormat="1" hidden="1" x14ac:dyDescent="0.3">
      <c r="A324" t="s">
        <v>683</v>
      </c>
      <c r="B324" t="s">
        <v>27</v>
      </c>
      <c r="C324" t="s">
        <v>127</v>
      </c>
      <c r="D324" t="s">
        <v>28</v>
      </c>
      <c r="E324" t="s">
        <v>29</v>
      </c>
      <c r="F324" t="s">
        <v>128</v>
      </c>
      <c r="G324" t="s">
        <v>684</v>
      </c>
      <c r="H324" t="s">
        <v>685</v>
      </c>
      <c r="I324"/>
      <c r="J324" t="s">
        <v>686</v>
      </c>
      <c r="K324" t="s">
        <v>132</v>
      </c>
      <c r="L324">
        <v>2890266</v>
      </c>
      <c r="M324">
        <v>98</v>
      </c>
      <c r="N324">
        <v>2853</v>
      </c>
      <c r="O324" t="s">
        <v>133</v>
      </c>
      <c r="P324">
        <v>0</v>
      </c>
      <c r="Q324">
        <v>0</v>
      </c>
      <c r="R324">
        <v>0</v>
      </c>
      <c r="S324" t="s">
        <v>134</v>
      </c>
      <c r="T324" t="s">
        <v>127</v>
      </c>
      <c r="U324" t="s">
        <v>127</v>
      </c>
      <c r="V324" s="16">
        <v>43563.083333333336</v>
      </c>
      <c r="W324" s="16">
        <v>43563.083333333336</v>
      </c>
      <c r="X324" t="s">
        <v>135</v>
      </c>
      <c r="Y324" t="s">
        <v>687</v>
      </c>
      <c r="Z324" s="2" t="s">
        <v>36</v>
      </c>
      <c r="AA324" t="b">
        <f>NOT(ISERROR(MATCH(H324,wgs_downloaded!$H$2:$H$518,0)))</f>
        <v>1</v>
      </c>
      <c r="AY324" s="10"/>
      <c r="AZ324" s="10"/>
    </row>
    <row r="325" spans="1:52" s="8" customFormat="1" hidden="1" x14ac:dyDescent="0.3">
      <c r="A325" t="s">
        <v>688</v>
      </c>
      <c r="B325" t="s">
        <v>27</v>
      </c>
      <c r="C325" t="s">
        <v>127</v>
      </c>
      <c r="D325" t="s">
        <v>28</v>
      </c>
      <c r="E325" t="s">
        <v>29</v>
      </c>
      <c r="F325" t="s">
        <v>128</v>
      </c>
      <c r="G325" t="s">
        <v>689</v>
      </c>
      <c r="H325" t="s">
        <v>690</v>
      </c>
      <c r="I325"/>
      <c r="J325" t="s">
        <v>691</v>
      </c>
      <c r="K325" t="s">
        <v>132</v>
      </c>
      <c r="L325">
        <v>2942262</v>
      </c>
      <c r="M325">
        <v>42</v>
      </c>
      <c r="N325">
        <v>2895</v>
      </c>
      <c r="O325" t="s">
        <v>133</v>
      </c>
      <c r="P325">
        <v>0</v>
      </c>
      <c r="Q325">
        <v>0</v>
      </c>
      <c r="R325">
        <v>0</v>
      </c>
      <c r="S325" t="s">
        <v>134</v>
      </c>
      <c r="T325" t="s">
        <v>127</v>
      </c>
      <c r="U325" t="s">
        <v>127</v>
      </c>
      <c r="V325" s="16">
        <v>43563.083333333336</v>
      </c>
      <c r="W325" s="16">
        <v>43563.083333333336</v>
      </c>
      <c r="X325" t="s">
        <v>135</v>
      </c>
      <c r="Y325" t="s">
        <v>687</v>
      </c>
      <c r="Z325" s="2" t="s">
        <v>36</v>
      </c>
      <c r="AA325" t="b">
        <f>NOT(ISERROR(MATCH(H325,wgs_downloaded!$H$2:$H$518,0)))</f>
        <v>1</v>
      </c>
      <c r="AY325" s="10"/>
      <c r="AZ325" s="10"/>
    </row>
    <row r="326" spans="1:52" hidden="1" x14ac:dyDescent="0.3">
      <c r="A326" t="s">
        <v>634</v>
      </c>
      <c r="B326" t="s">
        <v>27</v>
      </c>
      <c r="C326" t="s">
        <v>127</v>
      </c>
      <c r="D326" t="s">
        <v>28</v>
      </c>
      <c r="E326" t="s">
        <v>29</v>
      </c>
      <c r="F326" t="s">
        <v>474</v>
      </c>
      <c r="G326" t="s">
        <v>635</v>
      </c>
      <c r="H326" t="s">
        <v>636</v>
      </c>
      <c r="J326" t="s">
        <v>637</v>
      </c>
      <c r="K326" t="s">
        <v>638</v>
      </c>
      <c r="L326">
        <v>2951102</v>
      </c>
      <c r="M326">
        <v>187</v>
      </c>
      <c r="N326">
        <v>2970</v>
      </c>
      <c r="O326" t="s">
        <v>133</v>
      </c>
      <c r="P326">
        <v>0</v>
      </c>
      <c r="Q326">
        <v>0</v>
      </c>
      <c r="R326">
        <v>0</v>
      </c>
      <c r="S326" t="s">
        <v>134</v>
      </c>
      <c r="T326" t="s">
        <v>127</v>
      </c>
      <c r="U326" t="s">
        <v>127</v>
      </c>
      <c r="V326" s="16">
        <v>43563.083333333336</v>
      </c>
      <c r="W326" s="16">
        <v>43563.083333333336</v>
      </c>
      <c r="X326" t="s">
        <v>135</v>
      </c>
      <c r="Y326" t="s">
        <v>478</v>
      </c>
      <c r="Z326">
        <v>2010</v>
      </c>
      <c r="AA326" t="b">
        <f>NOT(ISERROR(MATCH(H326,wgs_downloaded!$H$2:$H$518,0)))</f>
        <v>1</v>
      </c>
      <c r="AY326" s="1"/>
      <c r="AZ326" s="1"/>
    </row>
    <row r="327" spans="1:52" hidden="1" x14ac:dyDescent="0.3">
      <c r="A327" t="s">
        <v>625</v>
      </c>
      <c r="B327" t="s">
        <v>27</v>
      </c>
      <c r="C327" t="s">
        <v>127</v>
      </c>
      <c r="D327" t="s">
        <v>28</v>
      </c>
      <c r="E327" t="s">
        <v>29</v>
      </c>
      <c r="F327" t="s">
        <v>474</v>
      </c>
      <c r="G327" t="s">
        <v>626</v>
      </c>
      <c r="H327" t="s">
        <v>627</v>
      </c>
      <c r="J327" t="s">
        <v>628</v>
      </c>
      <c r="K327" t="s">
        <v>629</v>
      </c>
      <c r="L327">
        <v>3003840</v>
      </c>
      <c r="M327">
        <v>67</v>
      </c>
      <c r="N327">
        <v>2996</v>
      </c>
      <c r="O327" t="s">
        <v>133</v>
      </c>
      <c r="P327">
        <v>0</v>
      </c>
      <c r="Q327">
        <v>0</v>
      </c>
      <c r="R327">
        <v>0</v>
      </c>
      <c r="S327" t="s">
        <v>134</v>
      </c>
      <c r="T327" t="s">
        <v>127</v>
      </c>
      <c r="U327" t="s">
        <v>127</v>
      </c>
      <c r="V327" s="16">
        <v>43563.083333333336</v>
      </c>
      <c r="W327" s="16">
        <v>43563.083333333336</v>
      </c>
      <c r="X327" t="s">
        <v>135</v>
      </c>
      <c r="Y327" t="s">
        <v>478</v>
      </c>
      <c r="Z327">
        <v>2010</v>
      </c>
      <c r="AA327" t="b">
        <f>NOT(ISERROR(MATCH(H327,wgs_downloaded!$H$2:$H$518,0)))</f>
        <v>1</v>
      </c>
      <c r="AY327" s="1"/>
      <c r="AZ327" s="1"/>
    </row>
    <row r="328" spans="1:52" hidden="1" x14ac:dyDescent="0.3">
      <c r="A328" t="s">
        <v>630</v>
      </c>
      <c r="B328" t="s">
        <v>27</v>
      </c>
      <c r="C328" t="s">
        <v>127</v>
      </c>
      <c r="D328" t="s">
        <v>28</v>
      </c>
      <c r="E328" t="s">
        <v>29</v>
      </c>
      <c r="F328" t="s">
        <v>474</v>
      </c>
      <c r="G328" t="s">
        <v>631</v>
      </c>
      <c r="H328" t="s">
        <v>632</v>
      </c>
      <c r="J328" t="s">
        <v>633</v>
      </c>
      <c r="K328" t="s">
        <v>132</v>
      </c>
      <c r="L328">
        <v>2936916</v>
      </c>
      <c r="M328">
        <v>219</v>
      </c>
      <c r="N328">
        <v>2958</v>
      </c>
      <c r="O328" t="s">
        <v>133</v>
      </c>
      <c r="P328">
        <v>0</v>
      </c>
      <c r="Q328">
        <v>0</v>
      </c>
      <c r="R328">
        <v>0</v>
      </c>
      <c r="S328" t="s">
        <v>134</v>
      </c>
      <c r="T328" t="s">
        <v>127</v>
      </c>
      <c r="U328" t="s">
        <v>127</v>
      </c>
      <c r="V328" s="16">
        <v>43563.083333333336</v>
      </c>
      <c r="W328" s="16">
        <v>43563.083333333336</v>
      </c>
      <c r="X328" t="s">
        <v>135</v>
      </c>
      <c r="Y328" t="s">
        <v>478</v>
      </c>
      <c r="Z328">
        <v>2010</v>
      </c>
      <c r="AA328" t="b">
        <f>NOT(ISERROR(MATCH(H328,wgs_downloaded!$H$2:$H$518,0)))</f>
        <v>1</v>
      </c>
      <c r="AY328" s="1"/>
      <c r="AZ328" s="1"/>
    </row>
    <row r="329" spans="1:52" hidden="1" x14ac:dyDescent="0.3">
      <c r="A329" t="s">
        <v>639</v>
      </c>
      <c r="B329" t="s">
        <v>27</v>
      </c>
      <c r="C329" t="s">
        <v>127</v>
      </c>
      <c r="D329" t="s">
        <v>28</v>
      </c>
      <c r="E329" t="s">
        <v>29</v>
      </c>
      <c r="F329" t="s">
        <v>474</v>
      </c>
      <c r="G329" t="s">
        <v>640</v>
      </c>
      <c r="H329" t="s">
        <v>641</v>
      </c>
      <c r="J329" t="s">
        <v>642</v>
      </c>
      <c r="K329" t="s">
        <v>132</v>
      </c>
      <c r="L329">
        <v>2927801</v>
      </c>
      <c r="M329">
        <v>125</v>
      </c>
      <c r="N329">
        <v>2939</v>
      </c>
      <c r="O329" t="s">
        <v>133</v>
      </c>
      <c r="P329">
        <v>0</v>
      </c>
      <c r="Q329">
        <v>0</v>
      </c>
      <c r="R329">
        <v>0</v>
      </c>
      <c r="S329" t="s">
        <v>134</v>
      </c>
      <c r="T329" t="s">
        <v>127</v>
      </c>
      <c r="U329" t="s">
        <v>127</v>
      </c>
      <c r="V329" s="16">
        <v>43563.083333333336</v>
      </c>
      <c r="W329" s="16">
        <v>43563.083333333336</v>
      </c>
      <c r="X329" t="s">
        <v>135</v>
      </c>
      <c r="Y329" t="s">
        <v>478</v>
      </c>
      <c r="Z329">
        <v>2009</v>
      </c>
      <c r="AA329" t="b">
        <f>NOT(ISERROR(MATCH(H329,wgs_downloaded!$H$2:$H$518,0)))</f>
        <v>1</v>
      </c>
      <c r="AY329" s="1"/>
      <c r="AZ329" s="1"/>
    </row>
    <row r="330" spans="1:52" hidden="1" x14ac:dyDescent="0.3">
      <c r="A330" t="s">
        <v>647</v>
      </c>
      <c r="B330" t="s">
        <v>27</v>
      </c>
      <c r="C330" t="s">
        <v>127</v>
      </c>
      <c r="D330" t="s">
        <v>28</v>
      </c>
      <c r="E330" t="s">
        <v>29</v>
      </c>
      <c r="F330" t="s">
        <v>474</v>
      </c>
      <c r="G330" t="s">
        <v>648</v>
      </c>
      <c r="H330" t="s">
        <v>649</v>
      </c>
      <c r="J330" t="s">
        <v>650</v>
      </c>
      <c r="K330" t="s">
        <v>132</v>
      </c>
      <c r="L330">
        <v>2920258</v>
      </c>
      <c r="M330">
        <v>214</v>
      </c>
      <c r="N330">
        <v>2951</v>
      </c>
      <c r="O330" t="s">
        <v>133</v>
      </c>
      <c r="P330">
        <v>0</v>
      </c>
      <c r="Q330">
        <v>0</v>
      </c>
      <c r="R330">
        <v>0</v>
      </c>
      <c r="S330" t="s">
        <v>134</v>
      </c>
      <c r="T330" t="s">
        <v>127</v>
      </c>
      <c r="U330" t="s">
        <v>127</v>
      </c>
      <c r="V330" s="16">
        <v>43563.083333333336</v>
      </c>
      <c r="W330" s="16">
        <v>43563.083333333336</v>
      </c>
      <c r="X330" t="s">
        <v>135</v>
      </c>
      <c r="Y330" t="s">
        <v>478</v>
      </c>
      <c r="Z330">
        <v>2009</v>
      </c>
      <c r="AA330" t="b">
        <f>NOT(ISERROR(MATCH(H330,wgs_downloaded!$H$2:$H$518,0)))</f>
        <v>1</v>
      </c>
      <c r="AY330" s="1"/>
      <c r="AZ330" s="1"/>
    </row>
    <row r="331" spans="1:52" s="8" customFormat="1" hidden="1" x14ac:dyDescent="0.3">
      <c r="A331" t="s">
        <v>643</v>
      </c>
      <c r="B331" t="s">
        <v>27</v>
      </c>
      <c r="C331" t="s">
        <v>127</v>
      </c>
      <c r="D331" t="s">
        <v>28</v>
      </c>
      <c r="E331" t="s">
        <v>29</v>
      </c>
      <c r="F331" t="s">
        <v>474</v>
      </c>
      <c r="G331" t="s">
        <v>644</v>
      </c>
      <c r="H331" t="s">
        <v>645</v>
      </c>
      <c r="I331"/>
      <c r="J331" t="s">
        <v>646</v>
      </c>
      <c r="K331" t="s">
        <v>132</v>
      </c>
      <c r="L331">
        <v>2932628</v>
      </c>
      <c r="M331">
        <v>93</v>
      </c>
      <c r="N331">
        <v>2934</v>
      </c>
      <c r="O331" t="s">
        <v>133</v>
      </c>
      <c r="P331">
        <v>0</v>
      </c>
      <c r="Q331">
        <v>0</v>
      </c>
      <c r="R331">
        <v>0</v>
      </c>
      <c r="S331" t="s">
        <v>134</v>
      </c>
      <c r="T331" t="s">
        <v>127</v>
      </c>
      <c r="U331" t="s">
        <v>127</v>
      </c>
      <c r="V331" s="16">
        <v>43563.083333333336</v>
      </c>
      <c r="W331" s="16">
        <v>43563.083333333336</v>
      </c>
      <c r="X331" t="s">
        <v>135</v>
      </c>
      <c r="Y331" t="s">
        <v>478</v>
      </c>
      <c r="Z331">
        <v>2009</v>
      </c>
      <c r="AA331" t="b">
        <f>NOT(ISERROR(MATCH(H331,wgs_downloaded!$H$2:$H$518,0)))</f>
        <v>1</v>
      </c>
      <c r="AY331" s="10"/>
      <c r="AZ331" s="10"/>
    </row>
    <row r="332" spans="1:52" s="8" customFormat="1" hidden="1" x14ac:dyDescent="0.3">
      <c r="A332" t="s">
        <v>651</v>
      </c>
      <c r="B332" t="s">
        <v>27</v>
      </c>
      <c r="C332" t="s">
        <v>127</v>
      </c>
      <c r="D332" t="s">
        <v>28</v>
      </c>
      <c r="E332" t="s">
        <v>29</v>
      </c>
      <c r="F332" t="s">
        <v>474</v>
      </c>
      <c r="G332" t="s">
        <v>652</v>
      </c>
      <c r="H332" t="s">
        <v>653</v>
      </c>
      <c r="I332"/>
      <c r="J332" t="s">
        <v>654</v>
      </c>
      <c r="K332" t="s">
        <v>209</v>
      </c>
      <c r="L332">
        <v>2938998</v>
      </c>
      <c r="M332">
        <v>17</v>
      </c>
      <c r="N332">
        <v>2877</v>
      </c>
      <c r="O332" t="s">
        <v>133</v>
      </c>
      <c r="P332">
        <v>0</v>
      </c>
      <c r="Q332">
        <v>0</v>
      </c>
      <c r="R332">
        <v>0</v>
      </c>
      <c r="S332" t="s">
        <v>134</v>
      </c>
      <c r="T332" t="s">
        <v>127</v>
      </c>
      <c r="U332" t="s">
        <v>127</v>
      </c>
      <c r="V332" s="16">
        <v>43563.083333333336</v>
      </c>
      <c r="W332" s="16">
        <v>43563.083333333336</v>
      </c>
      <c r="X332" t="s">
        <v>135</v>
      </c>
      <c r="Y332" t="s">
        <v>478</v>
      </c>
      <c r="Z332">
        <v>2011</v>
      </c>
      <c r="AA332" t="b">
        <f>NOT(ISERROR(MATCH(H332,wgs_downloaded!$H$2:$H$518,0)))</f>
        <v>1</v>
      </c>
      <c r="AY332" s="10"/>
      <c r="AZ332" s="10"/>
    </row>
    <row r="333" spans="1:52" s="8" customFormat="1" hidden="1" x14ac:dyDescent="0.3">
      <c r="A333" t="s">
        <v>1618</v>
      </c>
      <c r="B333" t="s">
        <v>27</v>
      </c>
      <c r="C333" t="s">
        <v>127</v>
      </c>
      <c r="D333" t="s">
        <v>28</v>
      </c>
      <c r="E333" t="s">
        <v>29</v>
      </c>
      <c r="F333" t="s">
        <v>152</v>
      </c>
      <c r="G333" t="s">
        <v>1619</v>
      </c>
      <c r="H333" t="s">
        <v>1620</v>
      </c>
      <c r="I333"/>
      <c r="J333" t="s">
        <v>1621</v>
      </c>
      <c r="K333" t="s">
        <v>1622</v>
      </c>
      <c r="L333">
        <v>3040993</v>
      </c>
      <c r="M333">
        <v>35</v>
      </c>
      <c r="N333">
        <v>3005</v>
      </c>
      <c r="O333" t="s">
        <v>133</v>
      </c>
      <c r="P333">
        <v>0</v>
      </c>
      <c r="Q333">
        <v>0</v>
      </c>
      <c r="R333">
        <v>0</v>
      </c>
      <c r="S333" t="s">
        <v>134</v>
      </c>
      <c r="T333" t="s">
        <v>127</v>
      </c>
      <c r="U333" t="s">
        <v>127</v>
      </c>
      <c r="V333" s="16">
        <v>43901.041666666664</v>
      </c>
      <c r="W333" s="16">
        <v>43551.041666666664</v>
      </c>
      <c r="X333" t="s">
        <v>135</v>
      </c>
      <c r="Y333" t="s">
        <v>157</v>
      </c>
      <c r="Z333">
        <v>2011</v>
      </c>
      <c r="AA333" t="b">
        <f>NOT(ISERROR(MATCH(H333,wgs_downloaded!$H$2:$H$518,0)))</f>
        <v>1</v>
      </c>
      <c r="AY333" s="10"/>
      <c r="AZ333" s="10"/>
    </row>
    <row r="334" spans="1:52" s="8" customFormat="1" hidden="1" x14ac:dyDescent="0.3">
      <c r="A334" t="s">
        <v>655</v>
      </c>
      <c r="B334" t="s">
        <v>27</v>
      </c>
      <c r="C334" t="s">
        <v>127</v>
      </c>
      <c r="D334" t="s">
        <v>28</v>
      </c>
      <c r="E334" t="s">
        <v>29</v>
      </c>
      <c r="F334" t="s">
        <v>474</v>
      </c>
      <c r="G334" t="s">
        <v>656</v>
      </c>
      <c r="H334" t="s">
        <v>657</v>
      </c>
      <c r="I334"/>
      <c r="J334" t="s">
        <v>658</v>
      </c>
      <c r="K334" t="s">
        <v>132</v>
      </c>
      <c r="L334">
        <v>3050389</v>
      </c>
      <c r="M334">
        <v>126</v>
      </c>
      <c r="N334">
        <v>3047</v>
      </c>
      <c r="O334" t="s">
        <v>133</v>
      </c>
      <c r="P334">
        <v>0</v>
      </c>
      <c r="Q334">
        <v>0</v>
      </c>
      <c r="R334">
        <v>0</v>
      </c>
      <c r="S334" t="s">
        <v>134</v>
      </c>
      <c r="T334" t="s">
        <v>127</v>
      </c>
      <c r="U334" t="s">
        <v>127</v>
      </c>
      <c r="V334" s="16">
        <v>43563.083333333336</v>
      </c>
      <c r="W334" s="16">
        <v>43563.083333333336</v>
      </c>
      <c r="X334" t="s">
        <v>135</v>
      </c>
      <c r="Y334" t="s">
        <v>478</v>
      </c>
      <c r="Z334">
        <v>2011</v>
      </c>
      <c r="AA334" t="b">
        <f>NOT(ISERROR(MATCH(H334,wgs_downloaded!$H$2:$H$518,0)))</f>
        <v>1</v>
      </c>
      <c r="AY334" s="10"/>
      <c r="AZ334" s="10"/>
    </row>
    <row r="335" spans="1:52" hidden="1" x14ac:dyDescent="0.3">
      <c r="A335" t="s">
        <v>2460</v>
      </c>
      <c r="B335" t="s">
        <v>27</v>
      </c>
      <c r="C335" t="s">
        <v>127</v>
      </c>
      <c r="D335" t="s">
        <v>28</v>
      </c>
      <c r="E335" t="s">
        <v>29</v>
      </c>
      <c r="F335" t="s">
        <v>152</v>
      </c>
      <c r="G335" t="s">
        <v>2461</v>
      </c>
      <c r="H335" t="s">
        <v>2462</v>
      </c>
      <c r="J335" t="s">
        <v>2463</v>
      </c>
      <c r="K335" t="s">
        <v>2165</v>
      </c>
      <c r="L335">
        <v>3059482</v>
      </c>
      <c r="M335">
        <v>21</v>
      </c>
      <c r="N335">
        <v>3024</v>
      </c>
      <c r="O335" t="s">
        <v>133</v>
      </c>
      <c r="P335">
        <v>0</v>
      </c>
      <c r="Q335">
        <v>0</v>
      </c>
      <c r="R335">
        <v>0</v>
      </c>
      <c r="S335" t="s">
        <v>134</v>
      </c>
      <c r="T335" t="s">
        <v>127</v>
      </c>
      <c r="U335" t="s">
        <v>127</v>
      </c>
      <c r="V335" s="16">
        <v>43900.041666666664</v>
      </c>
      <c r="W335" s="16">
        <v>43550.041666666664</v>
      </c>
      <c r="X335" t="s">
        <v>135</v>
      </c>
      <c r="Y335" t="s">
        <v>157</v>
      </c>
      <c r="Z335">
        <v>2011</v>
      </c>
      <c r="AA335" t="b">
        <f>NOT(ISERROR(MATCH(H335,wgs_downloaded!$H$2:$H$518,0)))</f>
        <v>1</v>
      </c>
      <c r="AY335" s="1"/>
      <c r="AZ335" s="1"/>
    </row>
    <row r="336" spans="1:52" hidden="1" x14ac:dyDescent="0.3">
      <c r="A336" t="s">
        <v>1627</v>
      </c>
      <c r="B336" t="s">
        <v>27</v>
      </c>
      <c r="C336" t="s">
        <v>127</v>
      </c>
      <c r="D336" t="s">
        <v>28</v>
      </c>
      <c r="E336" t="s">
        <v>29</v>
      </c>
      <c r="F336" t="s">
        <v>152</v>
      </c>
      <c r="G336" t="s">
        <v>1628</v>
      </c>
      <c r="H336" t="s">
        <v>1629</v>
      </c>
      <c r="J336" t="s">
        <v>1630</v>
      </c>
      <c r="K336" t="s">
        <v>1622</v>
      </c>
      <c r="L336">
        <v>3031942</v>
      </c>
      <c r="M336">
        <v>21</v>
      </c>
      <c r="N336">
        <v>2994</v>
      </c>
      <c r="O336" t="s">
        <v>133</v>
      </c>
      <c r="P336">
        <v>0</v>
      </c>
      <c r="Q336">
        <v>0</v>
      </c>
      <c r="R336">
        <v>0</v>
      </c>
      <c r="S336" t="s">
        <v>134</v>
      </c>
      <c r="T336" t="s">
        <v>127</v>
      </c>
      <c r="U336" t="s">
        <v>127</v>
      </c>
      <c r="V336" s="16">
        <v>43901.041666666664</v>
      </c>
      <c r="W336" s="16">
        <v>43551.041666666664</v>
      </c>
      <c r="X336" t="s">
        <v>135</v>
      </c>
      <c r="Y336" t="s">
        <v>157</v>
      </c>
      <c r="Z336">
        <v>2011</v>
      </c>
      <c r="AA336" t="b">
        <f>NOT(ISERROR(MATCH(H336,wgs_downloaded!$H$2:$H$518,0)))</f>
        <v>1</v>
      </c>
      <c r="AY336" s="1"/>
      <c r="AZ336" s="1"/>
    </row>
    <row r="337" spans="1:52" hidden="1" x14ac:dyDescent="0.3">
      <c r="A337" t="s">
        <v>1623</v>
      </c>
      <c r="B337" t="s">
        <v>27</v>
      </c>
      <c r="C337" t="s">
        <v>127</v>
      </c>
      <c r="D337" t="s">
        <v>28</v>
      </c>
      <c r="E337" t="s">
        <v>29</v>
      </c>
      <c r="F337" t="s">
        <v>152</v>
      </c>
      <c r="G337" t="s">
        <v>1624</v>
      </c>
      <c r="H337" t="s">
        <v>1625</v>
      </c>
      <c r="J337" t="s">
        <v>1626</v>
      </c>
      <c r="K337" t="s">
        <v>1622</v>
      </c>
      <c r="L337">
        <v>3050844</v>
      </c>
      <c r="M337">
        <v>23</v>
      </c>
      <c r="N337">
        <v>3013</v>
      </c>
      <c r="O337" t="s">
        <v>133</v>
      </c>
      <c r="P337">
        <v>0</v>
      </c>
      <c r="Q337">
        <v>0</v>
      </c>
      <c r="R337">
        <v>0</v>
      </c>
      <c r="S337" t="s">
        <v>134</v>
      </c>
      <c r="T337" t="s">
        <v>127</v>
      </c>
      <c r="U337" t="s">
        <v>127</v>
      </c>
      <c r="V337" s="16">
        <v>43901.041666666664</v>
      </c>
      <c r="W337" s="16">
        <v>43551.041666666664</v>
      </c>
      <c r="X337" t="s">
        <v>135</v>
      </c>
      <c r="Y337" t="s">
        <v>157</v>
      </c>
      <c r="Z337">
        <v>2011</v>
      </c>
      <c r="AA337" t="b">
        <f>NOT(ISERROR(MATCH(H337,wgs_downloaded!$H$2:$H$518,0)))</f>
        <v>1</v>
      </c>
      <c r="AY337" s="1"/>
      <c r="AZ337" s="1"/>
    </row>
    <row r="338" spans="1:52" hidden="1" x14ac:dyDescent="0.3">
      <c r="A338" t="s">
        <v>613</v>
      </c>
      <c r="B338" t="s">
        <v>27</v>
      </c>
      <c r="C338" t="s">
        <v>127</v>
      </c>
      <c r="D338" t="s">
        <v>28</v>
      </c>
      <c r="E338" t="s">
        <v>29</v>
      </c>
      <c r="F338" t="s">
        <v>474</v>
      </c>
      <c r="G338" t="s">
        <v>614</v>
      </c>
      <c r="H338" t="s">
        <v>615</v>
      </c>
      <c r="J338" t="s">
        <v>616</v>
      </c>
      <c r="K338" t="s">
        <v>132</v>
      </c>
      <c r="L338">
        <v>3141185</v>
      </c>
      <c r="M338">
        <v>38</v>
      </c>
      <c r="N338">
        <v>3110</v>
      </c>
      <c r="O338" t="s">
        <v>133</v>
      </c>
      <c r="P338">
        <v>0</v>
      </c>
      <c r="Q338">
        <v>0</v>
      </c>
      <c r="R338">
        <v>0</v>
      </c>
      <c r="S338" t="s">
        <v>134</v>
      </c>
      <c r="T338" t="s">
        <v>127</v>
      </c>
      <c r="U338" t="s">
        <v>127</v>
      </c>
      <c r="V338" s="16">
        <v>43563.083333333336</v>
      </c>
      <c r="W338" s="16">
        <v>43563.083333333336</v>
      </c>
      <c r="X338" t="s">
        <v>135</v>
      </c>
      <c r="Y338" t="s">
        <v>478</v>
      </c>
      <c r="Z338">
        <v>2011</v>
      </c>
      <c r="AA338" t="b">
        <f>NOT(ISERROR(MATCH(H338,wgs_downloaded!$H$2:$H$518,0)))</f>
        <v>1</v>
      </c>
      <c r="AY338" s="1"/>
      <c r="AZ338" s="1"/>
    </row>
    <row r="339" spans="1:52" hidden="1" x14ac:dyDescent="0.3">
      <c r="A339" t="s">
        <v>621</v>
      </c>
      <c r="B339" t="s">
        <v>27</v>
      </c>
      <c r="C339" t="s">
        <v>127</v>
      </c>
      <c r="D339" t="s">
        <v>28</v>
      </c>
      <c r="E339" t="s">
        <v>29</v>
      </c>
      <c r="F339" t="s">
        <v>474</v>
      </c>
      <c r="G339" t="s">
        <v>622</v>
      </c>
      <c r="H339" t="s">
        <v>623</v>
      </c>
      <c r="J339" t="s">
        <v>624</v>
      </c>
      <c r="K339" t="s">
        <v>132</v>
      </c>
      <c r="L339">
        <v>3046692</v>
      </c>
      <c r="M339">
        <v>32</v>
      </c>
      <c r="N339">
        <v>3015</v>
      </c>
      <c r="O339" t="s">
        <v>133</v>
      </c>
      <c r="P339">
        <v>0</v>
      </c>
      <c r="Q339">
        <v>0</v>
      </c>
      <c r="R339">
        <v>0</v>
      </c>
      <c r="S339" t="s">
        <v>134</v>
      </c>
      <c r="T339" t="s">
        <v>127</v>
      </c>
      <c r="U339" t="s">
        <v>127</v>
      </c>
      <c r="V339" s="16">
        <v>43563.083333333336</v>
      </c>
      <c r="W339" s="16">
        <v>43563.083333333336</v>
      </c>
      <c r="X339" t="s">
        <v>135</v>
      </c>
      <c r="Y339" t="s">
        <v>478</v>
      </c>
      <c r="Z339">
        <v>2011</v>
      </c>
      <c r="AA339" t="b">
        <f>NOT(ISERROR(MATCH(H339,wgs_downloaded!$H$2:$H$518,0)))</f>
        <v>1</v>
      </c>
      <c r="AY339" s="1"/>
      <c r="AZ339" s="1"/>
    </row>
    <row r="340" spans="1:52" hidden="1" x14ac:dyDescent="0.3">
      <c r="A340" t="s">
        <v>617</v>
      </c>
      <c r="B340" t="s">
        <v>27</v>
      </c>
      <c r="C340" t="s">
        <v>127</v>
      </c>
      <c r="D340" t="s">
        <v>28</v>
      </c>
      <c r="E340" t="s">
        <v>29</v>
      </c>
      <c r="F340" t="s">
        <v>474</v>
      </c>
      <c r="G340" t="s">
        <v>618</v>
      </c>
      <c r="H340" t="s">
        <v>619</v>
      </c>
      <c r="J340" t="s">
        <v>620</v>
      </c>
      <c r="K340" t="s">
        <v>132</v>
      </c>
      <c r="L340">
        <v>3089448</v>
      </c>
      <c r="M340">
        <v>37</v>
      </c>
      <c r="N340">
        <v>3065</v>
      </c>
      <c r="O340" t="s">
        <v>133</v>
      </c>
      <c r="P340">
        <v>0</v>
      </c>
      <c r="Q340">
        <v>0</v>
      </c>
      <c r="R340">
        <v>0</v>
      </c>
      <c r="S340" t="s">
        <v>134</v>
      </c>
      <c r="T340" t="s">
        <v>127</v>
      </c>
      <c r="U340" t="s">
        <v>127</v>
      </c>
      <c r="V340" s="16">
        <v>43563.083333333336</v>
      </c>
      <c r="W340" s="16">
        <v>43563.083333333336</v>
      </c>
      <c r="X340" t="s">
        <v>135</v>
      </c>
      <c r="Y340" t="s">
        <v>478</v>
      </c>
      <c r="Z340">
        <v>2011</v>
      </c>
      <c r="AA340" t="b">
        <f>NOT(ISERROR(MATCH(H340,wgs_downloaded!$H$2:$H$518,0)))</f>
        <v>1</v>
      </c>
      <c r="AY340" s="1"/>
      <c r="AZ340" s="1"/>
    </row>
    <row r="341" spans="1:52" s="8" customFormat="1" hidden="1" x14ac:dyDescent="0.3">
      <c r="A341" t="s">
        <v>692</v>
      </c>
      <c r="B341" t="s">
        <v>27</v>
      </c>
      <c r="C341" t="s">
        <v>127</v>
      </c>
      <c r="D341" t="s">
        <v>28</v>
      </c>
      <c r="E341" t="s">
        <v>29</v>
      </c>
      <c r="F341" t="s">
        <v>152</v>
      </c>
      <c r="G341" t="s">
        <v>693</v>
      </c>
      <c r="H341" t="s">
        <v>694</v>
      </c>
      <c r="I341"/>
      <c r="J341" t="s">
        <v>695</v>
      </c>
      <c r="K341" t="s">
        <v>132</v>
      </c>
      <c r="L341">
        <v>3063791</v>
      </c>
      <c r="M341">
        <v>21</v>
      </c>
      <c r="N341">
        <v>3029</v>
      </c>
      <c r="O341" t="s">
        <v>133</v>
      </c>
      <c r="P341">
        <v>0</v>
      </c>
      <c r="Q341">
        <v>0</v>
      </c>
      <c r="R341">
        <v>0</v>
      </c>
      <c r="S341" t="s">
        <v>134</v>
      </c>
      <c r="T341" t="s">
        <v>127</v>
      </c>
      <c r="U341" t="s">
        <v>127</v>
      </c>
      <c r="V341" s="16">
        <v>43563.083333333336</v>
      </c>
      <c r="W341" s="16">
        <v>43563.083333333336</v>
      </c>
      <c r="X341" t="s">
        <v>135</v>
      </c>
      <c r="Y341" t="s">
        <v>376</v>
      </c>
      <c r="Z341">
        <v>2017</v>
      </c>
      <c r="AA341" t="b">
        <f>NOT(ISERROR(MATCH(H341,wgs_downloaded!$H$2:$H$518,0)))</f>
        <v>1</v>
      </c>
      <c r="AY341" s="10"/>
      <c r="AZ341" s="10"/>
    </row>
    <row r="342" spans="1:52" s="8" customFormat="1" hidden="1" x14ac:dyDescent="0.3">
      <c r="A342" t="s">
        <v>732</v>
      </c>
      <c r="B342" t="s">
        <v>27</v>
      </c>
      <c r="C342" t="s">
        <v>127</v>
      </c>
      <c r="D342" t="s">
        <v>28</v>
      </c>
      <c r="E342" t="s">
        <v>29</v>
      </c>
      <c r="F342" t="s">
        <v>152</v>
      </c>
      <c r="G342" t="s">
        <v>733</v>
      </c>
      <c r="H342" t="s">
        <v>694</v>
      </c>
      <c r="I342"/>
      <c r="J342" t="s">
        <v>734</v>
      </c>
      <c r="K342" t="s">
        <v>735</v>
      </c>
      <c r="L342">
        <v>2945588</v>
      </c>
      <c r="M342">
        <v>298</v>
      </c>
      <c r="N342">
        <v>2990</v>
      </c>
      <c r="O342" t="s">
        <v>133</v>
      </c>
      <c r="P342">
        <v>0</v>
      </c>
      <c r="Q342">
        <v>0</v>
      </c>
      <c r="R342">
        <v>0</v>
      </c>
      <c r="S342" t="s">
        <v>134</v>
      </c>
      <c r="T342" t="s">
        <v>127</v>
      </c>
      <c r="U342" t="s">
        <v>127</v>
      </c>
      <c r="V342" s="16">
        <v>43902.041666666664</v>
      </c>
      <c r="W342" s="16">
        <v>43563.083333333336</v>
      </c>
      <c r="X342" t="s">
        <v>135</v>
      </c>
      <c r="Y342" t="s">
        <v>190</v>
      </c>
      <c r="Z342">
        <v>2009</v>
      </c>
      <c r="AA342" t="b">
        <f>NOT(ISERROR(MATCH(H342,wgs_downloaded!$H$2:$H$518,0)))</f>
        <v>1</v>
      </c>
      <c r="AY342" s="10"/>
      <c r="AZ342" s="10"/>
    </row>
    <row r="343" spans="1:52" hidden="1" x14ac:dyDescent="0.3">
      <c r="A343" t="s">
        <v>560</v>
      </c>
      <c r="B343" t="s">
        <v>27</v>
      </c>
      <c r="C343" t="s">
        <v>127</v>
      </c>
      <c r="D343" t="s">
        <v>28</v>
      </c>
      <c r="E343" t="s">
        <v>29</v>
      </c>
      <c r="F343" t="s">
        <v>474</v>
      </c>
      <c r="G343" t="s">
        <v>561</v>
      </c>
      <c r="H343" t="s">
        <v>562</v>
      </c>
      <c r="J343" t="s">
        <v>563</v>
      </c>
      <c r="K343" t="s">
        <v>132</v>
      </c>
      <c r="L343">
        <v>3020261</v>
      </c>
      <c r="M343">
        <v>31</v>
      </c>
      <c r="N343">
        <v>2995</v>
      </c>
      <c r="O343" t="s">
        <v>133</v>
      </c>
      <c r="P343">
        <v>0</v>
      </c>
      <c r="Q343">
        <v>0</v>
      </c>
      <c r="R343">
        <v>0</v>
      </c>
      <c r="S343" t="s">
        <v>134</v>
      </c>
      <c r="T343" t="s">
        <v>127</v>
      </c>
      <c r="U343" t="s">
        <v>127</v>
      </c>
      <c r="V343" s="16">
        <v>43564.083333333336</v>
      </c>
      <c r="W343" s="16">
        <v>43564.083333333336</v>
      </c>
      <c r="X343" t="s">
        <v>135</v>
      </c>
      <c r="Y343" t="s">
        <v>478</v>
      </c>
      <c r="Z343">
        <v>2012</v>
      </c>
      <c r="AA343" t="b">
        <f>NOT(ISERROR(MATCH(H343,wgs_downloaded!$H$2:$H$518,0)))</f>
        <v>1</v>
      </c>
      <c r="AY343" s="1"/>
      <c r="AZ343" s="1"/>
    </row>
    <row r="344" spans="1:52" hidden="1" x14ac:dyDescent="0.3">
      <c r="A344" t="s">
        <v>659</v>
      </c>
      <c r="B344" t="s">
        <v>27</v>
      </c>
      <c r="C344" t="s">
        <v>127</v>
      </c>
      <c r="D344" t="s">
        <v>28</v>
      </c>
      <c r="E344" t="s">
        <v>29</v>
      </c>
      <c r="F344" t="s">
        <v>474</v>
      </c>
      <c r="G344" t="s">
        <v>660</v>
      </c>
      <c r="H344" t="s">
        <v>661</v>
      </c>
      <c r="J344" t="s">
        <v>662</v>
      </c>
      <c r="K344" t="s">
        <v>132</v>
      </c>
      <c r="L344">
        <v>3024117</v>
      </c>
      <c r="M344">
        <v>41</v>
      </c>
      <c r="N344">
        <v>3004</v>
      </c>
      <c r="O344" t="s">
        <v>133</v>
      </c>
      <c r="P344">
        <v>0</v>
      </c>
      <c r="Q344">
        <v>0</v>
      </c>
      <c r="R344">
        <v>0</v>
      </c>
      <c r="S344" t="s">
        <v>134</v>
      </c>
      <c r="T344" t="s">
        <v>127</v>
      </c>
      <c r="U344" t="s">
        <v>127</v>
      </c>
      <c r="V344" s="16">
        <v>43563.083333333336</v>
      </c>
      <c r="W344" s="16">
        <v>43563.083333333336</v>
      </c>
      <c r="X344" t="s">
        <v>135</v>
      </c>
      <c r="Y344" t="s">
        <v>478</v>
      </c>
      <c r="Z344">
        <v>2012</v>
      </c>
      <c r="AA344" t="b">
        <f>NOT(ISERROR(MATCH(H344,wgs_downloaded!$H$2:$H$518,0)))</f>
        <v>1</v>
      </c>
      <c r="AY344" s="1"/>
      <c r="AZ344" s="1"/>
    </row>
    <row r="345" spans="1:52" hidden="1" x14ac:dyDescent="0.3">
      <c r="A345" t="s">
        <v>1056</v>
      </c>
      <c r="B345" t="s">
        <v>27</v>
      </c>
      <c r="C345" t="s">
        <v>127</v>
      </c>
      <c r="D345" t="s">
        <v>28</v>
      </c>
      <c r="E345" t="s">
        <v>29</v>
      </c>
      <c r="F345" t="s">
        <v>152</v>
      </c>
      <c r="G345" t="s">
        <v>1057</v>
      </c>
      <c r="H345" t="s">
        <v>1058</v>
      </c>
      <c r="J345" t="s">
        <v>1059</v>
      </c>
      <c r="K345" t="s">
        <v>132</v>
      </c>
      <c r="L345">
        <v>2895412</v>
      </c>
      <c r="M345">
        <v>146</v>
      </c>
      <c r="N345">
        <v>2920</v>
      </c>
      <c r="O345" t="s">
        <v>133</v>
      </c>
      <c r="P345">
        <v>0</v>
      </c>
      <c r="Q345">
        <v>0</v>
      </c>
      <c r="R345">
        <v>0</v>
      </c>
      <c r="S345" t="s">
        <v>134</v>
      </c>
      <c r="T345" t="s">
        <v>127</v>
      </c>
      <c r="U345" t="s">
        <v>127</v>
      </c>
      <c r="V345" s="16">
        <v>43558.083333333336</v>
      </c>
      <c r="W345" s="16">
        <v>43558.083333333336</v>
      </c>
      <c r="X345" t="s">
        <v>135</v>
      </c>
      <c r="Y345" t="s">
        <v>146</v>
      </c>
      <c r="Z345">
        <v>2008</v>
      </c>
      <c r="AA345" t="b">
        <f>NOT(ISERROR(MATCH(H345,wgs_downloaded!$H$2:$H$518,0)))</f>
        <v>1</v>
      </c>
      <c r="AY345" s="1"/>
      <c r="AZ345" s="1"/>
    </row>
    <row r="346" spans="1:52" hidden="1" x14ac:dyDescent="0.3">
      <c r="A346" t="s">
        <v>1052</v>
      </c>
      <c r="B346" t="s">
        <v>27</v>
      </c>
      <c r="C346" t="s">
        <v>127</v>
      </c>
      <c r="D346" t="s">
        <v>28</v>
      </c>
      <c r="E346" t="s">
        <v>29</v>
      </c>
      <c r="F346" t="s">
        <v>152</v>
      </c>
      <c r="G346" t="s">
        <v>1053</v>
      </c>
      <c r="H346" t="s">
        <v>1054</v>
      </c>
      <c r="J346" t="s">
        <v>1055</v>
      </c>
      <c r="K346" t="s">
        <v>132</v>
      </c>
      <c r="L346">
        <v>2887378</v>
      </c>
      <c r="M346">
        <v>186</v>
      </c>
      <c r="N346">
        <v>2932</v>
      </c>
      <c r="O346" t="s">
        <v>133</v>
      </c>
      <c r="P346">
        <v>0</v>
      </c>
      <c r="Q346">
        <v>0</v>
      </c>
      <c r="R346">
        <v>0</v>
      </c>
      <c r="S346" t="s">
        <v>134</v>
      </c>
      <c r="T346" t="s">
        <v>127</v>
      </c>
      <c r="U346" t="s">
        <v>127</v>
      </c>
      <c r="V346" s="16">
        <v>43558.083333333336</v>
      </c>
      <c r="W346" s="16">
        <v>43558.083333333336</v>
      </c>
      <c r="X346" t="s">
        <v>135</v>
      </c>
      <c r="Y346" t="s">
        <v>146</v>
      </c>
      <c r="Z346">
        <v>2008</v>
      </c>
      <c r="AA346" t="b">
        <f>NOT(ISERROR(MATCH(H346,wgs_downloaded!$H$2:$H$518,0)))</f>
        <v>1</v>
      </c>
      <c r="AY346" s="1"/>
      <c r="AZ346" s="1"/>
    </row>
    <row r="347" spans="1:52" hidden="1" x14ac:dyDescent="0.3">
      <c r="A347" t="s">
        <v>667</v>
      </c>
      <c r="B347" t="s">
        <v>27</v>
      </c>
      <c r="C347" t="s">
        <v>127</v>
      </c>
      <c r="D347" t="s">
        <v>28</v>
      </c>
      <c r="E347" t="s">
        <v>29</v>
      </c>
      <c r="F347" t="s">
        <v>474</v>
      </c>
      <c r="G347" t="s">
        <v>668</v>
      </c>
      <c r="H347" t="s">
        <v>669</v>
      </c>
      <c r="J347" t="s">
        <v>670</v>
      </c>
      <c r="K347" t="s">
        <v>132</v>
      </c>
      <c r="L347">
        <v>3072158</v>
      </c>
      <c r="M347">
        <v>36</v>
      </c>
      <c r="N347">
        <v>3048</v>
      </c>
      <c r="O347" t="s">
        <v>133</v>
      </c>
      <c r="P347">
        <v>0</v>
      </c>
      <c r="Q347">
        <v>0</v>
      </c>
      <c r="R347">
        <v>0</v>
      </c>
      <c r="S347" t="s">
        <v>134</v>
      </c>
      <c r="T347" t="s">
        <v>127</v>
      </c>
      <c r="U347" t="s">
        <v>127</v>
      </c>
      <c r="V347" s="16">
        <v>43563.083333333336</v>
      </c>
      <c r="W347" s="16">
        <v>43563.083333333336</v>
      </c>
      <c r="X347" t="s">
        <v>135</v>
      </c>
      <c r="Y347" t="s">
        <v>478</v>
      </c>
      <c r="Z347">
        <v>2012</v>
      </c>
      <c r="AA347" t="b">
        <f>NOT(ISERROR(MATCH(H347,wgs_downloaded!$H$2:$H$518,0)))</f>
        <v>1</v>
      </c>
      <c r="AY347" s="1"/>
      <c r="AZ347" s="1"/>
    </row>
    <row r="348" spans="1:52" hidden="1" x14ac:dyDescent="0.3">
      <c r="A348" t="s">
        <v>663</v>
      </c>
      <c r="B348" t="s">
        <v>27</v>
      </c>
      <c r="C348" t="s">
        <v>127</v>
      </c>
      <c r="D348" t="s">
        <v>28</v>
      </c>
      <c r="E348" t="s">
        <v>29</v>
      </c>
      <c r="F348" t="s">
        <v>474</v>
      </c>
      <c r="G348" t="s">
        <v>664</v>
      </c>
      <c r="H348" t="s">
        <v>665</v>
      </c>
      <c r="J348" t="s">
        <v>666</v>
      </c>
      <c r="K348" t="s">
        <v>132</v>
      </c>
      <c r="L348">
        <v>3085499</v>
      </c>
      <c r="M348">
        <v>34</v>
      </c>
      <c r="N348">
        <v>3057</v>
      </c>
      <c r="O348" t="s">
        <v>133</v>
      </c>
      <c r="P348">
        <v>0</v>
      </c>
      <c r="Q348">
        <v>0</v>
      </c>
      <c r="R348">
        <v>0</v>
      </c>
      <c r="S348" t="s">
        <v>134</v>
      </c>
      <c r="T348" t="s">
        <v>127</v>
      </c>
      <c r="U348" t="s">
        <v>127</v>
      </c>
      <c r="V348" s="16">
        <v>43563.083333333336</v>
      </c>
      <c r="W348" s="16">
        <v>43563.083333333336</v>
      </c>
      <c r="X348" t="s">
        <v>135</v>
      </c>
      <c r="Y348" t="s">
        <v>478</v>
      </c>
      <c r="Z348">
        <v>2012</v>
      </c>
      <c r="AA348" t="b">
        <f>NOT(ISERROR(MATCH(H348,wgs_downloaded!$H$2:$H$518,0)))</f>
        <v>1</v>
      </c>
      <c r="AY348" s="1"/>
      <c r="AZ348" s="1"/>
    </row>
    <row r="349" spans="1:52" hidden="1" x14ac:dyDescent="0.3">
      <c r="A349" t="s">
        <v>2468</v>
      </c>
      <c r="B349" t="s">
        <v>27</v>
      </c>
      <c r="C349" t="s">
        <v>127</v>
      </c>
      <c r="D349" t="s">
        <v>28</v>
      </c>
      <c r="E349" t="s">
        <v>29</v>
      </c>
      <c r="F349" t="s">
        <v>152</v>
      </c>
      <c r="G349" t="s">
        <v>2469</v>
      </c>
      <c r="H349" t="s">
        <v>2470</v>
      </c>
      <c r="J349" t="s">
        <v>2471</v>
      </c>
      <c r="K349" t="s">
        <v>1583</v>
      </c>
      <c r="L349">
        <v>3174619</v>
      </c>
      <c r="M349">
        <v>29</v>
      </c>
      <c r="N349">
        <v>3152</v>
      </c>
      <c r="O349" t="s">
        <v>133</v>
      </c>
      <c r="P349">
        <v>0</v>
      </c>
      <c r="Q349">
        <v>0</v>
      </c>
      <c r="R349">
        <v>0</v>
      </c>
      <c r="S349" t="s">
        <v>134</v>
      </c>
      <c r="T349" t="s">
        <v>127</v>
      </c>
      <c r="U349" t="s">
        <v>127</v>
      </c>
      <c r="V349" s="16">
        <v>43901.041666666664</v>
      </c>
      <c r="W349" s="16">
        <v>43550.041666666664</v>
      </c>
      <c r="X349" t="s">
        <v>1444</v>
      </c>
      <c r="Z349">
        <v>2010</v>
      </c>
      <c r="AA349" t="b">
        <f>NOT(ISERROR(MATCH(H349,wgs_downloaded!$H$2:$H$518,0)))</f>
        <v>1</v>
      </c>
      <c r="AY349" s="1"/>
      <c r="AZ349" s="1"/>
    </row>
    <row r="350" spans="1:52" s="8" customFormat="1" hidden="1" x14ac:dyDescent="0.3">
      <c r="A350" t="s">
        <v>158</v>
      </c>
      <c r="B350" t="s">
        <v>27</v>
      </c>
      <c r="C350" t="s">
        <v>127</v>
      </c>
      <c r="D350" t="s">
        <v>28</v>
      </c>
      <c r="E350" t="s">
        <v>29</v>
      </c>
      <c r="F350" t="s">
        <v>152</v>
      </c>
      <c r="G350" t="s">
        <v>159</v>
      </c>
      <c r="H350" t="s">
        <v>160</v>
      </c>
      <c r="I350"/>
      <c r="J350" t="s">
        <v>161</v>
      </c>
      <c r="K350" t="s">
        <v>132</v>
      </c>
      <c r="L350">
        <v>2999208</v>
      </c>
      <c r="M350">
        <v>19</v>
      </c>
      <c r="N350">
        <v>2939</v>
      </c>
      <c r="O350" t="s">
        <v>133</v>
      </c>
      <c r="P350">
        <v>0</v>
      </c>
      <c r="Q350">
        <v>0</v>
      </c>
      <c r="R350">
        <v>0</v>
      </c>
      <c r="S350" t="s">
        <v>134</v>
      </c>
      <c r="T350" t="s">
        <v>127</v>
      </c>
      <c r="U350" t="s">
        <v>127</v>
      </c>
      <c r="V350" s="16">
        <v>44187.041666666664</v>
      </c>
      <c r="W350" s="16">
        <v>44187.041666666664</v>
      </c>
      <c r="X350" t="s">
        <v>135</v>
      </c>
      <c r="Y350" t="s">
        <v>157</v>
      </c>
      <c r="Z350">
        <v>2012</v>
      </c>
      <c r="AA350" t="b">
        <f>NOT(ISERROR(MATCH(H350,wgs_downloaded!$H$2:$H$518,0)))</f>
        <v>1</v>
      </c>
      <c r="AY350" s="10"/>
      <c r="AZ350" s="10"/>
    </row>
    <row r="351" spans="1:52" s="8" customFormat="1" hidden="1" x14ac:dyDescent="0.3">
      <c r="A351" t="s">
        <v>671</v>
      </c>
      <c r="B351" t="s">
        <v>27</v>
      </c>
      <c r="C351" t="s">
        <v>127</v>
      </c>
      <c r="D351" t="s">
        <v>28</v>
      </c>
      <c r="E351" t="s">
        <v>29</v>
      </c>
      <c r="F351" t="s">
        <v>474</v>
      </c>
      <c r="G351" t="s">
        <v>672</v>
      </c>
      <c r="H351" t="s">
        <v>673</v>
      </c>
      <c r="I351"/>
      <c r="J351" t="s">
        <v>674</v>
      </c>
      <c r="K351" t="s">
        <v>638</v>
      </c>
      <c r="L351">
        <v>2996600</v>
      </c>
      <c r="M351">
        <v>22</v>
      </c>
      <c r="N351">
        <v>2979</v>
      </c>
      <c r="O351" t="s">
        <v>133</v>
      </c>
      <c r="P351">
        <v>0</v>
      </c>
      <c r="Q351">
        <v>0</v>
      </c>
      <c r="R351">
        <v>0</v>
      </c>
      <c r="S351" t="s">
        <v>134</v>
      </c>
      <c r="T351" t="s">
        <v>127</v>
      </c>
      <c r="U351" t="s">
        <v>127</v>
      </c>
      <c r="V351" s="16">
        <v>43563.083333333336</v>
      </c>
      <c r="W351" s="16">
        <v>43563.083333333336</v>
      </c>
      <c r="X351" t="s">
        <v>135</v>
      </c>
      <c r="Y351" t="s">
        <v>478</v>
      </c>
      <c r="Z351">
        <v>2010</v>
      </c>
      <c r="AA351" t="b">
        <f>NOT(ISERROR(MATCH(H351,wgs_downloaded!$H$2:$H$518,0)))</f>
        <v>1</v>
      </c>
      <c r="AY351" s="10"/>
      <c r="AZ351" s="10"/>
    </row>
    <row r="352" spans="1:52" s="8" customFormat="1" hidden="1" x14ac:dyDescent="0.3">
      <c r="A352" t="s">
        <v>1064</v>
      </c>
      <c r="B352" t="s">
        <v>27</v>
      </c>
      <c r="C352" t="s">
        <v>127</v>
      </c>
      <c r="D352" t="s">
        <v>28</v>
      </c>
      <c r="E352" t="s">
        <v>29</v>
      </c>
      <c r="F352" t="s">
        <v>152</v>
      </c>
      <c r="G352" t="s">
        <v>1065</v>
      </c>
      <c r="H352" t="s">
        <v>1066</v>
      </c>
      <c r="I352"/>
      <c r="J352" t="s">
        <v>1067</v>
      </c>
      <c r="K352" t="s">
        <v>1068</v>
      </c>
      <c r="L352">
        <v>2994730</v>
      </c>
      <c r="M352">
        <v>13</v>
      </c>
      <c r="N352">
        <v>2963</v>
      </c>
      <c r="O352" t="s">
        <v>133</v>
      </c>
      <c r="P352">
        <v>0</v>
      </c>
      <c r="Q352">
        <v>0</v>
      </c>
      <c r="R352">
        <v>0</v>
      </c>
      <c r="S352" t="s">
        <v>134</v>
      </c>
      <c r="T352" t="s">
        <v>127</v>
      </c>
      <c r="U352" t="s">
        <v>127</v>
      </c>
      <c r="V352" s="16">
        <v>43901.041666666664</v>
      </c>
      <c r="W352" s="16">
        <v>43558.083333333336</v>
      </c>
      <c r="X352" t="s">
        <v>786</v>
      </c>
      <c r="Y352"/>
      <c r="Z352">
        <v>2014</v>
      </c>
      <c r="AA352" t="b">
        <f>NOT(ISERROR(MATCH(H352,wgs_downloaded!$H$2:$H$518,0)))</f>
        <v>1</v>
      </c>
      <c r="AY352" s="10"/>
      <c r="AZ352" s="10"/>
    </row>
    <row r="353" spans="1:52" hidden="1" x14ac:dyDescent="0.3">
      <c r="A353" t="s">
        <v>1069</v>
      </c>
      <c r="B353" t="s">
        <v>27</v>
      </c>
      <c r="C353" t="s">
        <v>127</v>
      </c>
      <c r="D353" t="s">
        <v>28</v>
      </c>
      <c r="E353" t="s">
        <v>29</v>
      </c>
      <c r="F353" t="s">
        <v>128</v>
      </c>
      <c r="G353" t="s">
        <v>1070</v>
      </c>
      <c r="H353" t="s">
        <v>1071</v>
      </c>
      <c r="J353" t="s">
        <v>1072</v>
      </c>
      <c r="K353" t="s">
        <v>132</v>
      </c>
      <c r="L353">
        <v>2965084</v>
      </c>
      <c r="M353">
        <v>21</v>
      </c>
      <c r="N353">
        <v>2944</v>
      </c>
      <c r="O353" t="s">
        <v>133</v>
      </c>
      <c r="P353">
        <v>0</v>
      </c>
      <c r="Q353">
        <v>0</v>
      </c>
      <c r="R353">
        <v>0</v>
      </c>
      <c r="S353" t="s">
        <v>134</v>
      </c>
      <c r="T353" t="s">
        <v>127</v>
      </c>
      <c r="U353" t="s">
        <v>127</v>
      </c>
      <c r="V353" s="16">
        <v>43558.083333333336</v>
      </c>
      <c r="W353" s="16">
        <v>43558.083333333336</v>
      </c>
      <c r="X353" t="s">
        <v>135</v>
      </c>
      <c r="Z353">
        <v>2017</v>
      </c>
      <c r="AA353" t="b">
        <f>NOT(ISERROR(MATCH(H353,wgs_downloaded!$H$2:$H$518,0)))</f>
        <v>1</v>
      </c>
      <c r="AY353" s="1"/>
      <c r="AZ353" s="1"/>
    </row>
    <row r="354" spans="1:52" hidden="1" x14ac:dyDescent="0.3">
      <c r="A354" t="s">
        <v>2472</v>
      </c>
      <c r="B354" t="s">
        <v>27</v>
      </c>
      <c r="C354" t="s">
        <v>127</v>
      </c>
      <c r="D354" t="s">
        <v>28</v>
      </c>
      <c r="E354" t="s">
        <v>29</v>
      </c>
      <c r="F354" t="s">
        <v>152</v>
      </c>
      <c r="G354" t="s">
        <v>2473</v>
      </c>
      <c r="H354" t="s">
        <v>2474</v>
      </c>
      <c r="J354" t="s">
        <v>2475</v>
      </c>
      <c r="K354" t="s">
        <v>580</v>
      </c>
      <c r="L354">
        <v>3208098</v>
      </c>
      <c r="M354">
        <v>30</v>
      </c>
      <c r="N354">
        <v>3216</v>
      </c>
      <c r="O354" t="s">
        <v>133</v>
      </c>
      <c r="P354">
        <v>0</v>
      </c>
      <c r="Q354">
        <v>0</v>
      </c>
      <c r="R354">
        <v>0</v>
      </c>
      <c r="S354" t="s">
        <v>134</v>
      </c>
      <c r="T354" t="s">
        <v>127</v>
      </c>
      <c r="U354" t="s">
        <v>127</v>
      </c>
      <c r="V354" s="16">
        <v>43901.041666666664</v>
      </c>
      <c r="W354" s="16">
        <v>43550.041666666664</v>
      </c>
      <c r="X354" t="s">
        <v>581</v>
      </c>
      <c r="Z354">
        <v>2009</v>
      </c>
      <c r="AA354" t="b">
        <f>NOT(ISERROR(MATCH(H354,wgs_downloaded!$H$2:$H$518,0)))</f>
        <v>1</v>
      </c>
      <c r="AY354" s="1"/>
      <c r="AZ354" s="1"/>
    </row>
    <row r="355" spans="1:52" hidden="1" x14ac:dyDescent="0.3">
      <c r="A355" t="s">
        <v>1668</v>
      </c>
      <c r="B355" t="s">
        <v>27</v>
      </c>
      <c r="C355" t="s">
        <v>127</v>
      </c>
      <c r="D355" t="s">
        <v>28</v>
      </c>
      <c r="E355" t="s">
        <v>29</v>
      </c>
      <c r="F355" t="s">
        <v>152</v>
      </c>
      <c r="G355" t="s">
        <v>1669</v>
      </c>
      <c r="H355" t="s">
        <v>1670</v>
      </c>
      <c r="J355" t="s">
        <v>1671</v>
      </c>
      <c r="K355" t="s">
        <v>132</v>
      </c>
      <c r="L355">
        <v>2981445</v>
      </c>
      <c r="M355">
        <v>25</v>
      </c>
      <c r="N355">
        <v>2984</v>
      </c>
      <c r="O355" t="s">
        <v>133</v>
      </c>
      <c r="P355">
        <v>0</v>
      </c>
      <c r="Q355">
        <v>0</v>
      </c>
      <c r="R355">
        <v>0</v>
      </c>
      <c r="S355" t="s">
        <v>134</v>
      </c>
      <c r="T355" t="s">
        <v>127</v>
      </c>
      <c r="U355" t="s">
        <v>127</v>
      </c>
      <c r="V355" s="16">
        <v>43901.041666666664</v>
      </c>
      <c r="W355" s="16">
        <v>43551.041666666664</v>
      </c>
      <c r="X355" t="s">
        <v>135</v>
      </c>
      <c r="Y355" t="s">
        <v>1317</v>
      </c>
      <c r="Z355">
        <v>2010</v>
      </c>
      <c r="AA355" t="b">
        <f>NOT(ISERROR(MATCH(H355,wgs_downloaded!$H$2:$H$518,0)))</f>
        <v>1</v>
      </c>
      <c r="AY355" s="1"/>
      <c r="AZ355" s="1"/>
    </row>
    <row r="356" spans="1:52" hidden="1" x14ac:dyDescent="0.3">
      <c r="A356" t="s">
        <v>1672</v>
      </c>
      <c r="B356" t="s">
        <v>27</v>
      </c>
      <c r="C356" t="s">
        <v>127</v>
      </c>
      <c r="D356" t="s">
        <v>28</v>
      </c>
      <c r="E356" t="s">
        <v>29</v>
      </c>
      <c r="F356" t="s">
        <v>152</v>
      </c>
      <c r="G356" t="s">
        <v>1673</v>
      </c>
      <c r="H356" t="s">
        <v>1674</v>
      </c>
      <c r="J356" t="s">
        <v>1675</v>
      </c>
      <c r="K356" t="s">
        <v>1676</v>
      </c>
      <c r="L356">
        <v>3084992</v>
      </c>
      <c r="M356">
        <v>15</v>
      </c>
      <c r="N356">
        <v>3046</v>
      </c>
      <c r="O356" t="s">
        <v>133</v>
      </c>
      <c r="P356">
        <v>0</v>
      </c>
      <c r="Q356">
        <v>0</v>
      </c>
      <c r="R356">
        <v>0</v>
      </c>
      <c r="S356" t="s">
        <v>134</v>
      </c>
      <c r="T356" t="s">
        <v>127</v>
      </c>
      <c r="U356" t="s">
        <v>127</v>
      </c>
      <c r="V356" s="16">
        <v>43901.041666666664</v>
      </c>
      <c r="W356" s="16">
        <v>43551.041666666664</v>
      </c>
      <c r="X356" t="s">
        <v>135</v>
      </c>
      <c r="Y356" t="s">
        <v>1317</v>
      </c>
      <c r="Z356">
        <v>2010</v>
      </c>
      <c r="AA356" t="b">
        <f>NOT(ISERROR(MATCH(H356,wgs_downloaded!$H$2:$H$518,0)))</f>
        <v>1</v>
      </c>
      <c r="AY356" s="1"/>
      <c r="AZ356" s="1"/>
    </row>
    <row r="357" spans="1:52" hidden="1" x14ac:dyDescent="0.3">
      <c r="A357" t="s">
        <v>2337</v>
      </c>
      <c r="B357" t="s">
        <v>27</v>
      </c>
      <c r="C357" t="s">
        <v>127</v>
      </c>
      <c r="D357" t="s">
        <v>28</v>
      </c>
      <c r="E357" t="s">
        <v>29</v>
      </c>
      <c r="F357" t="s">
        <v>152</v>
      </c>
      <c r="G357" t="s">
        <v>2338</v>
      </c>
      <c r="H357" t="s">
        <v>2339</v>
      </c>
      <c r="J357" t="s">
        <v>2340</v>
      </c>
      <c r="K357" t="s">
        <v>1676</v>
      </c>
      <c r="L357">
        <v>3078605</v>
      </c>
      <c r="M357">
        <v>16</v>
      </c>
      <c r="N357">
        <v>3041</v>
      </c>
      <c r="O357" t="s">
        <v>133</v>
      </c>
      <c r="P357">
        <v>0</v>
      </c>
      <c r="Q357">
        <v>0</v>
      </c>
      <c r="R357">
        <v>0</v>
      </c>
      <c r="S357" t="s">
        <v>134</v>
      </c>
      <c r="T357" t="s">
        <v>127</v>
      </c>
      <c r="U357" t="s">
        <v>127</v>
      </c>
      <c r="V357" s="16">
        <v>43900.041666666664</v>
      </c>
      <c r="W357" s="16">
        <v>43550.041666666664</v>
      </c>
      <c r="X357" t="s">
        <v>135</v>
      </c>
      <c r="Y357" t="s">
        <v>1317</v>
      </c>
      <c r="Z357">
        <v>2010</v>
      </c>
      <c r="AA357" t="b">
        <f>NOT(ISERROR(MATCH(H357,wgs_downloaded!$H$2:$H$518,0)))</f>
        <v>1</v>
      </c>
      <c r="AY357" s="1"/>
      <c r="AZ357" s="1"/>
    </row>
    <row r="358" spans="1:52" hidden="1" x14ac:dyDescent="0.3">
      <c r="A358" t="s">
        <v>999</v>
      </c>
      <c r="B358" t="s">
        <v>27</v>
      </c>
      <c r="C358" t="s">
        <v>127</v>
      </c>
      <c r="D358" t="s">
        <v>28</v>
      </c>
      <c r="E358" t="s">
        <v>29</v>
      </c>
      <c r="F358" t="s">
        <v>152</v>
      </c>
      <c r="G358" t="s">
        <v>1000</v>
      </c>
      <c r="H358" t="s">
        <v>1001</v>
      </c>
      <c r="J358" t="s">
        <v>1002</v>
      </c>
      <c r="K358" t="s">
        <v>1003</v>
      </c>
      <c r="L358">
        <v>3102178</v>
      </c>
      <c r="M358">
        <v>31</v>
      </c>
      <c r="N358">
        <v>3056</v>
      </c>
      <c r="O358" t="s">
        <v>133</v>
      </c>
      <c r="P358">
        <v>0</v>
      </c>
      <c r="Q358">
        <v>0</v>
      </c>
      <c r="R358">
        <v>0</v>
      </c>
      <c r="S358" t="s">
        <v>134</v>
      </c>
      <c r="T358" t="s">
        <v>127</v>
      </c>
      <c r="U358" t="s">
        <v>127</v>
      </c>
      <c r="V358" s="16">
        <v>43558.083333333336</v>
      </c>
      <c r="W358" s="16">
        <v>43558.083333333336</v>
      </c>
      <c r="X358" t="s">
        <v>135</v>
      </c>
      <c r="Y358" t="s">
        <v>376</v>
      </c>
      <c r="Z358">
        <v>2002</v>
      </c>
      <c r="AA358" t="b">
        <f>NOT(ISERROR(MATCH(H358,wgs_downloaded!$H$2:$H$518,0)))</f>
        <v>1</v>
      </c>
      <c r="AY358" s="1"/>
      <c r="AZ358" s="1"/>
    </row>
    <row r="359" spans="1:52" hidden="1" x14ac:dyDescent="0.3">
      <c r="A359" s="8" t="s">
        <v>2965</v>
      </c>
      <c r="B359" s="8" t="s">
        <v>27</v>
      </c>
      <c r="C359" s="8" t="s">
        <v>127</v>
      </c>
      <c r="D359" s="8" t="s">
        <v>28</v>
      </c>
      <c r="E359" s="8" t="s">
        <v>29</v>
      </c>
      <c r="F359" s="8" t="s">
        <v>2581</v>
      </c>
      <c r="G359" s="13" t="s">
        <v>2966</v>
      </c>
      <c r="H359" s="8" t="s">
        <v>2970</v>
      </c>
      <c r="I359" s="13"/>
      <c r="J359" s="8" t="s">
        <v>2968</v>
      </c>
      <c r="K359" s="8" t="s">
        <v>2776</v>
      </c>
      <c r="L359" s="8">
        <v>0</v>
      </c>
      <c r="M359" s="8">
        <v>0</v>
      </c>
      <c r="N359" s="8">
        <v>0</v>
      </c>
      <c r="O359" s="8" t="s">
        <v>134</v>
      </c>
      <c r="P359" s="8">
        <v>0</v>
      </c>
      <c r="Q359" s="8">
        <v>0</v>
      </c>
      <c r="R359" s="8">
        <v>0</v>
      </c>
      <c r="S359" s="8" t="s">
        <v>134</v>
      </c>
      <c r="T359" s="8" t="s">
        <v>2969</v>
      </c>
      <c r="U359" s="8" t="s">
        <v>127</v>
      </c>
      <c r="V359" s="17">
        <v>44250.041666666664</v>
      </c>
      <c r="W359" s="17">
        <v>43022.083333333336</v>
      </c>
      <c r="X359" s="8" t="s">
        <v>204</v>
      </c>
      <c r="Y359" s="8"/>
      <c r="Z359" s="8">
        <v>2006</v>
      </c>
      <c r="AA359" t="b">
        <f>NOT(ISERROR(MATCH(H359,wgs_downloaded!$H$2:$H$518,0)))</f>
        <v>0</v>
      </c>
      <c r="AY359" s="1"/>
      <c r="AZ359" s="1"/>
    </row>
    <row r="360" spans="1:52" hidden="1" x14ac:dyDescent="0.3">
      <c r="A360" t="s">
        <v>1677</v>
      </c>
      <c r="B360" t="s">
        <v>27</v>
      </c>
      <c r="C360" t="s">
        <v>127</v>
      </c>
      <c r="D360" t="s">
        <v>28</v>
      </c>
      <c r="E360" t="s">
        <v>29</v>
      </c>
      <c r="F360" t="s">
        <v>152</v>
      </c>
      <c r="G360" t="s">
        <v>1678</v>
      </c>
      <c r="H360" t="s">
        <v>1679</v>
      </c>
      <c r="J360" t="s">
        <v>1680</v>
      </c>
      <c r="K360" t="s">
        <v>1681</v>
      </c>
      <c r="L360">
        <v>3041197</v>
      </c>
      <c r="M360">
        <v>13</v>
      </c>
      <c r="N360">
        <v>3005</v>
      </c>
      <c r="O360" t="s">
        <v>133</v>
      </c>
      <c r="P360">
        <v>0</v>
      </c>
      <c r="Q360">
        <v>0</v>
      </c>
      <c r="R360">
        <v>0</v>
      </c>
      <c r="S360" t="s">
        <v>134</v>
      </c>
      <c r="T360" t="s">
        <v>127</v>
      </c>
      <c r="U360" t="s">
        <v>127</v>
      </c>
      <c r="V360" s="16">
        <v>43901.041666666664</v>
      </c>
      <c r="W360" s="16">
        <v>43551.041666666664</v>
      </c>
      <c r="X360" t="s">
        <v>135</v>
      </c>
      <c r="Y360" t="s">
        <v>1317</v>
      </c>
      <c r="Z360">
        <v>2010</v>
      </c>
      <c r="AA360" t="b">
        <f>NOT(ISERROR(MATCH(H360,wgs_downloaded!$H$2:$H$518,0)))</f>
        <v>1</v>
      </c>
      <c r="AY360" s="1"/>
      <c r="AZ360" s="1"/>
    </row>
    <row r="361" spans="1:52" hidden="1" x14ac:dyDescent="0.3">
      <c r="A361" t="s">
        <v>1686</v>
      </c>
      <c r="B361" t="s">
        <v>27</v>
      </c>
      <c r="C361" t="s">
        <v>127</v>
      </c>
      <c r="D361" t="s">
        <v>28</v>
      </c>
      <c r="E361" t="s">
        <v>29</v>
      </c>
      <c r="F361" t="s">
        <v>152</v>
      </c>
      <c r="G361" t="s">
        <v>1687</v>
      </c>
      <c r="H361" t="s">
        <v>1688</v>
      </c>
      <c r="J361" t="s">
        <v>1689</v>
      </c>
      <c r="K361" t="s">
        <v>1681</v>
      </c>
      <c r="L361">
        <v>3032354</v>
      </c>
      <c r="M361">
        <v>12</v>
      </c>
      <c r="N361">
        <v>2998</v>
      </c>
      <c r="O361" t="s">
        <v>133</v>
      </c>
      <c r="P361">
        <v>0</v>
      </c>
      <c r="Q361">
        <v>0</v>
      </c>
      <c r="R361">
        <v>0</v>
      </c>
      <c r="S361" t="s">
        <v>134</v>
      </c>
      <c r="T361" t="s">
        <v>127</v>
      </c>
      <c r="U361" t="s">
        <v>127</v>
      </c>
      <c r="V361" s="16">
        <v>43901.041666666664</v>
      </c>
      <c r="W361" s="16">
        <v>43551.041666666664</v>
      </c>
      <c r="X361" t="s">
        <v>135</v>
      </c>
      <c r="Y361" t="s">
        <v>1317</v>
      </c>
      <c r="Z361">
        <v>2010</v>
      </c>
      <c r="AA361" t="b">
        <f>NOT(ISERROR(MATCH(H361,wgs_downloaded!$H$2:$H$518,0)))</f>
        <v>1</v>
      </c>
      <c r="AY361" s="1"/>
      <c r="AZ361" s="1"/>
    </row>
    <row r="362" spans="1:52" hidden="1" x14ac:dyDescent="0.3">
      <c r="A362" t="s">
        <v>1682</v>
      </c>
      <c r="B362" t="s">
        <v>27</v>
      </c>
      <c r="C362" t="s">
        <v>127</v>
      </c>
      <c r="D362" t="s">
        <v>28</v>
      </c>
      <c r="E362" t="s">
        <v>29</v>
      </c>
      <c r="F362" t="s">
        <v>152</v>
      </c>
      <c r="G362" t="s">
        <v>1683</v>
      </c>
      <c r="H362" t="s">
        <v>1684</v>
      </c>
      <c r="J362" t="s">
        <v>1685</v>
      </c>
      <c r="K362" t="s">
        <v>132</v>
      </c>
      <c r="L362">
        <v>3060608</v>
      </c>
      <c r="M362">
        <v>19</v>
      </c>
      <c r="N362">
        <v>3026</v>
      </c>
      <c r="O362" t="s">
        <v>133</v>
      </c>
      <c r="P362">
        <v>0</v>
      </c>
      <c r="Q362">
        <v>0</v>
      </c>
      <c r="R362">
        <v>0</v>
      </c>
      <c r="S362" t="s">
        <v>134</v>
      </c>
      <c r="T362" t="s">
        <v>127</v>
      </c>
      <c r="U362" t="s">
        <v>127</v>
      </c>
      <c r="V362" s="16">
        <v>43901.041666666664</v>
      </c>
      <c r="W362" s="16">
        <v>43551.041666666664</v>
      </c>
      <c r="X362" t="s">
        <v>135</v>
      </c>
      <c r="Y362" t="s">
        <v>1317</v>
      </c>
      <c r="Z362">
        <v>2010</v>
      </c>
      <c r="AA362" t="b">
        <f>NOT(ISERROR(MATCH(H362,wgs_downloaded!$H$2:$H$518,0)))</f>
        <v>1</v>
      </c>
      <c r="AY362" s="1"/>
      <c r="AZ362" s="1"/>
    </row>
    <row r="363" spans="1:52" hidden="1" x14ac:dyDescent="0.3">
      <c r="A363" t="s">
        <v>1690</v>
      </c>
      <c r="B363" t="s">
        <v>27</v>
      </c>
      <c r="C363" t="s">
        <v>127</v>
      </c>
      <c r="D363" t="s">
        <v>28</v>
      </c>
      <c r="E363" t="s">
        <v>29</v>
      </c>
      <c r="F363" t="s">
        <v>152</v>
      </c>
      <c r="G363" t="s">
        <v>1691</v>
      </c>
      <c r="H363" t="s">
        <v>1692</v>
      </c>
      <c r="J363" t="s">
        <v>1693</v>
      </c>
      <c r="K363" t="s">
        <v>132</v>
      </c>
      <c r="L363">
        <v>3003686</v>
      </c>
      <c r="M363">
        <v>18</v>
      </c>
      <c r="N363">
        <v>2968</v>
      </c>
      <c r="O363" t="s">
        <v>133</v>
      </c>
      <c r="P363">
        <v>0</v>
      </c>
      <c r="Q363">
        <v>0</v>
      </c>
      <c r="R363">
        <v>0</v>
      </c>
      <c r="S363" t="s">
        <v>134</v>
      </c>
      <c r="T363" t="s">
        <v>127</v>
      </c>
      <c r="U363" t="s">
        <v>127</v>
      </c>
      <c r="V363" s="16">
        <v>43901.041666666664</v>
      </c>
      <c r="W363" s="16">
        <v>43551.041666666664</v>
      </c>
      <c r="X363" t="s">
        <v>135</v>
      </c>
      <c r="Y363" t="s">
        <v>1317</v>
      </c>
      <c r="Z363">
        <v>2010</v>
      </c>
      <c r="AA363" t="b">
        <f>NOT(ISERROR(MATCH(H363,wgs_downloaded!$H$2:$H$518,0)))</f>
        <v>1</v>
      </c>
      <c r="AY363" s="1"/>
      <c r="AZ363" s="1"/>
    </row>
    <row r="364" spans="1:52" hidden="1" x14ac:dyDescent="0.3">
      <c r="A364" t="s">
        <v>2341</v>
      </c>
      <c r="B364" t="s">
        <v>27</v>
      </c>
      <c r="C364" t="s">
        <v>127</v>
      </c>
      <c r="D364" t="s">
        <v>28</v>
      </c>
      <c r="E364" t="s">
        <v>29</v>
      </c>
      <c r="F364" t="s">
        <v>152</v>
      </c>
      <c r="G364" t="s">
        <v>2342</v>
      </c>
      <c r="H364" t="s">
        <v>2343</v>
      </c>
      <c r="J364" t="s">
        <v>2344</v>
      </c>
      <c r="K364" t="s">
        <v>132</v>
      </c>
      <c r="L364">
        <v>3024365</v>
      </c>
      <c r="M364">
        <v>17</v>
      </c>
      <c r="N364">
        <v>2993</v>
      </c>
      <c r="O364" t="s">
        <v>133</v>
      </c>
      <c r="P364">
        <v>0</v>
      </c>
      <c r="Q364">
        <v>0</v>
      </c>
      <c r="R364">
        <v>0</v>
      </c>
      <c r="S364" t="s">
        <v>134</v>
      </c>
      <c r="T364" t="s">
        <v>127</v>
      </c>
      <c r="U364" t="s">
        <v>127</v>
      </c>
      <c r="V364" s="16">
        <v>43900.041666666664</v>
      </c>
      <c r="W364" s="16">
        <v>43550.041666666664</v>
      </c>
      <c r="X364" t="s">
        <v>135</v>
      </c>
      <c r="Y364" t="s">
        <v>1317</v>
      </c>
      <c r="Z364">
        <v>2010</v>
      </c>
      <c r="AA364" t="b">
        <f>NOT(ISERROR(MATCH(H364,wgs_downloaded!$H$2:$H$518,0)))</f>
        <v>1</v>
      </c>
      <c r="AY364" s="1"/>
      <c r="AZ364" s="1"/>
    </row>
    <row r="365" spans="1:52" hidden="1" x14ac:dyDescent="0.3">
      <c r="A365" t="s">
        <v>1694</v>
      </c>
      <c r="B365" t="s">
        <v>27</v>
      </c>
      <c r="C365" t="s">
        <v>127</v>
      </c>
      <c r="D365" t="s">
        <v>28</v>
      </c>
      <c r="E365" t="s">
        <v>29</v>
      </c>
      <c r="F365" t="s">
        <v>152</v>
      </c>
      <c r="G365" t="s">
        <v>1695</v>
      </c>
      <c r="H365" t="s">
        <v>1696</v>
      </c>
      <c r="J365" t="s">
        <v>1697</v>
      </c>
      <c r="K365" t="s">
        <v>132</v>
      </c>
      <c r="L365">
        <v>3082747</v>
      </c>
      <c r="M365">
        <v>17</v>
      </c>
      <c r="N365">
        <v>3043</v>
      </c>
      <c r="O365" t="s">
        <v>133</v>
      </c>
      <c r="P365">
        <v>0</v>
      </c>
      <c r="Q365">
        <v>0</v>
      </c>
      <c r="R365">
        <v>0</v>
      </c>
      <c r="S365" t="s">
        <v>134</v>
      </c>
      <c r="T365" t="s">
        <v>127</v>
      </c>
      <c r="U365" t="s">
        <v>127</v>
      </c>
      <c r="V365" s="16">
        <v>43901.041666666664</v>
      </c>
      <c r="W365" s="16">
        <v>43551.041666666664</v>
      </c>
      <c r="X365" t="s">
        <v>135</v>
      </c>
      <c r="Y365" t="s">
        <v>1317</v>
      </c>
      <c r="Z365">
        <v>2010</v>
      </c>
      <c r="AA365" t="b">
        <f>NOT(ISERROR(MATCH(H365,wgs_downloaded!$H$2:$H$518,0)))</f>
        <v>1</v>
      </c>
      <c r="AY365" s="1"/>
      <c r="AZ365" s="1"/>
    </row>
    <row r="366" spans="1:52" hidden="1" x14ac:dyDescent="0.3">
      <c r="A366" t="s">
        <v>1004</v>
      </c>
      <c r="B366" t="s">
        <v>27</v>
      </c>
      <c r="C366" t="s">
        <v>127</v>
      </c>
      <c r="D366" t="s">
        <v>28</v>
      </c>
      <c r="E366" t="s">
        <v>29</v>
      </c>
      <c r="F366" t="s">
        <v>152</v>
      </c>
      <c r="G366" t="s">
        <v>1005</v>
      </c>
      <c r="H366" t="s">
        <v>1006</v>
      </c>
      <c r="J366" t="s">
        <v>1007</v>
      </c>
      <c r="K366" t="s">
        <v>1008</v>
      </c>
      <c r="L366">
        <v>3025448</v>
      </c>
      <c r="M366">
        <v>36</v>
      </c>
      <c r="N366">
        <v>3007</v>
      </c>
      <c r="O366" t="s">
        <v>133</v>
      </c>
      <c r="P366">
        <v>0</v>
      </c>
      <c r="Q366">
        <v>0</v>
      </c>
      <c r="R366">
        <v>0</v>
      </c>
      <c r="S366" t="s">
        <v>134</v>
      </c>
      <c r="T366" t="s">
        <v>127</v>
      </c>
      <c r="U366" t="s">
        <v>127</v>
      </c>
      <c r="V366" s="16">
        <v>43558.083333333336</v>
      </c>
      <c r="W366" s="16">
        <v>43558.083333333336</v>
      </c>
      <c r="X366" t="s">
        <v>135</v>
      </c>
      <c r="Y366" t="s">
        <v>146</v>
      </c>
      <c r="Z366">
        <v>2009</v>
      </c>
      <c r="AA366" t="b">
        <f>NOT(ISERROR(MATCH(H366,wgs_downloaded!$H$2:$H$518,0)))</f>
        <v>1</v>
      </c>
      <c r="AY366" s="1"/>
      <c r="AZ366" s="1"/>
    </row>
    <row r="367" spans="1:52" hidden="1" x14ac:dyDescent="0.3">
      <c r="A367" t="s">
        <v>675</v>
      </c>
      <c r="B367" t="s">
        <v>27</v>
      </c>
      <c r="C367" t="s">
        <v>127</v>
      </c>
      <c r="D367" t="s">
        <v>28</v>
      </c>
      <c r="E367" t="s">
        <v>29</v>
      </c>
      <c r="F367" t="s">
        <v>474</v>
      </c>
      <c r="G367" t="s">
        <v>676</v>
      </c>
      <c r="H367" t="s">
        <v>677</v>
      </c>
      <c r="J367" t="s">
        <v>678</v>
      </c>
      <c r="K367" t="s">
        <v>132</v>
      </c>
      <c r="L367">
        <v>3071924</v>
      </c>
      <c r="M367">
        <v>56</v>
      </c>
      <c r="N367">
        <v>3046</v>
      </c>
      <c r="O367" t="s">
        <v>133</v>
      </c>
      <c r="P367">
        <v>0</v>
      </c>
      <c r="Q367">
        <v>0</v>
      </c>
      <c r="R367">
        <v>0</v>
      </c>
      <c r="S367" t="s">
        <v>134</v>
      </c>
      <c r="T367" t="s">
        <v>127</v>
      </c>
      <c r="U367" t="s">
        <v>127</v>
      </c>
      <c r="V367" s="16">
        <v>43563.083333333336</v>
      </c>
      <c r="W367" s="16">
        <v>43563.083333333336</v>
      </c>
      <c r="X367" t="s">
        <v>135</v>
      </c>
      <c r="Y367" t="s">
        <v>478</v>
      </c>
      <c r="Z367">
        <v>2012</v>
      </c>
      <c r="AA367" t="b">
        <f>NOT(ISERROR(MATCH(H367,wgs_downloaded!$H$2:$H$518,0)))</f>
        <v>1</v>
      </c>
      <c r="AY367" s="1"/>
      <c r="AZ367" s="1"/>
    </row>
    <row r="368" spans="1:52" hidden="1" x14ac:dyDescent="0.3">
      <c r="A368" t="s">
        <v>1698</v>
      </c>
      <c r="B368" t="s">
        <v>27</v>
      </c>
      <c r="C368" t="s">
        <v>127</v>
      </c>
      <c r="D368" t="s">
        <v>28</v>
      </c>
      <c r="E368" t="s">
        <v>29</v>
      </c>
      <c r="F368" t="s">
        <v>152</v>
      </c>
      <c r="G368" t="s">
        <v>1699</v>
      </c>
      <c r="H368" t="s">
        <v>1700</v>
      </c>
      <c r="J368" t="s">
        <v>1701</v>
      </c>
      <c r="K368" t="s">
        <v>132</v>
      </c>
      <c r="L368">
        <v>3001342</v>
      </c>
      <c r="M368">
        <v>45</v>
      </c>
      <c r="N368">
        <v>2986</v>
      </c>
      <c r="O368" t="s">
        <v>133</v>
      </c>
      <c r="P368">
        <v>0</v>
      </c>
      <c r="Q368">
        <v>0</v>
      </c>
      <c r="R368">
        <v>0</v>
      </c>
      <c r="S368" t="s">
        <v>134</v>
      </c>
      <c r="T368" t="s">
        <v>127</v>
      </c>
      <c r="U368" t="s">
        <v>127</v>
      </c>
      <c r="V368" s="16">
        <v>43901.041666666664</v>
      </c>
      <c r="W368" s="16">
        <v>43551.041666666664</v>
      </c>
      <c r="X368" t="s">
        <v>135</v>
      </c>
      <c r="Y368" t="s">
        <v>1317</v>
      </c>
      <c r="Z368">
        <v>2010</v>
      </c>
      <c r="AA368" t="b">
        <f>NOT(ISERROR(MATCH(H368,wgs_downloaded!$H$2:$H$518,0)))</f>
        <v>1</v>
      </c>
      <c r="AY368" s="1"/>
      <c r="AZ368" s="1"/>
    </row>
    <row r="369" spans="1:52" hidden="1" x14ac:dyDescent="0.3">
      <c r="A369" t="s">
        <v>1702</v>
      </c>
      <c r="B369" t="s">
        <v>27</v>
      </c>
      <c r="C369" t="s">
        <v>127</v>
      </c>
      <c r="D369" t="s">
        <v>28</v>
      </c>
      <c r="E369" t="s">
        <v>29</v>
      </c>
      <c r="F369" t="s">
        <v>152</v>
      </c>
      <c r="G369" t="s">
        <v>1703</v>
      </c>
      <c r="H369" t="s">
        <v>1704</v>
      </c>
      <c r="J369" t="s">
        <v>1705</v>
      </c>
      <c r="K369" t="s">
        <v>1706</v>
      </c>
      <c r="L369">
        <v>3063193</v>
      </c>
      <c r="M369">
        <v>22</v>
      </c>
      <c r="N369">
        <v>3025</v>
      </c>
      <c r="O369" t="s">
        <v>133</v>
      </c>
      <c r="P369">
        <v>0</v>
      </c>
      <c r="Q369">
        <v>0</v>
      </c>
      <c r="R369">
        <v>0</v>
      </c>
      <c r="S369" t="s">
        <v>134</v>
      </c>
      <c r="T369" t="s">
        <v>127</v>
      </c>
      <c r="U369" t="s">
        <v>127</v>
      </c>
      <c r="V369" s="16">
        <v>43901.041666666664</v>
      </c>
      <c r="W369" s="16">
        <v>43551.041666666664</v>
      </c>
      <c r="X369" t="s">
        <v>135</v>
      </c>
      <c r="Y369" t="s">
        <v>1317</v>
      </c>
      <c r="Z369">
        <v>2010</v>
      </c>
      <c r="AA369" t="b">
        <f>NOT(ISERROR(MATCH(H369,wgs_downloaded!$H$2:$H$518,0)))</f>
        <v>1</v>
      </c>
      <c r="AY369" s="1"/>
      <c r="AZ369" s="1"/>
    </row>
    <row r="370" spans="1:52" hidden="1" x14ac:dyDescent="0.3">
      <c r="A370" t="s">
        <v>2345</v>
      </c>
      <c r="B370" t="s">
        <v>27</v>
      </c>
      <c r="C370" t="s">
        <v>127</v>
      </c>
      <c r="D370" t="s">
        <v>28</v>
      </c>
      <c r="E370" t="s">
        <v>29</v>
      </c>
      <c r="F370" t="s">
        <v>152</v>
      </c>
      <c r="G370" t="s">
        <v>2346</v>
      </c>
      <c r="H370" t="s">
        <v>2347</v>
      </c>
      <c r="J370" t="s">
        <v>2348</v>
      </c>
      <c r="K370" t="s">
        <v>1711</v>
      </c>
      <c r="L370">
        <v>3028760</v>
      </c>
      <c r="M370">
        <v>54</v>
      </c>
      <c r="N370">
        <v>3018</v>
      </c>
      <c r="O370" t="s">
        <v>133</v>
      </c>
      <c r="P370">
        <v>0</v>
      </c>
      <c r="Q370">
        <v>0</v>
      </c>
      <c r="R370">
        <v>0</v>
      </c>
      <c r="S370" t="s">
        <v>134</v>
      </c>
      <c r="T370" t="s">
        <v>127</v>
      </c>
      <c r="U370" t="s">
        <v>127</v>
      </c>
      <c r="V370" s="16">
        <v>43900.041666666664</v>
      </c>
      <c r="W370" s="16">
        <v>43550.041666666664</v>
      </c>
      <c r="X370" t="s">
        <v>135</v>
      </c>
      <c r="Y370" t="s">
        <v>1317</v>
      </c>
      <c r="Z370">
        <v>2010</v>
      </c>
      <c r="AA370" t="b">
        <f>NOT(ISERROR(MATCH(H370,wgs_downloaded!$H$2:$H$518,0)))</f>
        <v>1</v>
      </c>
      <c r="AY370" s="1"/>
      <c r="AZ370" s="1"/>
    </row>
    <row r="371" spans="1:52" hidden="1" x14ac:dyDescent="0.3">
      <c r="A371" t="s">
        <v>1707</v>
      </c>
      <c r="B371" t="s">
        <v>27</v>
      </c>
      <c r="C371" t="s">
        <v>127</v>
      </c>
      <c r="D371" t="s">
        <v>28</v>
      </c>
      <c r="E371" t="s">
        <v>29</v>
      </c>
      <c r="F371" t="s">
        <v>152</v>
      </c>
      <c r="G371" t="s">
        <v>1708</v>
      </c>
      <c r="H371" t="s">
        <v>1709</v>
      </c>
      <c r="J371" t="s">
        <v>1710</v>
      </c>
      <c r="K371" t="s">
        <v>1711</v>
      </c>
      <c r="L371">
        <v>3045681</v>
      </c>
      <c r="M371">
        <v>22</v>
      </c>
      <c r="N371">
        <v>3010</v>
      </c>
      <c r="O371" t="s">
        <v>133</v>
      </c>
      <c r="P371">
        <v>0</v>
      </c>
      <c r="Q371">
        <v>0</v>
      </c>
      <c r="R371">
        <v>0</v>
      </c>
      <c r="S371" t="s">
        <v>134</v>
      </c>
      <c r="T371" t="s">
        <v>127</v>
      </c>
      <c r="U371" t="s">
        <v>127</v>
      </c>
      <c r="V371" s="16">
        <v>43901.041666666664</v>
      </c>
      <c r="W371" s="16">
        <v>43551.041666666664</v>
      </c>
      <c r="X371" t="s">
        <v>135</v>
      </c>
      <c r="Y371" t="s">
        <v>1317</v>
      </c>
      <c r="Z371">
        <v>2010</v>
      </c>
      <c r="AA371" t="b">
        <f>NOT(ISERROR(MATCH(H371,wgs_downloaded!$H$2:$H$518,0)))</f>
        <v>1</v>
      </c>
      <c r="AY371" s="1"/>
      <c r="AZ371" s="1"/>
    </row>
    <row r="372" spans="1:52" hidden="1" x14ac:dyDescent="0.3">
      <c r="A372" t="s">
        <v>967</v>
      </c>
      <c r="B372" t="s">
        <v>27</v>
      </c>
      <c r="C372" t="s">
        <v>127</v>
      </c>
      <c r="D372" t="s">
        <v>28</v>
      </c>
      <c r="E372" t="s">
        <v>29</v>
      </c>
      <c r="F372" t="s">
        <v>152</v>
      </c>
      <c r="G372" t="s">
        <v>968</v>
      </c>
      <c r="H372" t="s">
        <v>969</v>
      </c>
      <c r="J372" t="s">
        <v>970</v>
      </c>
      <c r="K372" t="s">
        <v>971</v>
      </c>
      <c r="L372">
        <v>2938747</v>
      </c>
      <c r="M372">
        <v>42</v>
      </c>
      <c r="N372">
        <v>2915</v>
      </c>
      <c r="O372" t="s">
        <v>133</v>
      </c>
      <c r="P372">
        <v>0</v>
      </c>
      <c r="Q372">
        <v>0</v>
      </c>
      <c r="R372">
        <v>0</v>
      </c>
      <c r="S372" t="s">
        <v>134</v>
      </c>
      <c r="T372" t="s">
        <v>127</v>
      </c>
      <c r="U372" t="s">
        <v>127</v>
      </c>
      <c r="V372" s="16">
        <v>43559.083333333336</v>
      </c>
      <c r="W372" s="16">
        <v>43559.083333333336</v>
      </c>
      <c r="X372" t="s">
        <v>135</v>
      </c>
      <c r="Y372" t="s">
        <v>146</v>
      </c>
      <c r="Z372">
        <v>2017</v>
      </c>
      <c r="AA372" t="b">
        <f>NOT(ISERROR(MATCH(H372,wgs_downloaded!$H$2:$H$518,0)))</f>
        <v>1</v>
      </c>
      <c r="AY372" s="1"/>
      <c r="AZ372" s="1"/>
    </row>
    <row r="373" spans="1:52" hidden="1" x14ac:dyDescent="0.3">
      <c r="A373" t="s">
        <v>975</v>
      </c>
      <c r="B373" t="s">
        <v>27</v>
      </c>
      <c r="C373" t="s">
        <v>127</v>
      </c>
      <c r="D373" t="s">
        <v>28</v>
      </c>
      <c r="E373" t="s">
        <v>29</v>
      </c>
      <c r="F373" t="s">
        <v>152</v>
      </c>
      <c r="G373" t="s">
        <v>976</v>
      </c>
      <c r="H373" t="s">
        <v>977</v>
      </c>
      <c r="J373" t="s">
        <v>978</v>
      </c>
      <c r="K373" t="s">
        <v>429</v>
      </c>
      <c r="L373">
        <v>2916489</v>
      </c>
      <c r="M373">
        <v>30</v>
      </c>
      <c r="N373">
        <v>2892</v>
      </c>
      <c r="O373" t="s">
        <v>133</v>
      </c>
      <c r="P373">
        <v>0</v>
      </c>
      <c r="Q373">
        <v>0</v>
      </c>
      <c r="R373">
        <v>0</v>
      </c>
      <c r="S373" t="s">
        <v>134</v>
      </c>
      <c r="T373" t="s">
        <v>127</v>
      </c>
      <c r="U373" t="s">
        <v>127</v>
      </c>
      <c r="V373" s="16">
        <v>43559.083333333336</v>
      </c>
      <c r="W373" s="16">
        <v>43559.083333333336</v>
      </c>
      <c r="X373" t="s">
        <v>135</v>
      </c>
      <c r="Y373" t="s">
        <v>146</v>
      </c>
      <c r="Z373">
        <v>2017</v>
      </c>
      <c r="AA373" t="b">
        <f>NOT(ISERROR(MATCH(H373,wgs_downloaded!$H$2:$H$518,0)))</f>
        <v>1</v>
      </c>
      <c r="AY373" s="1"/>
      <c r="AZ373" s="1"/>
    </row>
    <row r="374" spans="1:52" hidden="1" x14ac:dyDescent="0.3">
      <c r="A374" t="s">
        <v>2407</v>
      </c>
      <c r="B374" t="s">
        <v>27</v>
      </c>
      <c r="C374" t="s">
        <v>127</v>
      </c>
      <c r="D374" t="s">
        <v>28</v>
      </c>
      <c r="E374" t="s">
        <v>29</v>
      </c>
      <c r="F374" t="s">
        <v>152</v>
      </c>
      <c r="G374" t="s">
        <v>2408</v>
      </c>
      <c r="H374" t="s">
        <v>2409</v>
      </c>
      <c r="J374" t="s">
        <v>2410</v>
      </c>
      <c r="K374" t="s">
        <v>1529</v>
      </c>
      <c r="L374">
        <v>3085342</v>
      </c>
      <c r="M374">
        <v>27</v>
      </c>
      <c r="N374">
        <v>3086</v>
      </c>
      <c r="O374" t="s">
        <v>133</v>
      </c>
      <c r="P374">
        <v>0</v>
      </c>
      <c r="Q374">
        <v>0</v>
      </c>
      <c r="R374">
        <v>0</v>
      </c>
      <c r="S374" t="s">
        <v>134</v>
      </c>
      <c r="T374" t="s">
        <v>127</v>
      </c>
      <c r="U374" t="s">
        <v>127</v>
      </c>
      <c r="V374" s="16">
        <v>43900.041666666664</v>
      </c>
      <c r="W374" s="16">
        <v>43550.041666666664</v>
      </c>
      <c r="X374" t="s">
        <v>135</v>
      </c>
      <c r="Y374" t="s">
        <v>1882</v>
      </c>
      <c r="Z374">
        <v>2003</v>
      </c>
      <c r="AA374" t="b">
        <f>NOT(ISERROR(MATCH(H374,wgs_downloaded!$H$2:$H$518,0)))</f>
        <v>1</v>
      </c>
      <c r="AY374" s="1"/>
      <c r="AZ374" s="1"/>
    </row>
    <row r="375" spans="1:52" hidden="1" x14ac:dyDescent="0.3">
      <c r="A375" t="s">
        <v>2476</v>
      </c>
      <c r="B375" t="s">
        <v>27</v>
      </c>
      <c r="C375" t="s">
        <v>127</v>
      </c>
      <c r="D375" t="s">
        <v>28</v>
      </c>
      <c r="E375" t="s">
        <v>29</v>
      </c>
      <c r="F375" t="s">
        <v>152</v>
      </c>
      <c r="G375" t="s">
        <v>2477</v>
      </c>
      <c r="H375" t="s">
        <v>2478</v>
      </c>
      <c r="J375" t="s">
        <v>2479</v>
      </c>
      <c r="K375" t="s">
        <v>2480</v>
      </c>
      <c r="L375">
        <v>2990100</v>
      </c>
      <c r="M375">
        <v>25</v>
      </c>
      <c r="N375">
        <v>2932</v>
      </c>
      <c r="O375" t="s">
        <v>133</v>
      </c>
      <c r="P375">
        <v>0</v>
      </c>
      <c r="Q375">
        <v>0</v>
      </c>
      <c r="R375">
        <v>0</v>
      </c>
      <c r="S375" t="s">
        <v>134</v>
      </c>
      <c r="T375" t="s">
        <v>127</v>
      </c>
      <c r="U375" t="s">
        <v>127</v>
      </c>
      <c r="V375" s="16">
        <v>43901.041666666664</v>
      </c>
      <c r="W375" s="16">
        <v>43550.041666666664</v>
      </c>
      <c r="X375" t="s">
        <v>1444</v>
      </c>
      <c r="Z375">
        <v>2003</v>
      </c>
      <c r="AA375" t="b">
        <f>NOT(ISERROR(MATCH(H375,wgs_downloaded!$H$2:$H$518,0)))</f>
        <v>1</v>
      </c>
      <c r="AY375" s="1"/>
      <c r="AZ375" s="1"/>
    </row>
    <row r="376" spans="1:52" hidden="1" x14ac:dyDescent="0.3">
      <c r="A376" t="s">
        <v>1712</v>
      </c>
      <c r="B376" t="s">
        <v>27</v>
      </c>
      <c r="C376" t="s">
        <v>127</v>
      </c>
      <c r="D376" t="s">
        <v>28</v>
      </c>
      <c r="E376" t="s">
        <v>29</v>
      </c>
      <c r="F376" t="s">
        <v>152</v>
      </c>
      <c r="G376" t="s">
        <v>1713</v>
      </c>
      <c r="H376" t="s">
        <v>1714</v>
      </c>
      <c r="J376" t="s">
        <v>1715</v>
      </c>
      <c r="K376" t="s">
        <v>1126</v>
      </c>
      <c r="L376">
        <v>3158665</v>
      </c>
      <c r="M376">
        <v>21</v>
      </c>
      <c r="N376">
        <v>3137</v>
      </c>
      <c r="O376" t="s">
        <v>133</v>
      </c>
      <c r="P376">
        <v>0</v>
      </c>
      <c r="Q376">
        <v>0</v>
      </c>
      <c r="R376">
        <v>0</v>
      </c>
      <c r="S376" t="s">
        <v>134</v>
      </c>
      <c r="T376" t="s">
        <v>127</v>
      </c>
      <c r="U376" t="s">
        <v>127</v>
      </c>
      <c r="V376" s="16">
        <v>43901.041666666664</v>
      </c>
      <c r="W376" s="16">
        <v>43551.041666666664</v>
      </c>
      <c r="X376" t="s">
        <v>135</v>
      </c>
      <c r="Z376">
        <v>2004</v>
      </c>
      <c r="AA376" t="b">
        <f>NOT(ISERROR(MATCH(H376,wgs_downloaded!$H$2:$H$518,0)))</f>
        <v>1</v>
      </c>
      <c r="AY376" s="1"/>
      <c r="AZ376" s="1"/>
    </row>
    <row r="377" spans="1:52" hidden="1" x14ac:dyDescent="0.3">
      <c r="A377" t="s">
        <v>987</v>
      </c>
      <c r="B377" t="s">
        <v>27</v>
      </c>
      <c r="C377" t="s">
        <v>127</v>
      </c>
      <c r="D377" t="s">
        <v>28</v>
      </c>
      <c r="E377" t="s">
        <v>29</v>
      </c>
      <c r="F377" t="s">
        <v>152</v>
      </c>
      <c r="G377" t="s">
        <v>988</v>
      </c>
      <c r="H377" t="s">
        <v>989</v>
      </c>
      <c r="J377" t="s">
        <v>990</v>
      </c>
      <c r="K377" t="s">
        <v>132</v>
      </c>
      <c r="L377">
        <v>2923939</v>
      </c>
      <c r="M377">
        <v>19</v>
      </c>
      <c r="N377">
        <v>2902</v>
      </c>
      <c r="O377" t="s">
        <v>133</v>
      </c>
      <c r="P377">
        <v>0</v>
      </c>
      <c r="Q377">
        <v>0</v>
      </c>
      <c r="R377">
        <v>0</v>
      </c>
      <c r="S377" t="s">
        <v>134</v>
      </c>
      <c r="T377" t="s">
        <v>127</v>
      </c>
      <c r="U377" t="s">
        <v>127</v>
      </c>
      <c r="V377" s="16">
        <v>43559.083333333336</v>
      </c>
      <c r="W377" s="16">
        <v>43559.083333333336</v>
      </c>
      <c r="X377" t="s">
        <v>135</v>
      </c>
      <c r="Y377" t="s">
        <v>146</v>
      </c>
      <c r="Z377">
        <v>2017</v>
      </c>
      <c r="AA377" t="b">
        <f>NOT(ISERROR(MATCH(H377,wgs_downloaded!$H$2:$H$518,0)))</f>
        <v>1</v>
      </c>
      <c r="AY377" s="1"/>
      <c r="AZ377" s="1"/>
    </row>
    <row r="378" spans="1:52" hidden="1" x14ac:dyDescent="0.3">
      <c r="A378" t="s">
        <v>979</v>
      </c>
      <c r="B378" t="s">
        <v>27</v>
      </c>
      <c r="C378" t="s">
        <v>127</v>
      </c>
      <c r="D378" t="s">
        <v>28</v>
      </c>
      <c r="E378" t="s">
        <v>29</v>
      </c>
      <c r="F378" t="s">
        <v>152</v>
      </c>
      <c r="G378" t="s">
        <v>980</v>
      </c>
      <c r="H378" t="s">
        <v>981</v>
      </c>
      <c r="J378" t="s">
        <v>982</v>
      </c>
      <c r="K378" t="s">
        <v>132</v>
      </c>
      <c r="L378">
        <v>2913727</v>
      </c>
      <c r="M378">
        <v>18</v>
      </c>
      <c r="N378">
        <v>2891</v>
      </c>
      <c r="O378" t="s">
        <v>133</v>
      </c>
      <c r="P378">
        <v>0</v>
      </c>
      <c r="Q378">
        <v>0</v>
      </c>
      <c r="R378">
        <v>0</v>
      </c>
      <c r="S378" t="s">
        <v>134</v>
      </c>
      <c r="T378" t="s">
        <v>127</v>
      </c>
      <c r="U378" t="s">
        <v>127</v>
      </c>
      <c r="V378" s="16">
        <v>43559.083333333336</v>
      </c>
      <c r="W378" s="16">
        <v>43559.083333333336</v>
      </c>
      <c r="X378" t="s">
        <v>135</v>
      </c>
      <c r="Y378" t="s">
        <v>146</v>
      </c>
      <c r="Z378">
        <v>2017</v>
      </c>
      <c r="AA378" t="b">
        <f>NOT(ISERROR(MATCH(H378,wgs_downloaded!$H$2:$H$518,0)))</f>
        <v>1</v>
      </c>
      <c r="AY378" s="1"/>
      <c r="AZ378" s="1"/>
    </row>
    <row r="379" spans="1:52" hidden="1" x14ac:dyDescent="0.3">
      <c r="A379" t="s">
        <v>983</v>
      </c>
      <c r="B379" t="s">
        <v>27</v>
      </c>
      <c r="C379" t="s">
        <v>127</v>
      </c>
      <c r="D379" t="s">
        <v>28</v>
      </c>
      <c r="E379" t="s">
        <v>29</v>
      </c>
      <c r="F379" t="s">
        <v>152</v>
      </c>
      <c r="G379" t="s">
        <v>984</v>
      </c>
      <c r="H379" t="s">
        <v>985</v>
      </c>
      <c r="J379" t="s">
        <v>986</v>
      </c>
      <c r="K379" t="s">
        <v>132</v>
      </c>
      <c r="L379">
        <v>2945452</v>
      </c>
      <c r="M379">
        <v>18</v>
      </c>
      <c r="N379">
        <v>2919</v>
      </c>
      <c r="O379" t="s">
        <v>133</v>
      </c>
      <c r="P379">
        <v>0</v>
      </c>
      <c r="Q379">
        <v>0</v>
      </c>
      <c r="R379">
        <v>0</v>
      </c>
      <c r="S379" t="s">
        <v>134</v>
      </c>
      <c r="T379" t="s">
        <v>127</v>
      </c>
      <c r="U379" t="s">
        <v>127</v>
      </c>
      <c r="V379" s="16">
        <v>43559.083333333336</v>
      </c>
      <c r="W379" s="16">
        <v>43559.083333333336</v>
      </c>
      <c r="X379" t="s">
        <v>135</v>
      </c>
      <c r="Y379" t="s">
        <v>146</v>
      </c>
      <c r="Z379">
        <v>2017</v>
      </c>
      <c r="AA379" t="b">
        <f>NOT(ISERROR(MATCH(H379,wgs_downloaded!$H$2:$H$518,0)))</f>
        <v>1</v>
      </c>
      <c r="AY379" s="1"/>
      <c r="AZ379" s="1"/>
    </row>
    <row r="380" spans="1:52" hidden="1" x14ac:dyDescent="0.3">
      <c r="A380" t="s">
        <v>2481</v>
      </c>
      <c r="B380" t="s">
        <v>27</v>
      </c>
      <c r="C380" t="s">
        <v>127</v>
      </c>
      <c r="D380" t="s">
        <v>28</v>
      </c>
      <c r="E380" t="s">
        <v>29</v>
      </c>
      <c r="F380" t="s">
        <v>152</v>
      </c>
      <c r="G380" t="s">
        <v>2482</v>
      </c>
      <c r="H380" t="s">
        <v>2483</v>
      </c>
      <c r="J380" t="s">
        <v>2484</v>
      </c>
      <c r="K380" t="s">
        <v>2415</v>
      </c>
      <c r="L380">
        <v>3132604</v>
      </c>
      <c r="M380">
        <v>21</v>
      </c>
      <c r="N380">
        <v>3088</v>
      </c>
      <c r="O380" t="s">
        <v>133</v>
      </c>
      <c r="P380">
        <v>0</v>
      </c>
      <c r="Q380">
        <v>0</v>
      </c>
      <c r="R380">
        <v>0</v>
      </c>
      <c r="S380" t="s">
        <v>134</v>
      </c>
      <c r="T380" t="s">
        <v>127</v>
      </c>
      <c r="U380" t="s">
        <v>127</v>
      </c>
      <c r="V380" s="16">
        <v>43901.041666666664</v>
      </c>
      <c r="W380" s="16">
        <v>43550.041666666664</v>
      </c>
      <c r="X380" t="s">
        <v>1444</v>
      </c>
      <c r="Z380">
        <v>2007</v>
      </c>
      <c r="AA380" t="b">
        <f>NOT(ISERROR(MATCH(H380,wgs_downloaded!$H$2:$H$518,0)))</f>
        <v>1</v>
      </c>
      <c r="AY380" s="1"/>
      <c r="AZ380" s="1"/>
    </row>
    <row r="381" spans="1:52" hidden="1" x14ac:dyDescent="0.3">
      <c r="A381" t="s">
        <v>2411</v>
      </c>
      <c r="B381" t="s">
        <v>27</v>
      </c>
      <c r="C381" t="s">
        <v>127</v>
      </c>
      <c r="D381" t="s">
        <v>28</v>
      </c>
      <c r="E381" t="s">
        <v>29</v>
      </c>
      <c r="F381" t="s">
        <v>152</v>
      </c>
      <c r="G381" t="s">
        <v>2412</v>
      </c>
      <c r="H381" t="s">
        <v>2413</v>
      </c>
      <c r="J381" t="s">
        <v>2414</v>
      </c>
      <c r="K381" t="s">
        <v>2415</v>
      </c>
      <c r="L381">
        <v>3154947</v>
      </c>
      <c r="M381">
        <v>23</v>
      </c>
      <c r="N381">
        <v>3111</v>
      </c>
      <c r="O381" t="s">
        <v>133</v>
      </c>
      <c r="P381">
        <v>0</v>
      </c>
      <c r="Q381">
        <v>0</v>
      </c>
      <c r="R381">
        <v>0</v>
      </c>
      <c r="S381" t="s">
        <v>134</v>
      </c>
      <c r="T381" t="s">
        <v>127</v>
      </c>
      <c r="U381" t="s">
        <v>127</v>
      </c>
      <c r="V381" s="16">
        <v>43900.041666666664</v>
      </c>
      <c r="W381" s="16">
        <v>43550.041666666664</v>
      </c>
      <c r="X381" t="s">
        <v>1444</v>
      </c>
      <c r="Z381">
        <v>2007</v>
      </c>
      <c r="AA381" t="b">
        <f>NOT(ISERROR(MATCH(H381,wgs_downloaded!$H$2:$H$518,0)))</f>
        <v>1</v>
      </c>
      <c r="AY381" s="1"/>
      <c r="AZ381" s="1"/>
    </row>
    <row r="382" spans="1:52" hidden="1" x14ac:dyDescent="0.3">
      <c r="A382" s="8" t="s">
        <v>2637</v>
      </c>
      <c r="B382" s="8" t="s">
        <v>27</v>
      </c>
      <c r="C382" s="8" t="s">
        <v>127</v>
      </c>
      <c r="D382" s="8" t="s">
        <v>28</v>
      </c>
      <c r="E382" s="8" t="s">
        <v>29</v>
      </c>
      <c r="F382" s="8" t="s">
        <v>152</v>
      </c>
      <c r="G382" s="8" t="s">
        <v>2638</v>
      </c>
      <c r="H382" s="8" t="s">
        <v>2642</v>
      </c>
      <c r="I382" s="8"/>
      <c r="J382" s="8" t="s">
        <v>2640</v>
      </c>
      <c r="K382" s="8" t="s">
        <v>887</v>
      </c>
      <c r="L382" s="8">
        <v>2900625</v>
      </c>
      <c r="M382" s="8">
        <v>79</v>
      </c>
      <c r="N382" s="8">
        <v>2865</v>
      </c>
      <c r="O382" s="8" t="s">
        <v>133</v>
      </c>
      <c r="P382" s="8">
        <v>0</v>
      </c>
      <c r="Q382" s="8">
        <v>0</v>
      </c>
      <c r="R382" s="8">
        <v>0</v>
      </c>
      <c r="S382" s="8" t="s">
        <v>134</v>
      </c>
      <c r="T382" s="8" t="s">
        <v>127</v>
      </c>
      <c r="U382" s="8" t="s">
        <v>127</v>
      </c>
      <c r="V382" s="17">
        <v>43906.041666666664</v>
      </c>
      <c r="W382" s="17">
        <v>43396.083333333336</v>
      </c>
      <c r="X382" s="8" t="s">
        <v>135</v>
      </c>
      <c r="Y382" s="8" t="s">
        <v>2641</v>
      </c>
      <c r="Z382" s="8">
        <v>2014</v>
      </c>
      <c r="AA382" t="b">
        <f>NOT(ISERROR(MATCH(H382,wgs_downloaded!$H$2:$H$518,0)))</f>
        <v>0</v>
      </c>
      <c r="AY382" s="1"/>
      <c r="AZ382" s="1"/>
    </row>
    <row r="383" spans="1:52" s="8" customFormat="1" hidden="1" x14ac:dyDescent="0.3">
      <c r="A383" t="s">
        <v>2485</v>
      </c>
      <c r="B383" t="s">
        <v>27</v>
      </c>
      <c r="C383" t="s">
        <v>127</v>
      </c>
      <c r="D383" t="s">
        <v>28</v>
      </c>
      <c r="E383" t="s">
        <v>29</v>
      </c>
      <c r="F383" t="s">
        <v>152</v>
      </c>
      <c r="G383" t="s">
        <v>2486</v>
      </c>
      <c r="H383" t="s">
        <v>2487</v>
      </c>
      <c r="I383"/>
      <c r="J383" t="s">
        <v>2488</v>
      </c>
      <c r="K383" t="s">
        <v>2489</v>
      </c>
      <c r="L383">
        <v>3182040</v>
      </c>
      <c r="M383">
        <v>21</v>
      </c>
      <c r="N383">
        <v>3171</v>
      </c>
      <c r="O383" t="s">
        <v>133</v>
      </c>
      <c r="P383">
        <v>0</v>
      </c>
      <c r="Q383">
        <v>0</v>
      </c>
      <c r="R383">
        <v>0</v>
      </c>
      <c r="S383" t="s">
        <v>134</v>
      </c>
      <c r="T383" t="s">
        <v>127</v>
      </c>
      <c r="U383" t="s">
        <v>127</v>
      </c>
      <c r="V383" s="16">
        <v>43901.041666666664</v>
      </c>
      <c r="W383" s="16">
        <v>43550.041666666664</v>
      </c>
      <c r="X383" t="s">
        <v>204</v>
      </c>
      <c r="Y383"/>
      <c r="Z383">
        <v>2003</v>
      </c>
      <c r="AA383" t="b">
        <f>NOT(ISERROR(MATCH(H383,wgs_downloaded!$H$2:$H$518,0)))</f>
        <v>1</v>
      </c>
      <c r="AY383" s="10"/>
      <c r="AZ383" s="10"/>
    </row>
    <row r="384" spans="1:52" s="8" customFormat="1" hidden="1" x14ac:dyDescent="0.3">
      <c r="A384" t="s">
        <v>1716</v>
      </c>
      <c r="B384" t="s">
        <v>27</v>
      </c>
      <c r="C384" t="s">
        <v>127</v>
      </c>
      <c r="D384" t="s">
        <v>28</v>
      </c>
      <c r="E384" t="s">
        <v>29</v>
      </c>
      <c r="F384" t="s">
        <v>152</v>
      </c>
      <c r="G384" t="s">
        <v>1717</v>
      </c>
      <c r="H384" t="s">
        <v>1718</v>
      </c>
      <c r="I384"/>
      <c r="J384" t="s">
        <v>1719</v>
      </c>
      <c r="K384" t="s">
        <v>132</v>
      </c>
      <c r="L384">
        <v>3082185</v>
      </c>
      <c r="M384">
        <v>24</v>
      </c>
      <c r="N384">
        <v>3048</v>
      </c>
      <c r="O384" t="s">
        <v>133</v>
      </c>
      <c r="P384">
        <v>0</v>
      </c>
      <c r="Q384">
        <v>0</v>
      </c>
      <c r="R384">
        <v>0</v>
      </c>
      <c r="S384" t="s">
        <v>134</v>
      </c>
      <c r="T384" t="s">
        <v>127</v>
      </c>
      <c r="U384" t="s">
        <v>127</v>
      </c>
      <c r="V384" s="16">
        <v>43901.041666666664</v>
      </c>
      <c r="W384" s="16">
        <v>43551.041666666664</v>
      </c>
      <c r="X384" t="s">
        <v>135</v>
      </c>
      <c r="Y384" t="s">
        <v>1317</v>
      </c>
      <c r="Z384">
        <v>2010</v>
      </c>
      <c r="AA384" t="b">
        <f>NOT(ISERROR(MATCH(H384,wgs_downloaded!$H$2:$H$518,0)))</f>
        <v>1</v>
      </c>
      <c r="AY384" s="10"/>
      <c r="AZ384" s="10"/>
    </row>
    <row r="385" spans="1:52" x14ac:dyDescent="0.3">
      <c r="A385" t="s">
        <v>1738</v>
      </c>
      <c r="B385" t="s">
        <v>27</v>
      </c>
      <c r="C385" t="s">
        <v>127</v>
      </c>
      <c r="D385" t="s">
        <v>28</v>
      </c>
      <c r="E385" t="s">
        <v>29</v>
      </c>
      <c r="F385" t="s">
        <v>152</v>
      </c>
      <c r="G385" t="s">
        <v>1739</v>
      </c>
      <c r="H385" t="s">
        <v>1718</v>
      </c>
      <c r="J385" t="s">
        <v>1740</v>
      </c>
      <c r="K385" t="s">
        <v>209</v>
      </c>
      <c r="L385">
        <v>2943595</v>
      </c>
      <c r="M385">
        <v>16</v>
      </c>
      <c r="N385">
        <v>2919</v>
      </c>
      <c r="O385" t="s">
        <v>133</v>
      </c>
      <c r="P385">
        <v>0</v>
      </c>
      <c r="Q385">
        <v>0</v>
      </c>
      <c r="R385">
        <v>0</v>
      </c>
      <c r="S385" t="s">
        <v>134</v>
      </c>
      <c r="T385" t="s">
        <v>127</v>
      </c>
      <c r="U385" t="s">
        <v>127</v>
      </c>
      <c r="V385" s="16">
        <v>43901.041666666664</v>
      </c>
      <c r="W385" s="16">
        <v>43551.041666666664</v>
      </c>
      <c r="X385" t="s">
        <v>135</v>
      </c>
      <c r="Y385" t="s">
        <v>146</v>
      </c>
      <c r="Z385">
        <v>2017</v>
      </c>
      <c r="AA385" t="b">
        <f>NOT(ISERROR(MATCH(H385,wgs_downloaded!$H$2:$H$518,0)))</f>
        <v>1</v>
      </c>
      <c r="AY385" s="1"/>
      <c r="AZ385" s="1"/>
    </row>
    <row r="386" spans="1:52" hidden="1" x14ac:dyDescent="0.3">
      <c r="A386" t="s">
        <v>995</v>
      </c>
      <c r="B386" t="s">
        <v>27</v>
      </c>
      <c r="C386" t="s">
        <v>127</v>
      </c>
      <c r="D386" t="s">
        <v>28</v>
      </c>
      <c r="E386" t="s">
        <v>29</v>
      </c>
      <c r="F386" t="s">
        <v>152</v>
      </c>
      <c r="G386" t="s">
        <v>996</v>
      </c>
      <c r="H386" t="s">
        <v>997</v>
      </c>
      <c r="J386" t="s">
        <v>998</v>
      </c>
      <c r="K386" t="s">
        <v>429</v>
      </c>
      <c r="L386">
        <v>2948390</v>
      </c>
      <c r="M386">
        <v>17</v>
      </c>
      <c r="N386">
        <v>2910</v>
      </c>
      <c r="O386" t="s">
        <v>133</v>
      </c>
      <c r="P386">
        <v>0</v>
      </c>
      <c r="Q386">
        <v>0</v>
      </c>
      <c r="R386">
        <v>0</v>
      </c>
      <c r="S386" t="s">
        <v>134</v>
      </c>
      <c r="T386" t="s">
        <v>127</v>
      </c>
      <c r="U386" t="s">
        <v>127</v>
      </c>
      <c r="V386" s="16">
        <v>43559.083333333336</v>
      </c>
      <c r="W386" s="16">
        <v>43559.083333333336</v>
      </c>
      <c r="X386" t="s">
        <v>135</v>
      </c>
      <c r="Y386" t="s">
        <v>146</v>
      </c>
      <c r="Z386">
        <v>2017</v>
      </c>
      <c r="AA386" t="b">
        <f>NOT(ISERROR(MATCH(H386,wgs_downloaded!$H$2:$H$518,0)))</f>
        <v>1</v>
      </c>
      <c r="AY386" s="1"/>
      <c r="AZ386" s="1"/>
    </row>
    <row r="387" spans="1:52" s="8" customFormat="1" hidden="1" x14ac:dyDescent="0.3">
      <c r="A387" t="s">
        <v>895</v>
      </c>
      <c r="B387" t="s">
        <v>27</v>
      </c>
      <c r="C387" t="s">
        <v>127</v>
      </c>
      <c r="D387" t="s">
        <v>28</v>
      </c>
      <c r="E387" t="s">
        <v>29</v>
      </c>
      <c r="F387" t="s">
        <v>152</v>
      </c>
      <c r="G387" t="s">
        <v>896</v>
      </c>
      <c r="H387" t="s">
        <v>897</v>
      </c>
      <c r="I387"/>
      <c r="J387" t="s">
        <v>898</v>
      </c>
      <c r="K387" t="s">
        <v>899</v>
      </c>
      <c r="L387">
        <v>3175038</v>
      </c>
      <c r="M387">
        <v>17</v>
      </c>
      <c r="N387">
        <v>3149</v>
      </c>
      <c r="O387" t="s">
        <v>133</v>
      </c>
      <c r="P387">
        <v>0</v>
      </c>
      <c r="Q387">
        <v>0</v>
      </c>
      <c r="R387">
        <v>0</v>
      </c>
      <c r="S387" t="s">
        <v>134</v>
      </c>
      <c r="T387" t="s">
        <v>127</v>
      </c>
      <c r="U387" t="s">
        <v>127</v>
      </c>
      <c r="V387" s="16">
        <v>43559.083333333336</v>
      </c>
      <c r="W387" s="16">
        <v>43559.083333333336</v>
      </c>
      <c r="X387" t="s">
        <v>135</v>
      </c>
      <c r="Y387" t="s">
        <v>376</v>
      </c>
      <c r="Z387">
        <v>2000</v>
      </c>
      <c r="AA387" t="b">
        <f>NOT(ISERROR(MATCH(H387,wgs_downloaded!$H$2:$H$518,0)))</f>
        <v>1</v>
      </c>
      <c r="AY387" s="10"/>
      <c r="AZ387" s="10"/>
    </row>
    <row r="388" spans="1:52" s="8" customFormat="1" hidden="1" x14ac:dyDescent="0.3">
      <c r="A388" t="s">
        <v>900</v>
      </c>
      <c r="B388" t="s">
        <v>27</v>
      </c>
      <c r="C388" t="s">
        <v>127</v>
      </c>
      <c r="D388" t="s">
        <v>28</v>
      </c>
      <c r="E388" t="s">
        <v>29</v>
      </c>
      <c r="F388" t="s">
        <v>152</v>
      </c>
      <c r="G388" t="s">
        <v>901</v>
      </c>
      <c r="H388" t="s">
        <v>902</v>
      </c>
      <c r="I388"/>
      <c r="J388" t="s">
        <v>903</v>
      </c>
      <c r="K388" t="s">
        <v>580</v>
      </c>
      <c r="L388">
        <v>3003744</v>
      </c>
      <c r="M388">
        <v>16</v>
      </c>
      <c r="N388">
        <v>2968</v>
      </c>
      <c r="O388" t="s">
        <v>133</v>
      </c>
      <c r="P388">
        <v>0</v>
      </c>
      <c r="Q388">
        <v>0</v>
      </c>
      <c r="R388">
        <v>0</v>
      </c>
      <c r="S388" t="s">
        <v>134</v>
      </c>
      <c r="T388" t="s">
        <v>127</v>
      </c>
      <c r="U388" t="s">
        <v>127</v>
      </c>
      <c r="V388" s="16">
        <v>43901.041666666664</v>
      </c>
      <c r="W388" s="16">
        <v>43559.083333333336</v>
      </c>
      <c r="X388" t="s">
        <v>135</v>
      </c>
      <c r="Y388" t="s">
        <v>157</v>
      </c>
      <c r="Z388">
        <v>2003</v>
      </c>
      <c r="AA388" t="b">
        <f>NOT(ISERROR(MATCH(H388,wgs_downloaded!$H$2:$H$518,0)))</f>
        <v>1</v>
      </c>
      <c r="AY388" s="10"/>
      <c r="AZ388" s="10"/>
    </row>
    <row r="389" spans="1:52" hidden="1" x14ac:dyDescent="0.3">
      <c r="A389" t="s">
        <v>904</v>
      </c>
      <c r="B389" t="s">
        <v>27</v>
      </c>
      <c r="C389" t="s">
        <v>127</v>
      </c>
      <c r="D389" t="s">
        <v>28</v>
      </c>
      <c r="E389" t="s">
        <v>29</v>
      </c>
      <c r="F389" t="s">
        <v>152</v>
      </c>
      <c r="G389" t="s">
        <v>905</v>
      </c>
      <c r="H389" t="s">
        <v>906</v>
      </c>
      <c r="J389" t="s">
        <v>907</v>
      </c>
      <c r="K389" t="s">
        <v>908</v>
      </c>
      <c r="L389">
        <v>3138839</v>
      </c>
      <c r="M389">
        <v>36</v>
      </c>
      <c r="N389">
        <v>3157</v>
      </c>
      <c r="O389" t="s">
        <v>133</v>
      </c>
      <c r="P389">
        <v>0</v>
      </c>
      <c r="Q389">
        <v>0</v>
      </c>
      <c r="R389">
        <v>0</v>
      </c>
      <c r="S389" t="s">
        <v>134</v>
      </c>
      <c r="T389" t="s">
        <v>127</v>
      </c>
      <c r="U389" t="s">
        <v>127</v>
      </c>
      <c r="V389" s="16">
        <v>43559.083333333336</v>
      </c>
      <c r="W389" s="16">
        <v>43559.083333333336</v>
      </c>
      <c r="X389" t="s">
        <v>135</v>
      </c>
      <c r="Y389" t="s">
        <v>376</v>
      </c>
      <c r="Z389">
        <v>2017</v>
      </c>
      <c r="AA389" t="b">
        <f>NOT(ISERROR(MATCH(H389,wgs_downloaded!$H$2:$H$518,0)))</f>
        <v>1</v>
      </c>
      <c r="AY389" s="1"/>
      <c r="AZ389" s="1"/>
    </row>
    <row r="390" spans="1:52" hidden="1" x14ac:dyDescent="0.3">
      <c r="A390" t="s">
        <v>2490</v>
      </c>
      <c r="B390" t="s">
        <v>27</v>
      </c>
      <c r="C390" t="s">
        <v>127</v>
      </c>
      <c r="D390" t="s">
        <v>28</v>
      </c>
      <c r="E390" t="s">
        <v>29</v>
      </c>
      <c r="F390" t="s">
        <v>152</v>
      </c>
      <c r="G390" t="s">
        <v>2491</v>
      </c>
      <c r="H390" t="s">
        <v>2492</v>
      </c>
      <c r="J390" t="s">
        <v>2493</v>
      </c>
      <c r="K390" t="s">
        <v>2494</v>
      </c>
      <c r="L390">
        <v>3040702</v>
      </c>
      <c r="M390">
        <v>28</v>
      </c>
      <c r="N390">
        <v>3045</v>
      </c>
      <c r="O390" t="s">
        <v>133</v>
      </c>
      <c r="P390">
        <v>0</v>
      </c>
      <c r="Q390">
        <v>0</v>
      </c>
      <c r="R390">
        <v>0</v>
      </c>
      <c r="S390" t="s">
        <v>134</v>
      </c>
      <c r="T390" t="s">
        <v>127</v>
      </c>
      <c r="U390" t="s">
        <v>127</v>
      </c>
      <c r="V390" s="16">
        <v>43901.041666666664</v>
      </c>
      <c r="W390" s="16">
        <v>43550.041666666664</v>
      </c>
      <c r="X390" t="s">
        <v>786</v>
      </c>
      <c r="Z390">
        <v>2010</v>
      </c>
      <c r="AA390" t="b">
        <f>NOT(ISERROR(MATCH(H390,wgs_downloaded!$H$2:$H$518,0)))</f>
        <v>1</v>
      </c>
      <c r="AY390" s="1"/>
      <c r="AZ390" s="1"/>
    </row>
    <row r="391" spans="1:52" hidden="1" x14ac:dyDescent="0.3">
      <c r="A391" t="s">
        <v>909</v>
      </c>
      <c r="B391" t="s">
        <v>27</v>
      </c>
      <c r="C391" t="s">
        <v>127</v>
      </c>
      <c r="D391" t="s">
        <v>28</v>
      </c>
      <c r="E391" t="s">
        <v>29</v>
      </c>
      <c r="F391" t="s">
        <v>152</v>
      </c>
      <c r="G391" t="s">
        <v>910</v>
      </c>
      <c r="H391" t="s">
        <v>911</v>
      </c>
      <c r="J391" t="s">
        <v>912</v>
      </c>
      <c r="K391" t="s">
        <v>913</v>
      </c>
      <c r="L391">
        <v>3033895</v>
      </c>
      <c r="M391">
        <v>16</v>
      </c>
      <c r="N391">
        <v>2979</v>
      </c>
      <c r="O391" t="s">
        <v>133</v>
      </c>
      <c r="P391">
        <v>0</v>
      </c>
      <c r="Q391">
        <v>0</v>
      </c>
      <c r="R391">
        <v>0</v>
      </c>
      <c r="S391" t="s">
        <v>134</v>
      </c>
      <c r="T391" t="s">
        <v>127</v>
      </c>
      <c r="U391" t="s">
        <v>127</v>
      </c>
      <c r="V391" s="16">
        <v>43559.083333333336</v>
      </c>
      <c r="W391" s="16">
        <v>43559.083333333336</v>
      </c>
      <c r="X391" t="s">
        <v>135</v>
      </c>
      <c r="Z391">
        <v>2003</v>
      </c>
      <c r="AA391" t="b">
        <f>NOT(ISERROR(MATCH(H391,wgs_downloaded!$H$2:$H$518,0)))</f>
        <v>1</v>
      </c>
      <c r="AY391" s="1"/>
      <c r="AZ391" s="1"/>
    </row>
    <row r="392" spans="1:52" hidden="1" x14ac:dyDescent="0.3">
      <c r="A392" t="s">
        <v>914</v>
      </c>
      <c r="B392" t="s">
        <v>27</v>
      </c>
      <c r="C392" t="s">
        <v>127</v>
      </c>
      <c r="D392" t="s">
        <v>28</v>
      </c>
      <c r="E392" t="s">
        <v>29</v>
      </c>
      <c r="F392" t="s">
        <v>152</v>
      </c>
      <c r="G392" t="s">
        <v>915</v>
      </c>
      <c r="H392" t="s">
        <v>916</v>
      </c>
      <c r="J392" t="s">
        <v>917</v>
      </c>
      <c r="K392" t="s">
        <v>913</v>
      </c>
      <c r="L392">
        <v>2950350</v>
      </c>
      <c r="M392">
        <v>51</v>
      </c>
      <c r="N392">
        <v>2914</v>
      </c>
      <c r="O392" t="s">
        <v>133</v>
      </c>
      <c r="P392">
        <v>0</v>
      </c>
      <c r="Q392">
        <v>0</v>
      </c>
      <c r="R392">
        <v>0</v>
      </c>
      <c r="S392" t="s">
        <v>134</v>
      </c>
      <c r="T392" t="s">
        <v>127</v>
      </c>
      <c r="U392" t="s">
        <v>127</v>
      </c>
      <c r="V392" s="16">
        <v>43559.083333333336</v>
      </c>
      <c r="W392" s="16">
        <v>43559.083333333336</v>
      </c>
      <c r="X392" t="s">
        <v>135</v>
      </c>
      <c r="Z392">
        <v>2003</v>
      </c>
      <c r="AA392" t="b">
        <f>NOT(ISERROR(MATCH(H392,wgs_downloaded!$H$2:$H$518,0)))</f>
        <v>1</v>
      </c>
      <c r="AY392" s="1"/>
      <c r="AZ392" s="1"/>
    </row>
    <row r="393" spans="1:52" hidden="1" x14ac:dyDescent="0.3">
      <c r="A393" t="s">
        <v>918</v>
      </c>
      <c r="B393" t="s">
        <v>27</v>
      </c>
      <c r="C393" t="s">
        <v>127</v>
      </c>
      <c r="D393" t="s">
        <v>28</v>
      </c>
      <c r="E393" t="s">
        <v>29</v>
      </c>
      <c r="F393" t="s">
        <v>152</v>
      </c>
      <c r="G393" t="s">
        <v>919</v>
      </c>
      <c r="H393" t="s">
        <v>920</v>
      </c>
      <c r="J393" t="s">
        <v>921</v>
      </c>
      <c r="K393" t="s">
        <v>132</v>
      </c>
      <c r="L393">
        <v>2932234</v>
      </c>
      <c r="M393">
        <v>14</v>
      </c>
      <c r="N393">
        <v>2904</v>
      </c>
      <c r="O393" t="s">
        <v>133</v>
      </c>
      <c r="P393">
        <v>0</v>
      </c>
      <c r="Q393">
        <v>0</v>
      </c>
      <c r="R393">
        <v>0</v>
      </c>
      <c r="S393" t="s">
        <v>134</v>
      </c>
      <c r="T393" t="s">
        <v>127</v>
      </c>
      <c r="U393" t="s">
        <v>127</v>
      </c>
      <c r="V393" s="16">
        <v>43559.083333333336</v>
      </c>
      <c r="W393" s="16">
        <v>43559.083333333336</v>
      </c>
      <c r="X393" t="s">
        <v>135</v>
      </c>
      <c r="Y393" t="s">
        <v>146</v>
      </c>
      <c r="Z393">
        <v>2017</v>
      </c>
      <c r="AA393" t="b">
        <f>NOT(ISERROR(MATCH(H393,wgs_downloaded!$H$2:$H$518,0)))</f>
        <v>1</v>
      </c>
      <c r="AY393" s="1"/>
      <c r="AZ393" s="1"/>
    </row>
    <row r="394" spans="1:52" hidden="1" x14ac:dyDescent="0.3">
      <c r="A394" t="s">
        <v>1720</v>
      </c>
      <c r="B394" t="s">
        <v>27</v>
      </c>
      <c r="C394" t="s">
        <v>127</v>
      </c>
      <c r="D394" t="s">
        <v>28</v>
      </c>
      <c r="E394" t="s">
        <v>29</v>
      </c>
      <c r="F394" t="s">
        <v>152</v>
      </c>
      <c r="G394" t="s">
        <v>1721</v>
      </c>
      <c r="H394" t="s">
        <v>1722</v>
      </c>
      <c r="J394" t="s">
        <v>1723</v>
      </c>
      <c r="K394" t="s">
        <v>1724</v>
      </c>
      <c r="L394">
        <v>3054702</v>
      </c>
      <c r="M394">
        <v>21</v>
      </c>
      <c r="N394">
        <v>3002</v>
      </c>
      <c r="O394" t="s">
        <v>133</v>
      </c>
      <c r="P394">
        <v>0</v>
      </c>
      <c r="Q394">
        <v>0</v>
      </c>
      <c r="R394">
        <v>0</v>
      </c>
      <c r="S394" t="s">
        <v>134</v>
      </c>
      <c r="T394" t="s">
        <v>127</v>
      </c>
      <c r="U394" t="s">
        <v>127</v>
      </c>
      <c r="V394" s="16">
        <v>43901.041666666664</v>
      </c>
      <c r="W394" s="16">
        <v>43551.041666666664</v>
      </c>
      <c r="X394" t="s">
        <v>1444</v>
      </c>
      <c r="Z394">
        <v>2001</v>
      </c>
      <c r="AA394" t="b">
        <f>NOT(ISERROR(MATCH(H394,wgs_downloaded!$H$2:$H$518,0)))</f>
        <v>1</v>
      </c>
      <c r="AY394" s="1"/>
      <c r="AZ394" s="1"/>
    </row>
    <row r="395" spans="1:52" hidden="1" x14ac:dyDescent="0.3">
      <c r="A395" t="s">
        <v>2495</v>
      </c>
      <c r="B395" t="s">
        <v>27</v>
      </c>
      <c r="C395" t="s">
        <v>127</v>
      </c>
      <c r="D395" t="s">
        <v>28</v>
      </c>
      <c r="E395" t="s">
        <v>29</v>
      </c>
      <c r="F395" t="s">
        <v>152</v>
      </c>
      <c r="G395" t="s">
        <v>2496</v>
      </c>
      <c r="H395" t="s">
        <v>2497</v>
      </c>
      <c r="J395" t="s">
        <v>2498</v>
      </c>
      <c r="K395" t="s">
        <v>1724</v>
      </c>
      <c r="L395">
        <v>3058972</v>
      </c>
      <c r="M395">
        <v>21</v>
      </c>
      <c r="N395">
        <v>3035</v>
      </c>
      <c r="O395" t="s">
        <v>133</v>
      </c>
      <c r="P395">
        <v>0</v>
      </c>
      <c r="Q395">
        <v>0</v>
      </c>
      <c r="R395">
        <v>0</v>
      </c>
      <c r="S395" t="s">
        <v>134</v>
      </c>
      <c r="T395" t="s">
        <v>127</v>
      </c>
      <c r="U395" t="s">
        <v>127</v>
      </c>
      <c r="V395" s="16">
        <v>43901.041666666664</v>
      </c>
      <c r="W395" s="16">
        <v>43550.041666666664</v>
      </c>
      <c r="X395" t="s">
        <v>1444</v>
      </c>
      <c r="Z395">
        <v>2001</v>
      </c>
      <c r="AA395" t="b">
        <f>NOT(ISERROR(MATCH(H395,wgs_downloaded!$H$2:$H$518,0)))</f>
        <v>1</v>
      </c>
      <c r="AY395" s="1"/>
      <c r="AZ395" s="1"/>
    </row>
    <row r="396" spans="1:52" hidden="1" x14ac:dyDescent="0.3">
      <c r="A396" s="8" t="s">
        <v>2598</v>
      </c>
      <c r="B396" s="8" t="s">
        <v>27</v>
      </c>
      <c r="C396" s="8" t="s">
        <v>127</v>
      </c>
      <c r="D396" s="8" t="s">
        <v>28</v>
      </c>
      <c r="E396" s="8" t="s">
        <v>29</v>
      </c>
      <c r="F396" s="8" t="s">
        <v>152</v>
      </c>
      <c r="G396" s="8" t="s">
        <v>2599</v>
      </c>
      <c r="H396" s="8" t="s">
        <v>2600</v>
      </c>
      <c r="I396" s="8"/>
      <c r="J396" s="8" t="s">
        <v>2601</v>
      </c>
      <c r="K396" s="8" t="s">
        <v>2439</v>
      </c>
      <c r="L396" s="8">
        <v>3011268</v>
      </c>
      <c r="M396" s="8">
        <v>42</v>
      </c>
      <c r="N396" s="8">
        <v>2994</v>
      </c>
      <c r="O396" s="8" t="s">
        <v>133</v>
      </c>
      <c r="P396" s="8">
        <v>0</v>
      </c>
      <c r="Q396" s="8">
        <v>0</v>
      </c>
      <c r="R396" s="8">
        <v>0</v>
      </c>
      <c r="S396" s="8" t="s">
        <v>134</v>
      </c>
      <c r="T396" s="8" t="s">
        <v>127</v>
      </c>
      <c r="U396" s="8" t="s">
        <v>127</v>
      </c>
      <c r="V396" s="17">
        <v>43906.041666666664</v>
      </c>
      <c r="W396" s="17">
        <v>43396.083333333336</v>
      </c>
      <c r="X396" s="8" t="s">
        <v>1444</v>
      </c>
      <c r="Y396" s="8"/>
      <c r="Z396" s="8">
        <v>2004</v>
      </c>
      <c r="AA396" t="b">
        <f>NOT(ISERROR(MATCH(H396,wgs_downloaded!$H$2:$H$518,0)))</f>
        <v>0</v>
      </c>
      <c r="AY396" s="1"/>
      <c r="AZ396" s="1"/>
    </row>
    <row r="397" spans="1:52" hidden="1" x14ac:dyDescent="0.3">
      <c r="A397" t="s">
        <v>922</v>
      </c>
      <c r="B397" t="s">
        <v>27</v>
      </c>
      <c r="C397" t="s">
        <v>127</v>
      </c>
      <c r="D397" t="s">
        <v>28</v>
      </c>
      <c r="E397" t="s">
        <v>29</v>
      </c>
      <c r="F397" t="s">
        <v>152</v>
      </c>
      <c r="G397" t="s">
        <v>923</v>
      </c>
      <c r="H397" t="s">
        <v>924</v>
      </c>
      <c r="J397" t="s">
        <v>925</v>
      </c>
      <c r="K397" t="s">
        <v>926</v>
      </c>
      <c r="L397">
        <v>3011128</v>
      </c>
      <c r="M397">
        <v>36</v>
      </c>
      <c r="N397">
        <v>2978</v>
      </c>
      <c r="O397" t="s">
        <v>133</v>
      </c>
      <c r="P397">
        <v>0</v>
      </c>
      <c r="Q397">
        <v>0</v>
      </c>
      <c r="R397">
        <v>0</v>
      </c>
      <c r="S397" t="s">
        <v>134</v>
      </c>
      <c r="T397" t="s">
        <v>127</v>
      </c>
      <c r="U397" t="s">
        <v>127</v>
      </c>
      <c r="V397" s="16">
        <v>43559.083333333336</v>
      </c>
      <c r="W397" s="16">
        <v>43559.083333333336</v>
      </c>
      <c r="X397" t="s">
        <v>135</v>
      </c>
      <c r="Y397" t="s">
        <v>146</v>
      </c>
      <c r="Z397">
        <v>2012</v>
      </c>
      <c r="AA397" t="b">
        <f>NOT(ISERROR(MATCH(H397,wgs_downloaded!$H$2:$H$518,0)))</f>
        <v>1</v>
      </c>
      <c r="AY397" s="1"/>
      <c r="AZ397" s="1"/>
    </row>
    <row r="398" spans="1:52" hidden="1" x14ac:dyDescent="0.3">
      <c r="A398" t="s">
        <v>736</v>
      </c>
      <c r="B398" t="s">
        <v>27</v>
      </c>
      <c r="C398" t="s">
        <v>127</v>
      </c>
      <c r="D398" t="s">
        <v>28</v>
      </c>
      <c r="E398" t="s">
        <v>29</v>
      </c>
      <c r="F398" t="s">
        <v>152</v>
      </c>
      <c r="G398" t="s">
        <v>737</v>
      </c>
      <c r="H398" t="s">
        <v>738</v>
      </c>
      <c r="J398" t="s">
        <v>739</v>
      </c>
      <c r="K398" t="s">
        <v>735</v>
      </c>
      <c r="L398">
        <v>2958895</v>
      </c>
      <c r="M398">
        <v>376</v>
      </c>
      <c r="N398">
        <v>3050</v>
      </c>
      <c r="O398" t="s">
        <v>133</v>
      </c>
      <c r="P398">
        <v>0</v>
      </c>
      <c r="Q398">
        <v>0</v>
      </c>
      <c r="R398">
        <v>0</v>
      </c>
      <c r="S398" t="s">
        <v>134</v>
      </c>
      <c r="T398" t="s">
        <v>127</v>
      </c>
      <c r="U398" t="s">
        <v>127</v>
      </c>
      <c r="V398" s="16">
        <v>43902.041666666664</v>
      </c>
      <c r="W398" s="16">
        <v>43563.083333333336</v>
      </c>
      <c r="X398" t="s">
        <v>135</v>
      </c>
      <c r="Y398" t="s">
        <v>190</v>
      </c>
      <c r="Z398">
        <v>2010</v>
      </c>
      <c r="AA398" t="b">
        <f>NOT(ISERROR(MATCH(H398,wgs_downloaded!$H$2:$H$518,0)))</f>
        <v>1</v>
      </c>
      <c r="AY398" s="1"/>
      <c r="AZ398" s="1"/>
    </row>
    <row r="399" spans="1:52" hidden="1" x14ac:dyDescent="0.3">
      <c r="A399" t="s">
        <v>747</v>
      </c>
      <c r="B399" t="s">
        <v>27</v>
      </c>
      <c r="C399" t="s">
        <v>127</v>
      </c>
      <c r="D399" t="s">
        <v>28</v>
      </c>
      <c r="E399" t="s">
        <v>29</v>
      </c>
      <c r="F399" t="s">
        <v>152</v>
      </c>
      <c r="G399" t="s">
        <v>748</v>
      </c>
      <c r="H399" t="s">
        <v>749</v>
      </c>
      <c r="J399" t="s">
        <v>750</v>
      </c>
      <c r="K399" t="s">
        <v>424</v>
      </c>
      <c r="L399">
        <v>2948510</v>
      </c>
      <c r="M399">
        <v>47</v>
      </c>
      <c r="N399">
        <v>2932</v>
      </c>
      <c r="O399" t="s">
        <v>133</v>
      </c>
      <c r="P399">
        <v>0</v>
      </c>
      <c r="Q399">
        <v>0</v>
      </c>
      <c r="R399">
        <v>0</v>
      </c>
      <c r="S399" t="s">
        <v>134</v>
      </c>
      <c r="T399" t="s">
        <v>127</v>
      </c>
      <c r="U399" t="s">
        <v>127</v>
      </c>
      <c r="V399" s="16">
        <v>43563.083333333336</v>
      </c>
      <c r="W399" s="16">
        <v>43563.083333333336</v>
      </c>
      <c r="X399" t="s">
        <v>135</v>
      </c>
      <c r="Y399" t="s">
        <v>146</v>
      </c>
      <c r="Z399">
        <v>2018</v>
      </c>
      <c r="AA399" t="b">
        <f>NOT(ISERROR(MATCH(H399,wgs_downloaded!$H$2:$H$518,0)))</f>
        <v>1</v>
      </c>
      <c r="AY399" s="1"/>
      <c r="AZ399" s="1"/>
    </row>
    <row r="400" spans="1:52" hidden="1" x14ac:dyDescent="0.3">
      <c r="A400" t="s">
        <v>751</v>
      </c>
      <c r="B400" t="s">
        <v>27</v>
      </c>
      <c r="C400" t="s">
        <v>127</v>
      </c>
      <c r="D400" t="s">
        <v>28</v>
      </c>
      <c r="E400" t="s">
        <v>29</v>
      </c>
      <c r="F400" t="s">
        <v>152</v>
      </c>
      <c r="G400" t="s">
        <v>752</v>
      </c>
      <c r="H400" t="s">
        <v>753</v>
      </c>
      <c r="J400" t="s">
        <v>754</v>
      </c>
      <c r="K400" t="s">
        <v>424</v>
      </c>
      <c r="L400">
        <v>2988399</v>
      </c>
      <c r="M400">
        <v>61</v>
      </c>
      <c r="N400">
        <v>2970</v>
      </c>
      <c r="O400" t="s">
        <v>133</v>
      </c>
      <c r="P400">
        <v>0</v>
      </c>
      <c r="Q400">
        <v>0</v>
      </c>
      <c r="R400">
        <v>0</v>
      </c>
      <c r="S400" t="s">
        <v>134</v>
      </c>
      <c r="T400" t="s">
        <v>127</v>
      </c>
      <c r="U400" t="s">
        <v>127</v>
      </c>
      <c r="V400" s="16">
        <v>43563.083333333336</v>
      </c>
      <c r="W400" s="16">
        <v>43563.083333333336</v>
      </c>
      <c r="X400" t="s">
        <v>135</v>
      </c>
      <c r="Y400" t="s">
        <v>146</v>
      </c>
      <c r="Z400">
        <v>2019</v>
      </c>
      <c r="AA400" t="b">
        <f>NOT(ISERROR(MATCH(H400,wgs_downloaded!$H$2:$H$518,0)))</f>
        <v>1</v>
      </c>
      <c r="AY400" s="1"/>
      <c r="AZ400" s="1"/>
    </row>
    <row r="401" spans="1:52" hidden="1" x14ac:dyDescent="0.3">
      <c r="A401" t="s">
        <v>760</v>
      </c>
      <c r="B401" t="s">
        <v>27</v>
      </c>
      <c r="C401" t="s">
        <v>127</v>
      </c>
      <c r="D401" t="s">
        <v>28</v>
      </c>
      <c r="E401" t="s">
        <v>29</v>
      </c>
      <c r="F401" t="s">
        <v>152</v>
      </c>
      <c r="G401" t="s">
        <v>761</v>
      </c>
      <c r="H401" t="s">
        <v>762</v>
      </c>
      <c r="J401" t="s">
        <v>763</v>
      </c>
      <c r="K401" t="s">
        <v>764</v>
      </c>
      <c r="L401">
        <v>3056687</v>
      </c>
      <c r="M401">
        <v>54</v>
      </c>
      <c r="N401">
        <v>3063</v>
      </c>
      <c r="O401" t="s">
        <v>133</v>
      </c>
      <c r="P401">
        <v>0</v>
      </c>
      <c r="Q401">
        <v>0</v>
      </c>
      <c r="R401">
        <v>0</v>
      </c>
      <c r="S401" t="s">
        <v>134</v>
      </c>
      <c r="T401" t="s">
        <v>127</v>
      </c>
      <c r="U401" t="s">
        <v>127</v>
      </c>
      <c r="V401" s="16">
        <v>43902.041666666664</v>
      </c>
      <c r="W401" s="16">
        <v>43563.083333333336</v>
      </c>
      <c r="X401" t="s">
        <v>204</v>
      </c>
      <c r="Z401">
        <v>2007</v>
      </c>
      <c r="AA401" t="b">
        <f>NOT(ISERROR(MATCH(H401,wgs_downloaded!$H$2:$H$518,0)))</f>
        <v>1</v>
      </c>
      <c r="AY401" s="1"/>
      <c r="AZ401" s="1"/>
    </row>
    <row r="402" spans="1:52" hidden="1" x14ac:dyDescent="0.3">
      <c r="A402" t="s">
        <v>755</v>
      </c>
      <c r="B402" t="s">
        <v>27</v>
      </c>
      <c r="C402" t="s">
        <v>127</v>
      </c>
      <c r="D402" t="s">
        <v>28</v>
      </c>
      <c r="E402" t="s">
        <v>29</v>
      </c>
      <c r="F402" t="s">
        <v>152</v>
      </c>
      <c r="G402" t="s">
        <v>756</v>
      </c>
      <c r="H402" t="s">
        <v>757</v>
      </c>
      <c r="J402" t="s">
        <v>758</v>
      </c>
      <c r="K402" t="s">
        <v>759</v>
      </c>
      <c r="L402">
        <v>2948184</v>
      </c>
      <c r="M402">
        <v>22</v>
      </c>
      <c r="N402">
        <v>2902</v>
      </c>
      <c r="O402" t="s">
        <v>133</v>
      </c>
      <c r="P402">
        <v>0</v>
      </c>
      <c r="Q402">
        <v>0</v>
      </c>
      <c r="R402">
        <v>0</v>
      </c>
      <c r="S402" t="s">
        <v>134</v>
      </c>
      <c r="T402" t="s">
        <v>127</v>
      </c>
      <c r="U402" t="s">
        <v>127</v>
      </c>
      <c r="V402" s="16">
        <v>43902.041666666664</v>
      </c>
      <c r="W402" s="16">
        <v>43563.083333333336</v>
      </c>
      <c r="X402" t="s">
        <v>135</v>
      </c>
      <c r="Y402" t="s">
        <v>157</v>
      </c>
      <c r="Z402">
        <v>2006</v>
      </c>
      <c r="AA402" t="b">
        <f>NOT(ISERROR(MATCH(H402,wgs_downloaded!$H$2:$H$518,0)))</f>
        <v>1</v>
      </c>
      <c r="AY402" s="1"/>
      <c r="AZ402" s="1"/>
    </row>
    <row r="403" spans="1:52" hidden="1" x14ac:dyDescent="0.3">
      <c r="A403" t="s">
        <v>2613</v>
      </c>
      <c r="B403" t="s">
        <v>27</v>
      </c>
      <c r="C403" t="s">
        <v>127</v>
      </c>
      <c r="D403" t="s">
        <v>28</v>
      </c>
      <c r="E403" t="s">
        <v>29</v>
      </c>
      <c r="F403" t="s">
        <v>152</v>
      </c>
      <c r="G403" t="s">
        <v>2614</v>
      </c>
      <c r="H403" t="s">
        <v>2615</v>
      </c>
      <c r="J403" t="s">
        <v>2616</v>
      </c>
      <c r="K403" t="s">
        <v>2239</v>
      </c>
      <c r="L403">
        <v>3172272</v>
      </c>
      <c r="M403">
        <v>27</v>
      </c>
      <c r="N403">
        <v>3180</v>
      </c>
      <c r="O403" t="s">
        <v>133</v>
      </c>
      <c r="P403">
        <v>0</v>
      </c>
      <c r="Q403">
        <v>0</v>
      </c>
      <c r="R403">
        <v>0</v>
      </c>
      <c r="S403" t="s">
        <v>134</v>
      </c>
      <c r="T403" t="s">
        <v>127</v>
      </c>
      <c r="U403" t="s">
        <v>127</v>
      </c>
      <c r="V403" s="16">
        <v>43906.041666666664</v>
      </c>
      <c r="W403" s="16">
        <v>43396.083333333336</v>
      </c>
      <c r="X403" t="s">
        <v>204</v>
      </c>
      <c r="Z403">
        <v>2004</v>
      </c>
      <c r="AA403" t="b">
        <f>NOT(ISERROR(MATCH(H403,wgs_downloaded!$H$2:$H$518,0)))</f>
        <v>1</v>
      </c>
      <c r="AY403" s="1"/>
      <c r="AZ403" s="1"/>
    </row>
    <row r="404" spans="1:52" hidden="1" x14ac:dyDescent="0.3">
      <c r="A404" s="8" t="s">
        <v>2622</v>
      </c>
      <c r="B404" s="8" t="s">
        <v>27</v>
      </c>
      <c r="C404" s="8" t="s">
        <v>127</v>
      </c>
      <c r="D404" s="8" t="s">
        <v>28</v>
      </c>
      <c r="E404" s="8" t="s">
        <v>29</v>
      </c>
      <c r="F404" s="8" t="s">
        <v>152</v>
      </c>
      <c r="G404" s="8" t="s">
        <v>2623</v>
      </c>
      <c r="H404" s="8" t="s">
        <v>2626</v>
      </c>
      <c r="I404" s="8"/>
      <c r="J404" s="8" t="s">
        <v>2625</v>
      </c>
      <c r="K404" s="8" t="s">
        <v>1458</v>
      </c>
      <c r="L404" s="8">
        <v>3065819</v>
      </c>
      <c r="M404" s="8">
        <v>22</v>
      </c>
      <c r="N404" s="8">
        <v>3033</v>
      </c>
      <c r="O404" s="8" t="s">
        <v>133</v>
      </c>
      <c r="P404" s="8">
        <v>0</v>
      </c>
      <c r="Q404" s="8">
        <v>0</v>
      </c>
      <c r="R404" s="8">
        <v>0</v>
      </c>
      <c r="S404" s="8" t="s">
        <v>134</v>
      </c>
      <c r="T404" s="8" t="s">
        <v>127</v>
      </c>
      <c r="U404" s="8" t="s">
        <v>127</v>
      </c>
      <c r="V404" s="17">
        <v>43433.041666666664</v>
      </c>
      <c r="W404" s="17">
        <v>43396.083333333336</v>
      </c>
      <c r="X404" s="8" t="s">
        <v>135</v>
      </c>
      <c r="Y404" s="8" t="s">
        <v>797</v>
      </c>
      <c r="Z404" s="8">
        <v>2014</v>
      </c>
      <c r="AA404" t="b">
        <f>NOT(ISERROR(MATCH(H404,wgs_downloaded!$H$2:$H$518,0)))</f>
        <v>0</v>
      </c>
      <c r="AY404" s="1"/>
      <c r="AZ404" s="1"/>
    </row>
    <row r="405" spans="1:52" hidden="1" x14ac:dyDescent="0.3">
      <c r="A405" s="8" t="s">
        <v>2617</v>
      </c>
      <c r="B405" s="8" t="s">
        <v>27</v>
      </c>
      <c r="C405" s="8" t="s">
        <v>127</v>
      </c>
      <c r="D405" s="8" t="s">
        <v>28</v>
      </c>
      <c r="E405" s="8" t="s">
        <v>29</v>
      </c>
      <c r="F405" s="8" t="s">
        <v>152</v>
      </c>
      <c r="G405" s="8" t="s">
        <v>2618</v>
      </c>
      <c r="H405" s="8" t="s">
        <v>2619</v>
      </c>
      <c r="I405" s="8"/>
      <c r="J405" s="8" t="s">
        <v>2620</v>
      </c>
      <c r="K405" s="8" t="s">
        <v>1458</v>
      </c>
      <c r="L405" s="8">
        <v>3064767</v>
      </c>
      <c r="M405" s="8">
        <v>30</v>
      </c>
      <c r="N405" s="8">
        <v>3033</v>
      </c>
      <c r="O405" s="8" t="s">
        <v>133</v>
      </c>
      <c r="P405" s="8">
        <v>0</v>
      </c>
      <c r="Q405" s="8">
        <v>0</v>
      </c>
      <c r="R405" s="8">
        <v>0</v>
      </c>
      <c r="S405" s="8" t="s">
        <v>134</v>
      </c>
      <c r="T405" s="8" t="s">
        <v>127</v>
      </c>
      <c r="U405" s="8" t="s">
        <v>127</v>
      </c>
      <c r="V405" s="17">
        <v>43433.041666666664</v>
      </c>
      <c r="W405" s="17">
        <v>43396.083333333336</v>
      </c>
      <c r="X405" s="8" t="s">
        <v>135</v>
      </c>
      <c r="Y405" s="8" t="s">
        <v>797</v>
      </c>
      <c r="Z405" s="8">
        <v>2014</v>
      </c>
      <c r="AA405" t="b">
        <f>NOT(ISERROR(MATCH(H405,wgs_downloaded!$H$2:$H$518,0)))</f>
        <v>0</v>
      </c>
      <c r="AY405" s="1"/>
      <c r="AZ405" s="1"/>
    </row>
    <row r="406" spans="1:52" hidden="1" x14ac:dyDescent="0.3">
      <c r="A406" s="8" t="s">
        <v>2632</v>
      </c>
      <c r="B406" s="8" t="s">
        <v>27</v>
      </c>
      <c r="C406" s="8" t="s">
        <v>127</v>
      </c>
      <c r="D406" s="8" t="s">
        <v>28</v>
      </c>
      <c r="E406" s="8" t="s">
        <v>29</v>
      </c>
      <c r="F406" s="8" t="s">
        <v>152</v>
      </c>
      <c r="G406" s="8" t="s">
        <v>2633</v>
      </c>
      <c r="H406" s="8" t="s">
        <v>2634</v>
      </c>
      <c r="I406" s="8"/>
      <c r="J406" s="8" t="s">
        <v>2635</v>
      </c>
      <c r="K406" s="8" t="s">
        <v>1458</v>
      </c>
      <c r="L406" s="8">
        <v>3037925</v>
      </c>
      <c r="M406" s="8">
        <v>22</v>
      </c>
      <c r="N406" s="8">
        <v>3008</v>
      </c>
      <c r="O406" s="8" t="s">
        <v>133</v>
      </c>
      <c r="P406" s="8">
        <v>0</v>
      </c>
      <c r="Q406" s="8">
        <v>0</v>
      </c>
      <c r="R406" s="8">
        <v>0</v>
      </c>
      <c r="S406" s="8" t="s">
        <v>134</v>
      </c>
      <c r="T406" s="8" t="s">
        <v>127</v>
      </c>
      <c r="U406" s="8" t="s">
        <v>127</v>
      </c>
      <c r="V406" s="17">
        <v>43433.041666666664</v>
      </c>
      <c r="W406" s="17">
        <v>43396.083333333336</v>
      </c>
      <c r="X406" s="8" t="s">
        <v>135</v>
      </c>
      <c r="Y406" s="8" t="s">
        <v>797</v>
      </c>
      <c r="Z406" s="8">
        <v>2014</v>
      </c>
      <c r="AA406" t="b">
        <f>NOT(ISERROR(MATCH(H406,wgs_downloaded!$H$2:$H$518,0)))</f>
        <v>0</v>
      </c>
      <c r="AY406" s="1"/>
      <c r="AZ406" s="1"/>
    </row>
    <row r="407" spans="1:52" hidden="1" x14ac:dyDescent="0.3">
      <c r="A407" s="8" t="s">
        <v>2637</v>
      </c>
      <c r="B407" s="8" t="s">
        <v>27</v>
      </c>
      <c r="C407" s="8" t="s">
        <v>127</v>
      </c>
      <c r="D407" s="8" t="s">
        <v>28</v>
      </c>
      <c r="E407" s="8" t="s">
        <v>29</v>
      </c>
      <c r="F407" s="8" t="s">
        <v>152</v>
      </c>
      <c r="G407" s="8" t="s">
        <v>2638</v>
      </c>
      <c r="H407" s="8" t="s">
        <v>2643</v>
      </c>
      <c r="I407" s="8"/>
      <c r="J407" s="8" t="s">
        <v>2640</v>
      </c>
      <c r="K407" s="8" t="s">
        <v>887</v>
      </c>
      <c r="L407" s="8">
        <v>2900625</v>
      </c>
      <c r="M407" s="8">
        <v>79</v>
      </c>
      <c r="N407" s="8">
        <v>2865</v>
      </c>
      <c r="O407" s="8" t="s">
        <v>133</v>
      </c>
      <c r="P407" s="8">
        <v>0</v>
      </c>
      <c r="Q407" s="8">
        <v>0</v>
      </c>
      <c r="R407" s="8">
        <v>0</v>
      </c>
      <c r="S407" s="8" t="s">
        <v>134</v>
      </c>
      <c r="T407" s="8" t="s">
        <v>127</v>
      </c>
      <c r="U407" s="8" t="s">
        <v>127</v>
      </c>
      <c r="V407" s="17">
        <v>43906.041666666664</v>
      </c>
      <c r="W407" s="17">
        <v>43396.083333333336</v>
      </c>
      <c r="X407" s="8" t="s">
        <v>135</v>
      </c>
      <c r="Y407" s="8" t="s">
        <v>2641</v>
      </c>
      <c r="Z407" s="8">
        <v>2014</v>
      </c>
      <c r="AA407" t="b">
        <f>NOT(ISERROR(MATCH(H407,wgs_downloaded!$H$2:$H$518,0)))</f>
        <v>0</v>
      </c>
      <c r="AY407" s="1"/>
      <c r="AZ407" s="1"/>
    </row>
    <row r="408" spans="1:52" hidden="1" x14ac:dyDescent="0.3">
      <c r="A408" s="8" t="s">
        <v>2627</v>
      </c>
      <c r="B408" s="8" t="s">
        <v>27</v>
      </c>
      <c r="C408" s="8" t="s">
        <v>127</v>
      </c>
      <c r="D408" s="8" t="s">
        <v>28</v>
      </c>
      <c r="E408" s="8" t="s">
        <v>29</v>
      </c>
      <c r="F408" s="8" t="s">
        <v>152</v>
      </c>
      <c r="G408" s="8" t="s">
        <v>2628</v>
      </c>
      <c r="H408" s="8" t="s">
        <v>2631</v>
      </c>
      <c r="I408" s="8"/>
      <c r="J408" s="8" t="s">
        <v>2630</v>
      </c>
      <c r="K408" s="8" t="s">
        <v>1458</v>
      </c>
      <c r="L408" s="8">
        <v>3118021</v>
      </c>
      <c r="M408" s="8">
        <v>38</v>
      </c>
      <c r="N408" s="8">
        <v>3075</v>
      </c>
      <c r="O408" s="8" t="s">
        <v>133</v>
      </c>
      <c r="P408" s="8">
        <v>0</v>
      </c>
      <c r="Q408" s="8">
        <v>0</v>
      </c>
      <c r="R408" s="8">
        <v>0</v>
      </c>
      <c r="S408" s="8" t="s">
        <v>134</v>
      </c>
      <c r="T408" s="8" t="s">
        <v>127</v>
      </c>
      <c r="U408" s="8" t="s">
        <v>127</v>
      </c>
      <c r="V408" s="17">
        <v>43433.041666666664</v>
      </c>
      <c r="W408" s="17">
        <v>43396.083333333336</v>
      </c>
      <c r="X408" s="8" t="s">
        <v>135</v>
      </c>
      <c r="Y408" s="8" t="s">
        <v>797</v>
      </c>
      <c r="Z408" s="8">
        <v>2014</v>
      </c>
      <c r="AA408" t="b">
        <f>NOT(ISERROR(MATCH(H408,wgs_downloaded!$H$2:$H$518,0)))</f>
        <v>0</v>
      </c>
      <c r="AY408" s="1"/>
      <c r="AZ408" s="1"/>
    </row>
    <row r="409" spans="1:52" hidden="1" x14ac:dyDescent="0.3">
      <c r="A409" t="s">
        <v>2644</v>
      </c>
      <c r="B409" t="s">
        <v>27</v>
      </c>
      <c r="C409" t="s">
        <v>127</v>
      </c>
      <c r="D409" t="s">
        <v>28</v>
      </c>
      <c r="E409" t="s">
        <v>29</v>
      </c>
      <c r="F409" t="s">
        <v>152</v>
      </c>
      <c r="G409" t="s">
        <v>2645</v>
      </c>
      <c r="H409" t="s">
        <v>2646</v>
      </c>
      <c r="J409" t="s">
        <v>2647</v>
      </c>
      <c r="K409" t="s">
        <v>184</v>
      </c>
      <c r="L409">
        <v>2833681</v>
      </c>
      <c r="M409">
        <v>270</v>
      </c>
      <c r="N409">
        <v>2842</v>
      </c>
      <c r="O409" t="s">
        <v>133</v>
      </c>
      <c r="P409">
        <v>0</v>
      </c>
      <c r="Q409">
        <v>0</v>
      </c>
      <c r="R409">
        <v>0</v>
      </c>
      <c r="S409" t="s">
        <v>134</v>
      </c>
      <c r="T409" t="s">
        <v>127</v>
      </c>
      <c r="U409" t="s">
        <v>127</v>
      </c>
      <c r="V409" s="16">
        <v>43433.041666666664</v>
      </c>
      <c r="W409" s="16">
        <v>43396.083333333336</v>
      </c>
      <c r="X409" t="s">
        <v>135</v>
      </c>
      <c r="Y409" t="s">
        <v>146</v>
      </c>
      <c r="Z409">
        <v>2018</v>
      </c>
      <c r="AA409" t="b">
        <f>NOT(ISERROR(MATCH(H409,wgs_downloaded!$H$2:$H$518,0)))</f>
        <v>1</v>
      </c>
      <c r="AY409" s="1"/>
      <c r="AZ409" s="1"/>
    </row>
    <row r="410" spans="1:52" hidden="1" x14ac:dyDescent="0.3">
      <c r="A410" t="s">
        <v>1745</v>
      </c>
      <c r="B410" t="s">
        <v>27</v>
      </c>
      <c r="C410" t="s">
        <v>127</v>
      </c>
      <c r="D410" t="s">
        <v>28</v>
      </c>
      <c r="E410" t="s">
        <v>29</v>
      </c>
      <c r="F410" t="s">
        <v>152</v>
      </c>
      <c r="G410" t="s">
        <v>1746</v>
      </c>
      <c r="H410" t="s">
        <v>1747</v>
      </c>
      <c r="J410" t="s">
        <v>1748</v>
      </c>
      <c r="K410" t="s">
        <v>462</v>
      </c>
      <c r="L410">
        <v>3044571</v>
      </c>
      <c r="M410">
        <v>59</v>
      </c>
      <c r="N410">
        <v>3033</v>
      </c>
      <c r="O410" t="s">
        <v>133</v>
      </c>
      <c r="P410">
        <v>0</v>
      </c>
      <c r="Q410">
        <v>0</v>
      </c>
      <c r="R410">
        <v>0</v>
      </c>
      <c r="S410" t="s">
        <v>134</v>
      </c>
      <c r="T410" t="s">
        <v>127</v>
      </c>
      <c r="U410" t="s">
        <v>127</v>
      </c>
      <c r="V410" s="16">
        <v>43901.041666666664</v>
      </c>
      <c r="W410" s="16">
        <v>43551.041666666664</v>
      </c>
      <c r="X410" t="s">
        <v>204</v>
      </c>
      <c r="Z410">
        <v>2008</v>
      </c>
      <c r="AA410" t="b">
        <f>NOT(ISERROR(MATCH(H410,wgs_downloaded!$H$2:$H$518,0)))</f>
        <v>1</v>
      </c>
      <c r="AY410" s="1"/>
      <c r="AZ410" s="1"/>
    </row>
    <row r="411" spans="1:52" hidden="1" x14ac:dyDescent="0.3">
      <c r="A411" t="s">
        <v>458</v>
      </c>
      <c r="B411" t="s">
        <v>27</v>
      </c>
      <c r="C411" t="s">
        <v>127</v>
      </c>
      <c r="D411" t="s">
        <v>28</v>
      </c>
      <c r="E411" t="s">
        <v>29</v>
      </c>
      <c r="F411" t="s">
        <v>152</v>
      </c>
      <c r="G411" t="s">
        <v>459</v>
      </c>
      <c r="H411" t="s">
        <v>460</v>
      </c>
      <c r="J411" t="s">
        <v>461</v>
      </c>
      <c r="K411" t="s">
        <v>462</v>
      </c>
      <c r="L411">
        <v>3029464</v>
      </c>
      <c r="M411">
        <v>22</v>
      </c>
      <c r="N411">
        <v>3019</v>
      </c>
      <c r="O411" t="s">
        <v>133</v>
      </c>
      <c r="P411">
        <v>0</v>
      </c>
      <c r="Q411">
        <v>0</v>
      </c>
      <c r="R411">
        <v>0</v>
      </c>
      <c r="S411" t="s">
        <v>134</v>
      </c>
      <c r="T411" t="s">
        <v>127</v>
      </c>
      <c r="U411" t="s">
        <v>127</v>
      </c>
      <c r="V411" s="16">
        <v>43902.041666666664</v>
      </c>
      <c r="W411" s="16">
        <v>43594.083333333336</v>
      </c>
      <c r="X411" t="s">
        <v>204</v>
      </c>
      <c r="Z411">
        <v>2008</v>
      </c>
      <c r="AA411" t="b">
        <f>NOT(ISERROR(MATCH(H411,wgs_downloaded!$H$2:$H$518,0)))</f>
        <v>1</v>
      </c>
      <c r="AY411" s="1"/>
      <c r="AZ411" s="1"/>
    </row>
    <row r="412" spans="1:52" hidden="1" x14ac:dyDescent="0.3">
      <c r="A412" t="s">
        <v>2555</v>
      </c>
      <c r="B412" t="s">
        <v>27</v>
      </c>
      <c r="C412" t="s">
        <v>127</v>
      </c>
      <c r="D412" t="s">
        <v>28</v>
      </c>
      <c r="E412" t="s">
        <v>29</v>
      </c>
      <c r="F412" t="s">
        <v>152</v>
      </c>
      <c r="G412" t="s">
        <v>2556</v>
      </c>
      <c r="H412" t="s">
        <v>2557</v>
      </c>
      <c r="J412" t="s">
        <v>2558</v>
      </c>
      <c r="K412" t="s">
        <v>2559</v>
      </c>
      <c r="L412">
        <v>3082758</v>
      </c>
      <c r="M412">
        <v>20</v>
      </c>
      <c r="N412">
        <v>3063</v>
      </c>
      <c r="O412" t="s">
        <v>133</v>
      </c>
      <c r="P412">
        <v>0</v>
      </c>
      <c r="Q412">
        <v>0</v>
      </c>
      <c r="R412">
        <v>0</v>
      </c>
      <c r="S412" t="s">
        <v>134</v>
      </c>
      <c r="T412" t="s">
        <v>127</v>
      </c>
      <c r="U412" t="s">
        <v>127</v>
      </c>
      <c r="V412" s="16">
        <v>43899.041666666664</v>
      </c>
      <c r="W412" s="16">
        <v>43502.041666666664</v>
      </c>
      <c r="X412" t="s">
        <v>1444</v>
      </c>
      <c r="Z412">
        <v>2007</v>
      </c>
      <c r="AA412" t="b">
        <f>NOT(ISERROR(MATCH(H412,wgs_downloaded!$H$2:$H$518,0)))</f>
        <v>1</v>
      </c>
      <c r="AY412" s="1"/>
      <c r="AZ412" s="1"/>
    </row>
    <row r="413" spans="1:52" hidden="1" x14ac:dyDescent="0.3">
      <c r="A413" t="s">
        <v>2560</v>
      </c>
      <c r="B413" t="s">
        <v>27</v>
      </c>
      <c r="C413" t="s">
        <v>127</v>
      </c>
      <c r="D413" t="s">
        <v>28</v>
      </c>
      <c r="E413" t="s">
        <v>29</v>
      </c>
      <c r="F413" t="s">
        <v>152</v>
      </c>
      <c r="G413" t="s">
        <v>2561</v>
      </c>
      <c r="H413" t="s">
        <v>2562</v>
      </c>
      <c r="J413" t="s">
        <v>2563</v>
      </c>
      <c r="K413" t="s">
        <v>2554</v>
      </c>
      <c r="L413">
        <v>3041220</v>
      </c>
      <c r="M413">
        <v>18</v>
      </c>
      <c r="N413">
        <v>3005</v>
      </c>
      <c r="O413" t="s">
        <v>133</v>
      </c>
      <c r="P413">
        <v>0</v>
      </c>
      <c r="Q413">
        <v>0</v>
      </c>
      <c r="R413">
        <v>0</v>
      </c>
      <c r="S413" t="s">
        <v>134</v>
      </c>
      <c r="T413" t="s">
        <v>127</v>
      </c>
      <c r="U413" t="s">
        <v>127</v>
      </c>
      <c r="V413" s="16">
        <v>43899.041666666664</v>
      </c>
      <c r="W413" s="16">
        <v>43502.041666666664</v>
      </c>
      <c r="X413" t="s">
        <v>1444</v>
      </c>
      <c r="Z413">
        <v>2007</v>
      </c>
      <c r="AA413" t="b">
        <f>NOT(ISERROR(MATCH(H413,wgs_downloaded!$H$2:$H$518,0)))</f>
        <v>1</v>
      </c>
      <c r="AY413" s="1"/>
      <c r="AZ413" s="1"/>
    </row>
    <row r="414" spans="1:52" hidden="1" x14ac:dyDescent="0.3">
      <c r="A414" t="s">
        <v>2550</v>
      </c>
      <c r="B414" t="s">
        <v>27</v>
      </c>
      <c r="C414" t="s">
        <v>127</v>
      </c>
      <c r="D414" t="s">
        <v>28</v>
      </c>
      <c r="E414" t="s">
        <v>29</v>
      </c>
      <c r="F414" t="s">
        <v>152</v>
      </c>
      <c r="G414" t="s">
        <v>2551</v>
      </c>
      <c r="H414" t="s">
        <v>2552</v>
      </c>
      <c r="J414" t="s">
        <v>2553</v>
      </c>
      <c r="K414" t="s">
        <v>2554</v>
      </c>
      <c r="L414">
        <v>3039395</v>
      </c>
      <c r="M414">
        <v>17</v>
      </c>
      <c r="N414">
        <v>2999</v>
      </c>
      <c r="O414" t="s">
        <v>133</v>
      </c>
      <c r="P414">
        <v>0</v>
      </c>
      <c r="Q414">
        <v>0</v>
      </c>
      <c r="R414">
        <v>0</v>
      </c>
      <c r="S414" t="s">
        <v>134</v>
      </c>
      <c r="T414" t="s">
        <v>127</v>
      </c>
      <c r="U414" t="s">
        <v>127</v>
      </c>
      <c r="V414" s="16">
        <v>43899.041666666664</v>
      </c>
      <c r="W414" s="16">
        <v>43502.041666666664</v>
      </c>
      <c r="X414" t="s">
        <v>1444</v>
      </c>
      <c r="Z414">
        <v>2007</v>
      </c>
      <c r="AA414" t="b">
        <f>NOT(ISERROR(MATCH(H414,wgs_downloaded!$H$2:$H$518,0)))</f>
        <v>1</v>
      </c>
      <c r="AY414" s="1"/>
      <c r="AZ414" s="1"/>
    </row>
    <row r="415" spans="1:52" hidden="1" x14ac:dyDescent="0.3">
      <c r="A415" t="s">
        <v>1741</v>
      </c>
      <c r="B415" t="s">
        <v>27</v>
      </c>
      <c r="C415" t="s">
        <v>127</v>
      </c>
      <c r="D415" t="s">
        <v>28</v>
      </c>
      <c r="E415" t="s">
        <v>29</v>
      </c>
      <c r="F415" t="s">
        <v>152</v>
      </c>
      <c r="G415" t="s">
        <v>1742</v>
      </c>
      <c r="H415" t="s">
        <v>1743</v>
      </c>
      <c r="J415" t="s">
        <v>1744</v>
      </c>
      <c r="K415" t="s">
        <v>462</v>
      </c>
      <c r="L415">
        <v>3001823</v>
      </c>
      <c r="M415">
        <v>24</v>
      </c>
      <c r="N415">
        <v>2997</v>
      </c>
      <c r="O415" t="s">
        <v>133</v>
      </c>
      <c r="P415">
        <v>0</v>
      </c>
      <c r="Q415">
        <v>0</v>
      </c>
      <c r="R415">
        <v>0</v>
      </c>
      <c r="S415" t="s">
        <v>134</v>
      </c>
      <c r="T415" t="s">
        <v>127</v>
      </c>
      <c r="U415" t="s">
        <v>127</v>
      </c>
      <c r="V415" s="16">
        <v>43901.041666666664</v>
      </c>
      <c r="W415" s="16">
        <v>43551.041666666664</v>
      </c>
      <c r="X415" t="s">
        <v>204</v>
      </c>
      <c r="Z415">
        <v>2008</v>
      </c>
      <c r="AA415" t="b">
        <f>NOT(ISERROR(MATCH(H415,wgs_downloaded!$H$2:$H$518,0)))</f>
        <v>1</v>
      </c>
      <c r="AY415" s="1"/>
      <c r="AZ415" s="1"/>
    </row>
    <row r="416" spans="1:52" hidden="1" x14ac:dyDescent="0.3">
      <c r="A416" t="s">
        <v>1749</v>
      </c>
      <c r="B416" t="s">
        <v>27</v>
      </c>
      <c r="C416" t="s">
        <v>127</v>
      </c>
      <c r="D416" t="s">
        <v>28</v>
      </c>
      <c r="E416" t="s">
        <v>29</v>
      </c>
      <c r="F416" t="s">
        <v>152</v>
      </c>
      <c r="G416" t="s">
        <v>1750</v>
      </c>
      <c r="H416" t="s">
        <v>1751</v>
      </c>
      <c r="J416" t="s">
        <v>1752</v>
      </c>
      <c r="K416" t="s">
        <v>462</v>
      </c>
      <c r="L416">
        <v>3008184</v>
      </c>
      <c r="M416">
        <v>24</v>
      </c>
      <c r="N416">
        <v>3005</v>
      </c>
      <c r="O416" t="s">
        <v>133</v>
      </c>
      <c r="P416">
        <v>0</v>
      </c>
      <c r="Q416">
        <v>0</v>
      </c>
      <c r="R416">
        <v>0</v>
      </c>
      <c r="S416" t="s">
        <v>134</v>
      </c>
      <c r="T416" t="s">
        <v>127</v>
      </c>
      <c r="U416" t="s">
        <v>127</v>
      </c>
      <c r="V416" s="16">
        <v>43901.041666666664</v>
      </c>
      <c r="W416" s="16">
        <v>43551.041666666664</v>
      </c>
      <c r="X416" t="s">
        <v>204</v>
      </c>
      <c r="Z416">
        <v>2008</v>
      </c>
      <c r="AA416" t="b">
        <f>NOT(ISERROR(MATCH(H416,wgs_downloaded!$H$2:$H$518,0)))</f>
        <v>1</v>
      </c>
      <c r="AY416" s="1"/>
      <c r="AZ416" s="1"/>
    </row>
    <row r="417" spans="1:55" hidden="1" x14ac:dyDescent="0.3">
      <c r="A417" s="8" t="s">
        <v>1899</v>
      </c>
      <c r="B417" s="8" t="s">
        <v>27</v>
      </c>
      <c r="C417" s="8" t="s">
        <v>127</v>
      </c>
      <c r="D417" s="8" t="s">
        <v>28</v>
      </c>
      <c r="E417" s="8" t="s">
        <v>29</v>
      </c>
      <c r="F417" s="8" t="s">
        <v>152</v>
      </c>
      <c r="G417" s="8" t="s">
        <v>1900</v>
      </c>
      <c r="H417" s="8" t="s">
        <v>1901</v>
      </c>
      <c r="I417" s="8"/>
      <c r="J417" s="8" t="s">
        <v>1902</v>
      </c>
      <c r="K417" s="8" t="s">
        <v>1903</v>
      </c>
      <c r="L417" s="8">
        <v>3141498</v>
      </c>
      <c r="M417" s="8">
        <v>69</v>
      </c>
      <c r="N417" s="8">
        <v>3174</v>
      </c>
      <c r="O417" s="8" t="s">
        <v>133</v>
      </c>
      <c r="P417" s="8">
        <v>0</v>
      </c>
      <c r="Q417" s="8">
        <v>0</v>
      </c>
      <c r="R417" s="8">
        <v>0</v>
      </c>
      <c r="S417" s="8" t="s">
        <v>134</v>
      </c>
      <c r="T417" s="8" t="s">
        <v>127</v>
      </c>
      <c r="U417" s="8" t="s">
        <v>127</v>
      </c>
      <c r="V417" s="17">
        <v>43901.041666666664</v>
      </c>
      <c r="W417" s="17">
        <v>43551.041666666664</v>
      </c>
      <c r="X417" s="8" t="s">
        <v>204</v>
      </c>
      <c r="Y417" s="8"/>
      <c r="Z417" s="8">
        <v>2018</v>
      </c>
      <c r="AA417" t="b">
        <f>NOT(ISERROR(MATCH(H417,wgs_downloaded!$H$2:$H$518,0)))</f>
        <v>1</v>
      </c>
      <c r="AY417" s="1"/>
      <c r="AZ417" s="1"/>
    </row>
    <row r="418" spans="1:55" hidden="1" x14ac:dyDescent="0.3">
      <c r="A418" s="8" t="s">
        <v>1899</v>
      </c>
      <c r="B418" s="8" t="s">
        <v>27</v>
      </c>
      <c r="C418" s="8" t="s">
        <v>127</v>
      </c>
      <c r="D418" s="8" t="s">
        <v>28</v>
      </c>
      <c r="E418" s="8" t="s">
        <v>29</v>
      </c>
      <c r="F418" s="8" t="s">
        <v>152</v>
      </c>
      <c r="G418" s="8" t="s">
        <v>1900</v>
      </c>
      <c r="H418" s="8" t="s">
        <v>1905</v>
      </c>
      <c r="I418" s="8"/>
      <c r="J418" s="8" t="s">
        <v>1902</v>
      </c>
      <c r="K418" s="8" t="s">
        <v>1903</v>
      </c>
      <c r="L418" s="8">
        <v>3141498</v>
      </c>
      <c r="M418" s="8">
        <v>69</v>
      </c>
      <c r="N418" s="8">
        <v>3174</v>
      </c>
      <c r="O418" s="8" t="s">
        <v>133</v>
      </c>
      <c r="P418" s="8">
        <v>0</v>
      </c>
      <c r="Q418" s="8">
        <v>0</v>
      </c>
      <c r="R418" s="8">
        <v>0</v>
      </c>
      <c r="S418" s="8" t="s">
        <v>134</v>
      </c>
      <c r="T418" s="8" t="s">
        <v>127</v>
      </c>
      <c r="U418" s="8" t="s">
        <v>127</v>
      </c>
      <c r="V418" s="17">
        <v>43901.041666666664</v>
      </c>
      <c r="W418" s="17">
        <v>43551.041666666664</v>
      </c>
      <c r="X418" s="8" t="s">
        <v>204</v>
      </c>
      <c r="Y418" s="8"/>
      <c r="Z418" s="8">
        <v>2018</v>
      </c>
      <c r="AA418" t="b">
        <f>NOT(ISERROR(MATCH(H418,wgs_downloaded!$H$2:$H$518,0)))</f>
        <v>0</v>
      </c>
      <c r="AY418" s="1"/>
      <c r="AZ418" s="1"/>
    </row>
    <row r="419" spans="1:55" hidden="1" x14ac:dyDescent="0.3">
      <c r="A419" t="s">
        <v>473</v>
      </c>
      <c r="B419" t="s">
        <v>27</v>
      </c>
      <c r="C419" t="s">
        <v>127</v>
      </c>
      <c r="D419" t="s">
        <v>28</v>
      </c>
      <c r="E419" t="s">
        <v>29</v>
      </c>
      <c r="F419" t="s">
        <v>474</v>
      </c>
      <c r="G419" t="s">
        <v>475</v>
      </c>
      <c r="H419" t="s">
        <v>476</v>
      </c>
      <c r="J419" t="s">
        <v>477</v>
      </c>
      <c r="K419" t="s">
        <v>132</v>
      </c>
      <c r="L419">
        <v>3228600</v>
      </c>
      <c r="M419">
        <v>65</v>
      </c>
      <c r="N419">
        <v>3219</v>
      </c>
      <c r="O419" t="s">
        <v>133</v>
      </c>
      <c r="P419">
        <v>0</v>
      </c>
      <c r="Q419">
        <v>0</v>
      </c>
      <c r="R419">
        <v>0</v>
      </c>
      <c r="S419" t="s">
        <v>134</v>
      </c>
      <c r="T419" t="s">
        <v>127</v>
      </c>
      <c r="U419" t="s">
        <v>127</v>
      </c>
      <c r="V419" s="16">
        <v>43564.083333333336</v>
      </c>
      <c r="W419" s="16">
        <v>43564.083333333336</v>
      </c>
      <c r="X419" t="s">
        <v>135</v>
      </c>
      <c r="Y419" t="s">
        <v>478</v>
      </c>
      <c r="Z419">
        <v>2018</v>
      </c>
      <c r="AA419" t="b">
        <f>NOT(ISERROR(MATCH(H419,wgs_downloaded!$H$2:$H$518,0)))</f>
        <v>1</v>
      </c>
      <c r="AY419" s="1"/>
      <c r="AZ419" s="1"/>
    </row>
    <row r="420" spans="1:55" hidden="1" x14ac:dyDescent="0.3">
      <c r="A420" t="s">
        <v>479</v>
      </c>
      <c r="B420" t="s">
        <v>27</v>
      </c>
      <c r="C420" t="s">
        <v>127</v>
      </c>
      <c r="D420" t="s">
        <v>28</v>
      </c>
      <c r="E420" t="s">
        <v>29</v>
      </c>
      <c r="F420" t="s">
        <v>474</v>
      </c>
      <c r="G420" t="s">
        <v>480</v>
      </c>
      <c r="H420" t="s">
        <v>481</v>
      </c>
      <c r="J420" t="s">
        <v>482</v>
      </c>
      <c r="K420" t="s">
        <v>132</v>
      </c>
      <c r="L420">
        <v>3223220</v>
      </c>
      <c r="M420">
        <v>59</v>
      </c>
      <c r="N420">
        <v>3206</v>
      </c>
      <c r="O420" t="s">
        <v>133</v>
      </c>
      <c r="P420">
        <v>0</v>
      </c>
      <c r="Q420">
        <v>0</v>
      </c>
      <c r="R420">
        <v>0</v>
      </c>
      <c r="S420" t="s">
        <v>134</v>
      </c>
      <c r="T420" t="s">
        <v>127</v>
      </c>
      <c r="U420" t="s">
        <v>127</v>
      </c>
      <c r="V420" s="16">
        <v>43564.083333333336</v>
      </c>
      <c r="W420" s="16">
        <v>43564.083333333336</v>
      </c>
      <c r="X420" t="s">
        <v>135</v>
      </c>
      <c r="Y420" t="s">
        <v>478</v>
      </c>
      <c r="Z420">
        <v>2018</v>
      </c>
      <c r="AA420" t="b">
        <f>NOT(ISERROR(MATCH(H420,wgs_downloaded!$H$2:$H$518,0)))</f>
        <v>1</v>
      </c>
      <c r="AY420" s="1"/>
      <c r="AZ420" s="1"/>
    </row>
    <row r="421" spans="1:55" hidden="1" x14ac:dyDescent="0.3">
      <c r="A421" t="s">
        <v>2520</v>
      </c>
      <c r="B421" t="s">
        <v>27</v>
      </c>
      <c r="C421" t="s">
        <v>127</v>
      </c>
      <c r="D421" t="s">
        <v>28</v>
      </c>
      <c r="E421" t="s">
        <v>29</v>
      </c>
      <c r="F421" t="s">
        <v>152</v>
      </c>
      <c r="G421" t="s">
        <v>2521</v>
      </c>
      <c r="H421" t="s">
        <v>2522</v>
      </c>
      <c r="J421" t="s">
        <v>2523</v>
      </c>
      <c r="K421" t="s">
        <v>132</v>
      </c>
      <c r="L421">
        <v>3209162</v>
      </c>
      <c r="M421">
        <v>62</v>
      </c>
      <c r="N421">
        <v>3189</v>
      </c>
      <c r="O421" t="s">
        <v>133</v>
      </c>
      <c r="P421">
        <v>0</v>
      </c>
      <c r="Q421">
        <v>0</v>
      </c>
      <c r="R421">
        <v>0</v>
      </c>
      <c r="S421" t="s">
        <v>134</v>
      </c>
      <c r="T421" t="s">
        <v>127</v>
      </c>
      <c r="U421" t="s">
        <v>127</v>
      </c>
      <c r="V421" s="16">
        <v>43901.041666666664</v>
      </c>
      <c r="W421" s="16">
        <v>43550.041666666664</v>
      </c>
      <c r="X421" t="s">
        <v>135</v>
      </c>
      <c r="Y421" t="s">
        <v>478</v>
      </c>
      <c r="Z421">
        <v>2018</v>
      </c>
      <c r="AA421" t="b">
        <f>NOT(ISERROR(MATCH(H421,wgs_downloaded!$H$2:$H$518,0)))</f>
        <v>1</v>
      </c>
      <c r="AY421" s="1"/>
      <c r="AZ421" s="1"/>
    </row>
    <row r="422" spans="1:55" hidden="1" x14ac:dyDescent="0.3">
      <c r="A422" t="s">
        <v>1761</v>
      </c>
      <c r="B422" t="s">
        <v>27</v>
      </c>
      <c r="C422" t="s">
        <v>127</v>
      </c>
      <c r="D422" t="s">
        <v>28</v>
      </c>
      <c r="E422" t="s">
        <v>29</v>
      </c>
      <c r="F422" t="s">
        <v>152</v>
      </c>
      <c r="G422" t="s">
        <v>1762</v>
      </c>
      <c r="H422" t="s">
        <v>1763</v>
      </c>
      <c r="J422" t="s">
        <v>1764</v>
      </c>
      <c r="K422" t="s">
        <v>132</v>
      </c>
      <c r="L422">
        <v>3204502</v>
      </c>
      <c r="M422">
        <v>58</v>
      </c>
      <c r="N422">
        <v>3186</v>
      </c>
      <c r="O422" t="s">
        <v>133</v>
      </c>
      <c r="P422">
        <v>0</v>
      </c>
      <c r="Q422">
        <v>0</v>
      </c>
      <c r="R422">
        <v>0</v>
      </c>
      <c r="S422" t="s">
        <v>134</v>
      </c>
      <c r="T422" t="s">
        <v>127</v>
      </c>
      <c r="U422" t="s">
        <v>127</v>
      </c>
      <c r="V422" s="16">
        <v>43901.041666666664</v>
      </c>
      <c r="W422" s="16">
        <v>43551.041666666664</v>
      </c>
      <c r="X422" t="s">
        <v>135</v>
      </c>
      <c r="Y422" t="s">
        <v>478</v>
      </c>
      <c r="Z422">
        <v>2018</v>
      </c>
      <c r="AA422" t="b">
        <f>NOT(ISERROR(MATCH(H422,wgs_downloaded!$H$2:$H$518,0)))</f>
        <v>1</v>
      </c>
      <c r="AY422" s="1"/>
      <c r="AZ422" s="1"/>
    </row>
    <row r="423" spans="1:55" hidden="1" x14ac:dyDescent="0.3">
      <c r="A423" t="s">
        <v>1765</v>
      </c>
      <c r="B423" t="s">
        <v>27</v>
      </c>
      <c r="C423" t="s">
        <v>127</v>
      </c>
      <c r="D423" t="s">
        <v>28</v>
      </c>
      <c r="E423" t="s">
        <v>29</v>
      </c>
      <c r="F423" t="s">
        <v>152</v>
      </c>
      <c r="G423" t="s">
        <v>1766</v>
      </c>
      <c r="H423" t="s">
        <v>1767</v>
      </c>
      <c r="J423" t="s">
        <v>1768</v>
      </c>
      <c r="K423" t="s">
        <v>132</v>
      </c>
      <c r="L423">
        <v>3272844</v>
      </c>
      <c r="M423">
        <v>38</v>
      </c>
      <c r="N423">
        <v>3260</v>
      </c>
      <c r="O423" t="s">
        <v>133</v>
      </c>
      <c r="P423">
        <v>0</v>
      </c>
      <c r="Q423">
        <v>0</v>
      </c>
      <c r="R423">
        <v>0</v>
      </c>
      <c r="S423" t="s">
        <v>134</v>
      </c>
      <c r="T423" t="s">
        <v>127</v>
      </c>
      <c r="U423" t="s">
        <v>127</v>
      </c>
      <c r="V423" s="16">
        <v>43901.041666666664</v>
      </c>
      <c r="W423" s="16">
        <v>43551.041666666664</v>
      </c>
      <c r="X423" t="s">
        <v>135</v>
      </c>
      <c r="Y423" t="s">
        <v>478</v>
      </c>
      <c r="Z423">
        <v>2018</v>
      </c>
      <c r="AA423" t="b">
        <f>NOT(ISERROR(MATCH(H423,wgs_downloaded!$H$2:$H$518,0)))</f>
        <v>1</v>
      </c>
      <c r="AY423" s="1"/>
      <c r="AZ423" s="1"/>
    </row>
    <row r="424" spans="1:55" hidden="1" x14ac:dyDescent="0.3">
      <c r="A424" t="s">
        <v>2524</v>
      </c>
      <c r="B424" t="s">
        <v>27</v>
      </c>
      <c r="C424" t="s">
        <v>127</v>
      </c>
      <c r="D424" t="s">
        <v>28</v>
      </c>
      <c r="E424" t="s">
        <v>29</v>
      </c>
      <c r="F424" t="s">
        <v>152</v>
      </c>
      <c r="G424" t="s">
        <v>2525</v>
      </c>
      <c r="H424" t="s">
        <v>2526</v>
      </c>
      <c r="J424" t="s">
        <v>2527</v>
      </c>
      <c r="K424" t="s">
        <v>132</v>
      </c>
      <c r="L424">
        <v>3224788</v>
      </c>
      <c r="M424">
        <v>40</v>
      </c>
      <c r="N424">
        <v>3210</v>
      </c>
      <c r="O424" t="s">
        <v>133</v>
      </c>
      <c r="P424">
        <v>0</v>
      </c>
      <c r="Q424">
        <v>0</v>
      </c>
      <c r="R424">
        <v>0</v>
      </c>
      <c r="S424" t="s">
        <v>134</v>
      </c>
      <c r="T424" t="s">
        <v>127</v>
      </c>
      <c r="U424" t="s">
        <v>127</v>
      </c>
      <c r="V424" s="16">
        <v>43901.041666666664</v>
      </c>
      <c r="W424" s="16">
        <v>43550.041666666664</v>
      </c>
      <c r="X424" t="s">
        <v>135</v>
      </c>
      <c r="Y424" t="s">
        <v>478</v>
      </c>
      <c r="Z424">
        <v>2018</v>
      </c>
      <c r="AA424" t="b">
        <f>NOT(ISERROR(MATCH(H424,wgs_downloaded!$H$2:$H$518,0)))</f>
        <v>1</v>
      </c>
      <c r="AY424" s="1"/>
      <c r="AZ424" s="1"/>
    </row>
    <row r="425" spans="1:55" hidden="1" x14ac:dyDescent="0.3">
      <c r="A425" t="s">
        <v>1769</v>
      </c>
      <c r="B425" t="s">
        <v>27</v>
      </c>
      <c r="C425" t="s">
        <v>127</v>
      </c>
      <c r="D425" t="s">
        <v>28</v>
      </c>
      <c r="E425" t="s">
        <v>29</v>
      </c>
      <c r="F425" t="s">
        <v>152</v>
      </c>
      <c r="G425" t="s">
        <v>1770</v>
      </c>
      <c r="H425" t="s">
        <v>1771</v>
      </c>
      <c r="J425" t="s">
        <v>1772</v>
      </c>
      <c r="K425" t="s">
        <v>1773</v>
      </c>
      <c r="L425">
        <v>3110518</v>
      </c>
      <c r="M425">
        <v>83</v>
      </c>
      <c r="N425">
        <v>3129</v>
      </c>
      <c r="O425" t="s">
        <v>133</v>
      </c>
      <c r="P425">
        <v>0</v>
      </c>
      <c r="Q425">
        <v>0</v>
      </c>
      <c r="R425">
        <v>0</v>
      </c>
      <c r="S425" t="s">
        <v>134</v>
      </c>
      <c r="T425" t="s">
        <v>127</v>
      </c>
      <c r="U425" t="s">
        <v>127</v>
      </c>
      <c r="V425" s="16">
        <v>43901.041666666664</v>
      </c>
      <c r="W425" s="16">
        <v>43551.041666666664</v>
      </c>
      <c r="X425" t="s">
        <v>204</v>
      </c>
      <c r="Z425">
        <v>2005</v>
      </c>
      <c r="AA425" t="b">
        <f>NOT(ISERROR(MATCH(H425,wgs_downloaded!$H$2:$H$518,0)))</f>
        <v>1</v>
      </c>
      <c r="AY425" s="1"/>
      <c r="AZ425" s="1"/>
    </row>
    <row r="426" spans="1:55" hidden="1" x14ac:dyDescent="0.3">
      <c r="A426" t="s">
        <v>1774</v>
      </c>
      <c r="B426" t="s">
        <v>27</v>
      </c>
      <c r="C426" t="s">
        <v>127</v>
      </c>
      <c r="D426" t="s">
        <v>28</v>
      </c>
      <c r="E426" t="s">
        <v>29</v>
      </c>
      <c r="F426" t="s">
        <v>152</v>
      </c>
      <c r="G426" t="s">
        <v>1775</v>
      </c>
      <c r="H426" t="s">
        <v>1776</v>
      </c>
      <c r="J426" t="s">
        <v>1777</v>
      </c>
      <c r="K426" t="s">
        <v>1778</v>
      </c>
      <c r="L426">
        <v>3060535</v>
      </c>
      <c r="M426">
        <v>38</v>
      </c>
      <c r="N426">
        <v>3018</v>
      </c>
      <c r="O426" t="s">
        <v>133</v>
      </c>
      <c r="P426">
        <v>0</v>
      </c>
      <c r="Q426">
        <v>0</v>
      </c>
      <c r="R426">
        <v>0</v>
      </c>
      <c r="S426" t="s">
        <v>134</v>
      </c>
      <c r="T426" t="s">
        <v>127</v>
      </c>
      <c r="U426" t="s">
        <v>127</v>
      </c>
      <c r="V426" s="16">
        <v>43901.041666666664</v>
      </c>
      <c r="W426" s="16">
        <v>43551.041666666664</v>
      </c>
      <c r="X426" t="s">
        <v>786</v>
      </c>
      <c r="Z426">
        <v>2004</v>
      </c>
      <c r="AA426" t="b">
        <f>NOT(ISERROR(MATCH(H426,wgs_downloaded!$H$2:$H$518,0)))</f>
        <v>1</v>
      </c>
      <c r="AY426" s="1"/>
      <c r="AZ426" s="1"/>
    </row>
    <row r="427" spans="1:55" hidden="1" x14ac:dyDescent="0.3">
      <c r="A427" t="s">
        <v>1779</v>
      </c>
      <c r="B427" t="s">
        <v>27</v>
      </c>
      <c r="C427" t="s">
        <v>127</v>
      </c>
      <c r="D427" t="s">
        <v>28</v>
      </c>
      <c r="E427" t="s">
        <v>29</v>
      </c>
      <c r="F427" t="s">
        <v>152</v>
      </c>
      <c r="G427" t="s">
        <v>1780</v>
      </c>
      <c r="H427" t="s">
        <v>1781</v>
      </c>
      <c r="J427" t="s">
        <v>1782</v>
      </c>
      <c r="K427" t="s">
        <v>132</v>
      </c>
      <c r="L427">
        <v>2995893</v>
      </c>
      <c r="M427">
        <v>39</v>
      </c>
      <c r="N427">
        <v>2998</v>
      </c>
      <c r="O427" t="s">
        <v>133</v>
      </c>
      <c r="P427">
        <v>0</v>
      </c>
      <c r="Q427">
        <v>0</v>
      </c>
      <c r="R427">
        <v>0</v>
      </c>
      <c r="S427" t="s">
        <v>134</v>
      </c>
      <c r="T427" t="s">
        <v>127</v>
      </c>
      <c r="U427" t="s">
        <v>127</v>
      </c>
      <c r="V427" s="16">
        <v>43901.041666666664</v>
      </c>
      <c r="W427" s="16">
        <v>43551.041666666664</v>
      </c>
      <c r="X427" t="s">
        <v>204</v>
      </c>
      <c r="Z427">
        <v>2003</v>
      </c>
      <c r="AA427" t="b">
        <f>NOT(ISERROR(MATCH(H427,wgs_downloaded!$H$2:$H$518,0)))</f>
        <v>1</v>
      </c>
      <c r="AY427" s="1"/>
      <c r="AZ427" s="1"/>
    </row>
    <row r="428" spans="1:55" hidden="1" x14ac:dyDescent="0.3">
      <c r="A428" s="8" t="s">
        <v>1788</v>
      </c>
      <c r="B428" s="8" t="s">
        <v>27</v>
      </c>
      <c r="C428" s="8" t="s">
        <v>127</v>
      </c>
      <c r="D428" s="8" t="s">
        <v>28</v>
      </c>
      <c r="E428" s="8" t="s">
        <v>29</v>
      </c>
      <c r="F428" s="8" t="s">
        <v>152</v>
      </c>
      <c r="G428" s="8" t="s">
        <v>1789</v>
      </c>
      <c r="H428" s="8" t="s">
        <v>1790</v>
      </c>
      <c r="I428" s="8"/>
      <c r="J428" s="8" t="s">
        <v>1791</v>
      </c>
      <c r="K428" s="8" t="s">
        <v>1792</v>
      </c>
      <c r="L428" s="8">
        <v>3047274</v>
      </c>
      <c r="M428" s="8">
        <v>20</v>
      </c>
      <c r="N428" s="8">
        <v>3007</v>
      </c>
      <c r="O428" s="8" t="s">
        <v>133</v>
      </c>
      <c r="P428" s="8">
        <v>0</v>
      </c>
      <c r="Q428" s="8">
        <v>0</v>
      </c>
      <c r="R428" s="8">
        <v>0</v>
      </c>
      <c r="S428" s="8" t="s">
        <v>134</v>
      </c>
      <c r="T428" s="8" t="s">
        <v>127</v>
      </c>
      <c r="U428" s="8" t="s">
        <v>127</v>
      </c>
      <c r="V428" s="17">
        <v>43901.041666666664</v>
      </c>
      <c r="W428" s="17">
        <v>43551.041666666664</v>
      </c>
      <c r="X428" s="8" t="s">
        <v>1322</v>
      </c>
      <c r="Y428" s="8"/>
      <c r="Z428" s="8">
        <v>2004</v>
      </c>
      <c r="AA428" t="b">
        <f>NOT(ISERROR(MATCH(H428,wgs_downloaded!$H$2:$H$518,0)))</f>
        <v>1</v>
      </c>
      <c r="AY428" s="1"/>
      <c r="AZ428" s="1"/>
    </row>
    <row r="429" spans="1:55" hidden="1" x14ac:dyDescent="0.3">
      <c r="A429" s="8" t="s">
        <v>1788</v>
      </c>
      <c r="B429" s="8" t="s">
        <v>27</v>
      </c>
      <c r="C429" s="8" t="s">
        <v>127</v>
      </c>
      <c r="D429" s="8" t="s">
        <v>28</v>
      </c>
      <c r="E429" s="8" t="s">
        <v>29</v>
      </c>
      <c r="F429" s="8" t="s">
        <v>152</v>
      </c>
      <c r="G429" s="8" t="s">
        <v>1789</v>
      </c>
      <c r="H429" s="8" t="s">
        <v>1793</v>
      </c>
      <c r="I429" s="8"/>
      <c r="J429" s="8" t="s">
        <v>1791</v>
      </c>
      <c r="K429" s="8" t="s">
        <v>1792</v>
      </c>
      <c r="L429" s="8">
        <v>3047274</v>
      </c>
      <c r="M429" s="8">
        <v>20</v>
      </c>
      <c r="N429" s="8">
        <v>3007</v>
      </c>
      <c r="O429" s="8" t="s">
        <v>133</v>
      </c>
      <c r="P429" s="8">
        <v>0</v>
      </c>
      <c r="Q429" s="8">
        <v>0</v>
      </c>
      <c r="R429" s="8">
        <v>0</v>
      </c>
      <c r="S429" s="8" t="s">
        <v>134</v>
      </c>
      <c r="T429" s="8" t="s">
        <v>127</v>
      </c>
      <c r="U429" s="8" t="s">
        <v>127</v>
      </c>
      <c r="V429" s="17">
        <v>43901.041666666664</v>
      </c>
      <c r="W429" s="17">
        <v>43551.041666666664</v>
      </c>
      <c r="X429" s="8" t="s">
        <v>1322</v>
      </c>
      <c r="Y429" s="8"/>
      <c r="Z429" s="8">
        <v>2004</v>
      </c>
      <c r="AA429" t="b">
        <f>NOT(ISERROR(MATCH(H429,wgs_downloaded!$H$2:$H$518,0)))</f>
        <v>0</v>
      </c>
      <c r="AY429" s="1"/>
      <c r="AZ429" s="1"/>
      <c r="BC429" s="2"/>
    </row>
    <row r="430" spans="1:55" hidden="1" x14ac:dyDescent="0.3">
      <c r="A430" s="8" t="s">
        <v>1827</v>
      </c>
      <c r="B430" s="8" t="s">
        <v>27</v>
      </c>
      <c r="C430" s="8" t="s">
        <v>127</v>
      </c>
      <c r="D430" s="8" t="s">
        <v>28</v>
      </c>
      <c r="E430" s="8" t="s">
        <v>29</v>
      </c>
      <c r="F430" s="8" t="s">
        <v>152</v>
      </c>
      <c r="G430" s="8" t="s">
        <v>1828</v>
      </c>
      <c r="H430" s="8" t="s">
        <v>1829</v>
      </c>
      <c r="I430" s="8"/>
      <c r="J430" s="8" t="s">
        <v>1830</v>
      </c>
      <c r="K430" s="8" t="s">
        <v>1792</v>
      </c>
      <c r="L430" s="8">
        <v>3057234</v>
      </c>
      <c r="M430" s="8">
        <v>37</v>
      </c>
      <c r="N430" s="8">
        <v>3019</v>
      </c>
      <c r="O430" s="8" t="s">
        <v>133</v>
      </c>
      <c r="P430" s="8">
        <v>0</v>
      </c>
      <c r="Q430" s="8">
        <v>0</v>
      </c>
      <c r="R430" s="8">
        <v>0</v>
      </c>
      <c r="S430" s="8" t="s">
        <v>134</v>
      </c>
      <c r="T430" s="8" t="s">
        <v>127</v>
      </c>
      <c r="U430" s="8" t="s">
        <v>127</v>
      </c>
      <c r="V430" s="17">
        <v>43901.041666666664</v>
      </c>
      <c r="W430" s="17">
        <v>43551.041666666664</v>
      </c>
      <c r="X430" s="8" t="s">
        <v>1322</v>
      </c>
      <c r="Y430" s="8"/>
      <c r="Z430" s="8">
        <v>2004</v>
      </c>
      <c r="AA430" t="b">
        <f>NOT(ISERROR(MATCH(H430,wgs_downloaded!$H$2:$H$518,0)))</f>
        <v>1</v>
      </c>
      <c r="AY430" s="1"/>
      <c r="AZ430" s="1"/>
    </row>
    <row r="431" spans="1:55" hidden="1" x14ac:dyDescent="0.3">
      <c r="A431" t="s">
        <v>1783</v>
      </c>
      <c r="B431" t="s">
        <v>27</v>
      </c>
      <c r="C431" t="s">
        <v>127</v>
      </c>
      <c r="D431" t="s">
        <v>28</v>
      </c>
      <c r="E431" t="s">
        <v>29</v>
      </c>
      <c r="F431" t="s">
        <v>152</v>
      </c>
      <c r="G431" t="s">
        <v>1784</v>
      </c>
      <c r="H431" t="s">
        <v>1785</v>
      </c>
      <c r="J431" t="s">
        <v>1786</v>
      </c>
      <c r="K431" t="s">
        <v>1787</v>
      </c>
      <c r="L431">
        <v>3099549</v>
      </c>
      <c r="M431">
        <v>21</v>
      </c>
      <c r="N431">
        <v>3080</v>
      </c>
      <c r="O431" t="s">
        <v>133</v>
      </c>
      <c r="P431">
        <v>0</v>
      </c>
      <c r="Q431">
        <v>0</v>
      </c>
      <c r="R431">
        <v>0</v>
      </c>
      <c r="S431" t="s">
        <v>134</v>
      </c>
      <c r="T431" t="s">
        <v>127</v>
      </c>
      <c r="U431" t="s">
        <v>127</v>
      </c>
      <c r="V431" s="16">
        <v>43901.041666666664</v>
      </c>
      <c r="W431" s="16">
        <v>43551.041666666664</v>
      </c>
      <c r="X431" t="s">
        <v>581</v>
      </c>
      <c r="Z431">
        <v>2002</v>
      </c>
      <c r="AA431" t="b">
        <f>NOT(ISERROR(MATCH(H431,wgs_downloaded!$H$2:$H$518,0)))</f>
        <v>1</v>
      </c>
      <c r="AY431" s="1"/>
      <c r="AZ431" s="1"/>
    </row>
    <row r="432" spans="1:55" hidden="1" x14ac:dyDescent="0.3">
      <c r="A432" t="s">
        <v>1794</v>
      </c>
      <c r="B432" t="s">
        <v>27</v>
      </c>
      <c r="C432" t="s">
        <v>127</v>
      </c>
      <c r="D432" t="s">
        <v>28</v>
      </c>
      <c r="E432" t="s">
        <v>29</v>
      </c>
      <c r="F432" t="s">
        <v>152</v>
      </c>
      <c r="G432" t="s">
        <v>1795</v>
      </c>
      <c r="H432" t="s">
        <v>1796</v>
      </c>
      <c r="J432" t="s">
        <v>1797</v>
      </c>
      <c r="K432" t="s">
        <v>1792</v>
      </c>
      <c r="L432">
        <v>3094427</v>
      </c>
      <c r="M432">
        <v>64</v>
      </c>
      <c r="N432">
        <v>3074</v>
      </c>
      <c r="O432" t="s">
        <v>133</v>
      </c>
      <c r="P432">
        <v>0</v>
      </c>
      <c r="Q432">
        <v>0</v>
      </c>
      <c r="R432">
        <v>0</v>
      </c>
      <c r="S432" t="s">
        <v>134</v>
      </c>
      <c r="T432" t="s">
        <v>127</v>
      </c>
      <c r="U432" t="s">
        <v>127</v>
      </c>
      <c r="V432" s="16">
        <v>43901.041666666664</v>
      </c>
      <c r="W432" s="16">
        <v>43551.041666666664</v>
      </c>
      <c r="X432" t="s">
        <v>1322</v>
      </c>
      <c r="Z432">
        <v>2004</v>
      </c>
      <c r="AA432" t="b">
        <f>NOT(ISERROR(MATCH(H432,wgs_downloaded!$H$2:$H$518,0)))</f>
        <v>1</v>
      </c>
      <c r="AY432" s="1"/>
      <c r="AZ432" s="1"/>
    </row>
    <row r="433" spans="1:52" hidden="1" x14ac:dyDescent="0.3">
      <c r="A433" s="8" t="s">
        <v>1822</v>
      </c>
      <c r="B433" s="8" t="s">
        <v>27</v>
      </c>
      <c r="C433" s="8" t="s">
        <v>127</v>
      </c>
      <c r="D433" s="8" t="s">
        <v>28</v>
      </c>
      <c r="E433" s="8" t="s">
        <v>29</v>
      </c>
      <c r="F433" s="8" t="s">
        <v>152</v>
      </c>
      <c r="G433" s="8" t="s">
        <v>1823</v>
      </c>
      <c r="H433" s="8" t="s">
        <v>1824</v>
      </c>
      <c r="I433" s="8"/>
      <c r="J433" s="8" t="s">
        <v>1825</v>
      </c>
      <c r="K433" s="8" t="s">
        <v>1792</v>
      </c>
      <c r="L433" s="8">
        <v>3062460</v>
      </c>
      <c r="M433" s="8">
        <v>16</v>
      </c>
      <c r="N433" s="8">
        <v>3009</v>
      </c>
      <c r="O433" s="8" t="s">
        <v>133</v>
      </c>
      <c r="P433" s="8">
        <v>0</v>
      </c>
      <c r="Q433" s="8">
        <v>0</v>
      </c>
      <c r="R433" s="8">
        <v>0</v>
      </c>
      <c r="S433" s="8" t="s">
        <v>134</v>
      </c>
      <c r="T433" s="8" t="s">
        <v>127</v>
      </c>
      <c r="U433" s="8" t="s">
        <v>127</v>
      </c>
      <c r="V433" s="17">
        <v>43901.041666666664</v>
      </c>
      <c r="W433" s="17">
        <v>43551.041666666664</v>
      </c>
      <c r="X433" s="8" t="s">
        <v>1322</v>
      </c>
      <c r="Y433" s="8"/>
      <c r="Z433" s="8">
        <v>2004</v>
      </c>
      <c r="AA433" t="b">
        <f>NOT(ISERROR(MATCH(H433,wgs_downloaded!$H$2:$H$518,0)))</f>
        <v>1</v>
      </c>
      <c r="AY433" s="1"/>
      <c r="AZ433" s="1"/>
    </row>
    <row r="434" spans="1:52" hidden="1" x14ac:dyDescent="0.3">
      <c r="A434" t="s">
        <v>1798</v>
      </c>
      <c r="B434" t="s">
        <v>27</v>
      </c>
      <c r="C434" t="s">
        <v>127</v>
      </c>
      <c r="D434" t="s">
        <v>28</v>
      </c>
      <c r="E434" t="s">
        <v>29</v>
      </c>
      <c r="F434" t="s">
        <v>152</v>
      </c>
      <c r="G434" t="s">
        <v>1799</v>
      </c>
      <c r="H434" t="s">
        <v>1800</v>
      </c>
      <c r="J434" t="s">
        <v>1801</v>
      </c>
      <c r="K434" t="s">
        <v>1802</v>
      </c>
      <c r="L434">
        <v>3116550</v>
      </c>
      <c r="M434">
        <v>28</v>
      </c>
      <c r="N434">
        <v>3108</v>
      </c>
      <c r="O434" t="s">
        <v>133</v>
      </c>
      <c r="P434">
        <v>0</v>
      </c>
      <c r="Q434">
        <v>0</v>
      </c>
      <c r="R434">
        <v>0</v>
      </c>
      <c r="S434" t="s">
        <v>134</v>
      </c>
      <c r="T434" t="s">
        <v>127</v>
      </c>
      <c r="U434" t="s">
        <v>127</v>
      </c>
      <c r="V434" s="16">
        <v>43901.041666666664</v>
      </c>
      <c r="W434" s="16">
        <v>43551.041666666664</v>
      </c>
      <c r="X434" t="s">
        <v>204</v>
      </c>
      <c r="Z434">
        <v>2005</v>
      </c>
      <c r="AA434" t="b">
        <f>NOT(ISERROR(MATCH(H434,wgs_downloaded!$H$2:$H$518,0)))</f>
        <v>1</v>
      </c>
      <c r="AY434" s="1"/>
      <c r="AZ434" s="1"/>
    </row>
    <row r="435" spans="1:52" hidden="1" x14ac:dyDescent="0.3">
      <c r="A435" t="s">
        <v>2282</v>
      </c>
      <c r="B435" t="s">
        <v>27</v>
      </c>
      <c r="C435" t="s">
        <v>127</v>
      </c>
      <c r="D435" t="s">
        <v>28</v>
      </c>
      <c r="E435" t="s">
        <v>29</v>
      </c>
      <c r="F435" t="s">
        <v>152</v>
      </c>
      <c r="G435" t="s">
        <v>2283</v>
      </c>
      <c r="H435" t="s">
        <v>2284</v>
      </c>
      <c r="J435" t="s">
        <v>2285</v>
      </c>
      <c r="K435" t="s">
        <v>2286</v>
      </c>
      <c r="L435">
        <v>3014626</v>
      </c>
      <c r="M435">
        <v>53</v>
      </c>
      <c r="N435">
        <v>3000</v>
      </c>
      <c r="O435" t="s">
        <v>133</v>
      </c>
      <c r="P435">
        <v>0</v>
      </c>
      <c r="Q435">
        <v>0</v>
      </c>
      <c r="R435">
        <v>0</v>
      </c>
      <c r="S435" t="s">
        <v>134</v>
      </c>
      <c r="T435" t="s">
        <v>127</v>
      </c>
      <c r="U435" t="s">
        <v>127</v>
      </c>
      <c r="V435" s="16">
        <v>43901.041666666664</v>
      </c>
      <c r="W435" s="16">
        <v>43551.041666666664</v>
      </c>
      <c r="X435" t="s">
        <v>135</v>
      </c>
      <c r="Y435" t="s">
        <v>146</v>
      </c>
      <c r="Z435">
        <v>2004</v>
      </c>
      <c r="AA435" t="b">
        <f>NOT(ISERROR(MATCH(H435,wgs_downloaded!$H$2:$H$518,0)))</f>
        <v>1</v>
      </c>
      <c r="AY435" s="1"/>
      <c r="AZ435" s="1"/>
    </row>
    <row r="436" spans="1:52" s="8" customFormat="1" hidden="1" x14ac:dyDescent="0.3">
      <c r="A436" t="s">
        <v>1803</v>
      </c>
      <c r="B436" t="s">
        <v>27</v>
      </c>
      <c r="C436" t="s">
        <v>127</v>
      </c>
      <c r="D436" t="s">
        <v>28</v>
      </c>
      <c r="E436" t="s">
        <v>29</v>
      </c>
      <c r="F436" t="s">
        <v>152</v>
      </c>
      <c r="G436" t="s">
        <v>1804</v>
      </c>
      <c r="H436" t="s">
        <v>1805</v>
      </c>
      <c r="I436"/>
      <c r="J436" t="s">
        <v>1806</v>
      </c>
      <c r="K436" t="s">
        <v>1773</v>
      </c>
      <c r="L436">
        <v>3093538</v>
      </c>
      <c r="M436">
        <v>56</v>
      </c>
      <c r="N436">
        <v>3105</v>
      </c>
      <c r="O436" t="s">
        <v>133</v>
      </c>
      <c r="P436">
        <v>0</v>
      </c>
      <c r="Q436">
        <v>0</v>
      </c>
      <c r="R436">
        <v>0</v>
      </c>
      <c r="S436" t="s">
        <v>134</v>
      </c>
      <c r="T436" t="s">
        <v>127</v>
      </c>
      <c r="U436" t="s">
        <v>127</v>
      </c>
      <c r="V436" s="16">
        <v>43901.041666666664</v>
      </c>
      <c r="W436" s="16">
        <v>43551.041666666664</v>
      </c>
      <c r="X436" t="s">
        <v>204</v>
      </c>
      <c r="Y436"/>
      <c r="Z436">
        <v>2005</v>
      </c>
      <c r="AA436" t="b">
        <f>NOT(ISERROR(MATCH(H436,wgs_downloaded!$H$2:$H$518,0)))</f>
        <v>1</v>
      </c>
      <c r="AY436" s="10"/>
      <c r="AZ436" s="10"/>
    </row>
    <row r="437" spans="1:52" s="8" customFormat="1" hidden="1" x14ac:dyDescent="0.3">
      <c r="A437" s="8" t="s">
        <v>1822</v>
      </c>
      <c r="B437" s="8" t="s">
        <v>27</v>
      </c>
      <c r="C437" s="8" t="s">
        <v>127</v>
      </c>
      <c r="D437" s="8" t="s">
        <v>28</v>
      </c>
      <c r="E437" s="8" t="s">
        <v>29</v>
      </c>
      <c r="F437" s="8" t="s">
        <v>152</v>
      </c>
      <c r="G437" s="8" t="s">
        <v>1823</v>
      </c>
      <c r="H437" s="8" t="s">
        <v>1826</v>
      </c>
      <c r="J437" s="8" t="s">
        <v>1825</v>
      </c>
      <c r="K437" s="8" t="s">
        <v>1792</v>
      </c>
      <c r="L437" s="8">
        <v>3062460</v>
      </c>
      <c r="M437" s="8">
        <v>16</v>
      </c>
      <c r="N437" s="8">
        <v>3009</v>
      </c>
      <c r="O437" s="8" t="s">
        <v>133</v>
      </c>
      <c r="P437" s="8">
        <v>0</v>
      </c>
      <c r="Q437" s="8">
        <v>0</v>
      </c>
      <c r="R437" s="8">
        <v>0</v>
      </c>
      <c r="S437" s="8" t="s">
        <v>134</v>
      </c>
      <c r="T437" s="8" t="s">
        <v>127</v>
      </c>
      <c r="U437" s="8" t="s">
        <v>127</v>
      </c>
      <c r="V437" s="17">
        <v>43901.041666666664</v>
      </c>
      <c r="W437" s="17">
        <v>43551.041666666664</v>
      </c>
      <c r="X437" s="8" t="s">
        <v>1322</v>
      </c>
      <c r="Z437" s="8">
        <v>2004</v>
      </c>
      <c r="AA437" t="b">
        <f>NOT(ISERROR(MATCH(H437,wgs_downloaded!$H$2:$H$518,0)))</f>
        <v>0</v>
      </c>
      <c r="AY437" s="10"/>
      <c r="AZ437" s="10"/>
    </row>
    <row r="438" spans="1:52" hidden="1" x14ac:dyDescent="0.3">
      <c r="A438" t="s">
        <v>2528</v>
      </c>
      <c r="B438" t="s">
        <v>27</v>
      </c>
      <c r="C438" t="s">
        <v>127</v>
      </c>
      <c r="D438" t="s">
        <v>28</v>
      </c>
      <c r="E438" t="s">
        <v>29</v>
      </c>
      <c r="F438" t="s">
        <v>152</v>
      </c>
      <c r="G438" t="s">
        <v>2529</v>
      </c>
      <c r="H438" t="s">
        <v>2530</v>
      </c>
      <c r="J438" t="s">
        <v>2531</v>
      </c>
      <c r="K438" t="s">
        <v>1841</v>
      </c>
      <c r="L438">
        <v>3034985</v>
      </c>
      <c r="M438">
        <v>34</v>
      </c>
      <c r="N438">
        <v>3029</v>
      </c>
      <c r="O438" t="s">
        <v>133</v>
      </c>
      <c r="P438">
        <v>0</v>
      </c>
      <c r="Q438">
        <v>0</v>
      </c>
      <c r="R438">
        <v>0</v>
      </c>
      <c r="S438" t="s">
        <v>134</v>
      </c>
      <c r="T438" t="s">
        <v>127</v>
      </c>
      <c r="U438" t="s">
        <v>127</v>
      </c>
      <c r="V438" s="16">
        <v>43901.041666666664</v>
      </c>
      <c r="W438" s="16">
        <v>43550.041666666664</v>
      </c>
      <c r="X438" t="s">
        <v>1816</v>
      </c>
      <c r="Z438">
        <v>2002</v>
      </c>
      <c r="AA438" t="b">
        <f>NOT(ISERROR(MATCH(H438,wgs_downloaded!$H$2:$H$518,0)))</f>
        <v>1</v>
      </c>
      <c r="AY438" s="1"/>
      <c r="AZ438" s="1"/>
    </row>
    <row r="439" spans="1:52" hidden="1" x14ac:dyDescent="0.3">
      <c r="A439" t="s">
        <v>1817</v>
      </c>
      <c r="B439" t="s">
        <v>27</v>
      </c>
      <c r="C439" t="s">
        <v>127</v>
      </c>
      <c r="D439" t="s">
        <v>28</v>
      </c>
      <c r="E439" t="s">
        <v>29</v>
      </c>
      <c r="F439" t="s">
        <v>152</v>
      </c>
      <c r="G439" t="s">
        <v>1818</v>
      </c>
      <c r="H439" t="s">
        <v>1819</v>
      </c>
      <c r="J439" t="s">
        <v>1820</v>
      </c>
      <c r="K439" t="s">
        <v>1821</v>
      </c>
      <c r="L439">
        <v>2990287</v>
      </c>
      <c r="M439">
        <v>42</v>
      </c>
      <c r="N439">
        <v>2941</v>
      </c>
      <c r="O439" t="s">
        <v>133</v>
      </c>
      <c r="P439">
        <v>0</v>
      </c>
      <c r="Q439">
        <v>0</v>
      </c>
      <c r="R439">
        <v>0</v>
      </c>
      <c r="S439" t="s">
        <v>134</v>
      </c>
      <c r="T439" t="s">
        <v>127</v>
      </c>
      <c r="U439" t="s">
        <v>127</v>
      </c>
      <c r="V439" s="16">
        <v>43901.041666666664</v>
      </c>
      <c r="W439" s="16">
        <v>43551.041666666664</v>
      </c>
      <c r="X439" t="s">
        <v>305</v>
      </c>
      <c r="Z439">
        <v>2004</v>
      </c>
      <c r="AA439" t="b">
        <f>NOT(ISERROR(MATCH(H439,wgs_downloaded!$H$2:$H$518,0)))</f>
        <v>1</v>
      </c>
      <c r="AY439" s="1"/>
      <c r="AZ439" s="1"/>
    </row>
    <row r="440" spans="1:52" hidden="1" x14ac:dyDescent="0.3">
      <c r="A440" s="8" t="s">
        <v>1827</v>
      </c>
      <c r="B440" s="8" t="s">
        <v>27</v>
      </c>
      <c r="C440" s="8" t="s">
        <v>127</v>
      </c>
      <c r="D440" s="8" t="s">
        <v>28</v>
      </c>
      <c r="E440" s="8" t="s">
        <v>29</v>
      </c>
      <c r="F440" s="8" t="s">
        <v>152</v>
      </c>
      <c r="G440" s="8" t="s">
        <v>1828</v>
      </c>
      <c r="H440" s="8" t="s">
        <v>1831</v>
      </c>
      <c r="I440" s="8"/>
      <c r="J440" s="8" t="s">
        <v>1830</v>
      </c>
      <c r="K440" s="8" t="s">
        <v>1792</v>
      </c>
      <c r="L440" s="8">
        <v>3057234</v>
      </c>
      <c r="M440" s="8">
        <v>37</v>
      </c>
      <c r="N440" s="8">
        <v>3019</v>
      </c>
      <c r="O440" s="8" t="s">
        <v>133</v>
      </c>
      <c r="P440" s="8">
        <v>0</v>
      </c>
      <c r="Q440" s="8">
        <v>0</v>
      </c>
      <c r="R440" s="8">
        <v>0</v>
      </c>
      <c r="S440" s="8" t="s">
        <v>134</v>
      </c>
      <c r="T440" s="8" t="s">
        <v>127</v>
      </c>
      <c r="U440" s="8" t="s">
        <v>127</v>
      </c>
      <c r="V440" s="17">
        <v>43901.041666666664</v>
      </c>
      <c r="W440" s="17">
        <v>43551.041666666664</v>
      </c>
      <c r="X440" s="8" t="s">
        <v>1322</v>
      </c>
      <c r="Y440" s="8"/>
      <c r="Z440" s="8">
        <v>2004</v>
      </c>
      <c r="AA440" t="b">
        <f>NOT(ISERROR(MATCH(H440,wgs_downloaded!$H$2:$H$518,0)))</f>
        <v>0</v>
      </c>
      <c r="AY440" s="1"/>
      <c r="AZ440" s="1"/>
    </row>
    <row r="441" spans="1:52" hidden="1" x14ac:dyDescent="0.3">
      <c r="A441" t="s">
        <v>2532</v>
      </c>
      <c r="B441" t="s">
        <v>27</v>
      </c>
      <c r="C441" t="s">
        <v>127</v>
      </c>
      <c r="D441" t="s">
        <v>28</v>
      </c>
      <c r="E441" t="s">
        <v>29</v>
      </c>
      <c r="F441" t="s">
        <v>152</v>
      </c>
      <c r="G441" t="s">
        <v>2533</v>
      </c>
      <c r="H441" t="s">
        <v>2534</v>
      </c>
      <c r="J441" t="s">
        <v>2535</v>
      </c>
      <c r="K441" t="s">
        <v>2536</v>
      </c>
      <c r="L441">
        <v>3056840</v>
      </c>
      <c r="M441">
        <v>39</v>
      </c>
      <c r="N441">
        <v>3051</v>
      </c>
      <c r="O441" t="s">
        <v>133</v>
      </c>
      <c r="P441">
        <v>0</v>
      </c>
      <c r="Q441">
        <v>0</v>
      </c>
      <c r="R441">
        <v>0</v>
      </c>
      <c r="S441" t="s">
        <v>134</v>
      </c>
      <c r="T441" t="s">
        <v>127</v>
      </c>
      <c r="U441" t="s">
        <v>127</v>
      </c>
      <c r="V441" s="16">
        <v>43901.041666666664</v>
      </c>
      <c r="W441" s="16">
        <v>43550.041666666664</v>
      </c>
      <c r="X441" t="s">
        <v>204</v>
      </c>
      <c r="Z441">
        <v>2006</v>
      </c>
      <c r="AA441" t="b">
        <f>NOT(ISERROR(MATCH(H441,wgs_downloaded!$H$2:$H$518,0)))</f>
        <v>1</v>
      </c>
      <c r="AY441" s="1"/>
      <c r="AZ441" s="1"/>
    </row>
    <row r="442" spans="1:52" hidden="1" x14ac:dyDescent="0.3">
      <c r="A442" t="s">
        <v>1811</v>
      </c>
      <c r="B442" t="s">
        <v>27</v>
      </c>
      <c r="C442" t="s">
        <v>127</v>
      </c>
      <c r="D442" t="s">
        <v>28</v>
      </c>
      <c r="E442" t="s">
        <v>29</v>
      </c>
      <c r="F442" t="s">
        <v>152</v>
      </c>
      <c r="G442" t="s">
        <v>1812</v>
      </c>
      <c r="H442" t="s">
        <v>1813</v>
      </c>
      <c r="J442" t="s">
        <v>1814</v>
      </c>
      <c r="K442" t="s">
        <v>1815</v>
      </c>
      <c r="L442">
        <v>3040091</v>
      </c>
      <c r="M442">
        <v>57</v>
      </c>
      <c r="N442">
        <v>3044</v>
      </c>
      <c r="O442" t="s">
        <v>133</v>
      </c>
      <c r="P442">
        <v>0</v>
      </c>
      <c r="Q442">
        <v>0</v>
      </c>
      <c r="R442">
        <v>0</v>
      </c>
      <c r="S442" t="s">
        <v>134</v>
      </c>
      <c r="T442" t="s">
        <v>127</v>
      </c>
      <c r="U442" t="s">
        <v>127</v>
      </c>
      <c r="V442" s="16">
        <v>43901.041666666664</v>
      </c>
      <c r="W442" s="16">
        <v>43551.041666666664</v>
      </c>
      <c r="X442" t="s">
        <v>1816</v>
      </c>
      <c r="Z442">
        <v>2002</v>
      </c>
      <c r="AA442" t="b">
        <f>NOT(ISERROR(MATCH(H442,wgs_downloaded!$H$2:$H$518,0)))</f>
        <v>1</v>
      </c>
      <c r="AY442" s="1"/>
      <c r="AZ442" s="1"/>
    </row>
    <row r="443" spans="1:52" hidden="1" x14ac:dyDescent="0.3">
      <c r="A443" t="s">
        <v>1837</v>
      </c>
      <c r="B443" t="s">
        <v>27</v>
      </c>
      <c r="C443" t="s">
        <v>127</v>
      </c>
      <c r="D443" t="s">
        <v>28</v>
      </c>
      <c r="E443" t="s">
        <v>29</v>
      </c>
      <c r="F443" t="s">
        <v>152</v>
      </c>
      <c r="G443" t="s">
        <v>1838</v>
      </c>
      <c r="H443" t="s">
        <v>1839</v>
      </c>
      <c r="J443" t="s">
        <v>1840</v>
      </c>
      <c r="K443" t="s">
        <v>1841</v>
      </c>
      <c r="L443">
        <v>3041510</v>
      </c>
      <c r="M443">
        <v>22</v>
      </c>
      <c r="N443">
        <v>3042</v>
      </c>
      <c r="O443" t="s">
        <v>133</v>
      </c>
      <c r="P443">
        <v>0</v>
      </c>
      <c r="Q443">
        <v>0</v>
      </c>
      <c r="R443">
        <v>0</v>
      </c>
      <c r="S443" t="s">
        <v>134</v>
      </c>
      <c r="T443" t="s">
        <v>127</v>
      </c>
      <c r="U443" t="s">
        <v>127</v>
      </c>
      <c r="V443" s="16">
        <v>43901.041666666664</v>
      </c>
      <c r="W443" s="16">
        <v>43551.041666666664</v>
      </c>
      <c r="X443" t="s">
        <v>1816</v>
      </c>
      <c r="Z443">
        <v>2002</v>
      </c>
      <c r="AA443" t="b">
        <f>NOT(ISERROR(MATCH(H443,wgs_downloaded!$H$2:$H$518,0)))</f>
        <v>1</v>
      </c>
      <c r="AY443" s="1"/>
      <c r="AZ443" s="1"/>
    </row>
    <row r="444" spans="1:52" hidden="1" x14ac:dyDescent="0.3">
      <c r="A444" t="s">
        <v>1832</v>
      </c>
      <c r="B444" t="s">
        <v>27</v>
      </c>
      <c r="C444" t="s">
        <v>127</v>
      </c>
      <c r="D444" t="s">
        <v>28</v>
      </c>
      <c r="E444" t="s">
        <v>29</v>
      </c>
      <c r="F444" t="s">
        <v>152</v>
      </c>
      <c r="G444" t="s">
        <v>1833</v>
      </c>
      <c r="H444" t="s">
        <v>1834</v>
      </c>
      <c r="J444" t="s">
        <v>1835</v>
      </c>
      <c r="K444" t="s">
        <v>1836</v>
      </c>
      <c r="L444">
        <v>2983637</v>
      </c>
      <c r="M444">
        <v>104</v>
      </c>
      <c r="N444">
        <v>3006</v>
      </c>
      <c r="O444" t="s">
        <v>133</v>
      </c>
      <c r="P444">
        <v>0</v>
      </c>
      <c r="Q444">
        <v>0</v>
      </c>
      <c r="R444">
        <v>0</v>
      </c>
      <c r="S444" t="s">
        <v>134</v>
      </c>
      <c r="T444" t="s">
        <v>127</v>
      </c>
      <c r="U444" t="s">
        <v>127</v>
      </c>
      <c r="V444" s="16">
        <v>43901.041666666664</v>
      </c>
      <c r="W444" s="16">
        <v>43551.041666666664</v>
      </c>
      <c r="X444" t="s">
        <v>135</v>
      </c>
      <c r="Y444" t="s">
        <v>146</v>
      </c>
      <c r="Z444">
        <v>2018</v>
      </c>
      <c r="AA444" t="b">
        <f>NOT(ISERROR(MATCH(H444,wgs_downloaded!$H$2:$H$518,0)))</f>
        <v>1</v>
      </c>
      <c r="AY444" s="1"/>
      <c r="AZ444" s="1"/>
    </row>
    <row r="445" spans="1:52" hidden="1" x14ac:dyDescent="0.3">
      <c r="A445" t="s">
        <v>2571</v>
      </c>
      <c r="B445" t="s">
        <v>27</v>
      </c>
      <c r="C445" t="s">
        <v>127</v>
      </c>
      <c r="D445" t="s">
        <v>28</v>
      </c>
      <c r="E445" t="s">
        <v>29</v>
      </c>
      <c r="F445" t="s">
        <v>152</v>
      </c>
      <c r="G445" t="s">
        <v>2572</v>
      </c>
      <c r="H445" t="s">
        <v>2573</v>
      </c>
      <c r="J445" t="s">
        <v>2574</v>
      </c>
      <c r="K445" t="s">
        <v>2575</v>
      </c>
      <c r="L445">
        <v>3052194</v>
      </c>
      <c r="M445">
        <v>25</v>
      </c>
      <c r="N445">
        <v>3049</v>
      </c>
      <c r="O445" t="s">
        <v>133</v>
      </c>
      <c r="P445">
        <v>0</v>
      </c>
      <c r="Q445">
        <v>0</v>
      </c>
      <c r="R445">
        <v>0</v>
      </c>
      <c r="S445" t="s">
        <v>134</v>
      </c>
      <c r="T445" t="s">
        <v>127</v>
      </c>
      <c r="U445" t="s">
        <v>127</v>
      </c>
      <c r="V445" s="16">
        <v>43899.041666666664</v>
      </c>
      <c r="W445" s="16">
        <v>43497.041666666664</v>
      </c>
      <c r="X445" t="s">
        <v>1816</v>
      </c>
      <c r="Z445">
        <v>2002</v>
      </c>
      <c r="AA445" t="b">
        <f>NOT(ISERROR(MATCH(H445,wgs_downloaded!$H$2:$H$518,0)))</f>
        <v>1</v>
      </c>
      <c r="AY445" s="1"/>
      <c r="AZ445" s="1"/>
    </row>
    <row r="446" spans="1:52" hidden="1" x14ac:dyDescent="0.3">
      <c r="A446" t="s">
        <v>1842</v>
      </c>
      <c r="B446" t="s">
        <v>27</v>
      </c>
      <c r="C446" t="s">
        <v>127</v>
      </c>
      <c r="D446" t="s">
        <v>28</v>
      </c>
      <c r="E446" t="s">
        <v>29</v>
      </c>
      <c r="F446" t="s">
        <v>152</v>
      </c>
      <c r="G446" t="s">
        <v>1843</v>
      </c>
      <c r="H446" t="s">
        <v>1844</v>
      </c>
      <c r="J446" t="s">
        <v>1845</v>
      </c>
      <c r="K446" t="s">
        <v>1846</v>
      </c>
      <c r="L446">
        <v>3187745</v>
      </c>
      <c r="M446">
        <v>64</v>
      </c>
      <c r="N446">
        <v>3248</v>
      </c>
      <c r="O446" t="s">
        <v>133</v>
      </c>
      <c r="P446">
        <v>0</v>
      </c>
      <c r="Q446">
        <v>0</v>
      </c>
      <c r="R446">
        <v>0</v>
      </c>
      <c r="S446" t="s">
        <v>134</v>
      </c>
      <c r="T446" t="s">
        <v>127</v>
      </c>
      <c r="U446" t="s">
        <v>127</v>
      </c>
      <c r="V446" s="16">
        <v>43901.041666666664</v>
      </c>
      <c r="W446" s="16">
        <v>43551.041666666664</v>
      </c>
      <c r="X446" t="s">
        <v>135</v>
      </c>
      <c r="Y446" t="s">
        <v>1847</v>
      </c>
      <c r="Z446">
        <v>2002</v>
      </c>
      <c r="AA446" t="b">
        <f>NOT(ISERROR(MATCH(H446,wgs_downloaded!$H$2:$H$518,0)))</f>
        <v>1</v>
      </c>
      <c r="AY446" s="1"/>
      <c r="AZ446" s="1"/>
    </row>
    <row r="447" spans="1:52" s="8" customFormat="1" hidden="1" x14ac:dyDescent="0.3">
      <c r="A447" t="s">
        <v>1848</v>
      </c>
      <c r="B447" t="s">
        <v>27</v>
      </c>
      <c r="C447" t="s">
        <v>127</v>
      </c>
      <c r="D447" t="s">
        <v>28</v>
      </c>
      <c r="E447" t="s">
        <v>29</v>
      </c>
      <c r="F447" t="s">
        <v>152</v>
      </c>
      <c r="G447" t="s">
        <v>1849</v>
      </c>
      <c r="H447" t="s">
        <v>1850</v>
      </c>
      <c r="I447"/>
      <c r="J447" t="s">
        <v>1851</v>
      </c>
      <c r="K447" t="s">
        <v>1836</v>
      </c>
      <c r="L447">
        <v>3081323</v>
      </c>
      <c r="M447">
        <v>56</v>
      </c>
      <c r="N447">
        <v>3083</v>
      </c>
      <c r="O447" t="s">
        <v>133</v>
      </c>
      <c r="P447">
        <v>0</v>
      </c>
      <c r="Q447">
        <v>0</v>
      </c>
      <c r="R447">
        <v>0</v>
      </c>
      <c r="S447" t="s">
        <v>134</v>
      </c>
      <c r="T447" t="s">
        <v>127</v>
      </c>
      <c r="U447" t="s">
        <v>127</v>
      </c>
      <c r="V447" s="16">
        <v>43901.041666666664</v>
      </c>
      <c r="W447" s="16">
        <v>43551.041666666664</v>
      </c>
      <c r="X447" t="s">
        <v>135</v>
      </c>
      <c r="Y447" t="s">
        <v>146</v>
      </c>
      <c r="Z447">
        <v>2018</v>
      </c>
      <c r="AA447" t="b">
        <f>NOT(ISERROR(MATCH(H447,wgs_downloaded!$H$2:$H$518,0)))</f>
        <v>1</v>
      </c>
      <c r="AY447" s="10"/>
      <c r="AZ447" s="10"/>
    </row>
    <row r="448" spans="1:52" s="8" customFormat="1" hidden="1" x14ac:dyDescent="0.3">
      <c r="A448" t="s">
        <v>2420</v>
      </c>
      <c r="B448" t="s">
        <v>27</v>
      </c>
      <c r="C448" t="s">
        <v>127</v>
      </c>
      <c r="D448" t="s">
        <v>28</v>
      </c>
      <c r="E448" t="s">
        <v>29</v>
      </c>
      <c r="F448" t="s">
        <v>152</v>
      </c>
      <c r="G448" t="s">
        <v>2421</v>
      </c>
      <c r="H448" t="s">
        <v>2422</v>
      </c>
      <c r="I448"/>
      <c r="J448" t="s">
        <v>2423</v>
      </c>
      <c r="K448" t="s">
        <v>1815</v>
      </c>
      <c r="L448">
        <v>3053834</v>
      </c>
      <c r="M448">
        <v>39</v>
      </c>
      <c r="N448">
        <v>3053</v>
      </c>
      <c r="O448" t="s">
        <v>133</v>
      </c>
      <c r="P448">
        <v>0</v>
      </c>
      <c r="Q448">
        <v>0</v>
      </c>
      <c r="R448">
        <v>0</v>
      </c>
      <c r="S448" t="s">
        <v>134</v>
      </c>
      <c r="T448" t="s">
        <v>127</v>
      </c>
      <c r="U448" t="s">
        <v>127</v>
      </c>
      <c r="V448" s="16">
        <v>43900.041666666664</v>
      </c>
      <c r="W448" s="16">
        <v>43550.041666666664</v>
      </c>
      <c r="X448" t="s">
        <v>1816</v>
      </c>
      <c r="Y448"/>
      <c r="Z448">
        <v>2002</v>
      </c>
      <c r="AA448" t="b">
        <f>NOT(ISERROR(MATCH(H448,wgs_downloaded!$H$2:$H$518,0)))</f>
        <v>1</v>
      </c>
      <c r="AY448" s="10"/>
      <c r="AZ448" s="10"/>
    </row>
    <row r="449" spans="1:55" hidden="1" x14ac:dyDescent="0.3">
      <c r="A449" t="s">
        <v>2537</v>
      </c>
      <c r="B449" t="s">
        <v>27</v>
      </c>
      <c r="C449" t="s">
        <v>127</v>
      </c>
      <c r="D449" t="s">
        <v>28</v>
      </c>
      <c r="E449" t="s">
        <v>29</v>
      </c>
      <c r="F449" t="s">
        <v>152</v>
      </c>
      <c r="G449" t="s">
        <v>2538</v>
      </c>
      <c r="H449" t="s">
        <v>2539</v>
      </c>
      <c r="J449" t="s">
        <v>2540</v>
      </c>
      <c r="K449" t="s">
        <v>2536</v>
      </c>
      <c r="L449">
        <v>3062184</v>
      </c>
      <c r="M449">
        <v>38</v>
      </c>
      <c r="N449">
        <v>3062</v>
      </c>
      <c r="O449" t="s">
        <v>133</v>
      </c>
      <c r="P449">
        <v>0</v>
      </c>
      <c r="Q449">
        <v>0</v>
      </c>
      <c r="R449">
        <v>0</v>
      </c>
      <c r="S449" t="s">
        <v>134</v>
      </c>
      <c r="T449" t="s">
        <v>127</v>
      </c>
      <c r="U449" t="s">
        <v>127</v>
      </c>
      <c r="V449" s="16">
        <v>43901.041666666664</v>
      </c>
      <c r="W449" s="16">
        <v>43550.041666666664</v>
      </c>
      <c r="X449" t="s">
        <v>204</v>
      </c>
      <c r="Z449">
        <v>2005</v>
      </c>
      <c r="AA449" t="b">
        <f>NOT(ISERROR(MATCH(H449,wgs_downloaded!$H$2:$H$518,0)))</f>
        <v>1</v>
      </c>
      <c r="AY449" s="1"/>
      <c r="AZ449" s="1"/>
    </row>
    <row r="450" spans="1:55" hidden="1" x14ac:dyDescent="0.3">
      <c r="A450" s="8" t="s">
        <v>2320</v>
      </c>
      <c r="B450" s="8" t="s">
        <v>27</v>
      </c>
      <c r="C450" s="8" t="s">
        <v>127</v>
      </c>
      <c r="D450" s="8" t="s">
        <v>28</v>
      </c>
      <c r="E450" s="8" t="s">
        <v>29</v>
      </c>
      <c r="F450" s="8" t="s">
        <v>128</v>
      </c>
      <c r="G450" s="8" t="s">
        <v>2321</v>
      </c>
      <c r="H450" s="8" t="s">
        <v>2322</v>
      </c>
      <c r="I450" s="8"/>
      <c r="J450" s="8" t="s">
        <v>2323</v>
      </c>
      <c r="K450" s="8" t="s">
        <v>2286</v>
      </c>
      <c r="L450" s="8">
        <v>3048176</v>
      </c>
      <c r="M450" s="8">
        <v>58</v>
      </c>
      <c r="N450" s="8">
        <v>3053</v>
      </c>
      <c r="O450" s="8" t="s">
        <v>133</v>
      </c>
      <c r="P450" s="8">
        <v>0</v>
      </c>
      <c r="Q450" s="8">
        <v>0</v>
      </c>
      <c r="R450" s="8">
        <v>0</v>
      </c>
      <c r="S450" s="8" t="s">
        <v>134</v>
      </c>
      <c r="T450" s="8" t="s">
        <v>127</v>
      </c>
      <c r="U450" s="8" t="s">
        <v>127</v>
      </c>
      <c r="V450" s="17">
        <v>43901.041666666664</v>
      </c>
      <c r="W450" s="17">
        <v>43551.041666666664</v>
      </c>
      <c r="X450" s="8" t="s">
        <v>135</v>
      </c>
      <c r="Y450" s="8" t="s">
        <v>146</v>
      </c>
      <c r="Z450" s="8">
        <v>2006</v>
      </c>
      <c r="AA450" t="b">
        <f>NOT(ISERROR(MATCH(H450,wgs_downloaded!$H$2:$H$518,0)))</f>
        <v>0</v>
      </c>
      <c r="AY450" s="1"/>
      <c r="AZ450" s="1"/>
    </row>
    <row r="451" spans="1:55" hidden="1" x14ac:dyDescent="0.3">
      <c r="A451" t="s">
        <v>1883</v>
      </c>
      <c r="B451" t="s">
        <v>27</v>
      </c>
      <c r="C451" t="s">
        <v>127</v>
      </c>
      <c r="D451" t="s">
        <v>28</v>
      </c>
      <c r="E451" t="s">
        <v>29</v>
      </c>
      <c r="F451" t="s">
        <v>152</v>
      </c>
      <c r="G451" t="s">
        <v>1884</v>
      </c>
      <c r="H451" t="s">
        <v>1885</v>
      </c>
      <c r="J451" t="s">
        <v>1886</v>
      </c>
      <c r="K451" t="s">
        <v>132</v>
      </c>
      <c r="L451">
        <v>2904110</v>
      </c>
      <c r="M451">
        <v>17</v>
      </c>
      <c r="N451">
        <v>2867</v>
      </c>
      <c r="O451" t="s">
        <v>133</v>
      </c>
      <c r="P451">
        <v>0</v>
      </c>
      <c r="Q451">
        <v>0</v>
      </c>
      <c r="R451">
        <v>0</v>
      </c>
      <c r="S451" t="s">
        <v>134</v>
      </c>
      <c r="T451" t="s">
        <v>127</v>
      </c>
      <c r="U451" t="s">
        <v>127</v>
      </c>
      <c r="V451" s="16">
        <v>43551.041666666664</v>
      </c>
      <c r="W451" s="16">
        <v>43551.041666666664</v>
      </c>
      <c r="X451" t="s">
        <v>135</v>
      </c>
      <c r="Y451" t="s">
        <v>136</v>
      </c>
      <c r="Z451">
        <v>2018</v>
      </c>
      <c r="AA451" t="b">
        <f>NOT(ISERROR(MATCH(H451,wgs_downloaded!$H$2:$H$518,0)))</f>
        <v>1</v>
      </c>
      <c r="AY451" s="1"/>
      <c r="AZ451" s="1"/>
    </row>
    <row r="452" spans="1:55" hidden="1" x14ac:dyDescent="0.3">
      <c r="A452" t="s">
        <v>1887</v>
      </c>
      <c r="B452" t="s">
        <v>27</v>
      </c>
      <c r="C452" t="s">
        <v>127</v>
      </c>
      <c r="D452" t="s">
        <v>28</v>
      </c>
      <c r="E452" t="s">
        <v>29</v>
      </c>
      <c r="F452" t="s">
        <v>152</v>
      </c>
      <c r="G452" t="s">
        <v>1888</v>
      </c>
      <c r="H452" t="s">
        <v>1889</v>
      </c>
      <c r="J452" t="s">
        <v>1890</v>
      </c>
      <c r="K452" t="s">
        <v>1443</v>
      </c>
      <c r="L452">
        <v>3058756</v>
      </c>
      <c r="M452">
        <v>15</v>
      </c>
      <c r="N452">
        <v>2994</v>
      </c>
      <c r="O452" t="s">
        <v>133</v>
      </c>
      <c r="P452">
        <v>0</v>
      </c>
      <c r="Q452">
        <v>0</v>
      </c>
      <c r="R452">
        <v>0</v>
      </c>
      <c r="S452" t="s">
        <v>134</v>
      </c>
      <c r="T452" t="s">
        <v>127</v>
      </c>
      <c r="U452" t="s">
        <v>127</v>
      </c>
      <c r="V452" s="16">
        <v>43901.041666666664</v>
      </c>
      <c r="W452" s="16">
        <v>43551.041666666664</v>
      </c>
      <c r="X452" t="s">
        <v>1444</v>
      </c>
      <c r="Z452">
        <v>2010</v>
      </c>
      <c r="AA452" t="b">
        <f>NOT(ISERROR(MATCH(H452,wgs_downloaded!$H$2:$H$518,0)))</f>
        <v>1</v>
      </c>
      <c r="AY452" s="1"/>
      <c r="AZ452" s="1"/>
    </row>
    <row r="453" spans="1:55" hidden="1" x14ac:dyDescent="0.3">
      <c r="A453" s="8" t="s">
        <v>1899</v>
      </c>
      <c r="B453" s="8" t="s">
        <v>27</v>
      </c>
      <c r="C453" s="8" t="s">
        <v>127</v>
      </c>
      <c r="D453" s="8" t="s">
        <v>28</v>
      </c>
      <c r="E453" s="8" t="s">
        <v>29</v>
      </c>
      <c r="F453" s="8" t="s">
        <v>152</v>
      </c>
      <c r="G453" s="8" t="s">
        <v>1900</v>
      </c>
      <c r="H453" s="8" t="s">
        <v>1904</v>
      </c>
      <c r="I453" s="8"/>
      <c r="J453" s="8" t="s">
        <v>1902</v>
      </c>
      <c r="K453" s="8" t="s">
        <v>1903</v>
      </c>
      <c r="L453" s="8">
        <v>3141498</v>
      </c>
      <c r="M453" s="8">
        <v>69</v>
      </c>
      <c r="N453" s="8">
        <v>3174</v>
      </c>
      <c r="O453" s="8" t="s">
        <v>133</v>
      </c>
      <c r="P453" s="8">
        <v>0</v>
      </c>
      <c r="Q453" s="8">
        <v>0</v>
      </c>
      <c r="R453" s="8">
        <v>0</v>
      </c>
      <c r="S453" s="8" t="s">
        <v>134</v>
      </c>
      <c r="T453" s="8" t="s">
        <v>127</v>
      </c>
      <c r="U453" s="8" t="s">
        <v>127</v>
      </c>
      <c r="V453" s="17">
        <v>43901.041666666664</v>
      </c>
      <c r="W453" s="17">
        <v>43551.041666666664</v>
      </c>
      <c r="X453" s="8" t="s">
        <v>204</v>
      </c>
      <c r="Y453" s="8"/>
      <c r="Z453" s="8">
        <v>2018</v>
      </c>
      <c r="AA453" t="b">
        <f>NOT(ISERROR(MATCH(H453,wgs_downloaded!$H$2:$H$518,0)))</f>
        <v>0</v>
      </c>
      <c r="AY453" s="1"/>
      <c r="AZ453" s="1"/>
      <c r="BC453" s="2"/>
    </row>
    <row r="454" spans="1:55" hidden="1" x14ac:dyDescent="0.3">
      <c r="A454" t="s">
        <v>1895</v>
      </c>
      <c r="B454" t="s">
        <v>27</v>
      </c>
      <c r="C454" t="s">
        <v>127</v>
      </c>
      <c r="D454" t="s">
        <v>28</v>
      </c>
      <c r="E454" t="s">
        <v>29</v>
      </c>
      <c r="F454" t="s">
        <v>152</v>
      </c>
      <c r="G454" t="s">
        <v>1896</v>
      </c>
      <c r="H454" t="s">
        <v>1897</v>
      </c>
      <c r="J454" t="s">
        <v>1898</v>
      </c>
      <c r="K454" t="s">
        <v>1443</v>
      </c>
      <c r="L454">
        <v>3052730</v>
      </c>
      <c r="M454">
        <v>18</v>
      </c>
      <c r="N454">
        <v>2982</v>
      </c>
      <c r="O454" t="s">
        <v>133</v>
      </c>
      <c r="P454">
        <v>0</v>
      </c>
      <c r="Q454">
        <v>0</v>
      </c>
      <c r="R454">
        <v>0</v>
      </c>
      <c r="S454" t="s">
        <v>134</v>
      </c>
      <c r="T454" t="s">
        <v>127</v>
      </c>
      <c r="U454" t="s">
        <v>127</v>
      </c>
      <c r="V454" s="16">
        <v>43901.041666666664</v>
      </c>
      <c r="W454" s="16">
        <v>43551.041666666664</v>
      </c>
      <c r="X454" t="s">
        <v>1444</v>
      </c>
      <c r="Z454">
        <v>2010</v>
      </c>
      <c r="AA454" t="b">
        <f>NOT(ISERROR(MATCH(H454,wgs_downloaded!$H$2:$H$518,0)))</f>
        <v>1</v>
      </c>
      <c r="AY454" s="1"/>
      <c r="AZ454" s="1"/>
    </row>
    <row r="455" spans="1:55" hidden="1" x14ac:dyDescent="0.3">
      <c r="A455" t="s">
        <v>1891</v>
      </c>
      <c r="B455" t="s">
        <v>27</v>
      </c>
      <c r="C455" t="s">
        <v>127</v>
      </c>
      <c r="D455" t="s">
        <v>28</v>
      </c>
      <c r="E455" t="s">
        <v>29</v>
      </c>
      <c r="F455" t="s">
        <v>152</v>
      </c>
      <c r="G455" t="s">
        <v>1892</v>
      </c>
      <c r="H455" t="s">
        <v>1893</v>
      </c>
      <c r="J455" t="s">
        <v>1894</v>
      </c>
      <c r="K455" t="s">
        <v>1443</v>
      </c>
      <c r="L455">
        <v>3059983</v>
      </c>
      <c r="M455">
        <v>18</v>
      </c>
      <c r="N455">
        <v>2991</v>
      </c>
      <c r="O455" t="s">
        <v>133</v>
      </c>
      <c r="P455">
        <v>0</v>
      </c>
      <c r="Q455">
        <v>0</v>
      </c>
      <c r="R455">
        <v>0</v>
      </c>
      <c r="S455" t="s">
        <v>134</v>
      </c>
      <c r="T455" t="s">
        <v>127</v>
      </c>
      <c r="U455" t="s">
        <v>127</v>
      </c>
      <c r="V455" s="16">
        <v>43901.041666666664</v>
      </c>
      <c r="W455" s="16">
        <v>43551.041666666664</v>
      </c>
      <c r="X455" t="s">
        <v>1444</v>
      </c>
      <c r="Z455">
        <v>2010</v>
      </c>
      <c r="AA455" t="b">
        <f>NOT(ISERROR(MATCH(H455,wgs_downloaded!$H$2:$H$518,0)))</f>
        <v>1</v>
      </c>
      <c r="AY455" s="1"/>
      <c r="AZ455" s="1"/>
    </row>
    <row r="456" spans="1:55" hidden="1" x14ac:dyDescent="0.3">
      <c r="A456" t="s">
        <v>1439</v>
      </c>
      <c r="B456" t="s">
        <v>27</v>
      </c>
      <c r="C456" t="s">
        <v>127</v>
      </c>
      <c r="D456" t="s">
        <v>28</v>
      </c>
      <c r="E456" t="s">
        <v>29</v>
      </c>
      <c r="F456" t="s">
        <v>152</v>
      </c>
      <c r="G456" t="s">
        <v>1440</v>
      </c>
      <c r="H456" t="s">
        <v>1441</v>
      </c>
      <c r="J456" t="s">
        <v>1442</v>
      </c>
      <c r="K456" t="s">
        <v>1443</v>
      </c>
      <c r="L456">
        <v>3077353</v>
      </c>
      <c r="M456">
        <v>15</v>
      </c>
      <c r="N456">
        <v>3016</v>
      </c>
      <c r="O456" t="s">
        <v>133</v>
      </c>
      <c r="P456">
        <v>0</v>
      </c>
      <c r="Q456">
        <v>0</v>
      </c>
      <c r="R456">
        <v>0</v>
      </c>
      <c r="S456" t="s">
        <v>134</v>
      </c>
      <c r="T456" t="s">
        <v>127</v>
      </c>
      <c r="U456" t="s">
        <v>127</v>
      </c>
      <c r="V456" s="16">
        <v>43901.041666666664</v>
      </c>
      <c r="W456" s="16">
        <v>43551.041666666664</v>
      </c>
      <c r="X456" t="s">
        <v>1444</v>
      </c>
      <c r="Z456">
        <v>2010</v>
      </c>
      <c r="AA456" t="b">
        <f>NOT(ISERROR(MATCH(H456,wgs_downloaded!$H$2:$H$518,0)))</f>
        <v>1</v>
      </c>
      <c r="AY456" s="1"/>
      <c r="AZ456" s="1"/>
    </row>
    <row r="457" spans="1:55" hidden="1" x14ac:dyDescent="0.3">
      <c r="A457" t="s">
        <v>1313</v>
      </c>
      <c r="B457" t="s">
        <v>27</v>
      </c>
      <c r="C457" t="s">
        <v>127</v>
      </c>
      <c r="D457" t="s">
        <v>28</v>
      </c>
      <c r="E457" t="s">
        <v>29</v>
      </c>
      <c r="F457" t="s">
        <v>152</v>
      </c>
      <c r="G457" t="s">
        <v>1314</v>
      </c>
      <c r="H457" t="s">
        <v>1315</v>
      </c>
      <c r="J457" t="s">
        <v>1316</v>
      </c>
      <c r="K457" t="s">
        <v>132</v>
      </c>
      <c r="L457">
        <v>3049709</v>
      </c>
      <c r="M457">
        <v>13</v>
      </c>
      <c r="N457">
        <v>3003</v>
      </c>
      <c r="O457" t="s">
        <v>133</v>
      </c>
      <c r="P457">
        <v>0</v>
      </c>
      <c r="Q457">
        <v>0</v>
      </c>
      <c r="R457">
        <v>0</v>
      </c>
      <c r="S457" t="s">
        <v>134</v>
      </c>
      <c r="T457" t="s">
        <v>127</v>
      </c>
      <c r="U457" t="s">
        <v>127</v>
      </c>
      <c r="V457" s="16">
        <v>43901.041666666664</v>
      </c>
      <c r="W457" s="16">
        <v>43556.083333333336</v>
      </c>
      <c r="X457" t="s">
        <v>135</v>
      </c>
      <c r="Y457" t="s">
        <v>1317</v>
      </c>
      <c r="Z457">
        <v>2010</v>
      </c>
      <c r="AA457" t="b">
        <f>NOT(ISERROR(MATCH(H457,wgs_downloaded!$H$2:$H$518,0)))</f>
        <v>1</v>
      </c>
      <c r="AY457" s="1"/>
      <c r="AZ457" s="1"/>
    </row>
    <row r="458" spans="1:55" hidden="1" x14ac:dyDescent="0.3">
      <c r="A458" t="s">
        <v>1318</v>
      </c>
      <c r="B458" t="s">
        <v>27</v>
      </c>
      <c r="C458" t="s">
        <v>127</v>
      </c>
      <c r="D458" t="s">
        <v>28</v>
      </c>
      <c r="E458" t="s">
        <v>29</v>
      </c>
      <c r="F458" t="s">
        <v>152</v>
      </c>
      <c r="G458" t="s">
        <v>1319</v>
      </c>
      <c r="H458" t="s">
        <v>1320</v>
      </c>
      <c r="J458" t="s">
        <v>1321</v>
      </c>
      <c r="K458" t="s">
        <v>796</v>
      </c>
      <c r="L458">
        <v>3248706</v>
      </c>
      <c r="M458">
        <v>18</v>
      </c>
      <c r="N458">
        <v>3230</v>
      </c>
      <c r="O458" t="s">
        <v>133</v>
      </c>
      <c r="P458">
        <v>0</v>
      </c>
      <c r="Q458">
        <v>0</v>
      </c>
      <c r="R458">
        <v>0</v>
      </c>
      <c r="S458" t="s">
        <v>134</v>
      </c>
      <c r="T458" t="s">
        <v>127</v>
      </c>
      <c r="U458" t="s">
        <v>127</v>
      </c>
      <c r="V458" s="16">
        <v>43901.041666666664</v>
      </c>
      <c r="W458" s="16">
        <v>43556.083333333336</v>
      </c>
      <c r="X458" t="s">
        <v>1322</v>
      </c>
      <c r="Z458">
        <v>2003</v>
      </c>
      <c r="AA458" t="b">
        <f>NOT(ISERROR(MATCH(H458,wgs_downloaded!$H$2:$H$518,0)))</f>
        <v>1</v>
      </c>
      <c r="AY458" s="1"/>
      <c r="AZ458" s="1"/>
    </row>
    <row r="459" spans="1:55" hidden="1" x14ac:dyDescent="0.3">
      <c r="A459" t="s">
        <v>1186</v>
      </c>
      <c r="B459" t="s">
        <v>27</v>
      </c>
      <c r="C459" t="s">
        <v>127</v>
      </c>
      <c r="D459" t="s">
        <v>28</v>
      </c>
      <c r="E459" t="s">
        <v>29</v>
      </c>
      <c r="F459" t="s">
        <v>152</v>
      </c>
      <c r="G459" t="s">
        <v>1187</v>
      </c>
      <c r="H459" t="s">
        <v>1188</v>
      </c>
      <c r="J459" t="s">
        <v>1189</v>
      </c>
      <c r="K459" t="s">
        <v>1190</v>
      </c>
      <c r="L459">
        <v>3075298</v>
      </c>
      <c r="M459">
        <v>55</v>
      </c>
      <c r="N459">
        <v>3059</v>
      </c>
      <c r="O459" t="s">
        <v>133</v>
      </c>
      <c r="P459">
        <v>0</v>
      </c>
      <c r="Q459">
        <v>0</v>
      </c>
      <c r="R459">
        <v>0</v>
      </c>
      <c r="S459" t="s">
        <v>134</v>
      </c>
      <c r="T459" t="s">
        <v>127</v>
      </c>
      <c r="U459" t="s">
        <v>127</v>
      </c>
      <c r="V459" s="16">
        <v>43901.041666666664</v>
      </c>
      <c r="W459" s="16">
        <v>43556.083333333336</v>
      </c>
      <c r="X459" t="s">
        <v>1191</v>
      </c>
      <c r="Z459">
        <v>2018</v>
      </c>
      <c r="AA459" t="b">
        <f>NOT(ISERROR(MATCH(H459,wgs_downloaded!$H$2:$H$518,0)))</f>
        <v>1</v>
      </c>
      <c r="AY459" s="1"/>
      <c r="AZ459" s="1"/>
    </row>
    <row r="460" spans="1:55" hidden="1" x14ac:dyDescent="0.3">
      <c r="A460" t="s">
        <v>1359</v>
      </c>
      <c r="B460" t="s">
        <v>27</v>
      </c>
      <c r="C460" t="s">
        <v>127</v>
      </c>
      <c r="D460" t="s">
        <v>28</v>
      </c>
      <c r="E460" t="s">
        <v>556</v>
      </c>
      <c r="F460" t="s">
        <v>152</v>
      </c>
      <c r="G460" t="s">
        <v>1360</v>
      </c>
      <c r="H460" t="s">
        <v>1361</v>
      </c>
      <c r="J460" t="s">
        <v>1362</v>
      </c>
      <c r="K460" t="s">
        <v>132</v>
      </c>
      <c r="L460">
        <v>3181770</v>
      </c>
      <c r="M460">
        <v>31</v>
      </c>
      <c r="N460">
        <v>3183</v>
      </c>
      <c r="O460" t="s">
        <v>133</v>
      </c>
      <c r="P460">
        <v>0</v>
      </c>
      <c r="Q460">
        <v>0</v>
      </c>
      <c r="R460">
        <v>0</v>
      </c>
      <c r="S460" t="s">
        <v>134</v>
      </c>
      <c r="T460" t="s">
        <v>127</v>
      </c>
      <c r="U460" t="s">
        <v>127</v>
      </c>
      <c r="V460" s="16">
        <v>43555.041666666664</v>
      </c>
      <c r="W460" s="16">
        <v>43555.041666666664</v>
      </c>
      <c r="X460" t="s">
        <v>467</v>
      </c>
      <c r="Z460">
        <v>2017</v>
      </c>
      <c r="AA460" t="b">
        <f>NOT(ISERROR(MATCH(H460,wgs_downloaded!$H$2:$H$518,0)))</f>
        <v>1</v>
      </c>
      <c r="AY460" s="1"/>
      <c r="AZ460" s="1"/>
    </row>
    <row r="461" spans="1:55" hidden="1" x14ac:dyDescent="0.3">
      <c r="A461" t="s">
        <v>1327</v>
      </c>
      <c r="B461" t="s">
        <v>27</v>
      </c>
      <c r="C461" t="s">
        <v>127</v>
      </c>
      <c r="D461" t="s">
        <v>28</v>
      </c>
      <c r="E461" t="s">
        <v>29</v>
      </c>
      <c r="F461" t="s">
        <v>152</v>
      </c>
      <c r="G461" t="s">
        <v>1328</v>
      </c>
      <c r="H461" t="s">
        <v>1329</v>
      </c>
      <c r="J461" t="s">
        <v>1330</v>
      </c>
      <c r="K461" t="s">
        <v>132</v>
      </c>
      <c r="L461">
        <v>2926414</v>
      </c>
      <c r="M461">
        <v>25</v>
      </c>
      <c r="N461">
        <v>2878</v>
      </c>
      <c r="O461" t="s">
        <v>133</v>
      </c>
      <c r="P461">
        <v>0</v>
      </c>
      <c r="Q461">
        <v>0</v>
      </c>
      <c r="R461">
        <v>0</v>
      </c>
      <c r="S461" t="s">
        <v>134</v>
      </c>
      <c r="T461" t="s">
        <v>127</v>
      </c>
      <c r="U461" t="s">
        <v>127</v>
      </c>
      <c r="V461" s="16">
        <v>43555.041666666664</v>
      </c>
      <c r="W461" s="16">
        <v>43555.041666666664</v>
      </c>
      <c r="X461" t="s">
        <v>467</v>
      </c>
      <c r="Z461">
        <v>2016</v>
      </c>
      <c r="AA461" t="b">
        <f>NOT(ISERROR(MATCH(H461,wgs_downloaded!$H$2:$H$518,0)))</f>
        <v>1</v>
      </c>
      <c r="AY461" s="1"/>
      <c r="AZ461" s="1"/>
    </row>
    <row r="462" spans="1:55" hidden="1" x14ac:dyDescent="0.3">
      <c r="A462" t="s">
        <v>463</v>
      </c>
      <c r="B462" t="s">
        <v>27</v>
      </c>
      <c r="C462" t="s">
        <v>127</v>
      </c>
      <c r="D462" t="s">
        <v>28</v>
      </c>
      <c r="E462" t="s">
        <v>29</v>
      </c>
      <c r="F462" t="s">
        <v>152</v>
      </c>
      <c r="G462" t="s">
        <v>464</v>
      </c>
      <c r="H462" t="s">
        <v>465</v>
      </c>
      <c r="J462" t="s">
        <v>466</v>
      </c>
      <c r="K462" t="s">
        <v>132</v>
      </c>
      <c r="L462">
        <v>2922057</v>
      </c>
      <c r="M462">
        <v>18</v>
      </c>
      <c r="N462">
        <v>2874</v>
      </c>
      <c r="O462" t="s">
        <v>133</v>
      </c>
      <c r="P462">
        <v>0</v>
      </c>
      <c r="Q462">
        <v>0</v>
      </c>
      <c r="R462">
        <v>0</v>
      </c>
      <c r="S462" t="s">
        <v>134</v>
      </c>
      <c r="T462" t="s">
        <v>127</v>
      </c>
      <c r="U462" t="s">
        <v>127</v>
      </c>
      <c r="V462" s="16">
        <v>43594.083333333336</v>
      </c>
      <c r="W462" s="16">
        <v>43594.083333333336</v>
      </c>
      <c r="X462" t="s">
        <v>467</v>
      </c>
      <c r="Z462">
        <v>2016</v>
      </c>
      <c r="AA462" t="b">
        <f>NOT(ISERROR(MATCH(H462,wgs_downloaded!$H$2:$H$518,0)))</f>
        <v>1</v>
      </c>
      <c r="AY462" s="1"/>
      <c r="AZ462" s="1"/>
    </row>
    <row r="463" spans="1:55" hidden="1" x14ac:dyDescent="0.3">
      <c r="A463" t="s">
        <v>1192</v>
      </c>
      <c r="B463" t="s">
        <v>27</v>
      </c>
      <c r="C463" t="s">
        <v>127</v>
      </c>
      <c r="D463" t="s">
        <v>28</v>
      </c>
      <c r="E463" t="s">
        <v>29</v>
      </c>
      <c r="F463" t="s">
        <v>152</v>
      </c>
      <c r="G463" t="s">
        <v>1193</v>
      </c>
      <c r="H463" t="s">
        <v>1194</v>
      </c>
      <c r="J463" t="s">
        <v>1195</v>
      </c>
      <c r="K463" t="s">
        <v>132</v>
      </c>
      <c r="L463">
        <v>2967431</v>
      </c>
      <c r="M463">
        <v>16</v>
      </c>
      <c r="N463">
        <v>2919</v>
      </c>
      <c r="O463" t="s">
        <v>133</v>
      </c>
      <c r="P463">
        <v>0</v>
      </c>
      <c r="Q463">
        <v>0</v>
      </c>
      <c r="R463">
        <v>0</v>
      </c>
      <c r="S463" t="s">
        <v>134</v>
      </c>
      <c r="T463" t="s">
        <v>127</v>
      </c>
      <c r="U463" t="s">
        <v>127</v>
      </c>
      <c r="V463" s="16">
        <v>43556.083333333336</v>
      </c>
      <c r="W463" s="16">
        <v>43556.083333333336</v>
      </c>
      <c r="X463" t="s">
        <v>467</v>
      </c>
      <c r="Z463">
        <v>2016</v>
      </c>
      <c r="AA463" t="b">
        <f>NOT(ISERROR(MATCH(H463,wgs_downloaded!$H$2:$H$518,0)))</f>
        <v>1</v>
      </c>
      <c r="AY463" s="1"/>
      <c r="AZ463" s="1"/>
    </row>
    <row r="464" spans="1:55" hidden="1" x14ac:dyDescent="0.3">
      <c r="A464" t="s">
        <v>1331</v>
      </c>
      <c r="B464" t="s">
        <v>27</v>
      </c>
      <c r="C464" t="s">
        <v>127</v>
      </c>
      <c r="D464" t="s">
        <v>28</v>
      </c>
      <c r="E464" t="s">
        <v>29</v>
      </c>
      <c r="F464" t="s">
        <v>152</v>
      </c>
      <c r="G464" t="s">
        <v>1332</v>
      </c>
      <c r="H464" t="s">
        <v>1333</v>
      </c>
      <c r="J464" t="s">
        <v>1334</v>
      </c>
      <c r="K464" t="s">
        <v>132</v>
      </c>
      <c r="L464">
        <v>2926500</v>
      </c>
      <c r="M464">
        <v>15</v>
      </c>
      <c r="N464">
        <v>2876</v>
      </c>
      <c r="O464" t="s">
        <v>133</v>
      </c>
      <c r="P464">
        <v>0</v>
      </c>
      <c r="Q464">
        <v>0</v>
      </c>
      <c r="R464">
        <v>0</v>
      </c>
      <c r="S464" t="s">
        <v>134</v>
      </c>
      <c r="T464" t="s">
        <v>127</v>
      </c>
      <c r="U464" t="s">
        <v>127</v>
      </c>
      <c r="V464" s="16">
        <v>43555.041666666664</v>
      </c>
      <c r="W464" s="16">
        <v>43555.041666666664</v>
      </c>
      <c r="X464" t="s">
        <v>467</v>
      </c>
      <c r="Z464">
        <v>2016</v>
      </c>
      <c r="AA464" t="b">
        <f>NOT(ISERROR(MATCH(H464,wgs_downloaded!$H$2:$H$518,0)))</f>
        <v>1</v>
      </c>
      <c r="AY464" s="1"/>
      <c r="AZ464" s="1"/>
      <c r="BC464" s="2"/>
    </row>
    <row r="465" spans="1:55" hidden="1" x14ac:dyDescent="0.3">
      <c r="A465" t="s">
        <v>1224</v>
      </c>
      <c r="B465" t="s">
        <v>27</v>
      </c>
      <c r="C465" t="s">
        <v>127</v>
      </c>
      <c r="D465" t="s">
        <v>28</v>
      </c>
      <c r="E465" t="s">
        <v>556</v>
      </c>
      <c r="F465" t="s">
        <v>152</v>
      </c>
      <c r="G465" t="s">
        <v>1225</v>
      </c>
      <c r="H465" t="s">
        <v>1226</v>
      </c>
      <c r="J465" t="s">
        <v>1227</v>
      </c>
      <c r="K465" t="s">
        <v>132</v>
      </c>
      <c r="L465">
        <v>3139773</v>
      </c>
      <c r="M465">
        <v>27</v>
      </c>
      <c r="N465">
        <v>3133</v>
      </c>
      <c r="O465" t="s">
        <v>133</v>
      </c>
      <c r="P465">
        <v>0</v>
      </c>
      <c r="Q465">
        <v>0</v>
      </c>
      <c r="R465">
        <v>0</v>
      </c>
      <c r="S465" t="s">
        <v>134</v>
      </c>
      <c r="T465" t="s">
        <v>127</v>
      </c>
      <c r="U465" t="s">
        <v>127</v>
      </c>
      <c r="V465" s="16">
        <v>43556.083333333336</v>
      </c>
      <c r="W465" s="16">
        <v>43556.083333333336</v>
      </c>
      <c r="X465" t="s">
        <v>467</v>
      </c>
      <c r="Z465">
        <v>2017</v>
      </c>
      <c r="AA465" t="b">
        <f>NOT(ISERROR(MATCH(H465,wgs_downloaded!$H$2:$H$518,0)))</f>
        <v>1</v>
      </c>
      <c r="AY465" s="1"/>
      <c r="AZ465" s="1"/>
      <c r="BC465" s="2"/>
    </row>
    <row r="466" spans="1:55" hidden="1" x14ac:dyDescent="0.3">
      <c r="A466" t="s">
        <v>1379</v>
      </c>
      <c r="B466" t="s">
        <v>27</v>
      </c>
      <c r="C466" t="s">
        <v>127</v>
      </c>
      <c r="D466" t="s">
        <v>28</v>
      </c>
      <c r="E466" t="s">
        <v>556</v>
      </c>
      <c r="F466" t="s">
        <v>152</v>
      </c>
      <c r="G466" t="s">
        <v>1380</v>
      </c>
      <c r="H466" t="s">
        <v>1381</v>
      </c>
      <c r="J466" t="s">
        <v>1382</v>
      </c>
      <c r="K466" t="s">
        <v>132</v>
      </c>
      <c r="L466">
        <v>3136255</v>
      </c>
      <c r="M466">
        <v>32</v>
      </c>
      <c r="N466">
        <v>3131</v>
      </c>
      <c r="O466" t="s">
        <v>133</v>
      </c>
      <c r="P466">
        <v>0</v>
      </c>
      <c r="Q466">
        <v>0</v>
      </c>
      <c r="R466">
        <v>0</v>
      </c>
      <c r="S466" t="s">
        <v>134</v>
      </c>
      <c r="T466" t="s">
        <v>127</v>
      </c>
      <c r="U466" t="s">
        <v>127</v>
      </c>
      <c r="V466" s="16">
        <v>43555.041666666664</v>
      </c>
      <c r="W466" s="16">
        <v>43555.041666666664</v>
      </c>
      <c r="X466" t="s">
        <v>467</v>
      </c>
      <c r="Z466">
        <v>2017</v>
      </c>
      <c r="AA466" t="b">
        <f>NOT(ISERROR(MATCH(H466,wgs_downloaded!$H$2:$H$518,0)))</f>
        <v>1</v>
      </c>
      <c r="AY466" s="1"/>
      <c r="AZ466" s="1"/>
    </row>
    <row r="467" spans="1:55" hidden="1" x14ac:dyDescent="0.3">
      <c r="A467" t="s">
        <v>1236</v>
      </c>
      <c r="B467" t="s">
        <v>27</v>
      </c>
      <c r="C467" t="s">
        <v>127</v>
      </c>
      <c r="D467" t="s">
        <v>28</v>
      </c>
      <c r="E467" t="s">
        <v>556</v>
      </c>
      <c r="F467" t="s">
        <v>152</v>
      </c>
      <c r="G467" t="s">
        <v>1237</v>
      </c>
      <c r="H467" t="s">
        <v>1238</v>
      </c>
      <c r="J467" t="s">
        <v>1239</v>
      </c>
      <c r="K467" t="s">
        <v>132</v>
      </c>
      <c r="L467">
        <v>3121818</v>
      </c>
      <c r="M467">
        <v>29</v>
      </c>
      <c r="N467">
        <v>3116</v>
      </c>
      <c r="O467" t="s">
        <v>133</v>
      </c>
      <c r="P467">
        <v>0</v>
      </c>
      <c r="Q467">
        <v>0</v>
      </c>
      <c r="R467">
        <v>0</v>
      </c>
      <c r="S467" t="s">
        <v>134</v>
      </c>
      <c r="T467" t="s">
        <v>127</v>
      </c>
      <c r="U467" t="s">
        <v>127</v>
      </c>
      <c r="V467" s="16">
        <v>43556.083333333336</v>
      </c>
      <c r="W467" s="16">
        <v>43556.083333333336</v>
      </c>
      <c r="X467" t="s">
        <v>467</v>
      </c>
      <c r="Z467">
        <v>2017</v>
      </c>
      <c r="AA467" t="b">
        <f>NOT(ISERROR(MATCH(H467,wgs_downloaded!$H$2:$H$518,0)))</f>
        <v>1</v>
      </c>
      <c r="AY467" s="1"/>
      <c r="AZ467" s="1"/>
    </row>
    <row r="468" spans="1:55" hidden="1" x14ac:dyDescent="0.3">
      <c r="A468" t="s">
        <v>1371</v>
      </c>
      <c r="B468" t="s">
        <v>27</v>
      </c>
      <c r="C468" t="s">
        <v>127</v>
      </c>
      <c r="D468" t="s">
        <v>28</v>
      </c>
      <c r="E468" t="s">
        <v>556</v>
      </c>
      <c r="F468" t="s">
        <v>152</v>
      </c>
      <c r="G468" t="s">
        <v>1372</v>
      </c>
      <c r="H468" t="s">
        <v>1373</v>
      </c>
      <c r="J468" t="s">
        <v>1374</v>
      </c>
      <c r="K468" t="s">
        <v>132</v>
      </c>
      <c r="L468">
        <v>3123200</v>
      </c>
      <c r="M468">
        <v>32</v>
      </c>
      <c r="N468">
        <v>3114</v>
      </c>
      <c r="O468" t="s">
        <v>133</v>
      </c>
      <c r="P468">
        <v>0</v>
      </c>
      <c r="Q468">
        <v>0</v>
      </c>
      <c r="R468">
        <v>0</v>
      </c>
      <c r="S468" t="s">
        <v>134</v>
      </c>
      <c r="T468" t="s">
        <v>127</v>
      </c>
      <c r="U468" t="s">
        <v>127</v>
      </c>
      <c r="V468" s="16">
        <v>43555.041666666664</v>
      </c>
      <c r="W468" s="16">
        <v>43555.041666666664</v>
      </c>
      <c r="X468" t="s">
        <v>467</v>
      </c>
      <c r="Z468">
        <v>2017</v>
      </c>
      <c r="AA468" t="b">
        <f>NOT(ISERROR(MATCH(H468,wgs_downloaded!$H$2:$H$518,0)))</f>
        <v>1</v>
      </c>
      <c r="AY468" s="1"/>
      <c r="AZ468" s="1"/>
    </row>
    <row r="469" spans="1:55" hidden="1" x14ac:dyDescent="0.3">
      <c r="A469" t="s">
        <v>1244</v>
      </c>
      <c r="B469" t="s">
        <v>27</v>
      </c>
      <c r="C469" t="s">
        <v>127</v>
      </c>
      <c r="D469" t="s">
        <v>28</v>
      </c>
      <c r="E469" t="s">
        <v>556</v>
      </c>
      <c r="F469" t="s">
        <v>152</v>
      </c>
      <c r="G469" t="s">
        <v>1245</v>
      </c>
      <c r="H469" t="s">
        <v>1246</v>
      </c>
      <c r="J469" t="s">
        <v>1247</v>
      </c>
      <c r="K469" t="s">
        <v>132</v>
      </c>
      <c r="L469">
        <v>3165262</v>
      </c>
      <c r="M469">
        <v>33</v>
      </c>
      <c r="N469">
        <v>3167</v>
      </c>
      <c r="O469" t="s">
        <v>133</v>
      </c>
      <c r="P469">
        <v>0</v>
      </c>
      <c r="Q469">
        <v>0</v>
      </c>
      <c r="R469">
        <v>0</v>
      </c>
      <c r="S469" t="s">
        <v>134</v>
      </c>
      <c r="T469" t="s">
        <v>127</v>
      </c>
      <c r="U469" t="s">
        <v>127</v>
      </c>
      <c r="V469" s="16">
        <v>43556.083333333336</v>
      </c>
      <c r="W469" s="16">
        <v>43556.083333333336</v>
      </c>
      <c r="X469" t="s">
        <v>467</v>
      </c>
      <c r="Z469">
        <v>2017</v>
      </c>
      <c r="AA469" t="b">
        <f>NOT(ISERROR(MATCH(H469,wgs_downloaded!$H$2:$H$518,0)))</f>
        <v>1</v>
      </c>
      <c r="AY469" s="1"/>
      <c r="AZ469" s="1"/>
    </row>
    <row r="470" spans="1:55" hidden="1" x14ac:dyDescent="0.3">
      <c r="A470" t="s">
        <v>1232</v>
      </c>
      <c r="B470" t="s">
        <v>27</v>
      </c>
      <c r="C470" t="s">
        <v>127</v>
      </c>
      <c r="D470" t="s">
        <v>28</v>
      </c>
      <c r="E470" t="s">
        <v>556</v>
      </c>
      <c r="F470" t="s">
        <v>152</v>
      </c>
      <c r="G470" t="s">
        <v>1233</v>
      </c>
      <c r="H470" t="s">
        <v>1234</v>
      </c>
      <c r="J470" t="s">
        <v>1235</v>
      </c>
      <c r="K470" t="s">
        <v>132</v>
      </c>
      <c r="L470">
        <v>3152880</v>
      </c>
      <c r="M470">
        <v>29</v>
      </c>
      <c r="N470">
        <v>3148</v>
      </c>
      <c r="O470" t="s">
        <v>133</v>
      </c>
      <c r="P470">
        <v>0</v>
      </c>
      <c r="Q470">
        <v>0</v>
      </c>
      <c r="R470">
        <v>0</v>
      </c>
      <c r="S470" t="s">
        <v>134</v>
      </c>
      <c r="T470" t="s">
        <v>127</v>
      </c>
      <c r="U470" t="s">
        <v>127</v>
      </c>
      <c r="V470" s="16">
        <v>43556.083333333336</v>
      </c>
      <c r="W470" s="16">
        <v>43556.083333333336</v>
      </c>
      <c r="X470" t="s">
        <v>467</v>
      </c>
      <c r="Z470">
        <v>2017</v>
      </c>
      <c r="AA470" t="b">
        <f>NOT(ISERROR(MATCH(H470,wgs_downloaded!$H$2:$H$518,0)))</f>
        <v>1</v>
      </c>
      <c r="AY470" s="1"/>
      <c r="AZ470" s="1"/>
    </row>
    <row r="471" spans="1:55" hidden="1" x14ac:dyDescent="0.3">
      <c r="A471" t="s">
        <v>1363</v>
      </c>
      <c r="B471" t="s">
        <v>27</v>
      </c>
      <c r="C471" t="s">
        <v>127</v>
      </c>
      <c r="D471" t="s">
        <v>28</v>
      </c>
      <c r="E471" t="s">
        <v>556</v>
      </c>
      <c r="F471" t="s">
        <v>152</v>
      </c>
      <c r="G471" t="s">
        <v>1364</v>
      </c>
      <c r="H471" t="s">
        <v>1365</v>
      </c>
      <c r="J471" t="s">
        <v>1366</v>
      </c>
      <c r="K471" t="s">
        <v>132</v>
      </c>
      <c r="L471">
        <v>3116513</v>
      </c>
      <c r="M471">
        <v>33</v>
      </c>
      <c r="N471">
        <v>3111</v>
      </c>
      <c r="O471" t="s">
        <v>133</v>
      </c>
      <c r="P471">
        <v>0</v>
      </c>
      <c r="Q471">
        <v>0</v>
      </c>
      <c r="R471">
        <v>0</v>
      </c>
      <c r="S471" t="s">
        <v>134</v>
      </c>
      <c r="T471" t="s">
        <v>127</v>
      </c>
      <c r="U471" t="s">
        <v>127</v>
      </c>
      <c r="V471" s="16">
        <v>43555.041666666664</v>
      </c>
      <c r="W471" s="16">
        <v>43555.041666666664</v>
      </c>
      <c r="X471" t="s">
        <v>467</v>
      </c>
      <c r="Z471">
        <v>2017</v>
      </c>
      <c r="AA471" t="b">
        <f>NOT(ISERROR(MATCH(H471,wgs_downloaded!$H$2:$H$518,0)))</f>
        <v>1</v>
      </c>
      <c r="AY471" s="1"/>
      <c r="AZ471" s="1"/>
    </row>
    <row r="472" spans="1:55" hidden="1" x14ac:dyDescent="0.3">
      <c r="A472" t="s">
        <v>1228</v>
      </c>
      <c r="B472" t="s">
        <v>27</v>
      </c>
      <c r="C472" t="s">
        <v>127</v>
      </c>
      <c r="D472" t="s">
        <v>28</v>
      </c>
      <c r="E472" t="s">
        <v>556</v>
      </c>
      <c r="F472" t="s">
        <v>152</v>
      </c>
      <c r="G472" t="s">
        <v>1229</v>
      </c>
      <c r="H472" t="s">
        <v>1230</v>
      </c>
      <c r="J472" t="s">
        <v>1231</v>
      </c>
      <c r="K472" t="s">
        <v>132</v>
      </c>
      <c r="L472">
        <v>3153186</v>
      </c>
      <c r="M472">
        <v>24</v>
      </c>
      <c r="N472">
        <v>3144</v>
      </c>
      <c r="O472" t="s">
        <v>133</v>
      </c>
      <c r="P472">
        <v>0</v>
      </c>
      <c r="Q472">
        <v>0</v>
      </c>
      <c r="R472">
        <v>0</v>
      </c>
      <c r="S472" t="s">
        <v>134</v>
      </c>
      <c r="T472" t="s">
        <v>127</v>
      </c>
      <c r="U472" t="s">
        <v>127</v>
      </c>
      <c r="V472" s="16">
        <v>43556.083333333336</v>
      </c>
      <c r="W472" s="16">
        <v>43556.083333333336</v>
      </c>
      <c r="X472" t="s">
        <v>467</v>
      </c>
      <c r="Z472">
        <v>2017</v>
      </c>
      <c r="AA472" t="b">
        <f>NOT(ISERROR(MATCH(H472,wgs_downloaded!$H$2:$H$518,0)))</f>
        <v>1</v>
      </c>
      <c r="AY472" s="1"/>
      <c r="AZ472" s="1"/>
    </row>
    <row r="473" spans="1:55" hidden="1" x14ac:dyDescent="0.3">
      <c r="A473" t="s">
        <v>1383</v>
      </c>
      <c r="B473" t="s">
        <v>27</v>
      </c>
      <c r="C473" t="s">
        <v>127</v>
      </c>
      <c r="D473" t="s">
        <v>28</v>
      </c>
      <c r="E473" t="s">
        <v>556</v>
      </c>
      <c r="F473" t="s">
        <v>152</v>
      </c>
      <c r="G473" t="s">
        <v>1384</v>
      </c>
      <c r="H473" t="s">
        <v>1385</v>
      </c>
      <c r="J473" t="s">
        <v>1386</v>
      </c>
      <c r="K473" t="s">
        <v>132</v>
      </c>
      <c r="L473">
        <v>3122425</v>
      </c>
      <c r="M473">
        <v>38</v>
      </c>
      <c r="N473">
        <v>3115</v>
      </c>
      <c r="O473" t="s">
        <v>133</v>
      </c>
      <c r="P473">
        <v>0</v>
      </c>
      <c r="Q473">
        <v>0</v>
      </c>
      <c r="R473">
        <v>0</v>
      </c>
      <c r="S473" t="s">
        <v>134</v>
      </c>
      <c r="T473" t="s">
        <v>127</v>
      </c>
      <c r="U473" t="s">
        <v>127</v>
      </c>
      <c r="V473" s="16">
        <v>43555.041666666664</v>
      </c>
      <c r="W473" s="16">
        <v>43555.041666666664</v>
      </c>
      <c r="X473" t="s">
        <v>467</v>
      </c>
      <c r="Z473">
        <v>2017</v>
      </c>
      <c r="AA473" t="b">
        <f>NOT(ISERROR(MATCH(H473,wgs_downloaded!$H$2:$H$518,0)))</f>
        <v>1</v>
      </c>
      <c r="AY473" s="1"/>
      <c r="AZ473" s="1"/>
    </row>
    <row r="474" spans="1:55" hidden="1" x14ac:dyDescent="0.3">
      <c r="A474" t="s">
        <v>1240</v>
      </c>
      <c r="B474" t="s">
        <v>27</v>
      </c>
      <c r="C474" t="s">
        <v>127</v>
      </c>
      <c r="D474" t="s">
        <v>28</v>
      </c>
      <c r="E474" t="s">
        <v>556</v>
      </c>
      <c r="F474" t="s">
        <v>152</v>
      </c>
      <c r="G474" t="s">
        <v>1241</v>
      </c>
      <c r="H474" t="s">
        <v>1242</v>
      </c>
      <c r="J474" t="s">
        <v>1243</v>
      </c>
      <c r="K474" t="s">
        <v>132</v>
      </c>
      <c r="L474">
        <v>3035842</v>
      </c>
      <c r="M474">
        <v>25</v>
      </c>
      <c r="N474">
        <v>3026</v>
      </c>
      <c r="O474" t="s">
        <v>133</v>
      </c>
      <c r="P474">
        <v>0</v>
      </c>
      <c r="Q474">
        <v>0</v>
      </c>
      <c r="R474">
        <v>0</v>
      </c>
      <c r="S474" t="s">
        <v>134</v>
      </c>
      <c r="T474" t="s">
        <v>127</v>
      </c>
      <c r="U474" t="s">
        <v>127</v>
      </c>
      <c r="V474" s="16">
        <v>43556.083333333336</v>
      </c>
      <c r="W474" s="16">
        <v>43556.083333333336</v>
      </c>
      <c r="X474" t="s">
        <v>467</v>
      </c>
      <c r="Z474">
        <v>2016</v>
      </c>
      <c r="AA474" t="b">
        <f>NOT(ISERROR(MATCH(H474,wgs_downloaded!$H$2:$H$518,0)))</f>
        <v>1</v>
      </c>
      <c r="AY474" s="1"/>
      <c r="AZ474" s="1"/>
    </row>
    <row r="475" spans="1:55" hidden="1" x14ac:dyDescent="0.3">
      <c r="A475" t="s">
        <v>1367</v>
      </c>
      <c r="B475" t="s">
        <v>27</v>
      </c>
      <c r="C475" t="s">
        <v>127</v>
      </c>
      <c r="D475" t="s">
        <v>28</v>
      </c>
      <c r="E475" t="s">
        <v>556</v>
      </c>
      <c r="F475" t="s">
        <v>152</v>
      </c>
      <c r="G475" t="s">
        <v>1368</v>
      </c>
      <c r="H475" t="s">
        <v>1369</v>
      </c>
      <c r="J475" t="s">
        <v>1370</v>
      </c>
      <c r="K475" t="s">
        <v>132</v>
      </c>
      <c r="L475">
        <v>3132084</v>
      </c>
      <c r="M475">
        <v>31</v>
      </c>
      <c r="N475">
        <v>3129</v>
      </c>
      <c r="O475" t="s">
        <v>133</v>
      </c>
      <c r="P475">
        <v>0</v>
      </c>
      <c r="Q475">
        <v>0</v>
      </c>
      <c r="R475">
        <v>0</v>
      </c>
      <c r="S475" t="s">
        <v>134</v>
      </c>
      <c r="T475" t="s">
        <v>127</v>
      </c>
      <c r="U475" t="s">
        <v>127</v>
      </c>
      <c r="V475" s="16">
        <v>43555.041666666664</v>
      </c>
      <c r="W475" s="16">
        <v>43555.041666666664</v>
      </c>
      <c r="X475" t="s">
        <v>467</v>
      </c>
      <c r="Z475">
        <v>2017</v>
      </c>
      <c r="AA475" t="b">
        <f>NOT(ISERROR(MATCH(H475,wgs_downloaded!$H$2:$H$518,0)))</f>
        <v>1</v>
      </c>
      <c r="AY475" s="1"/>
      <c r="AZ475" s="1"/>
    </row>
    <row r="476" spans="1:55" hidden="1" x14ac:dyDescent="0.3">
      <c r="A476" t="s">
        <v>1375</v>
      </c>
      <c r="B476" t="s">
        <v>27</v>
      </c>
      <c r="C476" t="s">
        <v>127</v>
      </c>
      <c r="D476" t="s">
        <v>28</v>
      </c>
      <c r="E476" t="s">
        <v>556</v>
      </c>
      <c r="F476" t="s">
        <v>152</v>
      </c>
      <c r="G476" t="s">
        <v>1376</v>
      </c>
      <c r="H476" t="s">
        <v>1377</v>
      </c>
      <c r="J476" t="s">
        <v>1378</v>
      </c>
      <c r="K476" t="s">
        <v>132</v>
      </c>
      <c r="L476">
        <v>3037201</v>
      </c>
      <c r="M476">
        <v>31</v>
      </c>
      <c r="N476">
        <v>3026</v>
      </c>
      <c r="O476" t="s">
        <v>133</v>
      </c>
      <c r="P476">
        <v>0</v>
      </c>
      <c r="Q476">
        <v>0</v>
      </c>
      <c r="R476">
        <v>0</v>
      </c>
      <c r="S476" t="s">
        <v>134</v>
      </c>
      <c r="T476" t="s">
        <v>127</v>
      </c>
      <c r="U476" t="s">
        <v>127</v>
      </c>
      <c r="V476" s="16">
        <v>43555.041666666664</v>
      </c>
      <c r="W476" s="16">
        <v>43555.041666666664</v>
      </c>
      <c r="X476" t="s">
        <v>467</v>
      </c>
      <c r="Z476">
        <v>2016</v>
      </c>
      <c r="AA476" t="b">
        <f>NOT(ISERROR(MATCH(H476,wgs_downloaded!$H$2:$H$518,0)))</f>
        <v>1</v>
      </c>
      <c r="AY476" s="1"/>
      <c r="AZ476" s="1"/>
    </row>
    <row r="477" spans="1:55" hidden="1" x14ac:dyDescent="0.3">
      <c r="A477" t="s">
        <v>1248</v>
      </c>
      <c r="B477" t="s">
        <v>27</v>
      </c>
      <c r="C477" t="s">
        <v>127</v>
      </c>
      <c r="D477" t="s">
        <v>28</v>
      </c>
      <c r="E477" t="s">
        <v>556</v>
      </c>
      <c r="F477" t="s">
        <v>152</v>
      </c>
      <c r="G477" t="s">
        <v>1249</v>
      </c>
      <c r="H477" t="s">
        <v>1250</v>
      </c>
      <c r="J477" t="s">
        <v>1251</v>
      </c>
      <c r="K477" t="s">
        <v>132</v>
      </c>
      <c r="L477">
        <v>3094040</v>
      </c>
      <c r="M477">
        <v>28</v>
      </c>
      <c r="N477">
        <v>3080</v>
      </c>
      <c r="O477" t="s">
        <v>133</v>
      </c>
      <c r="P477">
        <v>0</v>
      </c>
      <c r="Q477">
        <v>0</v>
      </c>
      <c r="R477">
        <v>0</v>
      </c>
      <c r="S477" t="s">
        <v>134</v>
      </c>
      <c r="T477" t="s">
        <v>127</v>
      </c>
      <c r="U477" t="s">
        <v>127</v>
      </c>
      <c r="V477" s="16">
        <v>43556.083333333336</v>
      </c>
      <c r="W477" s="16">
        <v>43556.083333333336</v>
      </c>
      <c r="X477" t="s">
        <v>467</v>
      </c>
      <c r="Z477">
        <v>2017</v>
      </c>
      <c r="AA477" t="b">
        <f>NOT(ISERROR(MATCH(H477,wgs_downloaded!$H$2:$H$518,0)))</f>
        <v>1</v>
      </c>
      <c r="AY477" s="1"/>
      <c r="AZ477" s="1"/>
    </row>
    <row r="478" spans="1:55" hidden="1" x14ac:dyDescent="0.3">
      <c r="A478" t="s">
        <v>1252</v>
      </c>
      <c r="B478" t="s">
        <v>27</v>
      </c>
      <c r="C478" t="s">
        <v>127</v>
      </c>
      <c r="D478" t="s">
        <v>28</v>
      </c>
      <c r="E478" t="s">
        <v>556</v>
      </c>
      <c r="F478" t="s">
        <v>152</v>
      </c>
      <c r="G478" t="s">
        <v>1253</v>
      </c>
      <c r="H478" t="s">
        <v>1254</v>
      </c>
      <c r="J478" t="s">
        <v>1255</v>
      </c>
      <c r="K478" t="s">
        <v>132</v>
      </c>
      <c r="L478">
        <v>3113579</v>
      </c>
      <c r="M478">
        <v>30</v>
      </c>
      <c r="N478">
        <v>3104</v>
      </c>
      <c r="O478" t="s">
        <v>133</v>
      </c>
      <c r="P478">
        <v>0</v>
      </c>
      <c r="Q478">
        <v>0</v>
      </c>
      <c r="R478">
        <v>0</v>
      </c>
      <c r="S478" t="s">
        <v>134</v>
      </c>
      <c r="T478" t="s">
        <v>127</v>
      </c>
      <c r="U478" t="s">
        <v>127</v>
      </c>
      <c r="V478" s="16">
        <v>43556.083333333336</v>
      </c>
      <c r="W478" s="16">
        <v>43556.083333333336</v>
      </c>
      <c r="X478" t="s">
        <v>467</v>
      </c>
      <c r="Z478">
        <v>2016</v>
      </c>
      <c r="AA478" t="b">
        <f>NOT(ISERROR(MATCH(H478,wgs_downloaded!$H$2:$H$518,0)))</f>
        <v>1</v>
      </c>
      <c r="AY478" s="1"/>
      <c r="AZ478" s="1"/>
    </row>
    <row r="479" spans="1:55" hidden="1" x14ac:dyDescent="0.3">
      <c r="A479" t="s">
        <v>1387</v>
      </c>
      <c r="B479" t="s">
        <v>27</v>
      </c>
      <c r="C479" t="s">
        <v>127</v>
      </c>
      <c r="D479" t="s">
        <v>28</v>
      </c>
      <c r="E479" t="s">
        <v>556</v>
      </c>
      <c r="F479" t="s">
        <v>152</v>
      </c>
      <c r="G479" t="s">
        <v>1388</v>
      </c>
      <c r="H479" t="s">
        <v>1389</v>
      </c>
      <c r="J479" t="s">
        <v>1390</v>
      </c>
      <c r="K479" t="s">
        <v>132</v>
      </c>
      <c r="L479">
        <v>3163082</v>
      </c>
      <c r="M479">
        <v>74</v>
      </c>
      <c r="N479">
        <v>3182</v>
      </c>
      <c r="O479" t="s">
        <v>133</v>
      </c>
      <c r="P479">
        <v>0</v>
      </c>
      <c r="Q479">
        <v>0</v>
      </c>
      <c r="R479">
        <v>0</v>
      </c>
      <c r="S479" t="s">
        <v>134</v>
      </c>
      <c r="T479" t="s">
        <v>127</v>
      </c>
      <c r="U479" t="s">
        <v>127</v>
      </c>
      <c r="V479" s="16">
        <v>43555.041666666664</v>
      </c>
      <c r="W479" s="16">
        <v>43555.041666666664</v>
      </c>
      <c r="X479" t="s">
        <v>467</v>
      </c>
      <c r="Z479">
        <v>2016</v>
      </c>
      <c r="AA479" t="b">
        <f>NOT(ISERROR(MATCH(H479,wgs_downloaded!$H$2:$H$518,0)))</f>
        <v>1</v>
      </c>
      <c r="AY479" s="1"/>
      <c r="AZ479" s="1"/>
    </row>
    <row r="480" spans="1:55" hidden="1" x14ac:dyDescent="0.3">
      <c r="A480" t="s">
        <v>1256</v>
      </c>
      <c r="B480" t="s">
        <v>27</v>
      </c>
      <c r="C480" t="s">
        <v>127</v>
      </c>
      <c r="D480" t="s">
        <v>28</v>
      </c>
      <c r="E480" t="s">
        <v>556</v>
      </c>
      <c r="F480" t="s">
        <v>152</v>
      </c>
      <c r="G480" t="s">
        <v>1257</v>
      </c>
      <c r="H480" t="s">
        <v>1258</v>
      </c>
      <c r="J480" t="s">
        <v>1259</v>
      </c>
      <c r="K480" t="s">
        <v>132</v>
      </c>
      <c r="L480">
        <v>3109420</v>
      </c>
      <c r="M480">
        <v>31</v>
      </c>
      <c r="N480">
        <v>3100</v>
      </c>
      <c r="O480" t="s">
        <v>133</v>
      </c>
      <c r="P480">
        <v>0</v>
      </c>
      <c r="Q480">
        <v>0</v>
      </c>
      <c r="R480">
        <v>0</v>
      </c>
      <c r="S480" t="s">
        <v>134</v>
      </c>
      <c r="T480" t="s">
        <v>127</v>
      </c>
      <c r="U480" t="s">
        <v>127</v>
      </c>
      <c r="V480" s="16">
        <v>43556.083333333336</v>
      </c>
      <c r="W480" s="16">
        <v>43556.083333333336</v>
      </c>
      <c r="X480" t="s">
        <v>467</v>
      </c>
      <c r="Z480">
        <v>2016</v>
      </c>
      <c r="AA480" t="b">
        <f>NOT(ISERROR(MATCH(H480,wgs_downloaded!$H$2:$H$518,0)))</f>
        <v>1</v>
      </c>
      <c r="AY480" s="1"/>
      <c r="AZ480" s="1"/>
    </row>
    <row r="481" spans="1:52" hidden="1" x14ac:dyDescent="0.3">
      <c r="A481" t="s">
        <v>1260</v>
      </c>
      <c r="B481" t="s">
        <v>27</v>
      </c>
      <c r="C481" t="s">
        <v>127</v>
      </c>
      <c r="D481" t="s">
        <v>28</v>
      </c>
      <c r="E481" t="s">
        <v>556</v>
      </c>
      <c r="F481" t="s">
        <v>152</v>
      </c>
      <c r="G481" t="s">
        <v>1261</v>
      </c>
      <c r="H481" t="s">
        <v>1262</v>
      </c>
      <c r="J481" t="s">
        <v>1263</v>
      </c>
      <c r="K481" t="s">
        <v>132</v>
      </c>
      <c r="L481">
        <v>3121772</v>
      </c>
      <c r="M481">
        <v>49</v>
      </c>
      <c r="N481">
        <v>3121</v>
      </c>
      <c r="O481" t="s">
        <v>133</v>
      </c>
      <c r="P481">
        <v>0</v>
      </c>
      <c r="Q481">
        <v>0</v>
      </c>
      <c r="R481">
        <v>0</v>
      </c>
      <c r="S481" t="s">
        <v>134</v>
      </c>
      <c r="T481" t="s">
        <v>127</v>
      </c>
      <c r="U481" t="s">
        <v>127</v>
      </c>
      <c r="V481" s="16">
        <v>43556.083333333336</v>
      </c>
      <c r="W481" s="16">
        <v>43556.083333333336</v>
      </c>
      <c r="X481" t="s">
        <v>467</v>
      </c>
      <c r="Z481">
        <v>2016</v>
      </c>
      <c r="AA481" t="b">
        <f>NOT(ISERROR(MATCH(H481,wgs_downloaded!$H$2:$H$518,0)))</f>
        <v>1</v>
      </c>
      <c r="AY481" s="1"/>
      <c r="AZ481" s="1"/>
    </row>
    <row r="482" spans="1:52" hidden="1" x14ac:dyDescent="0.3">
      <c r="A482" t="s">
        <v>1272</v>
      </c>
      <c r="B482" t="s">
        <v>27</v>
      </c>
      <c r="C482" t="s">
        <v>127</v>
      </c>
      <c r="D482" t="s">
        <v>28</v>
      </c>
      <c r="E482" t="s">
        <v>556</v>
      </c>
      <c r="F482" t="s">
        <v>152</v>
      </c>
      <c r="G482" t="s">
        <v>1273</v>
      </c>
      <c r="H482" t="s">
        <v>1274</v>
      </c>
      <c r="J482" t="s">
        <v>1275</v>
      </c>
      <c r="K482" t="s">
        <v>132</v>
      </c>
      <c r="L482">
        <v>3115344</v>
      </c>
      <c r="M482">
        <v>33</v>
      </c>
      <c r="N482">
        <v>3107</v>
      </c>
      <c r="O482" t="s">
        <v>133</v>
      </c>
      <c r="P482">
        <v>0</v>
      </c>
      <c r="Q482">
        <v>0</v>
      </c>
      <c r="R482">
        <v>0</v>
      </c>
      <c r="S482" t="s">
        <v>134</v>
      </c>
      <c r="T482" t="s">
        <v>127</v>
      </c>
      <c r="U482" t="s">
        <v>127</v>
      </c>
      <c r="V482" s="16">
        <v>43556.083333333336</v>
      </c>
      <c r="W482" s="16">
        <v>43556.083333333336</v>
      </c>
      <c r="X482" t="s">
        <v>467</v>
      </c>
      <c r="Z482">
        <v>2016</v>
      </c>
      <c r="AA482" t="b">
        <f>NOT(ISERROR(MATCH(H482,wgs_downloaded!$H$2:$H$518,0)))</f>
        <v>1</v>
      </c>
      <c r="AY482" s="1"/>
      <c r="AZ482" s="1"/>
    </row>
    <row r="483" spans="1:52" hidden="1" x14ac:dyDescent="0.3">
      <c r="A483" t="s">
        <v>1391</v>
      </c>
      <c r="B483" t="s">
        <v>27</v>
      </c>
      <c r="C483" t="s">
        <v>127</v>
      </c>
      <c r="D483" t="s">
        <v>28</v>
      </c>
      <c r="E483" t="s">
        <v>556</v>
      </c>
      <c r="F483" t="s">
        <v>152</v>
      </c>
      <c r="G483" t="s">
        <v>1392</v>
      </c>
      <c r="H483" t="s">
        <v>1393</v>
      </c>
      <c r="J483" t="s">
        <v>1394</v>
      </c>
      <c r="K483" t="s">
        <v>132</v>
      </c>
      <c r="L483">
        <v>3108384</v>
      </c>
      <c r="M483">
        <v>72</v>
      </c>
      <c r="N483">
        <v>3114</v>
      </c>
      <c r="O483" t="s">
        <v>133</v>
      </c>
      <c r="P483">
        <v>0</v>
      </c>
      <c r="Q483">
        <v>0</v>
      </c>
      <c r="R483">
        <v>0</v>
      </c>
      <c r="S483" t="s">
        <v>134</v>
      </c>
      <c r="T483" t="s">
        <v>127</v>
      </c>
      <c r="U483" t="s">
        <v>127</v>
      </c>
      <c r="V483" s="16">
        <v>43555.041666666664</v>
      </c>
      <c r="W483" s="16">
        <v>43555.041666666664</v>
      </c>
      <c r="X483" t="s">
        <v>467</v>
      </c>
      <c r="Z483">
        <v>2016</v>
      </c>
      <c r="AA483" t="b">
        <f>NOT(ISERROR(MATCH(H483,wgs_downloaded!$H$2:$H$518,0)))</f>
        <v>1</v>
      </c>
      <c r="AY483" s="1"/>
      <c r="AZ483" s="1"/>
    </row>
    <row r="484" spans="1:52" hidden="1" x14ac:dyDescent="0.3">
      <c r="A484" t="s">
        <v>1399</v>
      </c>
      <c r="B484" t="s">
        <v>27</v>
      </c>
      <c r="C484" t="s">
        <v>127</v>
      </c>
      <c r="D484" t="s">
        <v>28</v>
      </c>
      <c r="E484" t="s">
        <v>556</v>
      </c>
      <c r="F484" t="s">
        <v>152</v>
      </c>
      <c r="G484" t="s">
        <v>1400</v>
      </c>
      <c r="H484" t="s">
        <v>1401</v>
      </c>
      <c r="J484" t="s">
        <v>1402</v>
      </c>
      <c r="K484" t="s">
        <v>132</v>
      </c>
      <c r="L484">
        <v>3066355</v>
      </c>
      <c r="M484">
        <v>32</v>
      </c>
      <c r="N484">
        <v>3052</v>
      </c>
      <c r="O484" t="s">
        <v>133</v>
      </c>
      <c r="P484">
        <v>0</v>
      </c>
      <c r="Q484">
        <v>0</v>
      </c>
      <c r="R484">
        <v>0</v>
      </c>
      <c r="S484" t="s">
        <v>134</v>
      </c>
      <c r="T484" t="s">
        <v>127</v>
      </c>
      <c r="U484" t="s">
        <v>127</v>
      </c>
      <c r="V484" s="16">
        <v>43555.041666666664</v>
      </c>
      <c r="W484" s="16">
        <v>43555.041666666664</v>
      </c>
      <c r="X484" t="s">
        <v>467</v>
      </c>
      <c r="Z484">
        <v>2017</v>
      </c>
      <c r="AA484" t="b">
        <f>NOT(ISERROR(MATCH(H484,wgs_downloaded!$H$2:$H$518,0)))</f>
        <v>1</v>
      </c>
      <c r="AY484" s="1"/>
      <c r="AZ484" s="1"/>
    </row>
    <row r="485" spans="1:52" hidden="1" x14ac:dyDescent="0.3">
      <c r="A485" t="s">
        <v>1264</v>
      </c>
      <c r="B485" t="s">
        <v>27</v>
      </c>
      <c r="C485" t="s">
        <v>127</v>
      </c>
      <c r="D485" t="s">
        <v>28</v>
      </c>
      <c r="E485" t="s">
        <v>556</v>
      </c>
      <c r="F485" t="s">
        <v>152</v>
      </c>
      <c r="G485" t="s">
        <v>1265</v>
      </c>
      <c r="H485" t="s">
        <v>1266</v>
      </c>
      <c r="J485" t="s">
        <v>1267</v>
      </c>
      <c r="K485" t="s">
        <v>132</v>
      </c>
      <c r="L485">
        <v>3070972</v>
      </c>
      <c r="M485">
        <v>29</v>
      </c>
      <c r="N485">
        <v>3059</v>
      </c>
      <c r="O485" t="s">
        <v>133</v>
      </c>
      <c r="P485">
        <v>0</v>
      </c>
      <c r="Q485">
        <v>0</v>
      </c>
      <c r="R485">
        <v>0</v>
      </c>
      <c r="S485" t="s">
        <v>134</v>
      </c>
      <c r="T485" t="s">
        <v>127</v>
      </c>
      <c r="U485" t="s">
        <v>127</v>
      </c>
      <c r="V485" s="16">
        <v>43556.083333333336</v>
      </c>
      <c r="W485" s="16">
        <v>43556.083333333336</v>
      </c>
      <c r="X485" t="s">
        <v>467</v>
      </c>
      <c r="Z485">
        <v>2017</v>
      </c>
      <c r="AA485" t="b">
        <f>NOT(ISERROR(MATCH(H485,wgs_downloaded!$H$2:$H$518,0)))</f>
        <v>1</v>
      </c>
      <c r="AY485" s="1"/>
      <c r="AZ485" s="1"/>
    </row>
    <row r="486" spans="1:52" hidden="1" x14ac:dyDescent="0.3">
      <c r="A486" t="s">
        <v>1276</v>
      </c>
      <c r="B486" t="s">
        <v>27</v>
      </c>
      <c r="C486" t="s">
        <v>127</v>
      </c>
      <c r="D486" t="s">
        <v>28</v>
      </c>
      <c r="E486" t="s">
        <v>556</v>
      </c>
      <c r="F486" t="s">
        <v>152</v>
      </c>
      <c r="G486" t="s">
        <v>1277</v>
      </c>
      <c r="H486" t="s">
        <v>1278</v>
      </c>
      <c r="J486" t="s">
        <v>1279</v>
      </c>
      <c r="K486" t="s">
        <v>132</v>
      </c>
      <c r="L486">
        <v>3255678</v>
      </c>
      <c r="M486">
        <v>36</v>
      </c>
      <c r="N486">
        <v>3251</v>
      </c>
      <c r="O486" t="s">
        <v>133</v>
      </c>
      <c r="P486">
        <v>0</v>
      </c>
      <c r="Q486">
        <v>0</v>
      </c>
      <c r="R486">
        <v>0</v>
      </c>
      <c r="S486" t="s">
        <v>134</v>
      </c>
      <c r="T486" t="s">
        <v>127</v>
      </c>
      <c r="U486" t="s">
        <v>127</v>
      </c>
      <c r="V486" s="16">
        <v>43556.083333333336</v>
      </c>
      <c r="W486" s="16">
        <v>43556.083333333336</v>
      </c>
      <c r="X486" t="s">
        <v>467</v>
      </c>
      <c r="Z486">
        <v>2016</v>
      </c>
      <c r="AA486" t="b">
        <f>NOT(ISERROR(MATCH(H486,wgs_downloaded!$H$2:$H$518,0)))</f>
        <v>1</v>
      </c>
      <c r="AY486" s="1"/>
      <c r="AZ486" s="1"/>
    </row>
    <row r="487" spans="1:52" hidden="1" x14ac:dyDescent="0.3">
      <c r="A487" t="s">
        <v>1395</v>
      </c>
      <c r="B487" t="s">
        <v>27</v>
      </c>
      <c r="C487" t="s">
        <v>127</v>
      </c>
      <c r="D487" t="s">
        <v>28</v>
      </c>
      <c r="E487" t="s">
        <v>556</v>
      </c>
      <c r="F487" t="s">
        <v>152</v>
      </c>
      <c r="G487" t="s">
        <v>1396</v>
      </c>
      <c r="H487" t="s">
        <v>1397</v>
      </c>
      <c r="J487" t="s">
        <v>1398</v>
      </c>
      <c r="K487" t="s">
        <v>132</v>
      </c>
      <c r="L487">
        <v>3134392</v>
      </c>
      <c r="M487">
        <v>29</v>
      </c>
      <c r="N487">
        <v>3120</v>
      </c>
      <c r="O487" t="s">
        <v>133</v>
      </c>
      <c r="P487">
        <v>0</v>
      </c>
      <c r="Q487">
        <v>0</v>
      </c>
      <c r="R487">
        <v>0</v>
      </c>
      <c r="S487" t="s">
        <v>134</v>
      </c>
      <c r="T487" t="s">
        <v>127</v>
      </c>
      <c r="U487" t="s">
        <v>127</v>
      </c>
      <c r="V487" s="16">
        <v>43555.041666666664</v>
      </c>
      <c r="W487" s="16">
        <v>43555.041666666664</v>
      </c>
      <c r="X487" t="s">
        <v>467</v>
      </c>
      <c r="Z487">
        <v>2016</v>
      </c>
      <c r="AA487" t="b">
        <f>NOT(ISERROR(MATCH(H487,wgs_downloaded!$H$2:$H$518,0)))</f>
        <v>1</v>
      </c>
      <c r="AY487" s="1"/>
      <c r="AZ487" s="1"/>
    </row>
    <row r="488" spans="1:52" hidden="1" x14ac:dyDescent="0.3">
      <c r="A488" t="s">
        <v>1415</v>
      </c>
      <c r="B488" t="s">
        <v>27</v>
      </c>
      <c r="C488" t="s">
        <v>127</v>
      </c>
      <c r="D488" t="s">
        <v>28</v>
      </c>
      <c r="E488" t="s">
        <v>556</v>
      </c>
      <c r="F488" t="s">
        <v>152</v>
      </c>
      <c r="G488" t="s">
        <v>1416</v>
      </c>
      <c r="H488" t="s">
        <v>1417</v>
      </c>
      <c r="J488" t="s">
        <v>1418</v>
      </c>
      <c r="K488" t="s">
        <v>132</v>
      </c>
      <c r="L488">
        <v>3248811</v>
      </c>
      <c r="M488">
        <v>30</v>
      </c>
      <c r="N488">
        <v>3246</v>
      </c>
      <c r="O488" t="s">
        <v>133</v>
      </c>
      <c r="P488">
        <v>0</v>
      </c>
      <c r="Q488">
        <v>0</v>
      </c>
      <c r="R488">
        <v>0</v>
      </c>
      <c r="S488" t="s">
        <v>134</v>
      </c>
      <c r="T488" t="s">
        <v>127</v>
      </c>
      <c r="U488" t="s">
        <v>127</v>
      </c>
      <c r="V488" s="16">
        <v>43555.041666666664</v>
      </c>
      <c r="W488" s="16">
        <v>43555.041666666664</v>
      </c>
      <c r="X488" t="s">
        <v>467</v>
      </c>
      <c r="Z488">
        <v>2016</v>
      </c>
      <c r="AA488" t="b">
        <f>NOT(ISERROR(MATCH(H488,wgs_downloaded!$H$2:$H$518,0)))</f>
        <v>1</v>
      </c>
      <c r="AY488" s="1"/>
      <c r="AZ488" s="1"/>
    </row>
    <row r="489" spans="1:52" hidden="1" x14ac:dyDescent="0.3">
      <c r="A489" t="s">
        <v>1427</v>
      </c>
      <c r="B489" t="s">
        <v>27</v>
      </c>
      <c r="C489" t="s">
        <v>127</v>
      </c>
      <c r="D489" t="s">
        <v>28</v>
      </c>
      <c r="E489" t="s">
        <v>556</v>
      </c>
      <c r="F489" t="s">
        <v>152</v>
      </c>
      <c r="G489" t="s">
        <v>1428</v>
      </c>
      <c r="H489" t="s">
        <v>1429</v>
      </c>
      <c r="J489" t="s">
        <v>1430</v>
      </c>
      <c r="K489" t="s">
        <v>132</v>
      </c>
      <c r="L489">
        <v>3217887</v>
      </c>
      <c r="M489">
        <v>38</v>
      </c>
      <c r="N489">
        <v>3227</v>
      </c>
      <c r="O489" t="s">
        <v>133</v>
      </c>
      <c r="P489">
        <v>0</v>
      </c>
      <c r="Q489">
        <v>0</v>
      </c>
      <c r="R489">
        <v>0</v>
      </c>
      <c r="S489" t="s">
        <v>134</v>
      </c>
      <c r="T489" t="s">
        <v>127</v>
      </c>
      <c r="U489" t="s">
        <v>127</v>
      </c>
      <c r="V489" s="16">
        <v>43555.041666666664</v>
      </c>
      <c r="W489" s="16">
        <v>43555.041666666664</v>
      </c>
      <c r="X489" t="s">
        <v>467</v>
      </c>
      <c r="Z489">
        <v>2016</v>
      </c>
      <c r="AA489" t="b">
        <f>NOT(ISERROR(MATCH(H489,wgs_downloaded!$H$2:$H$518,0)))</f>
        <v>1</v>
      </c>
      <c r="AY489" s="1"/>
      <c r="AZ489" s="1"/>
    </row>
    <row r="490" spans="1:52" hidden="1" x14ac:dyDescent="0.3">
      <c r="A490" t="s">
        <v>1403</v>
      </c>
      <c r="B490" t="s">
        <v>27</v>
      </c>
      <c r="C490" t="s">
        <v>127</v>
      </c>
      <c r="D490" t="s">
        <v>28</v>
      </c>
      <c r="E490" t="s">
        <v>556</v>
      </c>
      <c r="F490" t="s">
        <v>152</v>
      </c>
      <c r="G490" t="s">
        <v>1404</v>
      </c>
      <c r="H490" t="s">
        <v>1405</v>
      </c>
      <c r="J490" t="s">
        <v>1406</v>
      </c>
      <c r="K490" t="s">
        <v>132</v>
      </c>
      <c r="L490">
        <v>3155128</v>
      </c>
      <c r="M490">
        <v>42</v>
      </c>
      <c r="N490">
        <v>3154</v>
      </c>
      <c r="O490" t="s">
        <v>133</v>
      </c>
      <c r="P490">
        <v>0</v>
      </c>
      <c r="Q490">
        <v>0</v>
      </c>
      <c r="R490">
        <v>0</v>
      </c>
      <c r="S490" t="s">
        <v>134</v>
      </c>
      <c r="T490" t="s">
        <v>127</v>
      </c>
      <c r="U490" t="s">
        <v>127</v>
      </c>
      <c r="V490" s="16">
        <v>43555.041666666664</v>
      </c>
      <c r="W490" s="16">
        <v>43555.041666666664</v>
      </c>
      <c r="X490" t="s">
        <v>467</v>
      </c>
      <c r="Z490">
        <v>2016</v>
      </c>
      <c r="AA490" t="b">
        <f>NOT(ISERROR(MATCH(H490,wgs_downloaded!$H$2:$H$518,0)))</f>
        <v>1</v>
      </c>
      <c r="AY490" s="1"/>
      <c r="AZ490" s="1"/>
    </row>
    <row r="491" spans="1:52" hidden="1" x14ac:dyDescent="0.3">
      <c r="A491" t="s">
        <v>1268</v>
      </c>
      <c r="B491" t="s">
        <v>27</v>
      </c>
      <c r="C491" t="s">
        <v>127</v>
      </c>
      <c r="D491" t="s">
        <v>28</v>
      </c>
      <c r="E491" t="s">
        <v>556</v>
      </c>
      <c r="F491" t="s">
        <v>152</v>
      </c>
      <c r="G491" t="s">
        <v>1269</v>
      </c>
      <c r="H491" t="s">
        <v>1270</v>
      </c>
      <c r="J491" t="s">
        <v>1271</v>
      </c>
      <c r="K491" t="s">
        <v>132</v>
      </c>
      <c r="L491">
        <v>3185968</v>
      </c>
      <c r="M491">
        <v>35</v>
      </c>
      <c r="N491">
        <v>3185</v>
      </c>
      <c r="O491" t="s">
        <v>133</v>
      </c>
      <c r="P491">
        <v>0</v>
      </c>
      <c r="Q491">
        <v>0</v>
      </c>
      <c r="R491">
        <v>0</v>
      </c>
      <c r="S491" t="s">
        <v>134</v>
      </c>
      <c r="T491" t="s">
        <v>127</v>
      </c>
      <c r="U491" t="s">
        <v>127</v>
      </c>
      <c r="V491" s="16">
        <v>43556.083333333336</v>
      </c>
      <c r="W491" s="16">
        <v>43556.083333333336</v>
      </c>
      <c r="X491" t="s">
        <v>467</v>
      </c>
      <c r="Z491">
        <v>2016</v>
      </c>
      <c r="AA491" t="b">
        <f>NOT(ISERROR(MATCH(H491,wgs_downloaded!$H$2:$H$518,0)))</f>
        <v>1</v>
      </c>
      <c r="AY491" s="1"/>
      <c r="AZ491" s="1"/>
    </row>
    <row r="492" spans="1:52" hidden="1" x14ac:dyDescent="0.3">
      <c r="A492" t="s">
        <v>1423</v>
      </c>
      <c r="B492" t="s">
        <v>27</v>
      </c>
      <c r="C492" t="s">
        <v>127</v>
      </c>
      <c r="D492" t="s">
        <v>28</v>
      </c>
      <c r="E492" t="s">
        <v>556</v>
      </c>
      <c r="F492" t="s">
        <v>152</v>
      </c>
      <c r="G492" t="s">
        <v>1424</v>
      </c>
      <c r="H492" t="s">
        <v>1425</v>
      </c>
      <c r="J492" t="s">
        <v>1426</v>
      </c>
      <c r="K492" t="s">
        <v>132</v>
      </c>
      <c r="L492">
        <v>3199286</v>
      </c>
      <c r="M492">
        <v>28</v>
      </c>
      <c r="N492">
        <v>3204</v>
      </c>
      <c r="O492" t="s">
        <v>133</v>
      </c>
      <c r="P492">
        <v>0</v>
      </c>
      <c r="Q492">
        <v>0</v>
      </c>
      <c r="R492">
        <v>0</v>
      </c>
      <c r="S492" t="s">
        <v>134</v>
      </c>
      <c r="T492" t="s">
        <v>127</v>
      </c>
      <c r="U492" t="s">
        <v>127</v>
      </c>
      <c r="V492" s="16">
        <v>43555.041666666664</v>
      </c>
      <c r="W492" s="16">
        <v>43555.041666666664</v>
      </c>
      <c r="X492" t="s">
        <v>467</v>
      </c>
      <c r="Z492">
        <v>2016</v>
      </c>
      <c r="AA492" t="b">
        <f>NOT(ISERROR(MATCH(H492,wgs_downloaded!$H$2:$H$518,0)))</f>
        <v>1</v>
      </c>
      <c r="AY492" s="1"/>
      <c r="AZ492" s="1"/>
    </row>
    <row r="493" spans="1:52" hidden="1" x14ac:dyDescent="0.3">
      <c r="A493" t="s">
        <v>1292</v>
      </c>
      <c r="B493" t="s">
        <v>27</v>
      </c>
      <c r="C493" t="s">
        <v>127</v>
      </c>
      <c r="D493" t="s">
        <v>28</v>
      </c>
      <c r="E493" t="s">
        <v>556</v>
      </c>
      <c r="F493" t="s">
        <v>152</v>
      </c>
      <c r="G493" t="s">
        <v>1293</v>
      </c>
      <c r="H493" t="s">
        <v>1294</v>
      </c>
      <c r="J493" t="s">
        <v>1295</v>
      </c>
      <c r="K493" t="s">
        <v>132</v>
      </c>
      <c r="L493">
        <v>3242783</v>
      </c>
      <c r="M493">
        <v>29</v>
      </c>
      <c r="N493">
        <v>3238</v>
      </c>
      <c r="O493" t="s">
        <v>133</v>
      </c>
      <c r="P493">
        <v>0</v>
      </c>
      <c r="Q493">
        <v>0</v>
      </c>
      <c r="R493">
        <v>0</v>
      </c>
      <c r="S493" t="s">
        <v>134</v>
      </c>
      <c r="T493" t="s">
        <v>127</v>
      </c>
      <c r="U493" t="s">
        <v>127</v>
      </c>
      <c r="V493" s="16">
        <v>43556.083333333336</v>
      </c>
      <c r="W493" s="16">
        <v>43556.083333333336</v>
      </c>
      <c r="X493" t="s">
        <v>467</v>
      </c>
      <c r="Z493">
        <v>2017</v>
      </c>
      <c r="AA493" t="b">
        <f>NOT(ISERROR(MATCH(H493,wgs_downloaded!$H$2:$H$518,0)))</f>
        <v>1</v>
      </c>
      <c r="AY493" s="1"/>
      <c r="AZ493" s="1"/>
    </row>
    <row r="494" spans="1:52" hidden="1" x14ac:dyDescent="0.3">
      <c r="A494" t="s">
        <v>1280</v>
      </c>
      <c r="B494" t="s">
        <v>27</v>
      </c>
      <c r="C494" t="s">
        <v>127</v>
      </c>
      <c r="D494" t="s">
        <v>28</v>
      </c>
      <c r="E494" t="s">
        <v>556</v>
      </c>
      <c r="F494" t="s">
        <v>152</v>
      </c>
      <c r="G494" t="s">
        <v>1281</v>
      </c>
      <c r="H494" t="s">
        <v>1282</v>
      </c>
      <c r="J494" t="s">
        <v>1283</v>
      </c>
      <c r="K494" t="s">
        <v>132</v>
      </c>
      <c r="L494">
        <v>3074011</v>
      </c>
      <c r="M494">
        <v>24</v>
      </c>
      <c r="N494">
        <v>3055</v>
      </c>
      <c r="O494" t="s">
        <v>133</v>
      </c>
      <c r="P494">
        <v>0</v>
      </c>
      <c r="Q494">
        <v>0</v>
      </c>
      <c r="R494">
        <v>0</v>
      </c>
      <c r="S494" t="s">
        <v>134</v>
      </c>
      <c r="T494" t="s">
        <v>127</v>
      </c>
      <c r="U494" t="s">
        <v>127</v>
      </c>
      <c r="V494" s="16">
        <v>43556.083333333336</v>
      </c>
      <c r="W494" s="16">
        <v>43556.083333333336</v>
      </c>
      <c r="X494" t="s">
        <v>467</v>
      </c>
      <c r="Z494">
        <v>2016</v>
      </c>
      <c r="AA494" t="b">
        <f>NOT(ISERROR(MATCH(H494,wgs_downloaded!$H$2:$H$518,0)))</f>
        <v>1</v>
      </c>
      <c r="AY494" s="1"/>
      <c r="AZ494" s="1"/>
    </row>
    <row r="495" spans="1:52" hidden="1" x14ac:dyDescent="0.3">
      <c r="A495" t="s">
        <v>1284</v>
      </c>
      <c r="B495" t="s">
        <v>27</v>
      </c>
      <c r="C495" t="s">
        <v>127</v>
      </c>
      <c r="D495" t="s">
        <v>28</v>
      </c>
      <c r="E495" t="s">
        <v>556</v>
      </c>
      <c r="F495" t="s">
        <v>152</v>
      </c>
      <c r="G495" t="s">
        <v>1285</v>
      </c>
      <c r="H495" t="s">
        <v>1286</v>
      </c>
      <c r="J495" t="s">
        <v>1287</v>
      </c>
      <c r="K495" t="s">
        <v>132</v>
      </c>
      <c r="L495">
        <v>3034647</v>
      </c>
      <c r="M495">
        <v>17</v>
      </c>
      <c r="N495">
        <v>3025</v>
      </c>
      <c r="O495" t="s">
        <v>133</v>
      </c>
      <c r="P495">
        <v>0</v>
      </c>
      <c r="Q495">
        <v>0</v>
      </c>
      <c r="R495">
        <v>0</v>
      </c>
      <c r="S495" t="s">
        <v>134</v>
      </c>
      <c r="T495" t="s">
        <v>127</v>
      </c>
      <c r="U495" t="s">
        <v>127</v>
      </c>
      <c r="V495" s="16">
        <v>43556.083333333336</v>
      </c>
      <c r="W495" s="16">
        <v>43556.083333333336</v>
      </c>
      <c r="X495" t="s">
        <v>467</v>
      </c>
      <c r="Z495">
        <v>2016</v>
      </c>
      <c r="AA495" t="b">
        <f>NOT(ISERROR(MATCH(H495,wgs_downloaded!$H$2:$H$518,0)))</f>
        <v>1</v>
      </c>
      <c r="AY495" s="1"/>
      <c r="AZ495" s="1"/>
    </row>
    <row r="496" spans="1:52" hidden="1" x14ac:dyDescent="0.3">
      <c r="A496" t="s">
        <v>1407</v>
      </c>
      <c r="B496" t="s">
        <v>27</v>
      </c>
      <c r="C496" t="s">
        <v>127</v>
      </c>
      <c r="D496" t="s">
        <v>28</v>
      </c>
      <c r="E496" t="s">
        <v>556</v>
      </c>
      <c r="F496" t="s">
        <v>152</v>
      </c>
      <c r="G496" t="s">
        <v>1408</v>
      </c>
      <c r="H496" t="s">
        <v>1409</v>
      </c>
      <c r="J496" t="s">
        <v>1410</v>
      </c>
      <c r="K496" t="s">
        <v>132</v>
      </c>
      <c r="L496">
        <v>3151230</v>
      </c>
      <c r="M496">
        <v>42</v>
      </c>
      <c r="N496">
        <v>3151</v>
      </c>
      <c r="O496" t="s">
        <v>133</v>
      </c>
      <c r="P496">
        <v>0</v>
      </c>
      <c r="Q496">
        <v>0</v>
      </c>
      <c r="R496">
        <v>0</v>
      </c>
      <c r="S496" t="s">
        <v>134</v>
      </c>
      <c r="T496" t="s">
        <v>127</v>
      </c>
      <c r="U496" t="s">
        <v>127</v>
      </c>
      <c r="V496" s="16">
        <v>43555.041666666664</v>
      </c>
      <c r="W496" s="16">
        <v>43555.041666666664</v>
      </c>
      <c r="X496" t="s">
        <v>467</v>
      </c>
      <c r="Z496">
        <v>2016</v>
      </c>
      <c r="AA496" t="b">
        <f>NOT(ISERROR(MATCH(H496,wgs_downloaded!$H$2:$H$518,0)))</f>
        <v>1</v>
      </c>
      <c r="AY496" s="1"/>
      <c r="AZ496" s="1"/>
    </row>
    <row r="497" spans="1:52" s="8" customFormat="1" hidden="1" x14ac:dyDescent="0.3">
      <c r="A497" t="s">
        <v>1411</v>
      </c>
      <c r="B497" t="s">
        <v>27</v>
      </c>
      <c r="C497" t="s">
        <v>127</v>
      </c>
      <c r="D497" t="s">
        <v>28</v>
      </c>
      <c r="E497" t="s">
        <v>556</v>
      </c>
      <c r="F497" t="s">
        <v>152</v>
      </c>
      <c r="G497" t="s">
        <v>1412</v>
      </c>
      <c r="H497" t="s">
        <v>1413</v>
      </c>
      <c r="I497"/>
      <c r="J497" t="s">
        <v>1414</v>
      </c>
      <c r="K497" t="s">
        <v>132</v>
      </c>
      <c r="L497">
        <v>3095403</v>
      </c>
      <c r="M497">
        <v>124</v>
      </c>
      <c r="N497">
        <v>3118</v>
      </c>
      <c r="O497" t="s">
        <v>133</v>
      </c>
      <c r="P497">
        <v>0</v>
      </c>
      <c r="Q497">
        <v>0</v>
      </c>
      <c r="R497">
        <v>0</v>
      </c>
      <c r="S497" t="s">
        <v>134</v>
      </c>
      <c r="T497" t="s">
        <v>127</v>
      </c>
      <c r="U497" t="s">
        <v>127</v>
      </c>
      <c r="V497" s="16">
        <v>43555.041666666664</v>
      </c>
      <c r="W497" s="16">
        <v>43555.041666666664</v>
      </c>
      <c r="X497" t="s">
        <v>467</v>
      </c>
      <c r="Y497"/>
      <c r="Z497">
        <v>2016</v>
      </c>
      <c r="AA497" t="b">
        <f>NOT(ISERROR(MATCH(H497,wgs_downloaded!$H$2:$H$518,0)))</f>
        <v>1</v>
      </c>
      <c r="AY497" s="10"/>
      <c r="AZ497" s="10"/>
    </row>
    <row r="498" spans="1:52" s="8" customFormat="1" hidden="1" x14ac:dyDescent="0.3">
      <c r="A498" t="s">
        <v>1288</v>
      </c>
      <c r="B498" t="s">
        <v>27</v>
      </c>
      <c r="C498" t="s">
        <v>127</v>
      </c>
      <c r="D498" t="s">
        <v>28</v>
      </c>
      <c r="E498" t="s">
        <v>556</v>
      </c>
      <c r="F498" t="s">
        <v>152</v>
      </c>
      <c r="G498" t="s">
        <v>1289</v>
      </c>
      <c r="H498" t="s">
        <v>1290</v>
      </c>
      <c r="I498"/>
      <c r="J498" t="s">
        <v>1291</v>
      </c>
      <c r="K498" t="s">
        <v>132</v>
      </c>
      <c r="L498">
        <v>3153240</v>
      </c>
      <c r="M498">
        <v>30</v>
      </c>
      <c r="N498">
        <v>3147</v>
      </c>
      <c r="O498" t="s">
        <v>133</v>
      </c>
      <c r="P498">
        <v>0</v>
      </c>
      <c r="Q498">
        <v>0</v>
      </c>
      <c r="R498">
        <v>0</v>
      </c>
      <c r="S498" t="s">
        <v>134</v>
      </c>
      <c r="T498" t="s">
        <v>127</v>
      </c>
      <c r="U498" t="s">
        <v>127</v>
      </c>
      <c r="V498" s="16">
        <v>43556.083333333336</v>
      </c>
      <c r="W498" s="16">
        <v>43556.083333333336</v>
      </c>
      <c r="X498" t="s">
        <v>467</v>
      </c>
      <c r="Y498"/>
      <c r="Z498">
        <v>2016</v>
      </c>
      <c r="AA498" t="b">
        <f>NOT(ISERROR(MATCH(H498,wgs_downloaded!$H$2:$H$518,0)))</f>
        <v>1</v>
      </c>
      <c r="AY498" s="10"/>
      <c r="AZ498" s="10"/>
    </row>
    <row r="499" spans="1:52" hidden="1" x14ac:dyDescent="0.3">
      <c r="A499" t="s">
        <v>1196</v>
      </c>
      <c r="B499" t="s">
        <v>27</v>
      </c>
      <c r="C499" t="s">
        <v>127</v>
      </c>
      <c r="D499" t="s">
        <v>28</v>
      </c>
      <c r="E499" t="s">
        <v>29</v>
      </c>
      <c r="F499" t="s">
        <v>152</v>
      </c>
      <c r="G499" t="s">
        <v>1197</v>
      </c>
      <c r="H499" t="s">
        <v>1198</v>
      </c>
      <c r="J499" t="s">
        <v>1199</v>
      </c>
      <c r="K499" t="s">
        <v>132</v>
      </c>
      <c r="L499">
        <v>2937024</v>
      </c>
      <c r="M499">
        <v>13</v>
      </c>
      <c r="N499">
        <v>2886</v>
      </c>
      <c r="O499" t="s">
        <v>133</v>
      </c>
      <c r="P499">
        <v>0</v>
      </c>
      <c r="Q499">
        <v>0</v>
      </c>
      <c r="R499">
        <v>0</v>
      </c>
      <c r="S499" t="s">
        <v>134</v>
      </c>
      <c r="T499" t="s">
        <v>127</v>
      </c>
      <c r="U499" t="s">
        <v>127</v>
      </c>
      <c r="V499" s="16">
        <v>43556.083333333336</v>
      </c>
      <c r="W499" s="16">
        <v>43556.083333333336</v>
      </c>
      <c r="X499" t="s">
        <v>467</v>
      </c>
      <c r="Z499">
        <v>2016</v>
      </c>
      <c r="AA499" t="b">
        <f>NOT(ISERROR(MATCH(H499,wgs_downloaded!$H$2:$H$518,0)))</f>
        <v>1</v>
      </c>
      <c r="AY499" s="1"/>
      <c r="AZ499" s="1"/>
    </row>
    <row r="500" spans="1:52" hidden="1" x14ac:dyDescent="0.3">
      <c r="A500" t="s">
        <v>1335</v>
      </c>
      <c r="B500" t="s">
        <v>27</v>
      </c>
      <c r="C500" t="s">
        <v>127</v>
      </c>
      <c r="D500" t="s">
        <v>28</v>
      </c>
      <c r="E500" t="s">
        <v>29</v>
      </c>
      <c r="F500" t="s">
        <v>152</v>
      </c>
      <c r="G500" t="s">
        <v>1336</v>
      </c>
      <c r="H500" t="s">
        <v>1337</v>
      </c>
      <c r="J500" t="s">
        <v>1338</v>
      </c>
      <c r="K500" t="s">
        <v>132</v>
      </c>
      <c r="L500">
        <v>3017715</v>
      </c>
      <c r="M500">
        <v>16</v>
      </c>
      <c r="N500">
        <v>3014</v>
      </c>
      <c r="O500" t="s">
        <v>133</v>
      </c>
      <c r="P500">
        <v>0</v>
      </c>
      <c r="Q500">
        <v>0</v>
      </c>
      <c r="R500">
        <v>0</v>
      </c>
      <c r="S500" t="s">
        <v>134</v>
      </c>
      <c r="T500" t="s">
        <v>127</v>
      </c>
      <c r="U500" t="s">
        <v>127</v>
      </c>
      <c r="V500" s="16">
        <v>43555.041666666664</v>
      </c>
      <c r="W500" s="16">
        <v>43555.041666666664</v>
      </c>
      <c r="X500" t="s">
        <v>467</v>
      </c>
      <c r="Z500">
        <v>2016</v>
      </c>
      <c r="AA500" t="b">
        <f>NOT(ISERROR(MATCH(H500,wgs_downloaded!$H$2:$H$518,0)))</f>
        <v>1</v>
      </c>
      <c r="AY500" s="1"/>
      <c r="AZ500" s="1"/>
    </row>
    <row r="501" spans="1:52" hidden="1" x14ac:dyDescent="0.3">
      <c r="A501" t="s">
        <v>1339</v>
      </c>
      <c r="B501" t="s">
        <v>27</v>
      </c>
      <c r="C501" t="s">
        <v>127</v>
      </c>
      <c r="D501" t="s">
        <v>28</v>
      </c>
      <c r="E501" t="s">
        <v>29</v>
      </c>
      <c r="F501" t="s">
        <v>152</v>
      </c>
      <c r="G501" t="s">
        <v>1340</v>
      </c>
      <c r="H501" t="s">
        <v>1341</v>
      </c>
      <c r="J501" t="s">
        <v>1342</v>
      </c>
      <c r="K501" t="s">
        <v>132</v>
      </c>
      <c r="L501">
        <v>2920845</v>
      </c>
      <c r="M501">
        <v>63</v>
      </c>
      <c r="N501">
        <v>2871</v>
      </c>
      <c r="O501" t="s">
        <v>133</v>
      </c>
      <c r="P501">
        <v>0</v>
      </c>
      <c r="Q501">
        <v>0</v>
      </c>
      <c r="R501">
        <v>0</v>
      </c>
      <c r="S501" t="s">
        <v>134</v>
      </c>
      <c r="T501" t="s">
        <v>127</v>
      </c>
      <c r="U501" t="s">
        <v>127</v>
      </c>
      <c r="V501" s="16">
        <v>43555.041666666664</v>
      </c>
      <c r="W501" s="16">
        <v>43555.041666666664</v>
      </c>
      <c r="X501" t="s">
        <v>467</v>
      </c>
      <c r="Z501">
        <v>2016</v>
      </c>
      <c r="AA501" t="b">
        <f>NOT(ISERROR(MATCH(H501,wgs_downloaded!$H$2:$H$518,0)))</f>
        <v>1</v>
      </c>
      <c r="AY501" s="1"/>
      <c r="AZ501" s="1"/>
    </row>
    <row r="502" spans="1:52" hidden="1" x14ac:dyDescent="0.3">
      <c r="A502" t="s">
        <v>1343</v>
      </c>
      <c r="B502" t="s">
        <v>27</v>
      </c>
      <c r="C502" t="s">
        <v>127</v>
      </c>
      <c r="D502" t="s">
        <v>28</v>
      </c>
      <c r="E502" t="s">
        <v>29</v>
      </c>
      <c r="F502" t="s">
        <v>152</v>
      </c>
      <c r="G502" t="s">
        <v>1344</v>
      </c>
      <c r="H502" t="s">
        <v>1345</v>
      </c>
      <c r="J502" t="s">
        <v>1346</v>
      </c>
      <c r="K502" t="s">
        <v>132</v>
      </c>
      <c r="L502">
        <v>2940665</v>
      </c>
      <c r="M502">
        <v>14</v>
      </c>
      <c r="N502">
        <v>2886</v>
      </c>
      <c r="O502" t="s">
        <v>133</v>
      </c>
      <c r="P502">
        <v>0</v>
      </c>
      <c r="Q502">
        <v>0</v>
      </c>
      <c r="R502">
        <v>0</v>
      </c>
      <c r="S502" t="s">
        <v>134</v>
      </c>
      <c r="T502" t="s">
        <v>127</v>
      </c>
      <c r="U502" t="s">
        <v>127</v>
      </c>
      <c r="V502" s="16">
        <v>43555.041666666664</v>
      </c>
      <c r="W502" s="16">
        <v>43555.041666666664</v>
      </c>
      <c r="X502" t="s">
        <v>467</v>
      </c>
      <c r="Z502">
        <v>2016</v>
      </c>
      <c r="AA502" t="b">
        <f>NOT(ISERROR(MATCH(H502,wgs_downloaded!$H$2:$H$518,0)))</f>
        <v>1</v>
      </c>
      <c r="AY502" s="1"/>
      <c r="AZ502" s="1"/>
    </row>
    <row r="503" spans="1:52" hidden="1" x14ac:dyDescent="0.3">
      <c r="A503" t="s">
        <v>1347</v>
      </c>
      <c r="B503" t="s">
        <v>27</v>
      </c>
      <c r="C503" t="s">
        <v>127</v>
      </c>
      <c r="D503" t="s">
        <v>28</v>
      </c>
      <c r="E503" t="s">
        <v>29</v>
      </c>
      <c r="F503" t="s">
        <v>152</v>
      </c>
      <c r="G503" t="s">
        <v>1348</v>
      </c>
      <c r="H503" t="s">
        <v>1349</v>
      </c>
      <c r="J503" t="s">
        <v>1350</v>
      </c>
      <c r="K503" t="s">
        <v>132</v>
      </c>
      <c r="L503">
        <v>2945639</v>
      </c>
      <c r="M503">
        <v>14</v>
      </c>
      <c r="N503">
        <v>2892</v>
      </c>
      <c r="O503" t="s">
        <v>133</v>
      </c>
      <c r="P503">
        <v>0</v>
      </c>
      <c r="Q503">
        <v>0</v>
      </c>
      <c r="R503">
        <v>0</v>
      </c>
      <c r="S503" t="s">
        <v>134</v>
      </c>
      <c r="T503" t="s">
        <v>127</v>
      </c>
      <c r="U503" t="s">
        <v>127</v>
      </c>
      <c r="V503" s="16">
        <v>43555.041666666664</v>
      </c>
      <c r="W503" s="16">
        <v>43555.041666666664</v>
      </c>
      <c r="X503" t="s">
        <v>467</v>
      </c>
      <c r="Z503">
        <v>2016</v>
      </c>
      <c r="AA503" t="b">
        <f>NOT(ISERROR(MATCH(H503,wgs_downloaded!$H$2:$H$518,0)))</f>
        <v>1</v>
      </c>
      <c r="AY503" s="1"/>
      <c r="AZ503" s="1"/>
    </row>
    <row r="504" spans="1:52" hidden="1" x14ac:dyDescent="0.3">
      <c r="A504" t="s">
        <v>1419</v>
      </c>
      <c r="B504" t="s">
        <v>27</v>
      </c>
      <c r="C504" t="s">
        <v>127</v>
      </c>
      <c r="D504" t="s">
        <v>28</v>
      </c>
      <c r="E504" t="s">
        <v>1301</v>
      </c>
      <c r="F504" t="s">
        <v>152</v>
      </c>
      <c r="G504" t="s">
        <v>1420</v>
      </c>
      <c r="H504" t="s">
        <v>1421</v>
      </c>
      <c r="J504" t="s">
        <v>1422</v>
      </c>
      <c r="K504" t="s">
        <v>132</v>
      </c>
      <c r="L504">
        <v>3026284</v>
      </c>
      <c r="M504">
        <v>19</v>
      </c>
      <c r="N504">
        <v>3018</v>
      </c>
      <c r="O504" t="s">
        <v>133</v>
      </c>
      <c r="P504">
        <v>0</v>
      </c>
      <c r="Q504">
        <v>0</v>
      </c>
      <c r="R504">
        <v>0</v>
      </c>
      <c r="S504" t="s">
        <v>134</v>
      </c>
      <c r="T504" t="s">
        <v>127</v>
      </c>
      <c r="U504" t="s">
        <v>127</v>
      </c>
      <c r="V504" s="16">
        <v>43555.041666666664</v>
      </c>
      <c r="W504" s="16">
        <v>43555.041666666664</v>
      </c>
      <c r="X504" t="s">
        <v>467</v>
      </c>
      <c r="Z504">
        <v>2016</v>
      </c>
      <c r="AA504" t="b">
        <f>NOT(ISERROR(MATCH(H504,wgs_downloaded!$H$2:$H$518,0)))</f>
        <v>1</v>
      </c>
      <c r="AY504" s="1"/>
      <c r="AZ504" s="1"/>
    </row>
    <row r="505" spans="1:52" hidden="1" x14ac:dyDescent="0.3">
      <c r="A505" t="s">
        <v>1200</v>
      </c>
      <c r="B505" t="s">
        <v>27</v>
      </c>
      <c r="C505" t="s">
        <v>127</v>
      </c>
      <c r="D505" t="s">
        <v>28</v>
      </c>
      <c r="E505" t="s">
        <v>29</v>
      </c>
      <c r="F505" t="s">
        <v>152</v>
      </c>
      <c r="G505" t="s">
        <v>1201</v>
      </c>
      <c r="H505" t="s">
        <v>1202</v>
      </c>
      <c r="J505" t="s">
        <v>1203</v>
      </c>
      <c r="K505" t="s">
        <v>132</v>
      </c>
      <c r="L505">
        <v>2955933</v>
      </c>
      <c r="M505">
        <v>15</v>
      </c>
      <c r="N505">
        <v>2898</v>
      </c>
      <c r="O505" t="s">
        <v>133</v>
      </c>
      <c r="P505">
        <v>0</v>
      </c>
      <c r="Q505">
        <v>0</v>
      </c>
      <c r="R505">
        <v>0</v>
      </c>
      <c r="S505" t="s">
        <v>134</v>
      </c>
      <c r="T505" t="s">
        <v>127</v>
      </c>
      <c r="U505" t="s">
        <v>127</v>
      </c>
      <c r="V505" s="16">
        <v>43556.083333333336</v>
      </c>
      <c r="W505" s="16">
        <v>43556.083333333336</v>
      </c>
      <c r="X505" t="s">
        <v>467</v>
      </c>
      <c r="Z505">
        <v>2016</v>
      </c>
      <c r="AA505" t="b">
        <f>NOT(ISERROR(MATCH(H505,wgs_downloaded!$H$2:$H$518,0)))</f>
        <v>1</v>
      </c>
      <c r="AY505" s="1"/>
      <c r="AZ505" s="1"/>
    </row>
    <row r="506" spans="1:52" s="8" customFormat="1" hidden="1" x14ac:dyDescent="0.3">
      <c r="A506" t="s">
        <v>1296</v>
      </c>
      <c r="B506" t="s">
        <v>27</v>
      </c>
      <c r="C506" t="s">
        <v>127</v>
      </c>
      <c r="D506" t="s">
        <v>28</v>
      </c>
      <c r="E506" t="s">
        <v>556</v>
      </c>
      <c r="F506" t="s">
        <v>152</v>
      </c>
      <c r="G506" t="s">
        <v>1297</v>
      </c>
      <c r="H506" t="s">
        <v>1298</v>
      </c>
      <c r="I506"/>
      <c r="J506" t="s">
        <v>1299</v>
      </c>
      <c r="K506" t="s">
        <v>132</v>
      </c>
      <c r="L506">
        <v>3131668</v>
      </c>
      <c r="M506">
        <v>38</v>
      </c>
      <c r="N506">
        <v>3128</v>
      </c>
      <c r="O506" t="s">
        <v>133</v>
      </c>
      <c r="P506">
        <v>0</v>
      </c>
      <c r="Q506">
        <v>0</v>
      </c>
      <c r="R506">
        <v>0</v>
      </c>
      <c r="S506" t="s">
        <v>134</v>
      </c>
      <c r="T506" t="s">
        <v>127</v>
      </c>
      <c r="U506" t="s">
        <v>127</v>
      </c>
      <c r="V506" s="16">
        <v>43556.083333333336</v>
      </c>
      <c r="W506" s="16">
        <v>43556.083333333336</v>
      </c>
      <c r="X506" t="s">
        <v>467</v>
      </c>
      <c r="Y506"/>
      <c r="Z506">
        <v>2016</v>
      </c>
      <c r="AA506" t="b">
        <f>NOT(ISERROR(MATCH(H506,wgs_downloaded!$H$2:$H$518,0)))</f>
        <v>1</v>
      </c>
      <c r="AY506" s="10"/>
      <c r="AZ506" s="10"/>
    </row>
    <row r="507" spans="1:52" s="8" customFormat="1" hidden="1" x14ac:dyDescent="0.3">
      <c r="A507" t="s">
        <v>1431</v>
      </c>
      <c r="B507" t="s">
        <v>27</v>
      </c>
      <c r="C507" t="s">
        <v>127</v>
      </c>
      <c r="D507" t="s">
        <v>28</v>
      </c>
      <c r="E507" t="s">
        <v>1301</v>
      </c>
      <c r="F507" t="s">
        <v>152</v>
      </c>
      <c r="G507" t="s">
        <v>1432</v>
      </c>
      <c r="H507" t="s">
        <v>1433</v>
      </c>
      <c r="I507"/>
      <c r="J507" t="s">
        <v>1434</v>
      </c>
      <c r="K507" t="s">
        <v>132</v>
      </c>
      <c r="L507">
        <v>2928919</v>
      </c>
      <c r="M507">
        <v>27</v>
      </c>
      <c r="N507">
        <v>2928</v>
      </c>
      <c r="O507" t="s">
        <v>133</v>
      </c>
      <c r="P507">
        <v>0</v>
      </c>
      <c r="Q507">
        <v>0</v>
      </c>
      <c r="R507">
        <v>0</v>
      </c>
      <c r="S507" t="s">
        <v>134</v>
      </c>
      <c r="T507" t="s">
        <v>127</v>
      </c>
      <c r="U507" t="s">
        <v>127</v>
      </c>
      <c r="V507" s="16">
        <v>43555.041666666664</v>
      </c>
      <c r="W507" s="16">
        <v>43555.041666666664</v>
      </c>
      <c r="X507" t="s">
        <v>467</v>
      </c>
      <c r="Y507"/>
      <c r="Z507">
        <v>2016</v>
      </c>
      <c r="AA507" t="b">
        <f>NOT(ISERROR(MATCH(H507,wgs_downloaded!$H$2:$H$518,0)))</f>
        <v>1</v>
      </c>
      <c r="AY507" s="10"/>
      <c r="AZ507" s="10"/>
    </row>
    <row r="508" spans="1:52" hidden="1" x14ac:dyDescent="0.3">
      <c r="A508" t="s">
        <v>1204</v>
      </c>
      <c r="B508" t="s">
        <v>27</v>
      </c>
      <c r="C508" t="s">
        <v>127</v>
      </c>
      <c r="D508" t="s">
        <v>28</v>
      </c>
      <c r="E508" t="s">
        <v>29</v>
      </c>
      <c r="F508" t="s">
        <v>152</v>
      </c>
      <c r="G508" t="s">
        <v>1205</v>
      </c>
      <c r="H508" t="s">
        <v>1206</v>
      </c>
      <c r="J508" t="s">
        <v>1207</v>
      </c>
      <c r="K508" t="s">
        <v>132</v>
      </c>
      <c r="L508">
        <v>2913777</v>
      </c>
      <c r="M508">
        <v>61</v>
      </c>
      <c r="N508">
        <v>2874</v>
      </c>
      <c r="O508" t="s">
        <v>133</v>
      </c>
      <c r="P508">
        <v>0</v>
      </c>
      <c r="Q508">
        <v>0</v>
      </c>
      <c r="R508">
        <v>0</v>
      </c>
      <c r="S508" t="s">
        <v>134</v>
      </c>
      <c r="T508" t="s">
        <v>127</v>
      </c>
      <c r="U508" t="s">
        <v>127</v>
      </c>
      <c r="V508" s="16">
        <v>43556.083333333336</v>
      </c>
      <c r="W508" s="16">
        <v>43556.083333333336</v>
      </c>
      <c r="X508" t="s">
        <v>467</v>
      </c>
      <c r="Z508">
        <v>2016</v>
      </c>
      <c r="AA508" t="b">
        <f>NOT(ISERROR(MATCH(H508,wgs_downloaded!$H$2:$H$518,0)))</f>
        <v>1</v>
      </c>
      <c r="AY508" s="1"/>
      <c r="AZ508" s="1"/>
    </row>
    <row r="509" spans="1:52" s="8" customFormat="1" hidden="1" x14ac:dyDescent="0.3">
      <c r="A509" t="s">
        <v>1300</v>
      </c>
      <c r="B509" t="s">
        <v>27</v>
      </c>
      <c r="C509" t="s">
        <v>127</v>
      </c>
      <c r="D509" t="s">
        <v>28</v>
      </c>
      <c r="E509" t="s">
        <v>1301</v>
      </c>
      <c r="F509" t="s">
        <v>152</v>
      </c>
      <c r="G509" t="s">
        <v>1302</v>
      </c>
      <c r="H509" t="s">
        <v>1303</v>
      </c>
      <c r="I509"/>
      <c r="J509" t="s">
        <v>1304</v>
      </c>
      <c r="K509" t="s">
        <v>132</v>
      </c>
      <c r="L509">
        <v>3018604</v>
      </c>
      <c r="M509">
        <v>35</v>
      </c>
      <c r="N509">
        <v>3018</v>
      </c>
      <c r="O509" t="s">
        <v>133</v>
      </c>
      <c r="P509">
        <v>0</v>
      </c>
      <c r="Q509">
        <v>0</v>
      </c>
      <c r="R509">
        <v>0</v>
      </c>
      <c r="S509" t="s">
        <v>134</v>
      </c>
      <c r="T509" t="s">
        <v>127</v>
      </c>
      <c r="U509" t="s">
        <v>127</v>
      </c>
      <c r="V509" s="16">
        <v>43556.083333333336</v>
      </c>
      <c r="W509" s="16">
        <v>43556.083333333336</v>
      </c>
      <c r="X509" t="s">
        <v>467</v>
      </c>
      <c r="Y509"/>
      <c r="Z509">
        <v>2016</v>
      </c>
      <c r="AA509" t="b">
        <f>NOT(ISERROR(MATCH(H509,wgs_downloaded!$H$2:$H$518,0)))</f>
        <v>1</v>
      </c>
      <c r="AY509" s="10"/>
      <c r="AZ509" s="10"/>
    </row>
    <row r="510" spans="1:52" s="8" customFormat="1" hidden="1" x14ac:dyDescent="0.3">
      <c r="A510" t="s">
        <v>1435</v>
      </c>
      <c r="B510" t="s">
        <v>27</v>
      </c>
      <c r="C510" t="s">
        <v>127</v>
      </c>
      <c r="D510" t="s">
        <v>28</v>
      </c>
      <c r="E510" t="s">
        <v>556</v>
      </c>
      <c r="F510" t="s">
        <v>152</v>
      </c>
      <c r="G510" t="s">
        <v>1436</v>
      </c>
      <c r="H510" t="s">
        <v>1437</v>
      </c>
      <c r="I510"/>
      <c r="J510" t="s">
        <v>1438</v>
      </c>
      <c r="K510" t="s">
        <v>132</v>
      </c>
      <c r="L510">
        <v>3031482</v>
      </c>
      <c r="M510">
        <v>28</v>
      </c>
      <c r="N510">
        <v>3027</v>
      </c>
      <c r="O510" t="s">
        <v>133</v>
      </c>
      <c r="P510">
        <v>0</v>
      </c>
      <c r="Q510">
        <v>0</v>
      </c>
      <c r="R510">
        <v>0</v>
      </c>
      <c r="S510" t="s">
        <v>134</v>
      </c>
      <c r="T510" t="s">
        <v>127</v>
      </c>
      <c r="U510" t="s">
        <v>127</v>
      </c>
      <c r="V510" s="16">
        <v>43555.041666666664</v>
      </c>
      <c r="W510" s="16">
        <v>43555.041666666664</v>
      </c>
      <c r="X510" t="s">
        <v>467</v>
      </c>
      <c r="Y510"/>
      <c r="Z510">
        <v>2016</v>
      </c>
      <c r="AA510" t="b">
        <f>NOT(ISERROR(MATCH(H510,wgs_downloaded!$H$2:$H$518,0)))</f>
        <v>1</v>
      </c>
      <c r="AY510" s="10"/>
      <c r="AZ510" s="10"/>
    </row>
    <row r="511" spans="1:52" s="8" customFormat="1" hidden="1" x14ac:dyDescent="0.3">
      <c r="A511" t="s">
        <v>1305</v>
      </c>
      <c r="B511" t="s">
        <v>27</v>
      </c>
      <c r="C511" t="s">
        <v>127</v>
      </c>
      <c r="D511" t="s">
        <v>28</v>
      </c>
      <c r="E511" t="s">
        <v>1301</v>
      </c>
      <c r="F511" t="s">
        <v>152</v>
      </c>
      <c r="G511" t="s">
        <v>1306</v>
      </c>
      <c r="H511" t="s">
        <v>1307</v>
      </c>
      <c r="I511"/>
      <c r="J511" t="s">
        <v>1308</v>
      </c>
      <c r="K511" t="s">
        <v>132</v>
      </c>
      <c r="L511">
        <v>2953490</v>
      </c>
      <c r="M511">
        <v>54</v>
      </c>
      <c r="N511">
        <v>2952</v>
      </c>
      <c r="O511" t="s">
        <v>133</v>
      </c>
      <c r="P511">
        <v>0</v>
      </c>
      <c r="Q511">
        <v>0</v>
      </c>
      <c r="R511">
        <v>0</v>
      </c>
      <c r="S511" t="s">
        <v>134</v>
      </c>
      <c r="T511" t="s">
        <v>127</v>
      </c>
      <c r="U511" t="s">
        <v>127</v>
      </c>
      <c r="V511" s="16">
        <v>43556.083333333336</v>
      </c>
      <c r="W511" s="16">
        <v>43556.083333333336</v>
      </c>
      <c r="X511" t="s">
        <v>467</v>
      </c>
      <c r="Y511"/>
      <c r="Z511">
        <v>2016</v>
      </c>
      <c r="AA511" t="b">
        <f>NOT(ISERROR(MATCH(H511,wgs_downloaded!$H$2:$H$518,0)))</f>
        <v>1</v>
      </c>
      <c r="AY511" s="10"/>
      <c r="AZ511" s="10"/>
    </row>
    <row r="512" spans="1:52" s="8" customFormat="1" hidden="1" x14ac:dyDescent="0.3">
      <c r="A512" t="s">
        <v>1220</v>
      </c>
      <c r="B512" t="s">
        <v>27</v>
      </c>
      <c r="C512" t="s">
        <v>127</v>
      </c>
      <c r="D512" t="s">
        <v>28</v>
      </c>
      <c r="E512" t="s">
        <v>29</v>
      </c>
      <c r="F512" t="s">
        <v>152</v>
      </c>
      <c r="G512" t="s">
        <v>1221</v>
      </c>
      <c r="H512" t="s">
        <v>1222</v>
      </c>
      <c r="I512"/>
      <c r="J512" t="s">
        <v>1223</v>
      </c>
      <c r="K512" t="s">
        <v>132</v>
      </c>
      <c r="L512">
        <v>3019581</v>
      </c>
      <c r="M512">
        <v>15</v>
      </c>
      <c r="N512">
        <v>2961</v>
      </c>
      <c r="O512" t="s">
        <v>133</v>
      </c>
      <c r="P512">
        <v>0</v>
      </c>
      <c r="Q512">
        <v>0</v>
      </c>
      <c r="R512">
        <v>0</v>
      </c>
      <c r="S512" t="s">
        <v>134</v>
      </c>
      <c r="T512" t="s">
        <v>127</v>
      </c>
      <c r="U512" t="s">
        <v>127</v>
      </c>
      <c r="V512" s="16">
        <v>43556.083333333336</v>
      </c>
      <c r="W512" s="16">
        <v>43556.083333333336</v>
      </c>
      <c r="X512" t="s">
        <v>467</v>
      </c>
      <c r="Y512"/>
      <c r="Z512">
        <v>2016</v>
      </c>
      <c r="AA512" t="b">
        <f>NOT(ISERROR(MATCH(H512,wgs_downloaded!$H$2:$H$518,0)))</f>
        <v>1</v>
      </c>
      <c r="AY512" s="10"/>
      <c r="AZ512" s="10"/>
    </row>
    <row r="513" spans="1:52" s="8" customFormat="1" hidden="1" x14ac:dyDescent="0.3">
      <c r="A513" t="s">
        <v>1208</v>
      </c>
      <c r="B513" t="s">
        <v>27</v>
      </c>
      <c r="C513" t="s">
        <v>127</v>
      </c>
      <c r="D513" t="s">
        <v>28</v>
      </c>
      <c r="E513" t="s">
        <v>29</v>
      </c>
      <c r="F513" t="s">
        <v>152</v>
      </c>
      <c r="G513" t="s">
        <v>1209</v>
      </c>
      <c r="H513" t="s">
        <v>1210</v>
      </c>
      <c r="I513"/>
      <c r="J513" t="s">
        <v>1211</v>
      </c>
      <c r="K513" t="s">
        <v>132</v>
      </c>
      <c r="L513">
        <v>3032424</v>
      </c>
      <c r="M513">
        <v>16</v>
      </c>
      <c r="N513">
        <v>2972</v>
      </c>
      <c r="O513" t="s">
        <v>133</v>
      </c>
      <c r="P513">
        <v>0</v>
      </c>
      <c r="Q513">
        <v>0</v>
      </c>
      <c r="R513">
        <v>0</v>
      </c>
      <c r="S513" t="s">
        <v>134</v>
      </c>
      <c r="T513" t="s">
        <v>127</v>
      </c>
      <c r="U513" t="s">
        <v>127</v>
      </c>
      <c r="V513" s="16">
        <v>43556.083333333336</v>
      </c>
      <c r="W513" s="16">
        <v>43556.083333333336</v>
      </c>
      <c r="X513" t="s">
        <v>467</v>
      </c>
      <c r="Y513"/>
      <c r="Z513">
        <v>2016</v>
      </c>
      <c r="AA513" t="b">
        <f>NOT(ISERROR(MATCH(H513,wgs_downloaded!$H$2:$H$518,0)))</f>
        <v>1</v>
      </c>
      <c r="AY513" s="10"/>
      <c r="AZ513" s="10"/>
    </row>
    <row r="514" spans="1:52" s="8" customFormat="1" hidden="1" x14ac:dyDescent="0.3">
      <c r="A514" t="s">
        <v>1351</v>
      </c>
      <c r="B514" t="s">
        <v>27</v>
      </c>
      <c r="C514" t="s">
        <v>127</v>
      </c>
      <c r="D514" t="s">
        <v>28</v>
      </c>
      <c r="E514" t="s">
        <v>29</v>
      </c>
      <c r="F514" t="s">
        <v>152</v>
      </c>
      <c r="G514" t="s">
        <v>1352</v>
      </c>
      <c r="H514" t="s">
        <v>1353</v>
      </c>
      <c r="I514"/>
      <c r="J514" t="s">
        <v>1354</v>
      </c>
      <c r="K514" t="s">
        <v>132</v>
      </c>
      <c r="L514">
        <v>2953209</v>
      </c>
      <c r="M514">
        <v>17</v>
      </c>
      <c r="N514">
        <v>2906</v>
      </c>
      <c r="O514" t="s">
        <v>133</v>
      </c>
      <c r="P514">
        <v>0</v>
      </c>
      <c r="Q514">
        <v>0</v>
      </c>
      <c r="R514">
        <v>0</v>
      </c>
      <c r="S514" t="s">
        <v>134</v>
      </c>
      <c r="T514" t="s">
        <v>127</v>
      </c>
      <c r="U514" t="s">
        <v>127</v>
      </c>
      <c r="V514" s="16">
        <v>43555.041666666664</v>
      </c>
      <c r="W514" s="16">
        <v>43555.041666666664</v>
      </c>
      <c r="X514" t="s">
        <v>467</v>
      </c>
      <c r="Y514"/>
      <c r="Z514">
        <v>2016</v>
      </c>
      <c r="AA514" t="b">
        <f>NOT(ISERROR(MATCH(H514,wgs_downloaded!$H$2:$H$518,0)))</f>
        <v>1</v>
      </c>
      <c r="AY514" s="10"/>
      <c r="AZ514" s="10"/>
    </row>
    <row r="515" spans="1:52" s="8" customFormat="1" hidden="1" x14ac:dyDescent="0.3">
      <c r="A515" t="s">
        <v>1212</v>
      </c>
      <c r="B515" t="s">
        <v>27</v>
      </c>
      <c r="C515" t="s">
        <v>127</v>
      </c>
      <c r="D515" t="s">
        <v>28</v>
      </c>
      <c r="E515" t="s">
        <v>29</v>
      </c>
      <c r="F515" t="s">
        <v>152</v>
      </c>
      <c r="G515" t="s">
        <v>1213</v>
      </c>
      <c r="H515" t="s">
        <v>1214</v>
      </c>
      <c r="I515"/>
      <c r="J515" t="s">
        <v>1215</v>
      </c>
      <c r="K515" t="s">
        <v>132</v>
      </c>
      <c r="L515">
        <v>2961574</v>
      </c>
      <c r="M515">
        <v>14</v>
      </c>
      <c r="N515">
        <v>2914</v>
      </c>
      <c r="O515" t="s">
        <v>133</v>
      </c>
      <c r="P515">
        <v>0</v>
      </c>
      <c r="Q515">
        <v>0</v>
      </c>
      <c r="R515">
        <v>0</v>
      </c>
      <c r="S515" t="s">
        <v>134</v>
      </c>
      <c r="T515" t="s">
        <v>127</v>
      </c>
      <c r="U515" t="s">
        <v>127</v>
      </c>
      <c r="V515" s="16">
        <v>43556.083333333336</v>
      </c>
      <c r="W515" s="16">
        <v>43556.083333333336</v>
      </c>
      <c r="X515" t="s">
        <v>467</v>
      </c>
      <c r="Y515"/>
      <c r="Z515">
        <v>2016</v>
      </c>
      <c r="AA515" t="b">
        <f>NOT(ISERROR(MATCH(H515,wgs_downloaded!$H$2:$H$518,0)))</f>
        <v>1</v>
      </c>
      <c r="AY515" s="10"/>
      <c r="AZ515" s="10"/>
    </row>
    <row r="516" spans="1:52" s="8" customFormat="1" hidden="1" x14ac:dyDescent="0.3">
      <c r="A516" t="s">
        <v>1309</v>
      </c>
      <c r="B516" t="s">
        <v>27</v>
      </c>
      <c r="C516" t="s">
        <v>127</v>
      </c>
      <c r="D516" t="s">
        <v>28</v>
      </c>
      <c r="E516" t="s">
        <v>1301</v>
      </c>
      <c r="F516" t="s">
        <v>152</v>
      </c>
      <c r="G516" t="s">
        <v>1310</v>
      </c>
      <c r="H516" t="s">
        <v>1311</v>
      </c>
      <c r="I516"/>
      <c r="J516" t="s">
        <v>1312</v>
      </c>
      <c r="K516" t="s">
        <v>132</v>
      </c>
      <c r="L516">
        <v>3016361</v>
      </c>
      <c r="M516">
        <v>19</v>
      </c>
      <c r="N516">
        <v>3010</v>
      </c>
      <c r="O516" t="s">
        <v>133</v>
      </c>
      <c r="P516">
        <v>0</v>
      </c>
      <c r="Q516">
        <v>0</v>
      </c>
      <c r="R516">
        <v>0</v>
      </c>
      <c r="S516" t="s">
        <v>134</v>
      </c>
      <c r="T516" t="s">
        <v>127</v>
      </c>
      <c r="U516" t="s">
        <v>127</v>
      </c>
      <c r="V516" s="16">
        <v>43556.083333333336</v>
      </c>
      <c r="W516" s="16">
        <v>43556.083333333336</v>
      </c>
      <c r="X516" t="s">
        <v>467</v>
      </c>
      <c r="Y516"/>
      <c r="Z516">
        <v>2016</v>
      </c>
      <c r="AA516" t="b">
        <f>NOT(ISERROR(MATCH(H516,wgs_downloaded!$H$2:$H$518,0)))</f>
        <v>1</v>
      </c>
      <c r="AY516" s="10"/>
      <c r="AZ516" s="10"/>
    </row>
    <row r="517" spans="1:52" s="8" customFormat="1" hidden="1" x14ac:dyDescent="0.3">
      <c r="A517" t="s">
        <v>1216</v>
      </c>
      <c r="B517" t="s">
        <v>27</v>
      </c>
      <c r="C517" t="s">
        <v>127</v>
      </c>
      <c r="D517" t="s">
        <v>28</v>
      </c>
      <c r="E517" t="s">
        <v>29</v>
      </c>
      <c r="F517" t="s">
        <v>152</v>
      </c>
      <c r="G517" t="s">
        <v>1217</v>
      </c>
      <c r="H517" t="s">
        <v>1218</v>
      </c>
      <c r="I517"/>
      <c r="J517" t="s">
        <v>1219</v>
      </c>
      <c r="K517" t="s">
        <v>132</v>
      </c>
      <c r="L517">
        <v>2953193</v>
      </c>
      <c r="M517">
        <v>14</v>
      </c>
      <c r="N517">
        <v>2902</v>
      </c>
      <c r="O517" t="s">
        <v>133</v>
      </c>
      <c r="P517">
        <v>0</v>
      </c>
      <c r="Q517">
        <v>0</v>
      </c>
      <c r="R517">
        <v>0</v>
      </c>
      <c r="S517" t="s">
        <v>134</v>
      </c>
      <c r="T517" t="s">
        <v>127</v>
      </c>
      <c r="U517" t="s">
        <v>127</v>
      </c>
      <c r="V517" s="16">
        <v>43556.083333333336</v>
      </c>
      <c r="W517" s="16">
        <v>43556.083333333336</v>
      </c>
      <c r="X517" t="s">
        <v>467</v>
      </c>
      <c r="Y517"/>
      <c r="Z517">
        <v>2016</v>
      </c>
      <c r="AA517" t="b">
        <f>NOT(ISERROR(MATCH(H517,wgs_downloaded!$H$2:$H$518,0)))</f>
        <v>1</v>
      </c>
      <c r="AY517" s="10"/>
      <c r="AZ517" s="10"/>
    </row>
    <row r="518" spans="1:52" s="8" customFormat="1" hidden="1" x14ac:dyDescent="0.3">
      <c r="A518" t="s">
        <v>1355</v>
      </c>
      <c r="B518" t="s">
        <v>27</v>
      </c>
      <c r="C518" t="s">
        <v>127</v>
      </c>
      <c r="D518" t="s">
        <v>28</v>
      </c>
      <c r="E518" t="s">
        <v>29</v>
      </c>
      <c r="F518" t="s">
        <v>152</v>
      </c>
      <c r="G518" t="s">
        <v>1356</v>
      </c>
      <c r="H518" t="s">
        <v>1357</v>
      </c>
      <c r="I518"/>
      <c r="J518" t="s">
        <v>1358</v>
      </c>
      <c r="K518" t="s">
        <v>132</v>
      </c>
      <c r="L518">
        <v>2936538</v>
      </c>
      <c r="M518">
        <v>55</v>
      </c>
      <c r="N518">
        <v>2902</v>
      </c>
      <c r="O518" t="s">
        <v>133</v>
      </c>
      <c r="P518">
        <v>0</v>
      </c>
      <c r="Q518">
        <v>0</v>
      </c>
      <c r="R518">
        <v>0</v>
      </c>
      <c r="S518" t="s">
        <v>134</v>
      </c>
      <c r="T518" t="s">
        <v>127</v>
      </c>
      <c r="U518" t="s">
        <v>127</v>
      </c>
      <c r="V518" s="16">
        <v>43555.041666666664</v>
      </c>
      <c r="W518" s="16">
        <v>43555.041666666664</v>
      </c>
      <c r="X518" t="s">
        <v>467</v>
      </c>
      <c r="Y518"/>
      <c r="Z518">
        <v>2016</v>
      </c>
      <c r="AA518" t="b">
        <f>NOT(ISERROR(MATCH(H518,wgs_downloaded!$H$2:$H$518,0)))</f>
        <v>1</v>
      </c>
      <c r="AY518" s="10"/>
      <c r="AZ518" s="10"/>
    </row>
    <row r="519" spans="1:52" s="8" customFormat="1" hidden="1" x14ac:dyDescent="0.3">
      <c r="A519" t="s">
        <v>483</v>
      </c>
      <c r="B519" t="s">
        <v>27</v>
      </c>
      <c r="C519" t="s">
        <v>127</v>
      </c>
      <c r="D519" t="s">
        <v>28</v>
      </c>
      <c r="E519" t="s">
        <v>29</v>
      </c>
      <c r="F519" t="s">
        <v>128</v>
      </c>
      <c r="G519" t="s">
        <v>484</v>
      </c>
      <c r="H519" t="s">
        <v>485</v>
      </c>
      <c r="I519"/>
      <c r="J519" t="s">
        <v>486</v>
      </c>
      <c r="K519" t="s">
        <v>132</v>
      </c>
      <c r="L519">
        <v>3087354</v>
      </c>
      <c r="M519">
        <v>24</v>
      </c>
      <c r="N519">
        <v>3044</v>
      </c>
      <c r="O519" t="s">
        <v>133</v>
      </c>
      <c r="P519">
        <v>0</v>
      </c>
      <c r="Q519">
        <v>0</v>
      </c>
      <c r="R519">
        <v>0</v>
      </c>
      <c r="S519" t="s">
        <v>134</v>
      </c>
      <c r="T519" t="s">
        <v>127</v>
      </c>
      <c r="U519" t="s">
        <v>127</v>
      </c>
      <c r="V519" s="16">
        <v>43564.083333333336</v>
      </c>
      <c r="W519" s="16">
        <v>43564.083333333336</v>
      </c>
      <c r="X519" t="s">
        <v>135</v>
      </c>
      <c r="Y519"/>
      <c r="Z519" s="2">
        <v>2017</v>
      </c>
      <c r="AA519" t="b">
        <f>NOT(ISERROR(MATCH(H519,wgs_downloaded!$H$2:$H$518,0)))</f>
        <v>1</v>
      </c>
      <c r="AY519" s="10"/>
      <c r="AZ519" s="10"/>
    </row>
    <row r="520" spans="1:52" hidden="1" x14ac:dyDescent="0.3">
      <c r="A520" t="s">
        <v>487</v>
      </c>
      <c r="B520" t="s">
        <v>27</v>
      </c>
      <c r="C520" t="s">
        <v>127</v>
      </c>
      <c r="D520" t="s">
        <v>28</v>
      </c>
      <c r="E520" t="s">
        <v>29</v>
      </c>
      <c r="F520" t="s">
        <v>152</v>
      </c>
      <c r="G520" t="s">
        <v>488</v>
      </c>
      <c r="H520" t="s">
        <v>489</v>
      </c>
      <c r="J520" t="s">
        <v>490</v>
      </c>
      <c r="K520" t="s">
        <v>132</v>
      </c>
      <c r="L520">
        <v>3044027</v>
      </c>
      <c r="M520">
        <v>14</v>
      </c>
      <c r="N520">
        <v>2983</v>
      </c>
      <c r="O520" t="s">
        <v>133</v>
      </c>
      <c r="P520">
        <v>0</v>
      </c>
      <c r="Q520">
        <v>0</v>
      </c>
      <c r="R520">
        <v>0</v>
      </c>
      <c r="S520" t="s">
        <v>134</v>
      </c>
      <c r="T520" t="s">
        <v>127</v>
      </c>
      <c r="U520" t="s">
        <v>127</v>
      </c>
      <c r="V520" s="16">
        <v>43564.083333333336</v>
      </c>
      <c r="W520" s="16">
        <v>43564.083333333336</v>
      </c>
      <c r="X520" t="s">
        <v>467</v>
      </c>
      <c r="Z520">
        <v>2016</v>
      </c>
      <c r="AA520" t="b">
        <f>NOT(ISERROR(MATCH(H520,wgs_downloaded!$H$2:$H$518,0)))</f>
        <v>1</v>
      </c>
      <c r="AY520" s="1"/>
      <c r="AZ520" s="1"/>
    </row>
    <row r="521" spans="1:52" hidden="1" x14ac:dyDescent="0.3">
      <c r="A521" t="s">
        <v>491</v>
      </c>
      <c r="B521" t="s">
        <v>27</v>
      </c>
      <c r="C521" t="s">
        <v>127</v>
      </c>
      <c r="D521" t="s">
        <v>28</v>
      </c>
      <c r="E521" t="s">
        <v>29</v>
      </c>
      <c r="F521" t="s">
        <v>152</v>
      </c>
      <c r="G521" t="s">
        <v>492</v>
      </c>
      <c r="H521" t="s">
        <v>493</v>
      </c>
      <c r="J521" t="s">
        <v>494</v>
      </c>
      <c r="K521" t="s">
        <v>132</v>
      </c>
      <c r="L521">
        <v>3025975</v>
      </c>
      <c r="M521">
        <v>15</v>
      </c>
      <c r="N521">
        <v>2965</v>
      </c>
      <c r="O521" t="s">
        <v>133</v>
      </c>
      <c r="P521">
        <v>0</v>
      </c>
      <c r="Q521">
        <v>0</v>
      </c>
      <c r="R521">
        <v>0</v>
      </c>
      <c r="S521" t="s">
        <v>134</v>
      </c>
      <c r="T521" t="s">
        <v>127</v>
      </c>
      <c r="U521" t="s">
        <v>127</v>
      </c>
      <c r="V521" s="16">
        <v>43564.083333333336</v>
      </c>
      <c r="W521" s="16">
        <v>43564.083333333336</v>
      </c>
      <c r="X521" t="s">
        <v>467</v>
      </c>
      <c r="Z521">
        <v>2016</v>
      </c>
      <c r="AA521" t="b">
        <f>NOT(ISERROR(MATCH(H521,wgs_downloaded!$H$2:$H$518,0)))</f>
        <v>1</v>
      </c>
      <c r="AY521" s="1"/>
      <c r="AZ521" s="1"/>
    </row>
    <row r="522" spans="1:52" hidden="1" x14ac:dyDescent="0.3">
      <c r="A522" t="s">
        <v>495</v>
      </c>
      <c r="B522" t="s">
        <v>27</v>
      </c>
      <c r="C522" t="s">
        <v>127</v>
      </c>
      <c r="D522" t="s">
        <v>28</v>
      </c>
      <c r="E522" t="s">
        <v>29</v>
      </c>
      <c r="F522" t="s">
        <v>152</v>
      </c>
      <c r="G522" t="s">
        <v>496</v>
      </c>
      <c r="H522" t="s">
        <v>497</v>
      </c>
      <c r="J522" t="s">
        <v>498</v>
      </c>
      <c r="K522" t="s">
        <v>132</v>
      </c>
      <c r="L522">
        <v>3000444</v>
      </c>
      <c r="M522">
        <v>15</v>
      </c>
      <c r="N522">
        <v>2946</v>
      </c>
      <c r="O522" t="s">
        <v>133</v>
      </c>
      <c r="P522">
        <v>0</v>
      </c>
      <c r="Q522">
        <v>0</v>
      </c>
      <c r="R522">
        <v>0</v>
      </c>
      <c r="S522" t="s">
        <v>134</v>
      </c>
      <c r="T522" t="s">
        <v>127</v>
      </c>
      <c r="U522" t="s">
        <v>127</v>
      </c>
      <c r="V522" s="16">
        <v>43564.083333333336</v>
      </c>
      <c r="W522" s="16">
        <v>43564.083333333336</v>
      </c>
      <c r="X522" t="s">
        <v>467</v>
      </c>
      <c r="Z522">
        <v>2016</v>
      </c>
      <c r="AA522" t="b">
        <f>NOT(ISERROR(MATCH(H522,wgs_downloaded!$H$2:$H$518,0)))</f>
        <v>1</v>
      </c>
      <c r="AY522" s="1"/>
      <c r="AZ522" s="1"/>
    </row>
    <row r="523" spans="1:52" hidden="1" x14ac:dyDescent="0.3">
      <c r="A523" t="s">
        <v>507</v>
      </c>
      <c r="B523" t="s">
        <v>27</v>
      </c>
      <c r="C523" t="s">
        <v>127</v>
      </c>
      <c r="D523" t="s">
        <v>28</v>
      </c>
      <c r="E523" t="s">
        <v>29</v>
      </c>
      <c r="F523" t="s">
        <v>152</v>
      </c>
      <c r="G523" t="s">
        <v>508</v>
      </c>
      <c r="H523" t="s">
        <v>509</v>
      </c>
      <c r="J523" t="s">
        <v>510</v>
      </c>
      <c r="K523" t="s">
        <v>132</v>
      </c>
      <c r="L523">
        <v>3017082</v>
      </c>
      <c r="M523">
        <v>14</v>
      </c>
      <c r="N523">
        <v>3015</v>
      </c>
      <c r="O523" t="s">
        <v>133</v>
      </c>
      <c r="P523">
        <v>0</v>
      </c>
      <c r="Q523">
        <v>0</v>
      </c>
      <c r="R523">
        <v>0</v>
      </c>
      <c r="S523" t="s">
        <v>134</v>
      </c>
      <c r="T523" t="s">
        <v>127</v>
      </c>
      <c r="U523" t="s">
        <v>127</v>
      </c>
      <c r="V523" s="16">
        <v>43564.083333333336</v>
      </c>
      <c r="W523" s="16">
        <v>43564.083333333336</v>
      </c>
      <c r="X523" t="s">
        <v>467</v>
      </c>
      <c r="Z523">
        <v>2016</v>
      </c>
      <c r="AA523" t="b">
        <f>NOT(ISERROR(MATCH(H523,wgs_downloaded!$H$2:$H$518,0)))</f>
        <v>1</v>
      </c>
      <c r="AY523" s="1"/>
      <c r="AZ523" s="1"/>
    </row>
    <row r="524" spans="1:52" hidden="1" x14ac:dyDescent="0.3">
      <c r="A524" t="s">
        <v>499</v>
      </c>
      <c r="B524" t="s">
        <v>27</v>
      </c>
      <c r="C524" t="s">
        <v>127</v>
      </c>
      <c r="D524" t="s">
        <v>28</v>
      </c>
      <c r="E524" t="s">
        <v>29</v>
      </c>
      <c r="F524" t="s">
        <v>152</v>
      </c>
      <c r="G524" t="s">
        <v>500</v>
      </c>
      <c r="H524" t="s">
        <v>501</v>
      </c>
      <c r="J524" t="s">
        <v>502</v>
      </c>
      <c r="K524" t="s">
        <v>132</v>
      </c>
      <c r="L524">
        <v>3087827</v>
      </c>
      <c r="M524">
        <v>15</v>
      </c>
      <c r="N524">
        <v>3073</v>
      </c>
      <c r="O524" t="s">
        <v>133</v>
      </c>
      <c r="P524">
        <v>0</v>
      </c>
      <c r="Q524">
        <v>0</v>
      </c>
      <c r="R524">
        <v>0</v>
      </c>
      <c r="S524" t="s">
        <v>134</v>
      </c>
      <c r="T524" t="s">
        <v>127</v>
      </c>
      <c r="U524" t="s">
        <v>127</v>
      </c>
      <c r="V524" s="16">
        <v>43564.083333333336</v>
      </c>
      <c r="W524" s="16">
        <v>43564.083333333336</v>
      </c>
      <c r="X524" t="s">
        <v>467</v>
      </c>
      <c r="Z524">
        <v>2016</v>
      </c>
      <c r="AA524" t="b">
        <f>NOT(ISERROR(MATCH(H524,wgs_downloaded!$H$2:$H$518,0)))</f>
        <v>1</v>
      </c>
      <c r="AY524" s="1"/>
      <c r="AZ524" s="1"/>
    </row>
    <row r="525" spans="1:52" hidden="1" x14ac:dyDescent="0.3">
      <c r="A525" t="s">
        <v>503</v>
      </c>
      <c r="B525" t="s">
        <v>27</v>
      </c>
      <c r="C525" t="s">
        <v>127</v>
      </c>
      <c r="D525" t="s">
        <v>28</v>
      </c>
      <c r="E525" t="s">
        <v>29</v>
      </c>
      <c r="F525" t="s">
        <v>152</v>
      </c>
      <c r="G525" t="s">
        <v>504</v>
      </c>
      <c r="H525" t="s">
        <v>505</v>
      </c>
      <c r="J525" t="s">
        <v>506</v>
      </c>
      <c r="K525" t="s">
        <v>132</v>
      </c>
      <c r="L525">
        <v>3014709</v>
      </c>
      <c r="M525">
        <v>13</v>
      </c>
      <c r="N525">
        <v>2961</v>
      </c>
      <c r="O525" t="s">
        <v>133</v>
      </c>
      <c r="P525">
        <v>0</v>
      </c>
      <c r="Q525">
        <v>0</v>
      </c>
      <c r="R525">
        <v>0</v>
      </c>
      <c r="S525" t="s">
        <v>134</v>
      </c>
      <c r="T525" t="s">
        <v>127</v>
      </c>
      <c r="U525" t="s">
        <v>127</v>
      </c>
      <c r="V525" s="16">
        <v>43564.083333333336</v>
      </c>
      <c r="W525" s="16">
        <v>43564.083333333336</v>
      </c>
      <c r="X525" t="s">
        <v>467</v>
      </c>
      <c r="Z525">
        <v>2016</v>
      </c>
      <c r="AA525" t="b">
        <f>NOT(ISERROR(MATCH(H525,wgs_downloaded!$H$2:$H$518,0)))</f>
        <v>1</v>
      </c>
      <c r="AY525" s="1"/>
      <c r="AZ525" s="1"/>
    </row>
    <row r="526" spans="1:52" hidden="1" x14ac:dyDescent="0.3">
      <c r="A526" t="s">
        <v>511</v>
      </c>
      <c r="B526" t="s">
        <v>27</v>
      </c>
      <c r="C526" t="s">
        <v>127</v>
      </c>
      <c r="D526" t="s">
        <v>28</v>
      </c>
      <c r="E526" t="s">
        <v>29</v>
      </c>
      <c r="F526" t="s">
        <v>152</v>
      </c>
      <c r="G526" t="s">
        <v>512</v>
      </c>
      <c r="H526" t="s">
        <v>513</v>
      </c>
      <c r="J526" t="s">
        <v>514</v>
      </c>
      <c r="K526" t="s">
        <v>132</v>
      </c>
      <c r="L526">
        <v>3074588</v>
      </c>
      <c r="M526">
        <v>13</v>
      </c>
      <c r="N526">
        <v>3011</v>
      </c>
      <c r="O526" t="s">
        <v>133</v>
      </c>
      <c r="P526">
        <v>0</v>
      </c>
      <c r="Q526">
        <v>0</v>
      </c>
      <c r="R526">
        <v>0</v>
      </c>
      <c r="S526" t="s">
        <v>134</v>
      </c>
      <c r="T526" t="s">
        <v>127</v>
      </c>
      <c r="U526" t="s">
        <v>127</v>
      </c>
      <c r="V526" s="16">
        <v>43564.083333333336</v>
      </c>
      <c r="W526" s="16">
        <v>43564.083333333336</v>
      </c>
      <c r="X526" t="s">
        <v>467</v>
      </c>
      <c r="Z526">
        <v>2016</v>
      </c>
      <c r="AA526" t="b">
        <f>NOT(ISERROR(MATCH(H526,wgs_downloaded!$H$2:$H$518,0)))</f>
        <v>1</v>
      </c>
      <c r="AY526" s="1"/>
      <c r="AZ526" s="1"/>
    </row>
    <row r="527" spans="1:52" hidden="1" x14ac:dyDescent="0.3">
      <c r="A527" t="s">
        <v>519</v>
      </c>
      <c r="B527" t="s">
        <v>27</v>
      </c>
      <c r="C527" t="s">
        <v>127</v>
      </c>
      <c r="D527" t="s">
        <v>28</v>
      </c>
      <c r="E527" t="s">
        <v>29</v>
      </c>
      <c r="F527" t="s">
        <v>152</v>
      </c>
      <c r="G527" t="s">
        <v>520</v>
      </c>
      <c r="H527" t="s">
        <v>521</v>
      </c>
      <c r="J527" t="s">
        <v>522</v>
      </c>
      <c r="K527" t="s">
        <v>132</v>
      </c>
      <c r="L527">
        <v>3031030</v>
      </c>
      <c r="M527">
        <v>15</v>
      </c>
      <c r="N527">
        <v>2973</v>
      </c>
      <c r="O527" t="s">
        <v>133</v>
      </c>
      <c r="P527">
        <v>0</v>
      </c>
      <c r="Q527">
        <v>0</v>
      </c>
      <c r="R527">
        <v>0</v>
      </c>
      <c r="S527" t="s">
        <v>134</v>
      </c>
      <c r="T527" t="s">
        <v>127</v>
      </c>
      <c r="U527" t="s">
        <v>127</v>
      </c>
      <c r="V527" s="16">
        <v>43564.083333333336</v>
      </c>
      <c r="W527" s="16">
        <v>43564.083333333336</v>
      </c>
      <c r="X527" t="s">
        <v>467</v>
      </c>
      <c r="Z527">
        <v>2016</v>
      </c>
      <c r="AA527" t="b">
        <f>NOT(ISERROR(MATCH(H527,wgs_downloaded!$H$2:$H$518,0)))</f>
        <v>1</v>
      </c>
      <c r="AY527" s="1"/>
      <c r="AZ527" s="1"/>
    </row>
    <row r="528" spans="1:52" hidden="1" x14ac:dyDescent="0.3">
      <c r="A528" t="s">
        <v>515</v>
      </c>
      <c r="B528" t="s">
        <v>27</v>
      </c>
      <c r="C528" t="s">
        <v>127</v>
      </c>
      <c r="D528" t="s">
        <v>28</v>
      </c>
      <c r="E528" t="s">
        <v>29</v>
      </c>
      <c r="F528" t="s">
        <v>152</v>
      </c>
      <c r="G528" t="s">
        <v>516</v>
      </c>
      <c r="H528" t="s">
        <v>517</v>
      </c>
      <c r="J528" t="s">
        <v>518</v>
      </c>
      <c r="K528" t="s">
        <v>132</v>
      </c>
      <c r="L528">
        <v>3012584</v>
      </c>
      <c r="M528">
        <v>16</v>
      </c>
      <c r="N528">
        <v>2955</v>
      </c>
      <c r="O528" t="s">
        <v>133</v>
      </c>
      <c r="P528">
        <v>0</v>
      </c>
      <c r="Q528">
        <v>0</v>
      </c>
      <c r="R528">
        <v>0</v>
      </c>
      <c r="S528" t="s">
        <v>134</v>
      </c>
      <c r="T528" t="s">
        <v>127</v>
      </c>
      <c r="U528" t="s">
        <v>127</v>
      </c>
      <c r="V528" s="16">
        <v>43564.083333333336</v>
      </c>
      <c r="W528" s="16">
        <v>43564.083333333336</v>
      </c>
      <c r="X528" t="s">
        <v>467</v>
      </c>
      <c r="Z528">
        <v>2016</v>
      </c>
      <c r="AA528" t="b">
        <f>NOT(ISERROR(MATCH(H528,wgs_downloaded!$H$2:$H$518,0)))</f>
        <v>1</v>
      </c>
      <c r="AY528" s="1"/>
      <c r="AZ528" s="1"/>
    </row>
    <row r="529" spans="1:52" hidden="1" x14ac:dyDescent="0.3">
      <c r="A529" t="s">
        <v>523</v>
      </c>
      <c r="B529" t="s">
        <v>27</v>
      </c>
      <c r="C529" t="s">
        <v>127</v>
      </c>
      <c r="D529" t="s">
        <v>28</v>
      </c>
      <c r="E529" t="s">
        <v>29</v>
      </c>
      <c r="F529" t="s">
        <v>152</v>
      </c>
      <c r="G529" t="s">
        <v>524</v>
      </c>
      <c r="H529" t="s">
        <v>525</v>
      </c>
      <c r="J529" t="s">
        <v>526</v>
      </c>
      <c r="K529" t="s">
        <v>132</v>
      </c>
      <c r="L529">
        <v>2964605</v>
      </c>
      <c r="M529">
        <v>34</v>
      </c>
      <c r="N529">
        <v>2922</v>
      </c>
      <c r="O529" t="s">
        <v>133</v>
      </c>
      <c r="P529">
        <v>0</v>
      </c>
      <c r="Q529">
        <v>0</v>
      </c>
      <c r="R529">
        <v>0</v>
      </c>
      <c r="S529" t="s">
        <v>134</v>
      </c>
      <c r="T529" t="s">
        <v>127</v>
      </c>
      <c r="U529" t="s">
        <v>127</v>
      </c>
      <c r="V529" s="16">
        <v>43564.083333333336</v>
      </c>
      <c r="W529" s="16">
        <v>43564.083333333336</v>
      </c>
      <c r="X529" t="s">
        <v>467</v>
      </c>
      <c r="Z529">
        <v>2016</v>
      </c>
      <c r="AA529" t="b">
        <f>NOT(ISERROR(MATCH(H529,wgs_downloaded!$H$2:$H$518,0)))</f>
        <v>1</v>
      </c>
      <c r="AY529" s="1"/>
      <c r="AZ529" s="1"/>
    </row>
    <row r="530" spans="1:52" hidden="1" x14ac:dyDescent="0.3">
      <c r="A530" t="s">
        <v>527</v>
      </c>
      <c r="B530" t="s">
        <v>27</v>
      </c>
      <c r="C530" t="s">
        <v>127</v>
      </c>
      <c r="D530" t="s">
        <v>28</v>
      </c>
      <c r="E530" t="s">
        <v>29</v>
      </c>
      <c r="F530" t="s">
        <v>152</v>
      </c>
      <c r="G530" t="s">
        <v>528</v>
      </c>
      <c r="H530" t="s">
        <v>529</v>
      </c>
      <c r="J530" t="s">
        <v>530</v>
      </c>
      <c r="K530" t="s">
        <v>132</v>
      </c>
      <c r="L530">
        <v>2984309</v>
      </c>
      <c r="M530">
        <v>16</v>
      </c>
      <c r="N530">
        <v>2935</v>
      </c>
      <c r="O530" t="s">
        <v>133</v>
      </c>
      <c r="P530">
        <v>0</v>
      </c>
      <c r="Q530">
        <v>0</v>
      </c>
      <c r="R530">
        <v>0</v>
      </c>
      <c r="S530" t="s">
        <v>134</v>
      </c>
      <c r="T530" t="s">
        <v>127</v>
      </c>
      <c r="U530" t="s">
        <v>127</v>
      </c>
      <c r="V530" s="16">
        <v>43564.083333333336</v>
      </c>
      <c r="W530" s="16">
        <v>43564.083333333336</v>
      </c>
      <c r="X530" t="s">
        <v>467</v>
      </c>
      <c r="Z530">
        <v>2016</v>
      </c>
      <c r="AA530" t="b">
        <f>NOT(ISERROR(MATCH(H530,wgs_downloaded!$H$2:$H$518,0)))</f>
        <v>1</v>
      </c>
      <c r="AY530" s="1"/>
      <c r="AZ530" s="1"/>
    </row>
    <row r="531" spans="1:52" hidden="1" x14ac:dyDescent="0.3">
      <c r="A531" t="s">
        <v>531</v>
      </c>
      <c r="B531" t="s">
        <v>27</v>
      </c>
      <c r="C531" t="s">
        <v>127</v>
      </c>
      <c r="D531" t="s">
        <v>28</v>
      </c>
      <c r="E531" t="s">
        <v>29</v>
      </c>
      <c r="F531" t="s">
        <v>152</v>
      </c>
      <c r="G531" t="s">
        <v>532</v>
      </c>
      <c r="H531" t="s">
        <v>533</v>
      </c>
      <c r="J531" t="s">
        <v>534</v>
      </c>
      <c r="K531" t="s">
        <v>132</v>
      </c>
      <c r="L531">
        <v>2974112</v>
      </c>
      <c r="M531">
        <v>21</v>
      </c>
      <c r="N531">
        <v>2925</v>
      </c>
      <c r="O531" t="s">
        <v>133</v>
      </c>
      <c r="P531">
        <v>0</v>
      </c>
      <c r="Q531">
        <v>0</v>
      </c>
      <c r="R531">
        <v>0</v>
      </c>
      <c r="S531" t="s">
        <v>134</v>
      </c>
      <c r="T531" t="s">
        <v>127</v>
      </c>
      <c r="U531" t="s">
        <v>127</v>
      </c>
      <c r="V531" s="16">
        <v>43564.083333333336</v>
      </c>
      <c r="W531" s="16">
        <v>43564.083333333336</v>
      </c>
      <c r="X531" t="s">
        <v>467</v>
      </c>
      <c r="Z531">
        <v>2016</v>
      </c>
      <c r="AA531" t="b">
        <f>NOT(ISERROR(MATCH(H531,wgs_downloaded!$H$2:$H$518,0)))</f>
        <v>1</v>
      </c>
      <c r="AY531" s="1"/>
      <c r="AZ531" s="1"/>
    </row>
    <row r="532" spans="1:52" hidden="1" x14ac:dyDescent="0.3">
      <c r="A532" t="s">
        <v>535</v>
      </c>
      <c r="B532" t="s">
        <v>27</v>
      </c>
      <c r="C532" t="s">
        <v>127</v>
      </c>
      <c r="D532" t="s">
        <v>28</v>
      </c>
      <c r="E532" t="s">
        <v>29</v>
      </c>
      <c r="F532" t="s">
        <v>152</v>
      </c>
      <c r="G532" t="s">
        <v>536</v>
      </c>
      <c r="H532" t="s">
        <v>537</v>
      </c>
      <c r="J532" t="s">
        <v>538</v>
      </c>
      <c r="K532" t="s">
        <v>132</v>
      </c>
      <c r="L532">
        <v>3004914</v>
      </c>
      <c r="M532">
        <v>17</v>
      </c>
      <c r="N532">
        <v>2949</v>
      </c>
      <c r="O532" t="s">
        <v>133</v>
      </c>
      <c r="P532">
        <v>0</v>
      </c>
      <c r="Q532">
        <v>0</v>
      </c>
      <c r="R532">
        <v>0</v>
      </c>
      <c r="S532" t="s">
        <v>134</v>
      </c>
      <c r="T532" t="s">
        <v>127</v>
      </c>
      <c r="U532" t="s">
        <v>127</v>
      </c>
      <c r="V532" s="16">
        <v>43564.083333333336</v>
      </c>
      <c r="W532" s="16">
        <v>43564.083333333336</v>
      </c>
      <c r="X532" t="s">
        <v>467</v>
      </c>
      <c r="Z532">
        <v>2016</v>
      </c>
      <c r="AA532" t="b">
        <f>NOT(ISERROR(MATCH(H532,wgs_downloaded!$H$2:$H$518,0)))</f>
        <v>1</v>
      </c>
      <c r="AY532" s="1"/>
      <c r="AZ532" s="1"/>
    </row>
    <row r="533" spans="1:52" hidden="1" x14ac:dyDescent="0.3">
      <c r="A533" t="s">
        <v>539</v>
      </c>
      <c r="B533" t="s">
        <v>27</v>
      </c>
      <c r="C533" t="s">
        <v>127</v>
      </c>
      <c r="D533" t="s">
        <v>28</v>
      </c>
      <c r="E533" t="s">
        <v>29</v>
      </c>
      <c r="F533" t="s">
        <v>152</v>
      </c>
      <c r="G533" t="s">
        <v>540</v>
      </c>
      <c r="H533" t="s">
        <v>541</v>
      </c>
      <c r="J533" t="s">
        <v>542</v>
      </c>
      <c r="K533" t="s">
        <v>132</v>
      </c>
      <c r="L533">
        <v>2944681</v>
      </c>
      <c r="M533">
        <v>32</v>
      </c>
      <c r="N533">
        <v>2900</v>
      </c>
      <c r="O533" t="s">
        <v>133</v>
      </c>
      <c r="P533">
        <v>0</v>
      </c>
      <c r="Q533">
        <v>0</v>
      </c>
      <c r="R533">
        <v>0</v>
      </c>
      <c r="S533" t="s">
        <v>134</v>
      </c>
      <c r="T533" t="s">
        <v>127</v>
      </c>
      <c r="U533" t="s">
        <v>127</v>
      </c>
      <c r="V533" s="16">
        <v>43564.083333333336</v>
      </c>
      <c r="W533" s="16">
        <v>43564.083333333336</v>
      </c>
      <c r="X533" t="s">
        <v>467</v>
      </c>
      <c r="Z533">
        <v>2016</v>
      </c>
      <c r="AA533" t="b">
        <f>NOT(ISERROR(MATCH(H533,wgs_downloaded!$H$2:$H$518,0)))</f>
        <v>1</v>
      </c>
      <c r="AY533" s="1"/>
      <c r="AZ533" s="1"/>
    </row>
    <row r="534" spans="1:52" hidden="1" x14ac:dyDescent="0.3">
      <c r="A534" t="s">
        <v>543</v>
      </c>
      <c r="B534" t="s">
        <v>27</v>
      </c>
      <c r="C534" t="s">
        <v>127</v>
      </c>
      <c r="D534" t="s">
        <v>28</v>
      </c>
      <c r="E534" t="s">
        <v>29</v>
      </c>
      <c r="F534" t="s">
        <v>152</v>
      </c>
      <c r="G534" t="s">
        <v>544</v>
      </c>
      <c r="H534" t="s">
        <v>545</v>
      </c>
      <c r="J534" t="s">
        <v>546</v>
      </c>
      <c r="K534" t="s">
        <v>132</v>
      </c>
      <c r="L534">
        <v>2968689</v>
      </c>
      <c r="M534">
        <v>26</v>
      </c>
      <c r="N534">
        <v>2921</v>
      </c>
      <c r="O534" t="s">
        <v>133</v>
      </c>
      <c r="P534">
        <v>0</v>
      </c>
      <c r="Q534">
        <v>0</v>
      </c>
      <c r="R534">
        <v>0</v>
      </c>
      <c r="S534" t="s">
        <v>134</v>
      </c>
      <c r="T534" t="s">
        <v>127</v>
      </c>
      <c r="U534" t="s">
        <v>127</v>
      </c>
      <c r="V534" s="16">
        <v>43564.083333333336</v>
      </c>
      <c r="W534" s="16">
        <v>43564.083333333336</v>
      </c>
      <c r="X534" t="s">
        <v>467</v>
      </c>
      <c r="Z534">
        <v>2016</v>
      </c>
      <c r="AA534" t="b">
        <f>NOT(ISERROR(MATCH(H534,wgs_downloaded!$H$2:$H$518,0)))</f>
        <v>1</v>
      </c>
      <c r="AY534" s="1"/>
      <c r="AZ534" s="1"/>
    </row>
    <row r="535" spans="1:52" hidden="1" x14ac:dyDescent="0.3">
      <c r="A535" t="s">
        <v>547</v>
      </c>
      <c r="B535" t="s">
        <v>27</v>
      </c>
      <c r="C535" t="s">
        <v>127</v>
      </c>
      <c r="D535" t="s">
        <v>28</v>
      </c>
      <c r="E535" t="s">
        <v>29</v>
      </c>
      <c r="F535" t="s">
        <v>152</v>
      </c>
      <c r="G535" t="s">
        <v>548</v>
      </c>
      <c r="H535" t="s">
        <v>549</v>
      </c>
      <c r="J535" t="s">
        <v>550</v>
      </c>
      <c r="K535" t="s">
        <v>132</v>
      </c>
      <c r="L535">
        <v>2984130</v>
      </c>
      <c r="M535">
        <v>18</v>
      </c>
      <c r="N535">
        <v>2931</v>
      </c>
      <c r="O535" t="s">
        <v>133</v>
      </c>
      <c r="P535">
        <v>0</v>
      </c>
      <c r="Q535">
        <v>0</v>
      </c>
      <c r="R535">
        <v>0</v>
      </c>
      <c r="S535" t="s">
        <v>134</v>
      </c>
      <c r="T535" t="s">
        <v>127</v>
      </c>
      <c r="U535" t="s">
        <v>127</v>
      </c>
      <c r="V535" s="16">
        <v>43564.083333333336</v>
      </c>
      <c r="W535" s="16">
        <v>43564.083333333336</v>
      </c>
      <c r="X535" t="s">
        <v>467</v>
      </c>
      <c r="Z535">
        <v>2016</v>
      </c>
      <c r="AA535" t="b">
        <f>NOT(ISERROR(MATCH(H535,wgs_downloaded!$H$2:$H$518,0)))</f>
        <v>1</v>
      </c>
      <c r="AY535" s="1"/>
      <c r="AZ535" s="1"/>
    </row>
    <row r="536" spans="1:52" hidden="1" x14ac:dyDescent="0.3">
      <c r="A536" t="s">
        <v>551</v>
      </c>
      <c r="B536" t="s">
        <v>27</v>
      </c>
      <c r="C536" t="s">
        <v>127</v>
      </c>
      <c r="D536" t="s">
        <v>28</v>
      </c>
      <c r="E536" t="s">
        <v>29</v>
      </c>
      <c r="F536" t="s">
        <v>152</v>
      </c>
      <c r="G536" t="s">
        <v>552</v>
      </c>
      <c r="H536" t="s">
        <v>553</v>
      </c>
      <c r="J536" t="s">
        <v>554</v>
      </c>
      <c r="K536" t="s">
        <v>132</v>
      </c>
      <c r="L536">
        <v>3043564</v>
      </c>
      <c r="M536">
        <v>16</v>
      </c>
      <c r="N536">
        <v>2983</v>
      </c>
      <c r="O536" t="s">
        <v>133</v>
      </c>
      <c r="P536">
        <v>0</v>
      </c>
      <c r="Q536">
        <v>0</v>
      </c>
      <c r="R536">
        <v>0</v>
      </c>
      <c r="S536" t="s">
        <v>134</v>
      </c>
      <c r="T536" t="s">
        <v>127</v>
      </c>
      <c r="U536" t="s">
        <v>127</v>
      </c>
      <c r="V536" s="16">
        <v>43564.083333333336</v>
      </c>
      <c r="W536" s="16">
        <v>43564.083333333336</v>
      </c>
      <c r="X536" t="s">
        <v>467</v>
      </c>
      <c r="Z536">
        <v>2016</v>
      </c>
      <c r="AA536" t="b">
        <f>NOT(ISERROR(MATCH(H536,wgs_downloaded!$H$2:$H$518,0)))</f>
        <v>1</v>
      </c>
      <c r="AY536" s="1"/>
      <c r="AZ536" s="1"/>
    </row>
    <row r="537" spans="1:52" hidden="1" x14ac:dyDescent="0.3">
      <c r="A537" t="s">
        <v>555</v>
      </c>
      <c r="B537" t="s">
        <v>27</v>
      </c>
      <c r="C537" t="s">
        <v>127</v>
      </c>
      <c r="D537" t="s">
        <v>28</v>
      </c>
      <c r="E537" t="s">
        <v>556</v>
      </c>
      <c r="F537" t="s">
        <v>152</v>
      </c>
      <c r="G537" t="s">
        <v>557</v>
      </c>
      <c r="H537" t="s">
        <v>558</v>
      </c>
      <c r="J537" t="s">
        <v>559</v>
      </c>
      <c r="K537" t="s">
        <v>132</v>
      </c>
      <c r="L537">
        <v>3231348</v>
      </c>
      <c r="M537">
        <v>27</v>
      </c>
      <c r="N537">
        <v>3215</v>
      </c>
      <c r="O537" t="s">
        <v>133</v>
      </c>
      <c r="P537">
        <v>0</v>
      </c>
      <c r="Q537">
        <v>0</v>
      </c>
      <c r="R537">
        <v>0</v>
      </c>
      <c r="S537" t="s">
        <v>134</v>
      </c>
      <c r="T537" t="s">
        <v>127</v>
      </c>
      <c r="U537" t="s">
        <v>127</v>
      </c>
      <c r="V537" s="16">
        <v>43564.083333333336</v>
      </c>
      <c r="W537" s="16">
        <v>43564.083333333336</v>
      </c>
      <c r="X537" t="s">
        <v>467</v>
      </c>
      <c r="Z537">
        <v>2016</v>
      </c>
      <c r="AA537" t="b">
        <f>NOT(ISERROR(MATCH(H537,wgs_downloaded!$H$2:$H$518,0)))</f>
        <v>1</v>
      </c>
      <c r="AY537" s="1"/>
      <c r="AZ537" s="1"/>
    </row>
    <row r="538" spans="1:52" hidden="1" x14ac:dyDescent="0.3">
      <c r="A538" t="s">
        <v>425</v>
      </c>
      <c r="B538" t="s">
        <v>27</v>
      </c>
      <c r="C538" t="s">
        <v>127</v>
      </c>
      <c r="D538" t="s">
        <v>28</v>
      </c>
      <c r="E538" t="s">
        <v>29</v>
      </c>
      <c r="F538" t="s">
        <v>142</v>
      </c>
      <c r="G538" t="s">
        <v>426</v>
      </c>
      <c r="H538" t="s">
        <v>427</v>
      </c>
      <c r="J538" t="s">
        <v>428</v>
      </c>
      <c r="K538" t="s">
        <v>429</v>
      </c>
      <c r="L538">
        <v>2886860</v>
      </c>
      <c r="M538">
        <v>47</v>
      </c>
      <c r="N538">
        <v>2846</v>
      </c>
      <c r="O538" t="s">
        <v>133</v>
      </c>
      <c r="P538">
        <v>0</v>
      </c>
      <c r="Q538">
        <v>0</v>
      </c>
      <c r="R538">
        <v>0</v>
      </c>
      <c r="S538" t="s">
        <v>134</v>
      </c>
      <c r="T538" t="s">
        <v>127</v>
      </c>
      <c r="U538" t="s">
        <v>127</v>
      </c>
      <c r="V538" s="16">
        <v>43671.083333333336</v>
      </c>
      <c r="W538" s="16">
        <v>43671.083333333336</v>
      </c>
      <c r="X538" t="s">
        <v>135</v>
      </c>
      <c r="Y538" t="s">
        <v>146</v>
      </c>
      <c r="Z538">
        <v>2019</v>
      </c>
      <c r="AA538" t="b">
        <f>NOT(ISERROR(MATCH(H538,wgs_downloaded!$H$2:$H$518,0)))</f>
        <v>1</v>
      </c>
      <c r="AY538" s="1"/>
      <c r="AZ538" s="1"/>
    </row>
    <row r="539" spans="1:52" hidden="1" x14ac:dyDescent="0.3">
      <c r="A539" t="s">
        <v>420</v>
      </c>
      <c r="B539" t="s">
        <v>27</v>
      </c>
      <c r="C539" t="s">
        <v>127</v>
      </c>
      <c r="D539" t="s">
        <v>28</v>
      </c>
      <c r="E539" t="s">
        <v>29</v>
      </c>
      <c r="F539" t="s">
        <v>142</v>
      </c>
      <c r="G539" t="s">
        <v>421</v>
      </c>
      <c r="H539" t="s">
        <v>422</v>
      </c>
      <c r="J539" t="s">
        <v>423</v>
      </c>
      <c r="K539" t="s">
        <v>424</v>
      </c>
      <c r="L539">
        <v>2985982</v>
      </c>
      <c r="M539">
        <v>102</v>
      </c>
      <c r="N539">
        <v>3001</v>
      </c>
      <c r="O539" t="s">
        <v>133</v>
      </c>
      <c r="P539">
        <v>0</v>
      </c>
      <c r="Q539">
        <v>0</v>
      </c>
      <c r="R539">
        <v>0</v>
      </c>
      <c r="S539" t="s">
        <v>134</v>
      </c>
      <c r="T539" t="s">
        <v>127</v>
      </c>
      <c r="U539" t="s">
        <v>127</v>
      </c>
      <c r="V539" s="16">
        <v>43671.083333333336</v>
      </c>
      <c r="W539" s="16">
        <v>43671.083333333336</v>
      </c>
      <c r="X539" t="s">
        <v>135</v>
      </c>
      <c r="Y539" t="s">
        <v>146</v>
      </c>
      <c r="Z539">
        <v>2019</v>
      </c>
      <c r="AA539" t="b">
        <f>NOT(ISERROR(MATCH(H539,wgs_downloaded!$H$2:$H$518,0)))</f>
        <v>1</v>
      </c>
      <c r="AY539" s="1"/>
      <c r="AZ539" s="1"/>
    </row>
    <row r="540" spans="1:52" hidden="1" x14ac:dyDescent="0.3">
      <c r="A540" t="s">
        <v>445</v>
      </c>
      <c r="B540" t="s">
        <v>27</v>
      </c>
      <c r="C540" t="s">
        <v>127</v>
      </c>
      <c r="D540" t="s">
        <v>28</v>
      </c>
      <c r="E540" t="s">
        <v>29</v>
      </c>
      <c r="F540" t="s">
        <v>142</v>
      </c>
      <c r="G540" t="s">
        <v>446</v>
      </c>
      <c r="H540" t="s">
        <v>447</v>
      </c>
      <c r="J540" t="s">
        <v>448</v>
      </c>
      <c r="K540" t="s">
        <v>449</v>
      </c>
      <c r="L540">
        <v>3168308</v>
      </c>
      <c r="M540">
        <v>113</v>
      </c>
      <c r="N540">
        <v>3164</v>
      </c>
      <c r="O540" t="s">
        <v>133</v>
      </c>
      <c r="P540">
        <v>0</v>
      </c>
      <c r="Q540">
        <v>0</v>
      </c>
      <c r="R540">
        <v>0</v>
      </c>
      <c r="S540" t="s">
        <v>134</v>
      </c>
      <c r="T540" t="s">
        <v>127</v>
      </c>
      <c r="U540" t="s">
        <v>127</v>
      </c>
      <c r="V540" s="16">
        <v>43671.083333333336</v>
      </c>
      <c r="W540" s="16">
        <v>43671.083333333336</v>
      </c>
      <c r="X540" t="s">
        <v>135</v>
      </c>
      <c r="Y540" t="s">
        <v>146</v>
      </c>
      <c r="Z540">
        <v>2019</v>
      </c>
      <c r="AA540" t="b">
        <f>NOT(ISERROR(MATCH(H540,wgs_downloaded!$H$2:$H$518,0)))</f>
        <v>1</v>
      </c>
      <c r="AY540" s="1"/>
      <c r="AZ540" s="1"/>
    </row>
    <row r="541" spans="1:52" s="8" customFormat="1" hidden="1" x14ac:dyDescent="0.3">
      <c r="A541" t="s">
        <v>441</v>
      </c>
      <c r="B541" t="s">
        <v>27</v>
      </c>
      <c r="C541" t="s">
        <v>127</v>
      </c>
      <c r="D541" t="s">
        <v>28</v>
      </c>
      <c r="E541" t="s">
        <v>29</v>
      </c>
      <c r="F541" t="s">
        <v>142</v>
      </c>
      <c r="G541" t="s">
        <v>442</v>
      </c>
      <c r="H541" t="s">
        <v>443</v>
      </c>
      <c r="I541"/>
      <c r="J541" t="s">
        <v>444</v>
      </c>
      <c r="K541" t="s">
        <v>429</v>
      </c>
      <c r="L541">
        <v>2877166</v>
      </c>
      <c r="M541">
        <v>43</v>
      </c>
      <c r="N541">
        <v>2840</v>
      </c>
      <c r="O541" t="s">
        <v>133</v>
      </c>
      <c r="P541">
        <v>0</v>
      </c>
      <c r="Q541">
        <v>0</v>
      </c>
      <c r="R541">
        <v>0</v>
      </c>
      <c r="S541" t="s">
        <v>134</v>
      </c>
      <c r="T541" t="s">
        <v>127</v>
      </c>
      <c r="U541" t="s">
        <v>127</v>
      </c>
      <c r="V541" s="16">
        <v>43671.083333333336</v>
      </c>
      <c r="W541" s="16">
        <v>43671.083333333336</v>
      </c>
      <c r="X541" t="s">
        <v>135</v>
      </c>
      <c r="Y541" t="s">
        <v>146</v>
      </c>
      <c r="Z541">
        <v>2019</v>
      </c>
      <c r="AA541" t="b">
        <f>NOT(ISERROR(MATCH(H541,wgs_downloaded!$H$2:$H$518,0)))</f>
        <v>1</v>
      </c>
      <c r="AY541" s="10"/>
      <c r="AZ541" s="10"/>
    </row>
    <row r="542" spans="1:52" s="8" customFormat="1" hidden="1" x14ac:dyDescent="0.3">
      <c r="A542" t="s">
        <v>430</v>
      </c>
      <c r="B542" t="s">
        <v>27</v>
      </c>
      <c r="C542" t="s">
        <v>127</v>
      </c>
      <c r="D542" t="s">
        <v>28</v>
      </c>
      <c r="E542" t="s">
        <v>29</v>
      </c>
      <c r="F542" t="s">
        <v>142</v>
      </c>
      <c r="G542" t="s">
        <v>431</v>
      </c>
      <c r="H542" t="s">
        <v>432</v>
      </c>
      <c r="I542"/>
      <c r="J542" t="s">
        <v>433</v>
      </c>
      <c r="K542" t="s">
        <v>429</v>
      </c>
      <c r="L542">
        <v>2934036</v>
      </c>
      <c r="M542">
        <v>44</v>
      </c>
      <c r="N542">
        <v>2892</v>
      </c>
      <c r="O542" t="s">
        <v>133</v>
      </c>
      <c r="P542">
        <v>0</v>
      </c>
      <c r="Q542">
        <v>0</v>
      </c>
      <c r="R542">
        <v>0</v>
      </c>
      <c r="S542" t="s">
        <v>134</v>
      </c>
      <c r="T542" t="s">
        <v>127</v>
      </c>
      <c r="U542" t="s">
        <v>127</v>
      </c>
      <c r="V542" s="16">
        <v>43671.083333333336</v>
      </c>
      <c r="W542" s="16">
        <v>43671.083333333336</v>
      </c>
      <c r="X542" t="s">
        <v>135</v>
      </c>
      <c r="Y542" t="s">
        <v>146</v>
      </c>
      <c r="Z542">
        <v>2019</v>
      </c>
      <c r="AA542" t="b">
        <f>NOT(ISERROR(MATCH(H542,wgs_downloaded!$H$2:$H$518,0)))</f>
        <v>1</v>
      </c>
      <c r="AY542" s="10"/>
      <c r="AZ542" s="10"/>
    </row>
    <row r="543" spans="1:52" hidden="1" x14ac:dyDescent="0.3">
      <c r="A543" t="s">
        <v>450</v>
      </c>
      <c r="B543" t="s">
        <v>27</v>
      </c>
      <c r="C543" t="s">
        <v>127</v>
      </c>
      <c r="D543" t="s">
        <v>28</v>
      </c>
      <c r="E543" t="s">
        <v>29</v>
      </c>
      <c r="F543" t="s">
        <v>142</v>
      </c>
      <c r="G543" t="s">
        <v>451</v>
      </c>
      <c r="H543" t="s">
        <v>452</v>
      </c>
      <c r="J543" t="s">
        <v>453</v>
      </c>
      <c r="K543" t="s">
        <v>449</v>
      </c>
      <c r="L543">
        <v>3170612</v>
      </c>
      <c r="M543">
        <v>124</v>
      </c>
      <c r="N543">
        <v>3171</v>
      </c>
      <c r="O543" t="s">
        <v>133</v>
      </c>
      <c r="P543">
        <v>0</v>
      </c>
      <c r="Q543">
        <v>0</v>
      </c>
      <c r="R543">
        <v>0</v>
      </c>
      <c r="S543" t="s">
        <v>134</v>
      </c>
      <c r="T543" t="s">
        <v>127</v>
      </c>
      <c r="U543" t="s">
        <v>127</v>
      </c>
      <c r="V543" s="16">
        <v>43671.083333333336</v>
      </c>
      <c r="W543" s="16">
        <v>43671.083333333336</v>
      </c>
      <c r="X543" t="s">
        <v>135</v>
      </c>
      <c r="Y543" t="s">
        <v>146</v>
      </c>
      <c r="Z543">
        <v>2019</v>
      </c>
      <c r="AA543" t="b">
        <f>NOT(ISERROR(MATCH(H543,wgs_downloaded!$H$2:$H$518,0)))</f>
        <v>1</v>
      </c>
      <c r="AY543" s="1"/>
      <c r="AZ543" s="1"/>
    </row>
    <row r="544" spans="1:52" hidden="1" x14ac:dyDescent="0.3">
      <c r="A544" t="s">
        <v>2541</v>
      </c>
      <c r="B544" t="s">
        <v>27</v>
      </c>
      <c r="C544" t="s">
        <v>127</v>
      </c>
      <c r="D544" t="s">
        <v>28</v>
      </c>
      <c r="E544" t="s">
        <v>29</v>
      </c>
      <c r="F544" t="s">
        <v>152</v>
      </c>
      <c r="G544" t="s">
        <v>2542</v>
      </c>
      <c r="H544" t="s">
        <v>2543</v>
      </c>
      <c r="J544" t="s">
        <v>2544</v>
      </c>
      <c r="K544" t="s">
        <v>132</v>
      </c>
      <c r="L544">
        <v>2978847</v>
      </c>
      <c r="M544">
        <v>16</v>
      </c>
      <c r="N544">
        <v>2924</v>
      </c>
      <c r="O544" t="s">
        <v>133</v>
      </c>
      <c r="P544">
        <v>0</v>
      </c>
      <c r="Q544">
        <v>0</v>
      </c>
      <c r="R544">
        <v>0</v>
      </c>
      <c r="S544" t="s">
        <v>134</v>
      </c>
      <c r="T544" t="s">
        <v>127</v>
      </c>
      <c r="U544" t="s">
        <v>127</v>
      </c>
      <c r="V544" s="16">
        <v>43544.041666666664</v>
      </c>
      <c r="W544" s="16">
        <v>43544.041666666664</v>
      </c>
      <c r="X544" t="s">
        <v>135</v>
      </c>
      <c r="Y544" t="s">
        <v>1024</v>
      </c>
      <c r="Z544">
        <v>2013</v>
      </c>
      <c r="AA544" t="b">
        <f>NOT(ISERROR(MATCH(H544,wgs_downloaded!$H$2:$H$518,0)))</f>
        <v>1</v>
      </c>
      <c r="AY544" s="1"/>
      <c r="AZ544" s="1"/>
    </row>
    <row r="545" spans="1:52" s="8" customFormat="1" hidden="1" x14ac:dyDescent="0.3">
      <c r="A545" t="s">
        <v>2507</v>
      </c>
      <c r="B545" t="s">
        <v>27</v>
      </c>
      <c r="C545" t="s">
        <v>127</v>
      </c>
      <c r="D545" t="s">
        <v>28</v>
      </c>
      <c r="E545" t="s">
        <v>29</v>
      </c>
      <c r="F545" t="s">
        <v>152</v>
      </c>
      <c r="G545" t="s">
        <v>2508</v>
      </c>
      <c r="H545" t="s">
        <v>2509</v>
      </c>
      <c r="I545"/>
      <c r="J545" t="s">
        <v>2510</v>
      </c>
      <c r="K545" t="s">
        <v>132</v>
      </c>
      <c r="L545">
        <v>2994976</v>
      </c>
      <c r="M545">
        <v>20</v>
      </c>
      <c r="N545">
        <v>2937</v>
      </c>
      <c r="O545" t="s">
        <v>133</v>
      </c>
      <c r="P545">
        <v>0</v>
      </c>
      <c r="Q545">
        <v>0</v>
      </c>
      <c r="R545">
        <v>0</v>
      </c>
      <c r="S545" t="s">
        <v>134</v>
      </c>
      <c r="T545" t="s">
        <v>127</v>
      </c>
      <c r="U545" t="s">
        <v>127</v>
      </c>
      <c r="V545" s="16">
        <v>43550.041666666664</v>
      </c>
      <c r="W545" s="16">
        <v>43550.041666666664</v>
      </c>
      <c r="X545" t="s">
        <v>135</v>
      </c>
      <c r="Y545" t="s">
        <v>1024</v>
      </c>
      <c r="Z545">
        <v>2013</v>
      </c>
      <c r="AA545" t="b">
        <f>NOT(ISERROR(MATCH(H545,wgs_downloaded!$H$2:$H$518,0)))</f>
        <v>1</v>
      </c>
      <c r="AY545" s="10"/>
      <c r="AZ545" s="10"/>
    </row>
    <row r="546" spans="1:52" s="8" customFormat="1" hidden="1" x14ac:dyDescent="0.3">
      <c r="A546" t="s">
        <v>390</v>
      </c>
      <c r="B546" t="s">
        <v>27</v>
      </c>
      <c r="C546" t="s">
        <v>127</v>
      </c>
      <c r="D546" t="s">
        <v>28</v>
      </c>
      <c r="E546" t="s">
        <v>29</v>
      </c>
      <c r="F546" t="s">
        <v>152</v>
      </c>
      <c r="G546" t="s">
        <v>391</v>
      </c>
      <c r="H546" t="s">
        <v>392</v>
      </c>
      <c r="I546"/>
      <c r="J546" t="s">
        <v>393</v>
      </c>
      <c r="K546" t="s">
        <v>132</v>
      </c>
      <c r="L546">
        <v>3079948</v>
      </c>
      <c r="M546">
        <v>44</v>
      </c>
      <c r="N546">
        <v>3055</v>
      </c>
      <c r="O546" t="s">
        <v>133</v>
      </c>
      <c r="P546">
        <v>0</v>
      </c>
      <c r="Q546">
        <v>0</v>
      </c>
      <c r="R546">
        <v>0</v>
      </c>
      <c r="S546" t="s">
        <v>134</v>
      </c>
      <c r="T546" t="s">
        <v>127</v>
      </c>
      <c r="U546" t="s">
        <v>127</v>
      </c>
      <c r="V546" s="16">
        <v>43861.041666666664</v>
      </c>
      <c r="W546" s="16">
        <v>43861.041666666664</v>
      </c>
      <c r="X546" t="s">
        <v>394</v>
      </c>
      <c r="Y546"/>
      <c r="Z546">
        <v>2016</v>
      </c>
      <c r="AA546" t="b">
        <f>NOT(ISERROR(MATCH(H546,wgs_downloaded!$H$2:$H$518,0)))</f>
        <v>1</v>
      </c>
      <c r="AY546" s="10"/>
      <c r="AZ546" s="10"/>
    </row>
    <row r="547" spans="1:52" hidden="1" x14ac:dyDescent="0.3">
      <c r="A547" t="s">
        <v>399</v>
      </c>
      <c r="B547" t="s">
        <v>27</v>
      </c>
      <c r="C547" t="s">
        <v>127</v>
      </c>
      <c r="D547" t="s">
        <v>28</v>
      </c>
      <c r="E547" t="s">
        <v>29</v>
      </c>
      <c r="F547" t="s">
        <v>152</v>
      </c>
      <c r="G547" t="s">
        <v>400</v>
      </c>
      <c r="H547" t="s">
        <v>401</v>
      </c>
      <c r="J547" t="s">
        <v>402</v>
      </c>
      <c r="K547" t="s">
        <v>132</v>
      </c>
      <c r="L547">
        <v>3083198</v>
      </c>
      <c r="M547">
        <v>70</v>
      </c>
      <c r="N547">
        <v>3030</v>
      </c>
      <c r="O547" t="s">
        <v>133</v>
      </c>
      <c r="P547">
        <v>0</v>
      </c>
      <c r="Q547">
        <v>0</v>
      </c>
      <c r="R547">
        <v>0</v>
      </c>
      <c r="S547" t="s">
        <v>134</v>
      </c>
      <c r="T547" t="s">
        <v>127</v>
      </c>
      <c r="U547" t="s">
        <v>127</v>
      </c>
      <c r="V547" s="16">
        <v>43860.041666666664</v>
      </c>
      <c r="W547" s="16">
        <v>43860.041666666664</v>
      </c>
      <c r="X547" t="s">
        <v>394</v>
      </c>
      <c r="Z547">
        <v>2011</v>
      </c>
      <c r="AA547" t="b">
        <f>NOT(ISERROR(MATCH(H547,wgs_downloaded!$H$2:$H$518,0)))</f>
        <v>1</v>
      </c>
      <c r="AY547" s="1"/>
      <c r="AZ547" s="1"/>
    </row>
    <row r="548" spans="1:52" hidden="1" x14ac:dyDescent="0.3">
      <c r="A548" t="s">
        <v>403</v>
      </c>
      <c r="B548" t="s">
        <v>27</v>
      </c>
      <c r="C548" t="s">
        <v>127</v>
      </c>
      <c r="D548" t="s">
        <v>28</v>
      </c>
      <c r="E548" t="s">
        <v>29</v>
      </c>
      <c r="F548" t="s">
        <v>152</v>
      </c>
      <c r="G548" t="s">
        <v>404</v>
      </c>
      <c r="H548" t="s">
        <v>405</v>
      </c>
      <c r="J548" t="s">
        <v>406</v>
      </c>
      <c r="K548" t="s">
        <v>132</v>
      </c>
      <c r="L548">
        <v>3070410</v>
      </c>
      <c r="M548">
        <v>56</v>
      </c>
      <c r="N548">
        <v>3036</v>
      </c>
      <c r="O548" t="s">
        <v>133</v>
      </c>
      <c r="P548">
        <v>0</v>
      </c>
      <c r="Q548">
        <v>0</v>
      </c>
      <c r="R548">
        <v>0</v>
      </c>
      <c r="S548" t="s">
        <v>134</v>
      </c>
      <c r="T548" t="s">
        <v>127</v>
      </c>
      <c r="U548" t="s">
        <v>127</v>
      </c>
      <c r="V548" s="16">
        <v>43860.041666666664</v>
      </c>
      <c r="W548" s="16">
        <v>43860.041666666664</v>
      </c>
      <c r="X548" t="s">
        <v>394</v>
      </c>
      <c r="Z548">
        <v>2011</v>
      </c>
      <c r="AA548" t="b">
        <f>NOT(ISERROR(MATCH(H548,wgs_downloaded!$H$2:$H$518,0)))</f>
        <v>1</v>
      </c>
      <c r="AY548" s="1"/>
      <c r="AZ548" s="1"/>
    </row>
    <row r="549" spans="1:52" hidden="1" x14ac:dyDescent="0.3">
      <c r="A549" t="s">
        <v>575</v>
      </c>
      <c r="B549" t="s">
        <v>27</v>
      </c>
      <c r="C549" t="s">
        <v>127</v>
      </c>
      <c r="D549" t="s">
        <v>28</v>
      </c>
      <c r="E549" t="s">
        <v>576</v>
      </c>
      <c r="F549" t="s">
        <v>152</v>
      </c>
      <c r="G549" t="s">
        <v>577</v>
      </c>
      <c r="H549" t="s">
        <v>578</v>
      </c>
      <c r="J549" t="s">
        <v>579</v>
      </c>
      <c r="K549" t="s">
        <v>580</v>
      </c>
      <c r="L549">
        <v>3126172</v>
      </c>
      <c r="M549">
        <v>24</v>
      </c>
      <c r="N549">
        <v>3139</v>
      </c>
      <c r="O549" t="s">
        <v>133</v>
      </c>
      <c r="P549">
        <v>0</v>
      </c>
      <c r="Q549">
        <v>0</v>
      </c>
      <c r="R549">
        <v>0</v>
      </c>
      <c r="S549" t="s">
        <v>134</v>
      </c>
      <c r="T549" t="s">
        <v>127</v>
      </c>
      <c r="U549" t="s">
        <v>127</v>
      </c>
      <c r="V549" s="16">
        <v>43563.083333333336</v>
      </c>
      <c r="W549" s="16">
        <v>43563.083333333336</v>
      </c>
      <c r="X549" t="s">
        <v>581</v>
      </c>
      <c r="Y549" t="s">
        <v>582</v>
      </c>
      <c r="Z549">
        <v>2009</v>
      </c>
      <c r="AA549" t="b">
        <f>NOT(ISERROR(MATCH(H549,wgs_downloaded!$H$2:$H$518,0)))</f>
        <v>1</v>
      </c>
      <c r="AY549" s="1"/>
      <c r="AZ549" s="1"/>
    </row>
    <row r="550" spans="1:52" hidden="1" x14ac:dyDescent="0.3">
      <c r="A550" t="s">
        <v>26</v>
      </c>
      <c r="B550" t="s">
        <v>27</v>
      </c>
      <c r="D550" t="s">
        <v>28</v>
      </c>
      <c r="E550" t="s">
        <v>29</v>
      </c>
      <c r="F550" t="s">
        <v>30</v>
      </c>
      <c r="G550" t="s">
        <v>31</v>
      </c>
      <c r="I550" t="s">
        <v>32</v>
      </c>
      <c r="J550" t="s">
        <v>33</v>
      </c>
      <c r="K550" t="s">
        <v>34</v>
      </c>
      <c r="L550">
        <v>3</v>
      </c>
      <c r="M550">
        <v>122</v>
      </c>
      <c r="N550">
        <v>2.94</v>
      </c>
      <c r="O550" t="s">
        <v>35</v>
      </c>
      <c r="V550" s="16">
        <v>44264</v>
      </c>
      <c r="W550" s="16">
        <v>44264</v>
      </c>
      <c r="X550" t="s">
        <v>36</v>
      </c>
      <c r="Z550">
        <v>2016</v>
      </c>
      <c r="AA550" t="b">
        <f>NOT(ISERROR(MATCH(H550,wgs_downloaded!$H$2:$H$518,0)))</f>
        <v>0</v>
      </c>
      <c r="AY550" s="1"/>
      <c r="AZ550" s="1"/>
    </row>
    <row r="551" spans="1:52" hidden="1" x14ac:dyDescent="0.3">
      <c r="A551" t="s">
        <v>37</v>
      </c>
      <c r="B551" t="s">
        <v>27</v>
      </c>
      <c r="D551" t="s">
        <v>28</v>
      </c>
      <c r="E551" t="s">
        <v>29</v>
      </c>
      <c r="F551" t="s">
        <v>30</v>
      </c>
      <c r="G551" t="s">
        <v>38</v>
      </c>
      <c r="I551" t="s">
        <v>39</v>
      </c>
      <c r="J551" t="s">
        <v>40</v>
      </c>
      <c r="K551" t="s">
        <v>41</v>
      </c>
      <c r="L551">
        <v>3</v>
      </c>
      <c r="M551">
        <v>161</v>
      </c>
      <c r="N551">
        <v>2.9060000000000001</v>
      </c>
      <c r="O551" t="s">
        <v>35</v>
      </c>
      <c r="V551" s="16">
        <v>44264</v>
      </c>
      <c r="W551" s="16">
        <v>44264</v>
      </c>
      <c r="X551" t="s">
        <v>36</v>
      </c>
      <c r="Z551">
        <v>2016</v>
      </c>
      <c r="AA551" t="b">
        <f>NOT(ISERROR(MATCH(H551,wgs_downloaded!$H$2:$H$518,0)))</f>
        <v>0</v>
      </c>
      <c r="AY551" s="1"/>
      <c r="AZ551" s="1"/>
    </row>
    <row r="552" spans="1:52" hidden="1" x14ac:dyDescent="0.3">
      <c r="A552" t="s">
        <v>42</v>
      </c>
      <c r="B552" t="s">
        <v>27</v>
      </c>
      <c r="D552" t="s">
        <v>28</v>
      </c>
      <c r="E552" t="s">
        <v>29</v>
      </c>
      <c r="F552" t="s">
        <v>30</v>
      </c>
      <c r="G552" t="s">
        <v>43</v>
      </c>
      <c r="I552" t="s">
        <v>44</v>
      </c>
      <c r="J552" t="s">
        <v>45</v>
      </c>
      <c r="K552" t="s">
        <v>34</v>
      </c>
      <c r="L552">
        <v>3</v>
      </c>
      <c r="M552">
        <v>337</v>
      </c>
      <c r="N552">
        <v>2.9590000000000001</v>
      </c>
      <c r="O552" t="s">
        <v>35</v>
      </c>
      <c r="V552" s="16">
        <v>44264</v>
      </c>
      <c r="W552" s="16">
        <v>44264</v>
      </c>
      <c r="X552" t="s">
        <v>36</v>
      </c>
      <c r="Z552">
        <v>2015</v>
      </c>
      <c r="AA552" t="b">
        <f>NOT(ISERROR(MATCH(H552,wgs_downloaded!$H$2:$H$518,0)))</f>
        <v>0</v>
      </c>
      <c r="AY552" s="1"/>
      <c r="AZ552" s="1"/>
    </row>
    <row r="553" spans="1:52" hidden="1" x14ac:dyDescent="0.3">
      <c r="A553" t="s">
        <v>46</v>
      </c>
      <c r="B553" t="s">
        <v>27</v>
      </c>
      <c r="D553" t="s">
        <v>28</v>
      </c>
      <c r="E553" t="s">
        <v>29</v>
      </c>
      <c r="F553" t="s">
        <v>30</v>
      </c>
      <c r="G553" t="s">
        <v>47</v>
      </c>
      <c r="I553" t="s">
        <v>48</v>
      </c>
      <c r="J553" t="s">
        <v>49</v>
      </c>
      <c r="K553" t="s">
        <v>34</v>
      </c>
      <c r="L553">
        <v>3</v>
      </c>
      <c r="M553">
        <v>80</v>
      </c>
      <c r="N553">
        <v>2.887</v>
      </c>
      <c r="O553" t="s">
        <v>35</v>
      </c>
      <c r="V553" s="16">
        <v>44264</v>
      </c>
      <c r="W553" s="16">
        <v>44264</v>
      </c>
      <c r="X553" t="s">
        <v>36</v>
      </c>
      <c r="Z553">
        <v>2015</v>
      </c>
      <c r="AA553" t="b">
        <f>NOT(ISERROR(MATCH(H553,wgs_downloaded!$H$2:$H$518,0)))</f>
        <v>0</v>
      </c>
      <c r="AY553" s="1"/>
      <c r="AZ553" s="1"/>
    </row>
    <row r="554" spans="1:52" hidden="1" x14ac:dyDescent="0.3">
      <c r="A554" t="s">
        <v>50</v>
      </c>
      <c r="B554" t="s">
        <v>27</v>
      </c>
      <c r="D554" t="s">
        <v>28</v>
      </c>
      <c r="E554" t="s">
        <v>29</v>
      </c>
      <c r="F554" t="s">
        <v>30</v>
      </c>
      <c r="G554" t="s">
        <v>51</v>
      </c>
      <c r="I554" t="s">
        <v>52</v>
      </c>
      <c r="J554" t="s">
        <v>53</v>
      </c>
      <c r="K554" t="s">
        <v>34</v>
      </c>
      <c r="L554">
        <v>3</v>
      </c>
      <c r="M554">
        <v>33</v>
      </c>
      <c r="N554">
        <v>2.8769999999999998</v>
      </c>
      <c r="O554" t="s">
        <v>35</v>
      </c>
      <c r="V554" s="16">
        <v>44264</v>
      </c>
      <c r="W554" s="16">
        <v>44264</v>
      </c>
      <c r="X554" t="s">
        <v>36</v>
      </c>
      <c r="Z554">
        <v>2015</v>
      </c>
      <c r="AA554" t="b">
        <f>NOT(ISERROR(MATCH(H554,wgs_downloaded!$H$2:$H$518,0)))</f>
        <v>0</v>
      </c>
      <c r="AY554" s="1"/>
      <c r="AZ554" s="1"/>
    </row>
    <row r="555" spans="1:52" hidden="1" x14ac:dyDescent="0.3">
      <c r="A555" t="s">
        <v>54</v>
      </c>
      <c r="B555" t="s">
        <v>27</v>
      </c>
      <c r="D555" t="s">
        <v>28</v>
      </c>
      <c r="E555" t="s">
        <v>29</v>
      </c>
      <c r="F555" t="s">
        <v>30</v>
      </c>
      <c r="G555" t="s">
        <v>55</v>
      </c>
      <c r="I555" t="s">
        <v>56</v>
      </c>
      <c r="J555" t="s">
        <v>57</v>
      </c>
      <c r="K555" t="s">
        <v>34</v>
      </c>
      <c r="L555">
        <v>3</v>
      </c>
      <c r="M555">
        <v>30</v>
      </c>
      <c r="N555">
        <v>2.8740000000000001</v>
      </c>
      <c r="O555" t="s">
        <v>35</v>
      </c>
      <c r="V555" s="16">
        <v>44264</v>
      </c>
      <c r="W555" s="16">
        <v>44264</v>
      </c>
      <c r="X555" t="s">
        <v>36</v>
      </c>
      <c r="Z555">
        <v>2015</v>
      </c>
      <c r="AA555" t="b">
        <f>NOT(ISERROR(MATCH(H555,wgs_downloaded!$H$2:$H$518,0)))</f>
        <v>0</v>
      </c>
      <c r="AY555" s="1"/>
      <c r="AZ555" s="1"/>
    </row>
    <row r="556" spans="1:52" hidden="1" x14ac:dyDescent="0.3">
      <c r="A556" t="s">
        <v>58</v>
      </c>
      <c r="B556" t="s">
        <v>27</v>
      </c>
      <c r="D556" t="s">
        <v>28</v>
      </c>
      <c r="E556" t="s">
        <v>29</v>
      </c>
      <c r="F556" t="s">
        <v>30</v>
      </c>
      <c r="G556" t="s">
        <v>59</v>
      </c>
      <c r="I556" t="s">
        <v>60</v>
      </c>
      <c r="J556" t="s">
        <v>61</v>
      </c>
      <c r="K556" t="s">
        <v>34</v>
      </c>
      <c r="L556">
        <v>3</v>
      </c>
      <c r="M556">
        <v>23</v>
      </c>
      <c r="N556">
        <v>2.8719999999999999</v>
      </c>
      <c r="O556" t="s">
        <v>35</v>
      </c>
      <c r="V556" s="16">
        <v>44264</v>
      </c>
      <c r="W556" s="16">
        <v>44264</v>
      </c>
      <c r="X556" t="s">
        <v>36</v>
      </c>
      <c r="Z556">
        <v>2015</v>
      </c>
      <c r="AA556" t="b">
        <f>NOT(ISERROR(MATCH(H556,wgs_downloaded!$H$2:$H$518,0)))</f>
        <v>0</v>
      </c>
      <c r="AY556" s="1"/>
      <c r="AZ556" s="1"/>
    </row>
    <row r="557" spans="1:52" hidden="1" x14ac:dyDescent="0.3">
      <c r="A557" t="s">
        <v>62</v>
      </c>
      <c r="B557" t="s">
        <v>27</v>
      </c>
      <c r="D557" t="s">
        <v>28</v>
      </c>
      <c r="E557" t="s">
        <v>29</v>
      </c>
      <c r="F557" t="s">
        <v>30</v>
      </c>
      <c r="G557" t="s">
        <v>63</v>
      </c>
      <c r="I557" t="s">
        <v>64</v>
      </c>
      <c r="J557" t="s">
        <v>65</v>
      </c>
      <c r="K557" t="s">
        <v>34</v>
      </c>
      <c r="L557">
        <v>3</v>
      </c>
      <c r="M557">
        <v>29</v>
      </c>
      <c r="N557">
        <v>2.8730000000000002</v>
      </c>
      <c r="O557" t="s">
        <v>35</v>
      </c>
      <c r="V557" s="16">
        <v>44264</v>
      </c>
      <c r="W557" s="16">
        <v>44264</v>
      </c>
      <c r="X557" t="s">
        <v>36</v>
      </c>
      <c r="Z557">
        <v>2015</v>
      </c>
      <c r="AA557" t="b">
        <f>NOT(ISERROR(MATCH(H557,wgs_downloaded!$H$2:$H$518,0)))</f>
        <v>0</v>
      </c>
      <c r="AY557" s="1"/>
      <c r="AZ557" s="1"/>
    </row>
    <row r="558" spans="1:52" hidden="1" x14ac:dyDescent="0.3">
      <c r="A558" t="s">
        <v>66</v>
      </c>
      <c r="B558" t="s">
        <v>27</v>
      </c>
      <c r="D558" t="s">
        <v>28</v>
      </c>
      <c r="E558" t="s">
        <v>29</v>
      </c>
      <c r="F558" t="s">
        <v>30</v>
      </c>
      <c r="G558" t="s">
        <v>67</v>
      </c>
      <c r="I558" t="s">
        <v>68</v>
      </c>
      <c r="J558" t="s">
        <v>69</v>
      </c>
      <c r="K558" t="s">
        <v>34</v>
      </c>
      <c r="L558">
        <v>3</v>
      </c>
      <c r="M558">
        <v>45</v>
      </c>
      <c r="N558">
        <v>2.8769999999999998</v>
      </c>
      <c r="O558" t="s">
        <v>35</v>
      </c>
      <c r="V558" s="16">
        <v>44264</v>
      </c>
      <c r="W558" s="16">
        <v>44264</v>
      </c>
      <c r="X558" t="s">
        <v>36</v>
      </c>
      <c r="Z558">
        <v>2015</v>
      </c>
      <c r="AA558" t="b">
        <f>NOT(ISERROR(MATCH(H558,wgs_downloaded!$H$2:$H$518,0)))</f>
        <v>0</v>
      </c>
      <c r="AY558" s="1"/>
      <c r="AZ558" s="1"/>
    </row>
    <row r="559" spans="1:52" hidden="1" x14ac:dyDescent="0.3">
      <c r="A559" t="s">
        <v>70</v>
      </c>
      <c r="B559" t="s">
        <v>27</v>
      </c>
      <c r="D559" t="s">
        <v>28</v>
      </c>
      <c r="E559" t="s">
        <v>29</v>
      </c>
      <c r="F559" t="s">
        <v>30</v>
      </c>
      <c r="G559" t="s">
        <v>71</v>
      </c>
      <c r="I559" t="s">
        <v>72</v>
      </c>
      <c r="J559" t="s">
        <v>73</v>
      </c>
      <c r="K559" t="s">
        <v>34</v>
      </c>
      <c r="L559">
        <v>3</v>
      </c>
      <c r="M559">
        <v>54</v>
      </c>
      <c r="N559">
        <v>2.8769999999999998</v>
      </c>
      <c r="O559" t="s">
        <v>35</v>
      </c>
      <c r="V559" s="16">
        <v>44264</v>
      </c>
      <c r="W559" s="16">
        <v>44264</v>
      </c>
      <c r="X559" t="s">
        <v>36</v>
      </c>
      <c r="Z559">
        <v>2015</v>
      </c>
      <c r="AA559" t="b">
        <f>NOT(ISERROR(MATCH(H559,wgs_downloaded!$H$2:$H$518,0)))</f>
        <v>0</v>
      </c>
      <c r="AY559" s="1"/>
      <c r="AZ559" s="1"/>
    </row>
    <row r="560" spans="1:52" hidden="1" x14ac:dyDescent="0.3">
      <c r="A560" t="s">
        <v>74</v>
      </c>
      <c r="B560" t="s">
        <v>27</v>
      </c>
      <c r="D560" t="s">
        <v>28</v>
      </c>
      <c r="E560" t="s">
        <v>29</v>
      </c>
      <c r="F560" t="s">
        <v>30</v>
      </c>
      <c r="G560" t="s">
        <v>75</v>
      </c>
      <c r="I560" t="s">
        <v>76</v>
      </c>
      <c r="J560" t="s">
        <v>77</v>
      </c>
      <c r="K560" t="s">
        <v>34</v>
      </c>
      <c r="L560">
        <v>3</v>
      </c>
      <c r="M560">
        <v>226</v>
      </c>
      <c r="N560">
        <v>2.9079999999999999</v>
      </c>
      <c r="O560" t="s">
        <v>35</v>
      </c>
      <c r="V560" s="16">
        <v>44264</v>
      </c>
      <c r="W560" s="16">
        <v>44264</v>
      </c>
      <c r="X560" t="s">
        <v>36</v>
      </c>
      <c r="Z560">
        <v>2014</v>
      </c>
      <c r="AA560" t="b">
        <f>NOT(ISERROR(MATCH(H560,wgs_downloaded!$H$2:$H$518,0)))</f>
        <v>0</v>
      </c>
      <c r="AY560" s="1"/>
      <c r="AZ560" s="1"/>
    </row>
    <row r="561" spans="1:52" hidden="1" x14ac:dyDescent="0.3">
      <c r="A561" t="s">
        <v>78</v>
      </c>
      <c r="B561" t="s">
        <v>27</v>
      </c>
      <c r="D561" t="s">
        <v>28</v>
      </c>
      <c r="E561" t="s">
        <v>29</v>
      </c>
      <c r="F561" t="s">
        <v>30</v>
      </c>
      <c r="G561" t="s">
        <v>79</v>
      </c>
      <c r="I561" t="s">
        <v>80</v>
      </c>
      <c r="J561" t="s">
        <v>81</v>
      </c>
      <c r="K561" t="s">
        <v>34</v>
      </c>
      <c r="L561">
        <v>3</v>
      </c>
      <c r="M561">
        <v>45</v>
      </c>
      <c r="N561">
        <v>2.879</v>
      </c>
      <c r="O561" t="s">
        <v>35</v>
      </c>
      <c r="V561" s="16">
        <v>44264</v>
      </c>
      <c r="W561" s="16">
        <v>44264</v>
      </c>
      <c r="X561" t="s">
        <v>36</v>
      </c>
      <c r="Z561">
        <v>2014</v>
      </c>
      <c r="AA561" t="b">
        <f>NOT(ISERROR(MATCH(H561,wgs_downloaded!$H$2:$H$518,0)))</f>
        <v>0</v>
      </c>
      <c r="AY561" s="1"/>
      <c r="AZ561" s="1"/>
    </row>
    <row r="562" spans="1:52" hidden="1" x14ac:dyDescent="0.3">
      <c r="A562" t="s">
        <v>82</v>
      </c>
      <c r="B562" t="s">
        <v>27</v>
      </c>
      <c r="D562" t="s">
        <v>28</v>
      </c>
      <c r="E562" t="s">
        <v>29</v>
      </c>
      <c r="F562" t="s">
        <v>30</v>
      </c>
      <c r="G562" t="s">
        <v>83</v>
      </c>
      <c r="I562" t="s">
        <v>84</v>
      </c>
      <c r="J562" t="s">
        <v>85</v>
      </c>
      <c r="K562" t="s">
        <v>34</v>
      </c>
      <c r="L562">
        <v>3</v>
      </c>
      <c r="M562">
        <v>36</v>
      </c>
      <c r="N562">
        <v>2.8769999999999998</v>
      </c>
      <c r="O562" t="s">
        <v>35</v>
      </c>
      <c r="V562" s="16">
        <v>44264</v>
      </c>
      <c r="W562" s="16">
        <v>44264</v>
      </c>
      <c r="X562" t="s">
        <v>36</v>
      </c>
      <c r="Z562">
        <v>2014</v>
      </c>
      <c r="AA562" t="b">
        <f>NOT(ISERROR(MATCH(H562,wgs_downloaded!$H$2:$H$518,0)))</f>
        <v>0</v>
      </c>
      <c r="AY562" s="1"/>
      <c r="AZ562" s="1"/>
    </row>
    <row r="563" spans="1:52" hidden="1" x14ac:dyDescent="0.3">
      <c r="A563" t="s">
        <v>86</v>
      </c>
      <c r="B563" t="s">
        <v>27</v>
      </c>
      <c r="D563" t="s">
        <v>28</v>
      </c>
      <c r="E563" t="s">
        <v>29</v>
      </c>
      <c r="F563" t="s">
        <v>30</v>
      </c>
      <c r="G563" t="s">
        <v>87</v>
      </c>
      <c r="I563" t="s">
        <v>88</v>
      </c>
      <c r="J563" t="s">
        <v>89</v>
      </c>
      <c r="K563" t="s">
        <v>34</v>
      </c>
      <c r="L563">
        <v>3</v>
      </c>
      <c r="M563">
        <v>41</v>
      </c>
      <c r="N563">
        <v>2.8769999999999998</v>
      </c>
      <c r="O563" t="s">
        <v>35</v>
      </c>
      <c r="V563" s="16">
        <v>44264</v>
      </c>
      <c r="W563" s="16">
        <v>44264</v>
      </c>
      <c r="X563" t="s">
        <v>36</v>
      </c>
      <c r="Z563">
        <v>2014</v>
      </c>
      <c r="AA563" t="b">
        <f>NOT(ISERROR(MATCH(H563,wgs_downloaded!$H$2:$H$518,0)))</f>
        <v>0</v>
      </c>
      <c r="AY563" s="1"/>
      <c r="AZ563" s="1"/>
    </row>
    <row r="564" spans="1:52" hidden="1" x14ac:dyDescent="0.3">
      <c r="A564" t="s">
        <v>90</v>
      </c>
      <c r="B564" t="s">
        <v>27</v>
      </c>
      <c r="D564" t="s">
        <v>28</v>
      </c>
      <c r="E564" t="s">
        <v>29</v>
      </c>
      <c r="F564" t="s">
        <v>30</v>
      </c>
      <c r="G564" t="s">
        <v>91</v>
      </c>
      <c r="I564" t="s">
        <v>92</v>
      </c>
      <c r="J564" t="s">
        <v>93</v>
      </c>
      <c r="K564" t="s">
        <v>34</v>
      </c>
      <c r="L564">
        <v>3</v>
      </c>
      <c r="M564">
        <v>34</v>
      </c>
      <c r="N564">
        <v>2.88</v>
      </c>
      <c r="O564" t="s">
        <v>35</v>
      </c>
      <c r="V564" s="16">
        <v>44264</v>
      </c>
      <c r="W564" s="16">
        <v>44264</v>
      </c>
      <c r="X564" t="s">
        <v>36</v>
      </c>
      <c r="Z564">
        <v>2014</v>
      </c>
      <c r="AA564" t="b">
        <f>NOT(ISERROR(MATCH(H564,wgs_downloaded!$H$2:$H$518,0)))</f>
        <v>0</v>
      </c>
      <c r="AY564" s="1"/>
      <c r="AZ564" s="1"/>
    </row>
    <row r="565" spans="1:52" hidden="1" x14ac:dyDescent="0.3">
      <c r="A565" t="s">
        <v>94</v>
      </c>
      <c r="B565" t="s">
        <v>27</v>
      </c>
      <c r="D565" t="s">
        <v>28</v>
      </c>
      <c r="E565" t="s">
        <v>29</v>
      </c>
      <c r="F565" t="s">
        <v>30</v>
      </c>
      <c r="G565" t="s">
        <v>95</v>
      </c>
      <c r="I565" t="s">
        <v>96</v>
      </c>
      <c r="J565" t="s">
        <v>97</v>
      </c>
      <c r="K565" t="s">
        <v>34</v>
      </c>
      <c r="L565">
        <v>3</v>
      </c>
      <c r="M565">
        <v>37</v>
      </c>
      <c r="N565">
        <v>2.879</v>
      </c>
      <c r="O565" t="s">
        <v>35</v>
      </c>
      <c r="V565" s="16">
        <v>44264</v>
      </c>
      <c r="W565" s="16">
        <v>44264</v>
      </c>
      <c r="X565" t="s">
        <v>36</v>
      </c>
      <c r="Z565">
        <v>2014</v>
      </c>
      <c r="AA565" t="b">
        <f>NOT(ISERROR(MATCH(H565,wgs_downloaded!$H$2:$H$518,0)))</f>
        <v>0</v>
      </c>
      <c r="AY565" s="1"/>
      <c r="AZ565" s="1"/>
    </row>
    <row r="566" spans="1:52" hidden="1" x14ac:dyDescent="0.3">
      <c r="A566" t="s">
        <v>98</v>
      </c>
      <c r="B566" t="s">
        <v>27</v>
      </c>
      <c r="D566" t="s">
        <v>28</v>
      </c>
      <c r="E566" t="s">
        <v>29</v>
      </c>
      <c r="F566" t="s">
        <v>30</v>
      </c>
      <c r="G566" t="s">
        <v>99</v>
      </c>
      <c r="I566" t="s">
        <v>100</v>
      </c>
      <c r="J566" t="s">
        <v>101</v>
      </c>
      <c r="K566" t="s">
        <v>34</v>
      </c>
      <c r="L566">
        <v>3</v>
      </c>
      <c r="M566">
        <v>150</v>
      </c>
      <c r="N566">
        <v>2.9350000000000001</v>
      </c>
      <c r="O566" t="s">
        <v>35</v>
      </c>
      <c r="V566" s="16">
        <v>44264</v>
      </c>
      <c r="W566" s="16">
        <v>44264</v>
      </c>
      <c r="X566" t="s">
        <v>36</v>
      </c>
      <c r="Z566">
        <v>2016</v>
      </c>
      <c r="AA566" t="b">
        <f>NOT(ISERROR(MATCH(H566,wgs_downloaded!$H$2:$H$518,0)))</f>
        <v>0</v>
      </c>
      <c r="AY566" s="1"/>
      <c r="AZ566" s="1"/>
    </row>
    <row r="567" spans="1:52" hidden="1" x14ac:dyDescent="0.3">
      <c r="A567" t="s">
        <v>102</v>
      </c>
      <c r="B567" t="s">
        <v>27</v>
      </c>
      <c r="D567" t="s">
        <v>28</v>
      </c>
      <c r="E567" t="s">
        <v>29</v>
      </c>
      <c r="F567" t="s">
        <v>30</v>
      </c>
      <c r="G567" t="s">
        <v>103</v>
      </c>
      <c r="I567" t="s">
        <v>104</v>
      </c>
      <c r="J567" t="s">
        <v>105</v>
      </c>
      <c r="K567" t="s">
        <v>34</v>
      </c>
      <c r="L567">
        <v>3</v>
      </c>
      <c r="M567">
        <v>93</v>
      </c>
      <c r="N567">
        <v>2.927</v>
      </c>
      <c r="O567" t="s">
        <v>35</v>
      </c>
      <c r="V567" s="16">
        <v>44264</v>
      </c>
      <c r="W567" s="16">
        <v>44264</v>
      </c>
      <c r="X567" t="s">
        <v>36</v>
      </c>
      <c r="Z567">
        <v>2016</v>
      </c>
      <c r="AA567" t="b">
        <f>NOT(ISERROR(MATCH(H567,wgs_downloaded!$H$2:$H$518,0)))</f>
        <v>0</v>
      </c>
      <c r="AY567" s="1"/>
      <c r="AZ567" s="1"/>
    </row>
    <row r="568" spans="1:52" hidden="1" x14ac:dyDescent="0.3">
      <c r="A568" t="s">
        <v>106</v>
      </c>
      <c r="B568" t="s">
        <v>27</v>
      </c>
      <c r="D568" t="s">
        <v>28</v>
      </c>
      <c r="E568" t="s">
        <v>29</v>
      </c>
      <c r="F568" t="s">
        <v>30</v>
      </c>
      <c r="G568" t="s">
        <v>107</v>
      </c>
      <c r="I568" t="s">
        <v>108</v>
      </c>
      <c r="J568" t="s">
        <v>109</v>
      </c>
      <c r="K568" t="s">
        <v>34</v>
      </c>
      <c r="L568">
        <v>3</v>
      </c>
      <c r="M568">
        <v>142</v>
      </c>
      <c r="N568">
        <v>2.9609999999999999</v>
      </c>
      <c r="O568" t="s">
        <v>35</v>
      </c>
      <c r="V568" s="16">
        <v>44264</v>
      </c>
      <c r="W568" s="16">
        <v>44264</v>
      </c>
      <c r="X568" t="s">
        <v>36</v>
      </c>
      <c r="Z568">
        <v>2016</v>
      </c>
      <c r="AA568" t="b">
        <f>NOT(ISERROR(MATCH(H568,wgs_downloaded!$H$2:$H$518,0)))</f>
        <v>0</v>
      </c>
      <c r="AY568" s="1"/>
      <c r="AZ568" s="1"/>
    </row>
    <row r="569" spans="1:52" s="8" customFormat="1" hidden="1" x14ac:dyDescent="0.3">
      <c r="A569" t="s">
        <v>110</v>
      </c>
      <c r="B569" t="s">
        <v>27</v>
      </c>
      <c r="C569"/>
      <c r="D569" t="s">
        <v>28</v>
      </c>
      <c r="E569" t="s">
        <v>29</v>
      </c>
      <c r="F569" t="s">
        <v>30</v>
      </c>
      <c r="G569" t="s">
        <v>111</v>
      </c>
      <c r="H569"/>
      <c r="I569" t="s">
        <v>112</v>
      </c>
      <c r="J569" t="s">
        <v>113</v>
      </c>
      <c r="K569" t="s">
        <v>41</v>
      </c>
      <c r="L569">
        <v>3</v>
      </c>
      <c r="M569">
        <v>51</v>
      </c>
      <c r="N569">
        <v>2.895</v>
      </c>
      <c r="O569" t="s">
        <v>35</v>
      </c>
      <c r="P569"/>
      <c r="Q569"/>
      <c r="R569"/>
      <c r="S569"/>
      <c r="T569"/>
      <c r="U569"/>
      <c r="V569" s="16">
        <v>44264</v>
      </c>
      <c r="W569" s="16">
        <v>44264</v>
      </c>
      <c r="X569" t="s">
        <v>36</v>
      </c>
      <c r="Y569"/>
      <c r="Z569">
        <v>2015</v>
      </c>
      <c r="AA569" t="b">
        <f>NOT(ISERROR(MATCH(H569,wgs_downloaded!$H$2:$H$518,0)))</f>
        <v>0</v>
      </c>
      <c r="AY569" s="10"/>
      <c r="AZ569" s="10"/>
    </row>
    <row r="570" spans="1:52" s="8" customFormat="1" hidden="1" x14ac:dyDescent="0.3">
      <c r="A570" t="s">
        <v>114</v>
      </c>
      <c r="B570" t="s">
        <v>27</v>
      </c>
      <c r="C570"/>
      <c r="D570" t="s">
        <v>28</v>
      </c>
      <c r="E570" t="s">
        <v>29</v>
      </c>
      <c r="F570" t="s">
        <v>30</v>
      </c>
      <c r="G570" t="s">
        <v>115</v>
      </c>
      <c r="H570"/>
      <c r="I570" t="s">
        <v>116</v>
      </c>
      <c r="J570" t="s">
        <v>117</v>
      </c>
      <c r="K570" t="s">
        <v>41</v>
      </c>
      <c r="L570">
        <v>3</v>
      </c>
      <c r="M570">
        <v>62</v>
      </c>
      <c r="N570">
        <v>2.907</v>
      </c>
      <c r="O570" t="s">
        <v>35</v>
      </c>
      <c r="P570"/>
      <c r="Q570"/>
      <c r="R570"/>
      <c r="S570"/>
      <c r="T570"/>
      <c r="U570"/>
      <c r="V570" s="16">
        <v>44264</v>
      </c>
      <c r="W570" s="16">
        <v>44264</v>
      </c>
      <c r="X570" t="s">
        <v>36</v>
      </c>
      <c r="Y570"/>
      <c r="Z570">
        <v>2015</v>
      </c>
      <c r="AA570" t="b">
        <f>NOT(ISERROR(MATCH(H570,wgs_downloaded!$H$2:$H$518,0)))</f>
        <v>0</v>
      </c>
      <c r="AY570" s="10"/>
      <c r="AZ570" s="10"/>
    </row>
    <row r="571" spans="1:52" hidden="1" x14ac:dyDescent="0.3">
      <c r="A571" t="s">
        <v>118</v>
      </c>
      <c r="B571" t="s">
        <v>27</v>
      </c>
      <c r="D571" t="s">
        <v>28</v>
      </c>
      <c r="E571" t="s">
        <v>29</v>
      </c>
      <c r="F571" t="s">
        <v>30</v>
      </c>
      <c r="G571" t="s">
        <v>119</v>
      </c>
      <c r="I571" t="s">
        <v>120</v>
      </c>
      <c r="J571" t="s">
        <v>121</v>
      </c>
      <c r="K571" t="s">
        <v>41</v>
      </c>
      <c r="L571">
        <v>3</v>
      </c>
      <c r="M571">
        <v>56</v>
      </c>
      <c r="N571">
        <v>2.9009999999999998</v>
      </c>
      <c r="O571" t="s">
        <v>35</v>
      </c>
      <c r="V571" s="16">
        <v>44264</v>
      </c>
      <c r="W571" s="16">
        <v>44264</v>
      </c>
      <c r="X571" t="s">
        <v>36</v>
      </c>
      <c r="Z571">
        <v>2015</v>
      </c>
      <c r="AA571" t="b">
        <f>NOT(ISERROR(MATCH(H571,wgs_downloaded!$H$2:$H$518,0)))</f>
        <v>0</v>
      </c>
      <c r="AY571" s="1"/>
      <c r="AZ571" s="1"/>
    </row>
    <row r="572" spans="1:52" s="8" customFormat="1" hidden="1" x14ac:dyDescent="0.3">
      <c r="A572" t="s">
        <v>122</v>
      </c>
      <c r="B572" t="s">
        <v>27</v>
      </c>
      <c r="C572"/>
      <c r="D572" t="s">
        <v>28</v>
      </c>
      <c r="E572" t="s">
        <v>29</v>
      </c>
      <c r="F572" t="s">
        <v>30</v>
      </c>
      <c r="G572" t="s">
        <v>123</v>
      </c>
      <c r="H572"/>
      <c r="I572" t="s">
        <v>124</v>
      </c>
      <c r="J572" t="s">
        <v>125</v>
      </c>
      <c r="K572" t="s">
        <v>34</v>
      </c>
      <c r="L572">
        <v>3</v>
      </c>
      <c r="M572">
        <v>196</v>
      </c>
      <c r="N572">
        <v>2.9020000000000001</v>
      </c>
      <c r="O572" t="s">
        <v>35</v>
      </c>
      <c r="P572"/>
      <c r="Q572"/>
      <c r="R572"/>
      <c r="S572"/>
      <c r="T572"/>
      <c r="U572"/>
      <c r="V572" s="16">
        <v>44264</v>
      </c>
      <c r="W572" s="16">
        <v>44264</v>
      </c>
      <c r="X572" t="s">
        <v>36</v>
      </c>
      <c r="Y572"/>
      <c r="Z572">
        <v>2014</v>
      </c>
      <c r="AA572" t="b">
        <f>NOT(ISERROR(MATCH(H572,wgs_downloaded!$H$2:$H$518,0)))</f>
        <v>0</v>
      </c>
      <c r="AY572" s="10"/>
      <c r="AZ572" s="10"/>
    </row>
    <row r="573" spans="1:52" s="8" customFormat="1" hidden="1" x14ac:dyDescent="0.3">
      <c r="A573" t="s">
        <v>246</v>
      </c>
      <c r="B573" t="s">
        <v>27</v>
      </c>
      <c r="C573" t="s">
        <v>127</v>
      </c>
      <c r="D573" t="s">
        <v>28</v>
      </c>
      <c r="E573" t="s">
        <v>29</v>
      </c>
      <c r="F573" t="s">
        <v>247</v>
      </c>
      <c r="G573" t="s">
        <v>248</v>
      </c>
      <c r="H573"/>
      <c r="I573" t="s">
        <v>249</v>
      </c>
      <c r="J573" t="s">
        <v>250</v>
      </c>
      <c r="K573" t="s">
        <v>132</v>
      </c>
      <c r="L573">
        <v>2936396</v>
      </c>
      <c r="M573">
        <v>13</v>
      </c>
      <c r="N573">
        <v>2862</v>
      </c>
      <c r="O573" t="s">
        <v>133</v>
      </c>
      <c r="P573">
        <v>0</v>
      </c>
      <c r="Q573">
        <v>0</v>
      </c>
      <c r="R573">
        <v>0</v>
      </c>
      <c r="S573" t="s">
        <v>134</v>
      </c>
      <c r="T573" t="s">
        <v>127</v>
      </c>
      <c r="U573" t="s">
        <v>127</v>
      </c>
      <c r="V573" s="16">
        <v>44013.083333333336</v>
      </c>
      <c r="W573" s="16">
        <v>44013.083333333336</v>
      </c>
      <c r="X573" t="s">
        <v>251</v>
      </c>
      <c r="Y573"/>
      <c r="Z573">
        <v>2011</v>
      </c>
      <c r="AA573" t="b">
        <f>NOT(ISERROR(MATCH(H573,wgs_downloaded!$H$2:$H$518,0)))</f>
        <v>0</v>
      </c>
      <c r="AY573" s="10"/>
      <c r="AZ573" s="10"/>
    </row>
    <row r="574" spans="1:52" hidden="1" x14ac:dyDescent="0.3">
      <c r="A574" t="s">
        <v>2580</v>
      </c>
      <c r="B574" t="s">
        <v>27</v>
      </c>
      <c r="C574" t="s">
        <v>127</v>
      </c>
      <c r="D574" t="s">
        <v>28</v>
      </c>
      <c r="E574" t="s">
        <v>29</v>
      </c>
      <c r="F574" t="s">
        <v>2581</v>
      </c>
      <c r="G574" s="11" t="s">
        <v>2582</v>
      </c>
      <c r="H574" s="11"/>
      <c r="I574" t="s">
        <v>2583</v>
      </c>
      <c r="J574" t="s">
        <v>2584</v>
      </c>
      <c r="K574" t="s">
        <v>132</v>
      </c>
      <c r="L574">
        <v>0</v>
      </c>
      <c r="M574">
        <v>0</v>
      </c>
      <c r="N574">
        <v>0</v>
      </c>
      <c r="O574" t="s">
        <v>134</v>
      </c>
      <c r="P574">
        <v>0</v>
      </c>
      <c r="Q574">
        <v>0</v>
      </c>
      <c r="R574">
        <v>0</v>
      </c>
      <c r="S574" t="s">
        <v>134</v>
      </c>
      <c r="T574" t="s">
        <v>2585</v>
      </c>
      <c r="U574" t="s">
        <v>127</v>
      </c>
      <c r="V574" s="16">
        <v>44057.083333333336</v>
      </c>
      <c r="W574" s="16">
        <v>43405.041666666664</v>
      </c>
      <c r="X574" t="s">
        <v>251</v>
      </c>
      <c r="Z574">
        <v>2012</v>
      </c>
      <c r="AA574" t="b">
        <f>NOT(ISERROR(MATCH(H574,wgs_downloaded!$H$2:$H$518,0)))</f>
        <v>0</v>
      </c>
      <c r="AY574" s="1"/>
      <c r="AZ574" s="1"/>
    </row>
    <row r="575" spans="1:52" hidden="1" x14ac:dyDescent="0.3">
      <c r="A575" t="s">
        <v>2586</v>
      </c>
      <c r="B575" t="s">
        <v>27</v>
      </c>
      <c r="C575" t="s">
        <v>127</v>
      </c>
      <c r="D575" t="s">
        <v>28</v>
      </c>
      <c r="E575" t="s">
        <v>29</v>
      </c>
      <c r="F575" t="s">
        <v>2581</v>
      </c>
      <c r="G575" s="11" t="s">
        <v>2587</v>
      </c>
      <c r="H575" s="11"/>
      <c r="I575" t="s">
        <v>2588</v>
      </c>
      <c r="J575" t="s">
        <v>2589</v>
      </c>
      <c r="K575" t="s">
        <v>132</v>
      </c>
      <c r="L575">
        <v>0</v>
      </c>
      <c r="M575">
        <v>0</v>
      </c>
      <c r="N575">
        <v>0</v>
      </c>
      <c r="O575" t="s">
        <v>134</v>
      </c>
      <c r="P575">
        <v>0</v>
      </c>
      <c r="Q575">
        <v>0</v>
      </c>
      <c r="R575">
        <v>0</v>
      </c>
      <c r="S575" t="s">
        <v>134</v>
      </c>
      <c r="T575" t="s">
        <v>2590</v>
      </c>
      <c r="U575" t="s">
        <v>127</v>
      </c>
      <c r="V575" s="16">
        <v>44057.083333333336</v>
      </c>
      <c r="W575" s="16">
        <v>43405.041666666664</v>
      </c>
      <c r="X575" t="s">
        <v>251</v>
      </c>
      <c r="Z575">
        <v>2012</v>
      </c>
      <c r="AA575" t="b">
        <f>NOT(ISERROR(MATCH(H575,wgs_downloaded!$H$2:$H$518,0)))</f>
        <v>0</v>
      </c>
      <c r="AY575" s="1"/>
      <c r="AZ575" s="1"/>
    </row>
    <row r="576" spans="1:52" hidden="1" x14ac:dyDescent="0.3">
      <c r="A576" t="s">
        <v>2687</v>
      </c>
      <c r="B576" t="s">
        <v>27</v>
      </c>
      <c r="C576" t="s">
        <v>127</v>
      </c>
      <c r="D576" t="s">
        <v>28</v>
      </c>
      <c r="E576" t="s">
        <v>29</v>
      </c>
      <c r="F576" t="s">
        <v>2581</v>
      </c>
      <c r="G576" s="11" t="s">
        <v>2688</v>
      </c>
      <c r="H576" s="11"/>
      <c r="I576" t="s">
        <v>2689</v>
      </c>
      <c r="J576" t="s">
        <v>2690</v>
      </c>
      <c r="K576" t="s">
        <v>132</v>
      </c>
      <c r="L576">
        <v>0</v>
      </c>
      <c r="M576">
        <v>0</v>
      </c>
      <c r="N576">
        <v>0</v>
      </c>
      <c r="O576" t="s">
        <v>134</v>
      </c>
      <c r="P576">
        <v>0</v>
      </c>
      <c r="Q576">
        <v>0</v>
      </c>
      <c r="R576">
        <v>0</v>
      </c>
      <c r="S576" t="s">
        <v>134</v>
      </c>
      <c r="T576" t="s">
        <v>2691</v>
      </c>
      <c r="U576" t="s">
        <v>127</v>
      </c>
      <c r="V576" s="16">
        <v>44057.083333333336</v>
      </c>
      <c r="W576" s="16">
        <v>43369.083333333336</v>
      </c>
      <c r="X576" t="s">
        <v>251</v>
      </c>
      <c r="Z576">
        <v>2013</v>
      </c>
      <c r="AA576" t="b">
        <f>NOT(ISERROR(MATCH(H576,wgs_downloaded!$H$2:$H$518,0)))</f>
        <v>0</v>
      </c>
      <c r="AY576" s="1"/>
      <c r="AZ576" s="1"/>
    </row>
    <row r="577" spans="1:52" hidden="1" x14ac:dyDescent="0.3">
      <c r="A577" t="s">
        <v>2692</v>
      </c>
      <c r="B577" t="s">
        <v>27</v>
      </c>
      <c r="C577" t="s">
        <v>127</v>
      </c>
      <c r="D577" t="s">
        <v>28</v>
      </c>
      <c r="E577" t="s">
        <v>29</v>
      </c>
      <c r="F577" t="s">
        <v>2581</v>
      </c>
      <c r="G577" s="11" t="s">
        <v>2693</v>
      </c>
      <c r="H577" s="11"/>
      <c r="I577" t="s">
        <v>2694</v>
      </c>
      <c r="J577" t="s">
        <v>2695</v>
      </c>
      <c r="K577" t="s">
        <v>132</v>
      </c>
      <c r="L577">
        <v>0</v>
      </c>
      <c r="M577">
        <v>0</v>
      </c>
      <c r="N577">
        <v>0</v>
      </c>
      <c r="O577" t="s">
        <v>134</v>
      </c>
      <c r="P577">
        <v>0</v>
      </c>
      <c r="Q577">
        <v>0</v>
      </c>
      <c r="R577">
        <v>0</v>
      </c>
      <c r="S577" t="s">
        <v>134</v>
      </c>
      <c r="T577" t="s">
        <v>2696</v>
      </c>
      <c r="U577" t="s">
        <v>127</v>
      </c>
      <c r="V577" s="16">
        <v>44056.083333333336</v>
      </c>
      <c r="W577" s="16">
        <v>43369.083333333336</v>
      </c>
      <c r="X577" t="s">
        <v>251</v>
      </c>
      <c r="Z577">
        <v>2012</v>
      </c>
      <c r="AA577" t="b">
        <f>NOT(ISERROR(MATCH(H577,wgs_downloaded!$H$2:$H$518,0)))</f>
        <v>0</v>
      </c>
      <c r="AY577" s="1"/>
      <c r="AZ577" s="1"/>
    </row>
    <row r="578" spans="1:52" hidden="1" x14ac:dyDescent="0.3">
      <c r="A578" t="s">
        <v>2697</v>
      </c>
      <c r="B578" t="s">
        <v>27</v>
      </c>
      <c r="C578" t="s">
        <v>127</v>
      </c>
      <c r="D578" t="s">
        <v>28</v>
      </c>
      <c r="E578" t="s">
        <v>29</v>
      </c>
      <c r="F578" t="s">
        <v>2581</v>
      </c>
      <c r="G578" s="11" t="s">
        <v>2698</v>
      </c>
      <c r="H578" s="11"/>
      <c r="I578" t="s">
        <v>2699</v>
      </c>
      <c r="J578" t="s">
        <v>2700</v>
      </c>
      <c r="K578" t="s">
        <v>132</v>
      </c>
      <c r="L578">
        <v>0</v>
      </c>
      <c r="M578">
        <v>0</v>
      </c>
      <c r="N578">
        <v>0</v>
      </c>
      <c r="O578" t="s">
        <v>134</v>
      </c>
      <c r="P578">
        <v>0</v>
      </c>
      <c r="Q578">
        <v>0</v>
      </c>
      <c r="R578">
        <v>0</v>
      </c>
      <c r="S578" t="s">
        <v>134</v>
      </c>
      <c r="T578" t="s">
        <v>2701</v>
      </c>
      <c r="U578" t="s">
        <v>127</v>
      </c>
      <c r="V578" s="16">
        <v>44056.083333333336</v>
      </c>
      <c r="W578" s="16">
        <v>43369.083333333336</v>
      </c>
      <c r="X578" t="s">
        <v>251</v>
      </c>
      <c r="Z578">
        <v>2012</v>
      </c>
      <c r="AA578" t="b">
        <f>NOT(ISERROR(MATCH(H578,wgs_downloaded!$H$2:$H$518,0)))</f>
        <v>0</v>
      </c>
      <c r="AY578" s="1"/>
      <c r="AZ578" s="1"/>
    </row>
    <row r="579" spans="1:52" hidden="1" x14ac:dyDescent="0.3">
      <c r="A579" t="s">
        <v>2702</v>
      </c>
      <c r="B579" t="s">
        <v>27</v>
      </c>
      <c r="C579" t="s">
        <v>127</v>
      </c>
      <c r="D579" t="s">
        <v>28</v>
      </c>
      <c r="E579" t="s">
        <v>29</v>
      </c>
      <c r="F579" t="s">
        <v>2581</v>
      </c>
      <c r="G579" s="11" t="s">
        <v>2703</v>
      </c>
      <c r="H579" s="11"/>
      <c r="I579" t="s">
        <v>2704</v>
      </c>
      <c r="J579" t="s">
        <v>250</v>
      </c>
      <c r="K579" t="s">
        <v>132</v>
      </c>
      <c r="L579">
        <v>0</v>
      </c>
      <c r="M579">
        <v>0</v>
      </c>
      <c r="N579">
        <v>0</v>
      </c>
      <c r="O579" t="s">
        <v>134</v>
      </c>
      <c r="P579">
        <v>0</v>
      </c>
      <c r="Q579">
        <v>0</v>
      </c>
      <c r="R579">
        <v>0</v>
      </c>
      <c r="S579" t="s">
        <v>134</v>
      </c>
      <c r="T579" t="s">
        <v>2705</v>
      </c>
      <c r="U579" t="s">
        <v>127</v>
      </c>
      <c r="V579" s="16">
        <v>44056.083333333336</v>
      </c>
      <c r="W579" s="16">
        <v>43369.083333333336</v>
      </c>
      <c r="X579" t="s">
        <v>251</v>
      </c>
      <c r="Z579">
        <v>2011</v>
      </c>
      <c r="AA579" t="b">
        <f>NOT(ISERROR(MATCH(H579,wgs_downloaded!$H$2:$H$518,0)))</f>
        <v>0</v>
      </c>
      <c r="AY579" s="1"/>
      <c r="AZ579" s="1"/>
    </row>
    <row r="580" spans="1:52" s="8" customFormat="1" hidden="1" x14ac:dyDescent="0.3">
      <c r="A580" t="s">
        <v>2706</v>
      </c>
      <c r="B580" t="s">
        <v>27</v>
      </c>
      <c r="C580" t="s">
        <v>127</v>
      </c>
      <c r="D580" t="s">
        <v>28</v>
      </c>
      <c r="E580" t="s">
        <v>29</v>
      </c>
      <c r="F580" t="s">
        <v>2581</v>
      </c>
      <c r="G580" s="11" t="s">
        <v>2707</v>
      </c>
      <c r="H580" s="11"/>
      <c r="I580" t="s">
        <v>2708</v>
      </c>
      <c r="J580" t="s">
        <v>2709</v>
      </c>
      <c r="K580" t="s">
        <v>132</v>
      </c>
      <c r="L580">
        <v>0</v>
      </c>
      <c r="M580">
        <v>0</v>
      </c>
      <c r="N580">
        <v>0</v>
      </c>
      <c r="O580" t="s">
        <v>134</v>
      </c>
      <c r="P580">
        <v>0</v>
      </c>
      <c r="Q580">
        <v>0</v>
      </c>
      <c r="R580">
        <v>0</v>
      </c>
      <c r="S580" t="s">
        <v>134</v>
      </c>
      <c r="T580" t="s">
        <v>2710</v>
      </c>
      <c r="U580" t="s">
        <v>127</v>
      </c>
      <c r="V580" s="16">
        <v>44056.083333333336</v>
      </c>
      <c r="W580" s="16">
        <v>43369.083333333336</v>
      </c>
      <c r="X580" t="s">
        <v>251</v>
      </c>
      <c r="Y580"/>
      <c r="Z580">
        <v>2011</v>
      </c>
      <c r="AA580" t="b">
        <f>NOT(ISERROR(MATCH(H580,wgs_downloaded!$H$2:$H$518,0)))</f>
        <v>0</v>
      </c>
      <c r="AY580" s="10"/>
      <c r="AZ580" s="10"/>
    </row>
    <row r="581" spans="1:52" s="8" customFormat="1" hidden="1" x14ac:dyDescent="0.3">
      <c r="A581" t="s">
        <v>2711</v>
      </c>
      <c r="B581" t="s">
        <v>27</v>
      </c>
      <c r="C581" t="s">
        <v>127</v>
      </c>
      <c r="D581" t="s">
        <v>28</v>
      </c>
      <c r="E581" t="s">
        <v>29</v>
      </c>
      <c r="F581" t="s">
        <v>2581</v>
      </c>
      <c r="G581" s="11" t="s">
        <v>2712</v>
      </c>
      <c r="H581" s="11"/>
      <c r="I581" t="s">
        <v>2713</v>
      </c>
      <c r="J581" t="s">
        <v>2714</v>
      </c>
      <c r="K581" t="s">
        <v>132</v>
      </c>
      <c r="L581">
        <v>0</v>
      </c>
      <c r="M581">
        <v>0</v>
      </c>
      <c r="N581">
        <v>0</v>
      </c>
      <c r="O581" t="s">
        <v>134</v>
      </c>
      <c r="P581">
        <v>0</v>
      </c>
      <c r="Q581">
        <v>0</v>
      </c>
      <c r="R581">
        <v>0</v>
      </c>
      <c r="S581" t="s">
        <v>134</v>
      </c>
      <c r="T581" t="s">
        <v>2715</v>
      </c>
      <c r="U581" t="s">
        <v>127</v>
      </c>
      <c r="V581" s="16">
        <v>44044.083333333336</v>
      </c>
      <c r="W581" s="16">
        <v>43258.083333333336</v>
      </c>
      <c r="X581" t="s">
        <v>305</v>
      </c>
      <c r="Y581" t="s">
        <v>2716</v>
      </c>
      <c r="Z581">
        <v>2010</v>
      </c>
      <c r="AA581" t="b">
        <f>NOT(ISERROR(MATCH(H581,wgs_downloaded!$H$2:$H$518,0)))</f>
        <v>0</v>
      </c>
      <c r="AY581" s="10"/>
      <c r="AZ581" s="10"/>
    </row>
    <row r="582" spans="1:52" s="8" customFormat="1" hidden="1" x14ac:dyDescent="0.3">
      <c r="A582" t="s">
        <v>2717</v>
      </c>
      <c r="B582" t="s">
        <v>27</v>
      </c>
      <c r="C582" t="s">
        <v>127</v>
      </c>
      <c r="D582" t="s">
        <v>28</v>
      </c>
      <c r="E582" t="s">
        <v>29</v>
      </c>
      <c r="F582" t="s">
        <v>2581</v>
      </c>
      <c r="G582" s="11" t="s">
        <v>2718</v>
      </c>
      <c r="H582" s="11"/>
      <c r="I582" t="s">
        <v>2719</v>
      </c>
      <c r="J582" t="s">
        <v>2720</v>
      </c>
      <c r="K582" t="s">
        <v>132</v>
      </c>
      <c r="L582">
        <v>0</v>
      </c>
      <c r="M582">
        <v>0</v>
      </c>
      <c r="N582">
        <v>0</v>
      </c>
      <c r="O582" t="s">
        <v>134</v>
      </c>
      <c r="P582">
        <v>0</v>
      </c>
      <c r="Q582">
        <v>0</v>
      </c>
      <c r="R582">
        <v>0</v>
      </c>
      <c r="S582" t="s">
        <v>134</v>
      </c>
      <c r="T582" t="s">
        <v>2721</v>
      </c>
      <c r="U582" t="s">
        <v>127</v>
      </c>
      <c r="V582" s="16">
        <v>44044.083333333336</v>
      </c>
      <c r="W582" s="16">
        <v>43258.083333333336</v>
      </c>
      <c r="X582" t="s">
        <v>305</v>
      </c>
      <c r="Y582" t="s">
        <v>2716</v>
      </c>
      <c r="Z582">
        <v>2010</v>
      </c>
      <c r="AA582" t="b">
        <f>NOT(ISERROR(MATCH(H582,wgs_downloaded!$H$2:$H$518,0)))</f>
        <v>0</v>
      </c>
      <c r="AY582" s="10"/>
      <c r="AZ582" s="10"/>
    </row>
    <row r="583" spans="1:52" s="8" customFormat="1" hidden="1" x14ac:dyDescent="0.3">
      <c r="A583" t="s">
        <v>2722</v>
      </c>
      <c r="B583" t="s">
        <v>27</v>
      </c>
      <c r="C583" t="s">
        <v>127</v>
      </c>
      <c r="D583" t="s">
        <v>28</v>
      </c>
      <c r="E583" t="s">
        <v>29</v>
      </c>
      <c r="F583" t="s">
        <v>2581</v>
      </c>
      <c r="G583" s="11" t="s">
        <v>2723</v>
      </c>
      <c r="H583" s="11"/>
      <c r="I583" t="s">
        <v>2724</v>
      </c>
      <c r="J583" t="s">
        <v>2725</v>
      </c>
      <c r="K583" t="s">
        <v>132</v>
      </c>
      <c r="L583">
        <v>0</v>
      </c>
      <c r="M583">
        <v>0</v>
      </c>
      <c r="N583">
        <v>0</v>
      </c>
      <c r="O583" t="s">
        <v>134</v>
      </c>
      <c r="P583">
        <v>0</v>
      </c>
      <c r="Q583">
        <v>0</v>
      </c>
      <c r="R583">
        <v>0</v>
      </c>
      <c r="S583" t="s">
        <v>134</v>
      </c>
      <c r="T583" t="s">
        <v>2726</v>
      </c>
      <c r="U583" t="s">
        <v>127</v>
      </c>
      <c r="V583" s="16">
        <v>44044.083333333336</v>
      </c>
      <c r="W583" s="16">
        <v>43258.083333333336</v>
      </c>
      <c r="X583" t="s">
        <v>305</v>
      </c>
      <c r="Y583" t="s">
        <v>2716</v>
      </c>
      <c r="Z583">
        <v>2010</v>
      </c>
      <c r="AA583" t="b">
        <f>NOT(ISERROR(MATCH(H583,wgs_downloaded!$H$2:$H$518,0)))</f>
        <v>0</v>
      </c>
      <c r="AY583" s="10"/>
      <c r="AZ583" s="10"/>
    </row>
    <row r="584" spans="1:52" hidden="1" x14ac:dyDescent="0.3">
      <c r="A584" t="s">
        <v>2727</v>
      </c>
      <c r="B584" t="s">
        <v>27</v>
      </c>
      <c r="C584" t="s">
        <v>127</v>
      </c>
      <c r="D584" t="s">
        <v>28</v>
      </c>
      <c r="E584" t="s">
        <v>29</v>
      </c>
      <c r="F584" t="s">
        <v>2581</v>
      </c>
      <c r="G584" s="11" t="s">
        <v>2728</v>
      </c>
      <c r="H584" s="11"/>
      <c r="I584" t="s">
        <v>2729</v>
      </c>
      <c r="J584" t="s">
        <v>2730</v>
      </c>
      <c r="K584" t="s">
        <v>132</v>
      </c>
      <c r="L584">
        <v>0</v>
      </c>
      <c r="M584">
        <v>0</v>
      </c>
      <c r="N584">
        <v>0</v>
      </c>
      <c r="O584" t="s">
        <v>134</v>
      </c>
      <c r="P584">
        <v>0</v>
      </c>
      <c r="Q584">
        <v>0</v>
      </c>
      <c r="R584">
        <v>0</v>
      </c>
      <c r="S584" t="s">
        <v>134</v>
      </c>
      <c r="T584" t="s">
        <v>2731</v>
      </c>
      <c r="U584" t="s">
        <v>127</v>
      </c>
      <c r="V584" s="16">
        <v>44044.083333333336</v>
      </c>
      <c r="W584" s="16">
        <v>43258.083333333336</v>
      </c>
      <c r="X584" t="s">
        <v>305</v>
      </c>
      <c r="Y584" t="s">
        <v>2716</v>
      </c>
      <c r="Z584">
        <v>2010</v>
      </c>
      <c r="AA584" t="b">
        <f>NOT(ISERROR(MATCH(H584,wgs_downloaded!$H$2:$H$518,0)))</f>
        <v>0</v>
      </c>
      <c r="AY584" s="1"/>
      <c r="AZ584" s="1"/>
    </row>
    <row r="585" spans="1:52" hidden="1" x14ac:dyDescent="0.3">
      <c r="A585" t="s">
        <v>2732</v>
      </c>
      <c r="B585" t="s">
        <v>27</v>
      </c>
      <c r="C585" t="s">
        <v>127</v>
      </c>
      <c r="D585" t="s">
        <v>28</v>
      </c>
      <c r="E585" t="s">
        <v>29</v>
      </c>
      <c r="F585" t="s">
        <v>2581</v>
      </c>
      <c r="G585" s="11" t="s">
        <v>2733</v>
      </c>
      <c r="H585" s="11"/>
      <c r="I585" t="s">
        <v>2734</v>
      </c>
      <c r="J585" t="s">
        <v>2735</v>
      </c>
      <c r="K585" t="s">
        <v>132</v>
      </c>
      <c r="L585">
        <v>0</v>
      </c>
      <c r="M585">
        <v>0</v>
      </c>
      <c r="N585">
        <v>0</v>
      </c>
      <c r="O585" t="s">
        <v>134</v>
      </c>
      <c r="P585">
        <v>0</v>
      </c>
      <c r="Q585">
        <v>0</v>
      </c>
      <c r="R585">
        <v>0</v>
      </c>
      <c r="S585" t="s">
        <v>134</v>
      </c>
      <c r="T585" t="s">
        <v>2736</v>
      </c>
      <c r="U585" t="s">
        <v>127</v>
      </c>
      <c r="V585" s="16">
        <v>44044.083333333336</v>
      </c>
      <c r="W585" s="16">
        <v>43258.083333333336</v>
      </c>
      <c r="X585" t="s">
        <v>305</v>
      </c>
      <c r="Y585" t="s">
        <v>2716</v>
      </c>
      <c r="Z585">
        <v>2010</v>
      </c>
      <c r="AA585" t="b">
        <f>NOT(ISERROR(MATCH(H585,wgs_downloaded!$H$2:$H$518,0)))</f>
        <v>0</v>
      </c>
      <c r="AY585" s="1"/>
      <c r="AZ585" s="1"/>
    </row>
    <row r="586" spans="1:52" hidden="1" x14ac:dyDescent="0.3">
      <c r="A586" t="s">
        <v>2737</v>
      </c>
      <c r="B586" t="s">
        <v>27</v>
      </c>
      <c r="C586" t="s">
        <v>127</v>
      </c>
      <c r="D586" t="s">
        <v>28</v>
      </c>
      <c r="E586" t="s">
        <v>29</v>
      </c>
      <c r="F586" t="s">
        <v>2581</v>
      </c>
      <c r="G586" s="11" t="s">
        <v>2738</v>
      </c>
      <c r="H586" s="11"/>
      <c r="I586" t="s">
        <v>2739</v>
      </c>
      <c r="J586" t="s">
        <v>2740</v>
      </c>
      <c r="K586" t="s">
        <v>2741</v>
      </c>
      <c r="L586">
        <v>0</v>
      </c>
      <c r="M586">
        <v>0</v>
      </c>
      <c r="N586">
        <v>0</v>
      </c>
      <c r="O586" t="s">
        <v>134</v>
      </c>
      <c r="P586">
        <v>0</v>
      </c>
      <c r="Q586">
        <v>0</v>
      </c>
      <c r="R586">
        <v>0</v>
      </c>
      <c r="S586" t="s">
        <v>134</v>
      </c>
      <c r="T586" t="s">
        <v>2742</v>
      </c>
      <c r="U586" t="s">
        <v>127</v>
      </c>
      <c r="V586" s="16">
        <v>44044.083333333336</v>
      </c>
      <c r="W586" s="16">
        <v>43258.083333333336</v>
      </c>
      <c r="X586" t="s">
        <v>305</v>
      </c>
      <c r="Y586" t="s">
        <v>2716</v>
      </c>
      <c r="Z586">
        <v>2010</v>
      </c>
      <c r="AA586" t="b">
        <f>NOT(ISERROR(MATCH(H586,wgs_downloaded!$H$2:$H$518,0)))</f>
        <v>0</v>
      </c>
      <c r="AY586" s="1"/>
      <c r="AZ586" s="1"/>
    </row>
    <row r="587" spans="1:52" hidden="1" x14ac:dyDescent="0.3">
      <c r="A587" t="s">
        <v>2743</v>
      </c>
      <c r="B587" t="s">
        <v>27</v>
      </c>
      <c r="C587" t="s">
        <v>127</v>
      </c>
      <c r="D587" t="s">
        <v>28</v>
      </c>
      <c r="E587" t="s">
        <v>29</v>
      </c>
      <c r="F587" t="s">
        <v>2581</v>
      </c>
      <c r="G587" s="11" t="s">
        <v>2744</v>
      </c>
      <c r="H587" s="11"/>
      <c r="I587" t="s">
        <v>2745</v>
      </c>
      <c r="J587" t="s">
        <v>2746</v>
      </c>
      <c r="K587" t="s">
        <v>2747</v>
      </c>
      <c r="L587">
        <v>0</v>
      </c>
      <c r="M587">
        <v>0</v>
      </c>
      <c r="N587">
        <v>0</v>
      </c>
      <c r="O587" t="s">
        <v>134</v>
      </c>
      <c r="P587">
        <v>0</v>
      </c>
      <c r="Q587">
        <v>0</v>
      </c>
      <c r="R587">
        <v>0</v>
      </c>
      <c r="S587" t="s">
        <v>134</v>
      </c>
      <c r="T587" t="s">
        <v>2748</v>
      </c>
      <c r="U587" t="s">
        <v>127</v>
      </c>
      <c r="V587" s="16">
        <v>44044.083333333336</v>
      </c>
      <c r="W587" s="16">
        <v>43258.083333333336</v>
      </c>
      <c r="X587" t="s">
        <v>305</v>
      </c>
      <c r="Y587" t="s">
        <v>2716</v>
      </c>
      <c r="Z587">
        <v>2010</v>
      </c>
      <c r="AA587" t="b">
        <f>NOT(ISERROR(MATCH(H587,wgs_downloaded!$H$2:$H$518,0)))</f>
        <v>0</v>
      </c>
      <c r="AY587" s="1"/>
      <c r="AZ587" s="1"/>
    </row>
    <row r="588" spans="1:52" hidden="1" x14ac:dyDescent="0.3">
      <c r="A588" t="s">
        <v>2749</v>
      </c>
      <c r="B588" t="s">
        <v>27</v>
      </c>
      <c r="C588" t="s">
        <v>127</v>
      </c>
      <c r="D588" t="s">
        <v>28</v>
      </c>
      <c r="E588" t="s">
        <v>29</v>
      </c>
      <c r="F588" t="s">
        <v>2581</v>
      </c>
      <c r="G588" s="11" t="s">
        <v>2750</v>
      </c>
      <c r="H588" s="11"/>
      <c r="I588" t="s">
        <v>2751</v>
      </c>
      <c r="J588" t="s">
        <v>2752</v>
      </c>
      <c r="K588" t="s">
        <v>2753</v>
      </c>
      <c r="L588">
        <v>0</v>
      </c>
      <c r="M588">
        <v>0</v>
      </c>
      <c r="N588">
        <v>0</v>
      </c>
      <c r="O588" t="s">
        <v>134</v>
      </c>
      <c r="P588">
        <v>0</v>
      </c>
      <c r="Q588">
        <v>0</v>
      </c>
      <c r="R588">
        <v>0</v>
      </c>
      <c r="S588" t="s">
        <v>134</v>
      </c>
      <c r="T588" t="s">
        <v>2754</v>
      </c>
      <c r="U588" t="s">
        <v>127</v>
      </c>
      <c r="V588" s="16">
        <v>44044.083333333336</v>
      </c>
      <c r="W588" s="16">
        <v>43258.083333333336</v>
      </c>
      <c r="X588" t="s">
        <v>305</v>
      </c>
      <c r="Y588" t="s">
        <v>2716</v>
      </c>
      <c r="Z588">
        <v>2010</v>
      </c>
      <c r="AA588" t="b">
        <f>NOT(ISERROR(MATCH(H588,wgs_downloaded!$H$2:$H$518,0)))</f>
        <v>0</v>
      </c>
      <c r="AY588" s="1"/>
      <c r="AZ588" s="1"/>
    </row>
    <row r="589" spans="1:52" hidden="1" x14ac:dyDescent="0.3">
      <c r="A589" t="s">
        <v>2755</v>
      </c>
      <c r="B589" t="s">
        <v>27</v>
      </c>
      <c r="C589" t="s">
        <v>127</v>
      </c>
      <c r="D589" t="s">
        <v>28</v>
      </c>
      <c r="E589" t="s">
        <v>29</v>
      </c>
      <c r="F589" t="s">
        <v>2581</v>
      </c>
      <c r="G589" s="11" t="s">
        <v>2756</v>
      </c>
      <c r="H589" s="11"/>
      <c r="I589" t="s">
        <v>2757</v>
      </c>
      <c r="J589" t="s">
        <v>2758</v>
      </c>
      <c r="K589" t="s">
        <v>132</v>
      </c>
      <c r="L589">
        <v>0</v>
      </c>
      <c r="M589">
        <v>0</v>
      </c>
      <c r="N589">
        <v>0</v>
      </c>
      <c r="O589" t="s">
        <v>134</v>
      </c>
      <c r="P589">
        <v>0</v>
      </c>
      <c r="Q589">
        <v>0</v>
      </c>
      <c r="R589">
        <v>0</v>
      </c>
      <c r="S589" t="s">
        <v>134</v>
      </c>
      <c r="T589" t="s">
        <v>2759</v>
      </c>
      <c r="U589" t="s">
        <v>127</v>
      </c>
      <c r="V589" s="16">
        <v>44044.083333333336</v>
      </c>
      <c r="W589" s="16">
        <v>43258.083333333336</v>
      </c>
      <c r="X589" t="s">
        <v>305</v>
      </c>
      <c r="Y589" t="s">
        <v>2716</v>
      </c>
      <c r="Z589" s="2">
        <v>2013</v>
      </c>
      <c r="AA589" t="b">
        <f>NOT(ISERROR(MATCH(H589,wgs_downloaded!$H$2:$H$518,0)))</f>
        <v>0</v>
      </c>
      <c r="AY589" s="1"/>
      <c r="AZ589" s="1"/>
    </row>
    <row r="590" spans="1:52" hidden="1" x14ac:dyDescent="0.3">
      <c r="A590" s="8" t="s">
        <v>2765</v>
      </c>
      <c r="B590" s="8" t="s">
        <v>27</v>
      </c>
      <c r="C590" s="8" t="s">
        <v>127</v>
      </c>
      <c r="D590" s="8" t="s">
        <v>28</v>
      </c>
      <c r="E590" s="8" t="s">
        <v>29</v>
      </c>
      <c r="F590" s="8" t="s">
        <v>2581</v>
      </c>
      <c r="G590" s="13" t="s">
        <v>2766</v>
      </c>
      <c r="H590" s="13"/>
      <c r="I590" s="8" t="s">
        <v>2767</v>
      </c>
      <c r="J590" s="8" t="s">
        <v>2768</v>
      </c>
      <c r="K590" s="8" t="s">
        <v>132</v>
      </c>
      <c r="L590" s="8">
        <v>0</v>
      </c>
      <c r="M590" s="8">
        <v>0</v>
      </c>
      <c r="N590" s="8">
        <v>0</v>
      </c>
      <c r="O590" s="8" t="s">
        <v>134</v>
      </c>
      <c r="P590" s="8">
        <v>0</v>
      </c>
      <c r="Q590" s="8">
        <v>0</v>
      </c>
      <c r="R590" s="8">
        <v>0</v>
      </c>
      <c r="S590" s="8" t="s">
        <v>134</v>
      </c>
      <c r="T590" s="8" t="s">
        <v>2769</v>
      </c>
      <c r="U590" s="8" t="s">
        <v>127</v>
      </c>
      <c r="V590" s="17">
        <v>44195.041666666664</v>
      </c>
      <c r="W590" s="17">
        <v>43026.083333333336</v>
      </c>
      <c r="X590" s="8" t="s">
        <v>2770</v>
      </c>
      <c r="Y590" s="8"/>
      <c r="Z590" s="14">
        <v>2007</v>
      </c>
      <c r="AA590" t="b">
        <f>NOT(ISERROR(MATCH(H590,wgs_downloaded!$H$2:$H$518,0)))</f>
        <v>0</v>
      </c>
      <c r="AY590" s="1"/>
      <c r="AZ590" s="1"/>
    </row>
    <row r="591" spans="1:52" hidden="1" x14ac:dyDescent="0.3">
      <c r="A591" s="8" t="s">
        <v>2765</v>
      </c>
      <c r="B591" s="8" t="s">
        <v>27</v>
      </c>
      <c r="C591" s="8" t="s">
        <v>127</v>
      </c>
      <c r="D591" s="8" t="s">
        <v>28</v>
      </c>
      <c r="E591" s="8" t="s">
        <v>29</v>
      </c>
      <c r="F591" s="8" t="s">
        <v>2581</v>
      </c>
      <c r="G591" s="13" t="s">
        <v>2766</v>
      </c>
      <c r="H591" s="13"/>
      <c r="I591" s="8" t="s">
        <v>2771</v>
      </c>
      <c r="J591" s="8" t="s">
        <v>2768</v>
      </c>
      <c r="K591" s="8" t="s">
        <v>132</v>
      </c>
      <c r="L591" s="8">
        <v>0</v>
      </c>
      <c r="M591" s="8">
        <v>0</v>
      </c>
      <c r="N591" s="8">
        <v>0</v>
      </c>
      <c r="O591" s="8" t="s">
        <v>134</v>
      </c>
      <c r="P591" s="8">
        <v>0</v>
      </c>
      <c r="Q591" s="8">
        <v>0</v>
      </c>
      <c r="R591" s="8">
        <v>0</v>
      </c>
      <c r="S591" s="8" t="s">
        <v>134</v>
      </c>
      <c r="T591" s="8" t="s">
        <v>2769</v>
      </c>
      <c r="U591" s="8" t="s">
        <v>127</v>
      </c>
      <c r="V591" s="17">
        <v>44195.041666666664</v>
      </c>
      <c r="W591" s="17">
        <v>43026.083333333336</v>
      </c>
      <c r="X591" s="8" t="s">
        <v>2770</v>
      </c>
      <c r="Y591" s="8"/>
      <c r="Z591" s="14">
        <v>2007</v>
      </c>
      <c r="AA591" t="b">
        <f>NOT(ISERROR(MATCH(H591,wgs_downloaded!$H$2:$H$518,0)))</f>
        <v>0</v>
      </c>
      <c r="AY591" s="1"/>
      <c r="AZ591" s="1"/>
    </row>
    <row r="592" spans="1:52" hidden="1" x14ac:dyDescent="0.3">
      <c r="A592" t="s">
        <v>2783</v>
      </c>
      <c r="B592" t="s">
        <v>27</v>
      </c>
      <c r="C592" t="s">
        <v>127</v>
      </c>
      <c r="D592" t="s">
        <v>28</v>
      </c>
      <c r="E592" t="s">
        <v>29</v>
      </c>
      <c r="F592" t="s">
        <v>2581</v>
      </c>
      <c r="G592" s="11" t="s">
        <v>2784</v>
      </c>
      <c r="H592" s="11"/>
      <c r="I592" t="s">
        <v>2785</v>
      </c>
      <c r="J592" t="s">
        <v>2786</v>
      </c>
      <c r="K592" t="s">
        <v>2787</v>
      </c>
      <c r="L592">
        <v>0</v>
      </c>
      <c r="M592">
        <v>0</v>
      </c>
      <c r="N592">
        <v>0</v>
      </c>
      <c r="O592" t="s">
        <v>134</v>
      </c>
      <c r="P592">
        <v>0</v>
      </c>
      <c r="Q592">
        <v>0</v>
      </c>
      <c r="R592">
        <v>0</v>
      </c>
      <c r="S592" t="s">
        <v>134</v>
      </c>
      <c r="T592" t="s">
        <v>2788</v>
      </c>
      <c r="U592" t="s">
        <v>127</v>
      </c>
      <c r="V592" s="16">
        <v>44027.083333333336</v>
      </c>
      <c r="W592" s="16">
        <v>43024.083333333336</v>
      </c>
      <c r="X592" t="s">
        <v>204</v>
      </c>
      <c r="Z592">
        <v>2003</v>
      </c>
      <c r="AA592" t="b">
        <f>NOT(ISERROR(MATCH(H592,wgs_downloaded!$H$2:$H$518,0)))</f>
        <v>0</v>
      </c>
      <c r="AY592" s="1"/>
      <c r="AZ592" s="1"/>
    </row>
    <row r="593" spans="1:52" hidden="1" x14ac:dyDescent="0.3">
      <c r="A593" s="8" t="s">
        <v>3018</v>
      </c>
      <c r="B593" s="8" t="s">
        <v>27</v>
      </c>
      <c r="C593" s="8" t="s">
        <v>127</v>
      </c>
      <c r="D593" s="8" t="s">
        <v>28</v>
      </c>
      <c r="E593" s="8" t="s">
        <v>29</v>
      </c>
      <c r="F593" s="8" t="s">
        <v>2581</v>
      </c>
      <c r="G593" s="13" t="s">
        <v>3019</v>
      </c>
      <c r="H593" s="13"/>
      <c r="I593" s="8" t="s">
        <v>3020</v>
      </c>
      <c r="J593" s="8" t="s">
        <v>3021</v>
      </c>
      <c r="K593" s="8" t="s">
        <v>359</v>
      </c>
      <c r="L593" s="8">
        <v>0</v>
      </c>
      <c r="M593" s="8">
        <v>0</v>
      </c>
      <c r="N593" s="8">
        <v>0</v>
      </c>
      <c r="O593" s="8" t="s">
        <v>134</v>
      </c>
      <c r="P593" s="8">
        <v>0</v>
      </c>
      <c r="Q593" s="8">
        <v>0</v>
      </c>
      <c r="R593" s="8">
        <v>0</v>
      </c>
      <c r="S593" s="8" t="s">
        <v>134</v>
      </c>
      <c r="T593" s="8" t="s">
        <v>3022</v>
      </c>
      <c r="U593" s="8" t="s">
        <v>127</v>
      </c>
      <c r="V593" s="17">
        <v>44221.041666666664</v>
      </c>
      <c r="W593" s="17">
        <v>42963.083333333336</v>
      </c>
      <c r="X593" s="8" t="s">
        <v>3023</v>
      </c>
      <c r="Y593" s="8" t="s">
        <v>3024</v>
      </c>
      <c r="Z593" s="8">
        <v>2006</v>
      </c>
      <c r="AA593" t="b">
        <f>NOT(ISERROR(MATCH(H593,wgs_downloaded!$H$2:$H$518,0)))</f>
        <v>0</v>
      </c>
      <c r="AY593" s="1"/>
      <c r="AZ593" s="1"/>
    </row>
    <row r="594" spans="1:52" hidden="1" x14ac:dyDescent="0.3">
      <c r="A594" s="8" t="s">
        <v>3018</v>
      </c>
      <c r="B594" s="8" t="s">
        <v>27</v>
      </c>
      <c r="C594" s="8" t="s">
        <v>127</v>
      </c>
      <c r="D594" s="8" t="s">
        <v>28</v>
      </c>
      <c r="E594" s="8" t="s">
        <v>29</v>
      </c>
      <c r="F594" s="8" t="s">
        <v>2581</v>
      </c>
      <c r="G594" s="13" t="s">
        <v>3019</v>
      </c>
      <c r="H594" s="13"/>
      <c r="I594" s="8" t="s">
        <v>3025</v>
      </c>
      <c r="J594" s="8" t="s">
        <v>3021</v>
      </c>
      <c r="K594" s="8" t="s">
        <v>359</v>
      </c>
      <c r="L594" s="8">
        <v>0</v>
      </c>
      <c r="M594" s="8">
        <v>0</v>
      </c>
      <c r="N594" s="8">
        <v>0</v>
      </c>
      <c r="O594" s="8" t="s">
        <v>134</v>
      </c>
      <c r="P594" s="8">
        <v>0</v>
      </c>
      <c r="Q594" s="8">
        <v>0</v>
      </c>
      <c r="R594" s="8">
        <v>0</v>
      </c>
      <c r="S594" s="8" t="s">
        <v>134</v>
      </c>
      <c r="T594" s="8" t="s">
        <v>3022</v>
      </c>
      <c r="U594" s="8" t="s">
        <v>127</v>
      </c>
      <c r="V594" s="17">
        <v>44221.041666666664</v>
      </c>
      <c r="W594" s="17">
        <v>42963.083333333336</v>
      </c>
      <c r="X594" s="8" t="s">
        <v>3023</v>
      </c>
      <c r="Y594" s="8" t="s">
        <v>3024</v>
      </c>
      <c r="Z594" s="8">
        <v>2006</v>
      </c>
      <c r="AA594" t="b">
        <f>NOT(ISERROR(MATCH(H594,wgs_downloaded!$H$2:$H$518,0)))</f>
        <v>0</v>
      </c>
      <c r="AY594" s="1"/>
      <c r="AZ594" s="1"/>
    </row>
    <row r="595" spans="1:52" hidden="1" x14ac:dyDescent="0.3">
      <c r="A595" s="8" t="s">
        <v>3026</v>
      </c>
      <c r="B595" s="8" t="s">
        <v>27</v>
      </c>
      <c r="C595" s="8" t="s">
        <v>127</v>
      </c>
      <c r="D595" s="8" t="s">
        <v>28</v>
      </c>
      <c r="E595" s="8" t="s">
        <v>29</v>
      </c>
      <c r="F595" s="8" t="s">
        <v>2581</v>
      </c>
      <c r="G595" s="13" t="s">
        <v>3027</v>
      </c>
      <c r="H595" s="13"/>
      <c r="I595" s="8" t="s">
        <v>3028</v>
      </c>
      <c r="J595" s="8" t="s">
        <v>3029</v>
      </c>
      <c r="K595" s="8" t="s">
        <v>132</v>
      </c>
      <c r="L595" s="8">
        <v>0</v>
      </c>
      <c r="M595" s="8">
        <v>0</v>
      </c>
      <c r="N595" s="8">
        <v>0</v>
      </c>
      <c r="O595" s="8" t="s">
        <v>134</v>
      </c>
      <c r="P595" s="8">
        <v>0</v>
      </c>
      <c r="Q595" s="8">
        <v>0</v>
      </c>
      <c r="R595" s="8">
        <v>0</v>
      </c>
      <c r="S595" s="8" t="s">
        <v>134</v>
      </c>
      <c r="T595" s="8" t="s">
        <v>3030</v>
      </c>
      <c r="U595" s="8" t="s">
        <v>127</v>
      </c>
      <c r="V595" s="17">
        <v>44221.041666666664</v>
      </c>
      <c r="W595" s="17">
        <v>42963.083333333336</v>
      </c>
      <c r="X595" s="8" t="s">
        <v>3023</v>
      </c>
      <c r="Y595" s="8" t="s">
        <v>3024</v>
      </c>
      <c r="Z595" s="8">
        <v>2006</v>
      </c>
      <c r="AA595" t="b">
        <f>NOT(ISERROR(MATCH(H595,wgs_downloaded!$H$2:$H$518,0)))</f>
        <v>0</v>
      </c>
      <c r="AY595" s="1"/>
      <c r="AZ595" s="1"/>
    </row>
    <row r="596" spans="1:52" hidden="1" x14ac:dyDescent="0.3">
      <c r="A596" s="8" t="s">
        <v>3026</v>
      </c>
      <c r="B596" s="8" t="s">
        <v>27</v>
      </c>
      <c r="C596" s="8" t="s">
        <v>127</v>
      </c>
      <c r="D596" s="8" t="s">
        <v>28</v>
      </c>
      <c r="E596" s="8" t="s">
        <v>29</v>
      </c>
      <c r="F596" s="8" t="s">
        <v>2581</v>
      </c>
      <c r="G596" s="13" t="s">
        <v>3027</v>
      </c>
      <c r="H596" s="13"/>
      <c r="I596" s="8" t="s">
        <v>3031</v>
      </c>
      <c r="J596" s="8" t="s">
        <v>3029</v>
      </c>
      <c r="K596" s="8" t="s">
        <v>132</v>
      </c>
      <c r="L596" s="8">
        <v>0</v>
      </c>
      <c r="M596" s="8">
        <v>0</v>
      </c>
      <c r="N596" s="8">
        <v>0</v>
      </c>
      <c r="O596" s="8" t="s">
        <v>134</v>
      </c>
      <c r="P596" s="8">
        <v>0</v>
      </c>
      <c r="Q596" s="8">
        <v>0</v>
      </c>
      <c r="R596" s="8">
        <v>0</v>
      </c>
      <c r="S596" s="8" t="s">
        <v>134</v>
      </c>
      <c r="T596" s="8" t="s">
        <v>3030</v>
      </c>
      <c r="U596" s="8" t="s">
        <v>127</v>
      </c>
      <c r="V596" s="17">
        <v>44221.041666666664</v>
      </c>
      <c r="W596" s="17">
        <v>42963.083333333336</v>
      </c>
      <c r="X596" s="8" t="s">
        <v>3023</v>
      </c>
      <c r="Y596" s="8" t="s">
        <v>3024</v>
      </c>
      <c r="Z596" s="8">
        <v>2006</v>
      </c>
      <c r="AA596" t="b">
        <f>NOT(ISERROR(MATCH(H596,wgs_downloaded!$H$2:$H$518,0)))</f>
        <v>0</v>
      </c>
      <c r="AY596" s="1"/>
      <c r="AZ596" s="1"/>
    </row>
    <row r="597" spans="1:52" hidden="1" x14ac:dyDescent="0.3">
      <c r="A597" t="s">
        <v>3087</v>
      </c>
      <c r="B597" t="s">
        <v>27</v>
      </c>
      <c r="C597" t="s">
        <v>127</v>
      </c>
      <c r="D597" t="s">
        <v>28</v>
      </c>
      <c r="E597" t="s">
        <v>29</v>
      </c>
      <c r="F597" t="s">
        <v>2581</v>
      </c>
      <c r="G597" s="11" t="s">
        <v>3088</v>
      </c>
      <c r="H597" s="11"/>
      <c r="I597" t="s">
        <v>3089</v>
      </c>
      <c r="J597" t="s">
        <v>3090</v>
      </c>
      <c r="K597" t="s">
        <v>3091</v>
      </c>
      <c r="L597">
        <v>0</v>
      </c>
      <c r="M597">
        <v>0</v>
      </c>
      <c r="N597">
        <v>0</v>
      </c>
      <c r="O597" t="s">
        <v>134</v>
      </c>
      <c r="P597">
        <v>34</v>
      </c>
      <c r="Q597">
        <v>2863</v>
      </c>
      <c r="R597">
        <v>2947457</v>
      </c>
      <c r="S597" t="s">
        <v>133</v>
      </c>
      <c r="T597" t="s">
        <v>3092</v>
      </c>
      <c r="U597" t="s">
        <v>127</v>
      </c>
      <c r="V597" s="16">
        <v>44206.041666666664</v>
      </c>
      <c r="W597" s="16">
        <v>42531.083333333336</v>
      </c>
      <c r="X597" t="s">
        <v>360</v>
      </c>
      <c r="Z597">
        <v>2009</v>
      </c>
      <c r="AA597" t="b">
        <f>NOT(ISERROR(MATCH(H597,wgs_downloaded!$H$2:$H$518,0)))</f>
        <v>0</v>
      </c>
      <c r="AY597" s="1"/>
      <c r="AZ597" s="1"/>
    </row>
    <row r="598" spans="1:52" hidden="1" x14ac:dyDescent="0.3">
      <c r="A598" t="s">
        <v>3093</v>
      </c>
      <c r="B598" t="s">
        <v>27</v>
      </c>
      <c r="C598" t="s">
        <v>127</v>
      </c>
      <c r="D598" t="s">
        <v>28</v>
      </c>
      <c r="E598" t="s">
        <v>29</v>
      </c>
      <c r="F598" t="s">
        <v>2581</v>
      </c>
      <c r="G598" s="11" t="s">
        <v>3094</v>
      </c>
      <c r="H598" s="11"/>
      <c r="I598" t="s">
        <v>3095</v>
      </c>
      <c r="J598" t="s">
        <v>3096</v>
      </c>
      <c r="K598" t="s">
        <v>3091</v>
      </c>
      <c r="L598">
        <v>0</v>
      </c>
      <c r="M598">
        <v>0</v>
      </c>
      <c r="N598">
        <v>0</v>
      </c>
      <c r="O598" t="s">
        <v>134</v>
      </c>
      <c r="P598">
        <v>46</v>
      </c>
      <c r="Q598">
        <v>2860</v>
      </c>
      <c r="R598">
        <v>2948045</v>
      </c>
      <c r="S598" t="s">
        <v>133</v>
      </c>
      <c r="T598" t="s">
        <v>3097</v>
      </c>
      <c r="U598" t="s">
        <v>127</v>
      </c>
      <c r="V598" s="16">
        <v>44206.041666666664</v>
      </c>
      <c r="W598" s="16">
        <v>42531.083333333336</v>
      </c>
      <c r="X598" t="s">
        <v>360</v>
      </c>
      <c r="Z598">
        <v>2009</v>
      </c>
      <c r="AA598" t="b">
        <f>NOT(ISERROR(MATCH(H598,wgs_downloaded!$H$2:$H$518,0)))</f>
        <v>0</v>
      </c>
      <c r="AY598" s="1"/>
      <c r="AZ598" s="1"/>
    </row>
    <row r="599" spans="1:52" hidden="1" x14ac:dyDescent="0.3">
      <c r="A599" t="s">
        <v>3098</v>
      </c>
      <c r="B599" t="s">
        <v>27</v>
      </c>
      <c r="C599" t="s">
        <v>127</v>
      </c>
      <c r="D599" t="s">
        <v>28</v>
      </c>
      <c r="E599" t="s">
        <v>29</v>
      </c>
      <c r="F599" t="s">
        <v>2581</v>
      </c>
      <c r="G599" s="11" t="s">
        <v>3099</v>
      </c>
      <c r="H599" s="11"/>
      <c r="I599" t="s">
        <v>3100</v>
      </c>
      <c r="J599" t="s">
        <v>3101</v>
      </c>
      <c r="K599" t="s">
        <v>3091</v>
      </c>
      <c r="L599">
        <v>0</v>
      </c>
      <c r="M599">
        <v>0</v>
      </c>
      <c r="N599">
        <v>0</v>
      </c>
      <c r="O599" t="s">
        <v>134</v>
      </c>
      <c r="P599">
        <v>81</v>
      </c>
      <c r="Q599">
        <v>2992</v>
      </c>
      <c r="R599">
        <v>3084502</v>
      </c>
      <c r="S599" t="s">
        <v>133</v>
      </c>
      <c r="T599" t="s">
        <v>3102</v>
      </c>
      <c r="U599" t="s">
        <v>127</v>
      </c>
      <c r="V599" s="16">
        <v>44206.041666666664</v>
      </c>
      <c r="W599" s="16">
        <v>42531.083333333336</v>
      </c>
      <c r="X599" t="s">
        <v>360</v>
      </c>
      <c r="Z599">
        <v>2010</v>
      </c>
      <c r="AA599" t="b">
        <f>NOT(ISERROR(MATCH(H599,wgs_downloaded!$H$2:$H$518,0)))</f>
        <v>0</v>
      </c>
      <c r="AY599" s="1"/>
      <c r="AZ599" s="1"/>
    </row>
    <row r="600" spans="1:52" hidden="1" x14ac:dyDescent="0.3">
      <c r="A600" t="s">
        <v>3103</v>
      </c>
      <c r="B600" t="s">
        <v>27</v>
      </c>
      <c r="C600" t="s">
        <v>127</v>
      </c>
      <c r="D600" t="s">
        <v>28</v>
      </c>
      <c r="E600" t="s">
        <v>29</v>
      </c>
      <c r="F600" t="s">
        <v>2581</v>
      </c>
      <c r="G600" s="11" t="s">
        <v>3104</v>
      </c>
      <c r="H600" s="11"/>
      <c r="I600" t="s">
        <v>3105</v>
      </c>
      <c r="J600" t="s">
        <v>3106</v>
      </c>
      <c r="K600" t="s">
        <v>3091</v>
      </c>
      <c r="L600">
        <v>0</v>
      </c>
      <c r="M600">
        <v>0</v>
      </c>
      <c r="N600">
        <v>0</v>
      </c>
      <c r="O600" t="s">
        <v>134</v>
      </c>
      <c r="P600">
        <v>43</v>
      </c>
      <c r="Q600">
        <v>2969</v>
      </c>
      <c r="R600">
        <v>3044927</v>
      </c>
      <c r="S600" t="s">
        <v>133</v>
      </c>
      <c r="T600" t="s">
        <v>3107</v>
      </c>
      <c r="U600" t="s">
        <v>127</v>
      </c>
      <c r="V600" s="16">
        <v>44206.041666666664</v>
      </c>
      <c r="W600" s="16">
        <v>42531.083333333336</v>
      </c>
      <c r="X600" t="s">
        <v>360</v>
      </c>
      <c r="Z600">
        <v>2011</v>
      </c>
      <c r="AA600" t="b">
        <f>NOT(ISERROR(MATCH(H600,wgs_downloaded!$H$2:$H$518,0)))</f>
        <v>0</v>
      </c>
      <c r="AY600" s="1"/>
      <c r="AZ600" s="1"/>
    </row>
    <row r="601" spans="1:52" hidden="1" x14ac:dyDescent="0.3">
      <c r="A601" t="s">
        <v>3108</v>
      </c>
      <c r="B601" t="s">
        <v>27</v>
      </c>
      <c r="C601" t="s">
        <v>127</v>
      </c>
      <c r="D601" t="s">
        <v>28</v>
      </c>
      <c r="E601" t="s">
        <v>29</v>
      </c>
      <c r="F601" t="s">
        <v>2581</v>
      </c>
      <c r="G601" s="11" t="s">
        <v>3109</v>
      </c>
      <c r="H601" s="11"/>
      <c r="I601" t="s">
        <v>3110</v>
      </c>
      <c r="J601" t="s">
        <v>3111</v>
      </c>
      <c r="K601" t="s">
        <v>3091</v>
      </c>
      <c r="L601">
        <v>0</v>
      </c>
      <c r="M601">
        <v>0</v>
      </c>
      <c r="N601">
        <v>0</v>
      </c>
      <c r="O601" t="s">
        <v>134</v>
      </c>
      <c r="P601">
        <v>77</v>
      </c>
      <c r="Q601">
        <v>2990</v>
      </c>
      <c r="R601">
        <v>3049747</v>
      </c>
      <c r="S601" t="s">
        <v>133</v>
      </c>
      <c r="T601" t="s">
        <v>3112</v>
      </c>
      <c r="U601" t="s">
        <v>127</v>
      </c>
      <c r="V601" s="16">
        <v>44206.041666666664</v>
      </c>
      <c r="W601" s="16">
        <v>42531.083333333336</v>
      </c>
      <c r="X601" t="s">
        <v>360</v>
      </c>
      <c r="Z601">
        <v>2012</v>
      </c>
      <c r="AA601" t="b">
        <f>NOT(ISERROR(MATCH(H601,wgs_downloaded!$H$2:$H$518,0)))</f>
        <v>0</v>
      </c>
      <c r="AY601" s="1"/>
      <c r="AZ601" s="1"/>
    </row>
    <row r="602" spans="1:52" hidden="1" x14ac:dyDescent="0.3">
      <c r="A602" t="s">
        <v>3113</v>
      </c>
      <c r="B602" t="s">
        <v>27</v>
      </c>
      <c r="C602" t="s">
        <v>127</v>
      </c>
      <c r="D602" t="s">
        <v>28</v>
      </c>
      <c r="E602" t="s">
        <v>29</v>
      </c>
      <c r="F602" t="s">
        <v>2581</v>
      </c>
      <c r="G602" s="11" t="s">
        <v>3114</v>
      </c>
      <c r="H602" s="11"/>
      <c r="I602" t="s">
        <v>3115</v>
      </c>
      <c r="J602" t="s">
        <v>3116</v>
      </c>
      <c r="K602" t="s">
        <v>3091</v>
      </c>
      <c r="L602">
        <v>0</v>
      </c>
      <c r="M602">
        <v>0</v>
      </c>
      <c r="N602">
        <v>0</v>
      </c>
      <c r="O602" t="s">
        <v>134</v>
      </c>
      <c r="P602">
        <v>86</v>
      </c>
      <c r="Q602">
        <v>2889</v>
      </c>
      <c r="R602">
        <v>2990589</v>
      </c>
      <c r="S602" t="s">
        <v>133</v>
      </c>
      <c r="T602" t="s">
        <v>3117</v>
      </c>
      <c r="U602" t="s">
        <v>127</v>
      </c>
      <c r="V602" s="16">
        <v>44206.041666666664</v>
      </c>
      <c r="W602" s="16">
        <v>42531.083333333336</v>
      </c>
      <c r="X602" t="s">
        <v>360</v>
      </c>
      <c r="Z602">
        <v>2012</v>
      </c>
      <c r="AA602" t="b">
        <f>NOT(ISERROR(MATCH(H602,wgs_downloaded!$H$2:$H$518,0)))</f>
        <v>0</v>
      </c>
      <c r="AY602" s="1"/>
      <c r="AZ602" s="1"/>
    </row>
    <row r="603" spans="1:52" hidden="1" x14ac:dyDescent="0.3">
      <c r="A603" t="s">
        <v>3118</v>
      </c>
      <c r="B603" t="s">
        <v>27</v>
      </c>
      <c r="C603" t="s">
        <v>127</v>
      </c>
      <c r="D603" t="s">
        <v>28</v>
      </c>
      <c r="E603" t="s">
        <v>29</v>
      </c>
      <c r="F603" t="s">
        <v>2581</v>
      </c>
      <c r="G603" s="11" t="s">
        <v>3119</v>
      </c>
      <c r="H603" s="11"/>
      <c r="I603" t="s">
        <v>3120</v>
      </c>
      <c r="J603" t="s">
        <v>3121</v>
      </c>
      <c r="K603" t="s">
        <v>3091</v>
      </c>
      <c r="L603">
        <v>0</v>
      </c>
      <c r="M603">
        <v>0</v>
      </c>
      <c r="N603">
        <v>0</v>
      </c>
      <c r="O603" t="s">
        <v>134</v>
      </c>
      <c r="P603">
        <v>56</v>
      </c>
      <c r="Q603">
        <v>2948</v>
      </c>
      <c r="R603">
        <v>3029511</v>
      </c>
      <c r="S603" t="s">
        <v>133</v>
      </c>
      <c r="T603" t="s">
        <v>3122</v>
      </c>
      <c r="U603" t="s">
        <v>127</v>
      </c>
      <c r="V603" s="16">
        <v>44206.041666666664</v>
      </c>
      <c r="W603" s="16">
        <v>42531.083333333336</v>
      </c>
      <c r="X603" t="s">
        <v>360</v>
      </c>
      <c r="Z603">
        <v>2012</v>
      </c>
      <c r="AA603" t="b">
        <f>NOT(ISERROR(MATCH(H603,wgs_downloaded!$H$2:$H$518,0)))</f>
        <v>0</v>
      </c>
      <c r="AY603" s="1"/>
      <c r="AZ603" s="1"/>
    </row>
    <row r="604" spans="1:52" hidden="1" x14ac:dyDescent="0.3">
      <c r="A604" t="s">
        <v>3123</v>
      </c>
      <c r="B604" t="s">
        <v>27</v>
      </c>
      <c r="C604" t="s">
        <v>127</v>
      </c>
      <c r="D604" t="s">
        <v>28</v>
      </c>
      <c r="E604" t="s">
        <v>29</v>
      </c>
      <c r="F604" t="s">
        <v>2581</v>
      </c>
      <c r="G604" s="11" t="s">
        <v>3124</v>
      </c>
      <c r="H604" s="11"/>
      <c r="I604" t="s">
        <v>3125</v>
      </c>
      <c r="J604" t="s">
        <v>3126</v>
      </c>
      <c r="K604" t="s">
        <v>132</v>
      </c>
      <c r="L604">
        <v>0</v>
      </c>
      <c r="M604">
        <v>0</v>
      </c>
      <c r="N604">
        <v>0</v>
      </c>
      <c r="O604" t="s">
        <v>134</v>
      </c>
      <c r="P604">
        <v>10</v>
      </c>
      <c r="Q604">
        <v>2835</v>
      </c>
      <c r="R604">
        <v>2897681</v>
      </c>
      <c r="S604" t="s">
        <v>133</v>
      </c>
      <c r="T604" t="s">
        <v>3127</v>
      </c>
      <c r="U604" t="s">
        <v>127</v>
      </c>
      <c r="V604" s="16">
        <v>44211.041666666664</v>
      </c>
      <c r="W604" s="16">
        <v>42396.041666666664</v>
      </c>
      <c r="X604" t="s">
        <v>2770</v>
      </c>
      <c r="Z604" s="2">
        <v>2013</v>
      </c>
      <c r="AA604" t="b">
        <f>NOT(ISERROR(MATCH(H604,wgs_downloaded!$H$2:$H$518,0)))</f>
        <v>0</v>
      </c>
      <c r="AY604" s="1"/>
      <c r="AZ604" s="1"/>
    </row>
    <row r="605" spans="1:52" hidden="1" x14ac:dyDescent="0.3">
      <c r="A605" t="s">
        <v>3138</v>
      </c>
      <c r="B605" t="s">
        <v>27</v>
      </c>
      <c r="C605" t="s">
        <v>127</v>
      </c>
      <c r="D605" t="s">
        <v>28</v>
      </c>
      <c r="E605" t="s">
        <v>3139</v>
      </c>
      <c r="F605" t="s">
        <v>2581</v>
      </c>
      <c r="G605" s="11" t="s">
        <v>3140</v>
      </c>
      <c r="H605" s="11"/>
      <c r="I605" t="s">
        <v>3141</v>
      </c>
      <c r="J605" t="s">
        <v>3142</v>
      </c>
      <c r="K605" t="s">
        <v>132</v>
      </c>
      <c r="L605">
        <v>0</v>
      </c>
      <c r="M605">
        <v>0</v>
      </c>
      <c r="N605">
        <v>0</v>
      </c>
      <c r="O605" t="s">
        <v>134</v>
      </c>
      <c r="P605">
        <v>19</v>
      </c>
      <c r="Q605">
        <v>2998</v>
      </c>
      <c r="R605">
        <v>3054751</v>
      </c>
      <c r="S605" t="s">
        <v>133</v>
      </c>
      <c r="T605" t="s">
        <v>3143</v>
      </c>
      <c r="U605" t="s">
        <v>127</v>
      </c>
      <c r="V605" s="16">
        <v>44080.083333333336</v>
      </c>
      <c r="W605" s="16">
        <v>41901.083333333336</v>
      </c>
      <c r="X605" t="s">
        <v>204</v>
      </c>
      <c r="Z605">
        <v>2012</v>
      </c>
      <c r="AA605" t="b">
        <f>NOT(ISERROR(MATCH(H605,wgs_downloaded!$H$2:$H$518,0)))</f>
        <v>0</v>
      </c>
      <c r="AY605" s="1"/>
      <c r="AZ605" s="1"/>
    </row>
    <row r="606" spans="1:52" hidden="1" x14ac:dyDescent="0.3">
      <c r="A606" t="s">
        <v>3144</v>
      </c>
      <c r="B606" t="s">
        <v>27</v>
      </c>
      <c r="C606" t="s">
        <v>127</v>
      </c>
      <c r="D606" t="s">
        <v>28</v>
      </c>
      <c r="E606" t="s">
        <v>3145</v>
      </c>
      <c r="F606" t="s">
        <v>2581</v>
      </c>
      <c r="G606" s="11" t="s">
        <v>3146</v>
      </c>
      <c r="H606" s="11"/>
      <c r="I606" t="s">
        <v>3147</v>
      </c>
      <c r="J606" t="s">
        <v>3148</v>
      </c>
      <c r="K606" t="s">
        <v>132</v>
      </c>
      <c r="L606">
        <v>0</v>
      </c>
      <c r="M606">
        <v>0</v>
      </c>
      <c r="N606">
        <v>0</v>
      </c>
      <c r="O606" t="s">
        <v>134</v>
      </c>
      <c r="P606">
        <v>27</v>
      </c>
      <c r="Q606">
        <v>2928</v>
      </c>
      <c r="R606">
        <v>3004961</v>
      </c>
      <c r="S606" t="s">
        <v>133</v>
      </c>
      <c r="T606" t="s">
        <v>3149</v>
      </c>
      <c r="U606" t="s">
        <v>127</v>
      </c>
      <c r="V606" s="16">
        <v>44080.083333333336</v>
      </c>
      <c r="W606" s="16">
        <v>41901.083333333336</v>
      </c>
      <c r="X606" t="s">
        <v>204</v>
      </c>
      <c r="Z606">
        <v>2012</v>
      </c>
      <c r="AA606" t="b">
        <f>NOT(ISERROR(MATCH(H606,wgs_downloaded!$H$2:$H$518,0)))</f>
        <v>0</v>
      </c>
      <c r="AY606" s="1"/>
      <c r="AZ606" s="1"/>
    </row>
    <row r="607" spans="1:52" hidden="1" x14ac:dyDescent="0.3">
      <c r="A607" t="s">
        <v>3150</v>
      </c>
      <c r="B607" t="s">
        <v>27</v>
      </c>
      <c r="C607" t="s">
        <v>127</v>
      </c>
      <c r="D607" t="s">
        <v>28</v>
      </c>
      <c r="E607" t="s">
        <v>3151</v>
      </c>
      <c r="F607" t="s">
        <v>2581</v>
      </c>
      <c r="G607" s="11" t="s">
        <v>3152</v>
      </c>
      <c r="H607" s="11"/>
      <c r="I607" t="s">
        <v>3153</v>
      </c>
      <c r="J607" t="s">
        <v>3154</v>
      </c>
      <c r="K607" t="s">
        <v>132</v>
      </c>
      <c r="L607">
        <v>0</v>
      </c>
      <c r="M607">
        <v>0</v>
      </c>
      <c r="N607">
        <v>0</v>
      </c>
      <c r="O607" t="s">
        <v>134</v>
      </c>
      <c r="P607">
        <v>16</v>
      </c>
      <c r="Q607">
        <v>2954</v>
      </c>
      <c r="R607">
        <v>2998824</v>
      </c>
      <c r="S607" t="s">
        <v>133</v>
      </c>
      <c r="T607" t="s">
        <v>3155</v>
      </c>
      <c r="U607" t="s">
        <v>127</v>
      </c>
      <c r="V607" s="16">
        <v>44080.083333333336</v>
      </c>
      <c r="W607" s="16">
        <v>41901.083333333336</v>
      </c>
      <c r="X607" t="s">
        <v>204</v>
      </c>
      <c r="Z607">
        <v>2012</v>
      </c>
      <c r="AA607" t="b">
        <f>NOT(ISERROR(MATCH(H607,wgs_downloaded!$H$2:$H$518,0)))</f>
        <v>0</v>
      </c>
      <c r="AY607" s="1"/>
      <c r="AZ607" s="1"/>
    </row>
    <row r="608" spans="1:52" hidden="1" x14ac:dyDescent="0.3">
      <c r="A608" t="s">
        <v>3156</v>
      </c>
      <c r="B608" t="s">
        <v>27</v>
      </c>
      <c r="C608" t="s">
        <v>127</v>
      </c>
      <c r="D608" t="s">
        <v>28</v>
      </c>
      <c r="E608" t="s">
        <v>3157</v>
      </c>
      <c r="F608" t="s">
        <v>2581</v>
      </c>
      <c r="G608" s="11" t="s">
        <v>3158</v>
      </c>
      <c r="H608" s="11"/>
      <c r="I608" t="s">
        <v>3159</v>
      </c>
      <c r="J608" t="s">
        <v>3160</v>
      </c>
      <c r="K608" t="s">
        <v>132</v>
      </c>
      <c r="L608">
        <v>0</v>
      </c>
      <c r="M608">
        <v>0</v>
      </c>
      <c r="N608">
        <v>0</v>
      </c>
      <c r="O608" t="s">
        <v>134</v>
      </c>
      <c r="P608">
        <v>31</v>
      </c>
      <c r="Q608">
        <v>2909</v>
      </c>
      <c r="R608">
        <v>3015775</v>
      </c>
      <c r="S608" t="s">
        <v>133</v>
      </c>
      <c r="T608" t="s">
        <v>3161</v>
      </c>
      <c r="U608" t="s">
        <v>127</v>
      </c>
      <c r="V608" s="16">
        <v>44080.083333333336</v>
      </c>
      <c r="W608" s="16">
        <v>41901.083333333336</v>
      </c>
      <c r="X608" t="s">
        <v>204</v>
      </c>
      <c r="Z608">
        <v>2012</v>
      </c>
      <c r="AA608" t="b">
        <f>NOT(ISERROR(MATCH(H608,wgs_downloaded!$H$2:$H$518,0)))</f>
        <v>0</v>
      </c>
      <c r="AY608" s="1"/>
      <c r="AZ608" s="1"/>
    </row>
    <row r="609" spans="1:52" hidden="1" x14ac:dyDescent="0.3">
      <c r="A609" t="s">
        <v>3162</v>
      </c>
      <c r="B609" t="s">
        <v>27</v>
      </c>
      <c r="C609" t="s">
        <v>127</v>
      </c>
      <c r="D609" t="s">
        <v>28</v>
      </c>
      <c r="E609" t="s">
        <v>3163</v>
      </c>
      <c r="F609" t="s">
        <v>2581</v>
      </c>
      <c r="G609" s="11" t="s">
        <v>3164</v>
      </c>
      <c r="H609" s="11"/>
      <c r="I609" t="s">
        <v>3165</v>
      </c>
      <c r="J609" t="s">
        <v>3166</v>
      </c>
      <c r="K609" t="s">
        <v>132</v>
      </c>
      <c r="L609">
        <v>0</v>
      </c>
      <c r="M609">
        <v>0</v>
      </c>
      <c r="N609">
        <v>0</v>
      </c>
      <c r="O609" t="s">
        <v>134</v>
      </c>
      <c r="P609">
        <v>28</v>
      </c>
      <c r="Q609">
        <v>2942</v>
      </c>
      <c r="R609">
        <v>3029934</v>
      </c>
      <c r="S609" t="s">
        <v>133</v>
      </c>
      <c r="T609" t="s">
        <v>3167</v>
      </c>
      <c r="U609" t="s">
        <v>127</v>
      </c>
      <c r="V609" s="16">
        <v>44080.083333333336</v>
      </c>
      <c r="W609" s="16">
        <v>41901.083333333336</v>
      </c>
      <c r="X609" t="s">
        <v>204</v>
      </c>
      <c r="Z609">
        <v>2012</v>
      </c>
      <c r="AA609" t="b">
        <f>NOT(ISERROR(MATCH(H609,wgs_downloaded!$H$2:$H$518,0)))</f>
        <v>0</v>
      </c>
      <c r="AY609" s="1"/>
      <c r="AZ609" s="1"/>
    </row>
    <row r="610" spans="1:52" x14ac:dyDescent="0.3">
      <c r="AV610" s="1"/>
      <c r="AW610" s="1"/>
    </row>
    <row r="611" spans="1:52" x14ac:dyDescent="0.3">
      <c r="AV611" s="1"/>
      <c r="AW611" s="1"/>
    </row>
    <row r="612" spans="1:52" x14ac:dyDescent="0.3">
      <c r="AV612" s="1"/>
      <c r="AW612" s="1"/>
    </row>
    <row r="613" spans="1:52" x14ac:dyDescent="0.3">
      <c r="AV613" s="1"/>
      <c r="AW613" s="1"/>
    </row>
    <row r="614" spans="1:52" x14ac:dyDescent="0.3">
      <c r="AV614" s="1"/>
      <c r="AW614" s="1"/>
    </row>
    <row r="615" spans="1:52" x14ac:dyDescent="0.3">
      <c r="AV615" s="1"/>
      <c r="AW615" s="1"/>
    </row>
    <row r="616" spans="1:52" x14ac:dyDescent="0.3">
      <c r="AV616" s="1"/>
      <c r="AW616" s="1"/>
    </row>
    <row r="617" spans="1:52" x14ac:dyDescent="0.3">
      <c r="AV617" s="1"/>
      <c r="AW617" s="1"/>
    </row>
    <row r="618" spans="1:52" x14ac:dyDescent="0.3">
      <c r="AV618" s="1"/>
      <c r="AW618" s="1"/>
    </row>
    <row r="619" spans="1:52" x14ac:dyDescent="0.3">
      <c r="AV619" s="1"/>
      <c r="AW619" s="1"/>
    </row>
    <row r="620" spans="1:52" x14ac:dyDescent="0.3">
      <c r="AV620" s="1"/>
      <c r="AW620" s="1"/>
    </row>
    <row r="621" spans="1:52" x14ac:dyDescent="0.3">
      <c r="AV621" s="1"/>
      <c r="AW621" s="1"/>
    </row>
    <row r="622" spans="1:52" x14ac:dyDescent="0.3">
      <c r="AV622" s="1"/>
      <c r="AW622" s="1"/>
    </row>
    <row r="623" spans="1:52" x14ac:dyDescent="0.3">
      <c r="AV623" s="1"/>
      <c r="AW623" s="1"/>
    </row>
    <row r="624" spans="1:52" x14ac:dyDescent="0.3">
      <c r="AV624" s="1"/>
      <c r="AW624" s="1"/>
    </row>
    <row r="625" spans="48:49" x14ac:dyDescent="0.3">
      <c r="AV625" s="1"/>
      <c r="AW625" s="1"/>
    </row>
    <row r="626" spans="48:49" x14ac:dyDescent="0.3">
      <c r="AV626" s="1"/>
      <c r="AW626" s="1"/>
    </row>
    <row r="627" spans="48:49" x14ac:dyDescent="0.3">
      <c r="AV627" s="1"/>
      <c r="AW627" s="1"/>
    </row>
    <row r="628" spans="48:49" x14ac:dyDescent="0.3">
      <c r="AV628" s="1"/>
      <c r="AW628" s="1"/>
    </row>
    <row r="629" spans="48:49" x14ac:dyDescent="0.3">
      <c r="AV629" s="1"/>
      <c r="AW629" s="1"/>
    </row>
    <row r="630" spans="48:49" x14ac:dyDescent="0.3">
      <c r="AV630" s="1"/>
      <c r="AW630" s="1"/>
    </row>
    <row r="631" spans="48:49" x14ac:dyDescent="0.3">
      <c r="AV631" s="1"/>
      <c r="AW631" s="1"/>
    </row>
    <row r="632" spans="48:49" x14ac:dyDescent="0.3">
      <c r="AV632" s="1"/>
      <c r="AW632" s="1"/>
    </row>
    <row r="633" spans="48:49" x14ac:dyDescent="0.3">
      <c r="AV633" s="1"/>
      <c r="AW633" s="1"/>
    </row>
    <row r="634" spans="48:49" x14ac:dyDescent="0.3">
      <c r="AV634" s="1"/>
      <c r="AW634" s="1"/>
    </row>
    <row r="635" spans="48:49" x14ac:dyDescent="0.3">
      <c r="AV635" s="1"/>
      <c r="AW635" s="1"/>
    </row>
    <row r="636" spans="48:49" x14ac:dyDescent="0.3">
      <c r="AV636" s="1"/>
      <c r="AW636" s="1"/>
    </row>
    <row r="637" spans="48:49" x14ac:dyDescent="0.3">
      <c r="AV637" s="1"/>
      <c r="AW637" s="1"/>
    </row>
    <row r="638" spans="48:49" x14ac:dyDescent="0.3">
      <c r="AV638" s="1"/>
      <c r="AW638" s="1"/>
    </row>
    <row r="639" spans="48:49" x14ac:dyDescent="0.3">
      <c r="AV639" s="1"/>
      <c r="AW639" s="1"/>
    </row>
    <row r="640" spans="48:49" x14ac:dyDescent="0.3">
      <c r="AV640" s="1"/>
      <c r="AW640" s="1"/>
    </row>
    <row r="641" spans="48:49" x14ac:dyDescent="0.3">
      <c r="AV641" s="1"/>
      <c r="AW641" s="1"/>
    </row>
    <row r="642" spans="48:49" x14ac:dyDescent="0.3">
      <c r="AV642" s="1"/>
      <c r="AW642" s="1"/>
    </row>
    <row r="643" spans="48:49" x14ac:dyDescent="0.3">
      <c r="AV643" s="1"/>
      <c r="AW643" s="1"/>
    </row>
    <row r="644" spans="48:49" x14ac:dyDescent="0.3">
      <c r="AV644" s="1"/>
      <c r="AW644" s="1"/>
    </row>
    <row r="645" spans="48:49" x14ac:dyDescent="0.3">
      <c r="AV645" s="1"/>
      <c r="AW645" s="1"/>
    </row>
    <row r="646" spans="48:49" x14ac:dyDescent="0.3">
      <c r="AV646" s="1"/>
      <c r="AW646" s="1"/>
    </row>
    <row r="647" spans="48:49" x14ac:dyDescent="0.3">
      <c r="AV647" s="1"/>
      <c r="AW647" s="1"/>
    </row>
    <row r="648" spans="48:49" x14ac:dyDescent="0.3">
      <c r="AV648" s="1"/>
      <c r="AW648" s="1"/>
    </row>
    <row r="649" spans="48:49" x14ac:dyDescent="0.3">
      <c r="AV649" s="1"/>
      <c r="AW649" s="1"/>
    </row>
    <row r="650" spans="48:49" x14ac:dyDescent="0.3">
      <c r="AV650" s="1"/>
      <c r="AW650" s="1"/>
    </row>
    <row r="651" spans="48:49" x14ac:dyDescent="0.3">
      <c r="AV651" s="1"/>
      <c r="AW651" s="1"/>
    </row>
    <row r="652" spans="48:49" x14ac:dyDescent="0.3">
      <c r="AV652" s="1"/>
      <c r="AW652" s="1"/>
    </row>
    <row r="653" spans="48:49" x14ac:dyDescent="0.3">
      <c r="AV653" s="1"/>
      <c r="AW653" s="1"/>
    </row>
    <row r="654" spans="48:49" x14ac:dyDescent="0.3">
      <c r="AV654" s="1"/>
      <c r="AW654" s="1"/>
    </row>
    <row r="655" spans="48:49" x14ac:dyDescent="0.3">
      <c r="AV655" s="1"/>
      <c r="AW655" s="1"/>
    </row>
    <row r="656" spans="48:49" x14ac:dyDescent="0.3">
      <c r="AV656" s="1"/>
      <c r="AW656" s="1"/>
    </row>
    <row r="657" spans="48:49" x14ac:dyDescent="0.3">
      <c r="AV657" s="1"/>
      <c r="AW657" s="1"/>
    </row>
    <row r="658" spans="48:49" x14ac:dyDescent="0.3">
      <c r="AV658" s="1"/>
      <c r="AW658" s="1"/>
    </row>
    <row r="659" spans="48:49" x14ac:dyDescent="0.3">
      <c r="AV659" s="1"/>
      <c r="AW659" s="1"/>
    </row>
    <row r="660" spans="48:49" x14ac:dyDescent="0.3">
      <c r="AV660" s="1"/>
      <c r="AW660" s="1"/>
    </row>
    <row r="661" spans="48:49" x14ac:dyDescent="0.3">
      <c r="AV661" s="1"/>
      <c r="AW661" s="1"/>
    </row>
    <row r="662" spans="48:49" x14ac:dyDescent="0.3">
      <c r="AV662" s="1"/>
      <c r="AW662" s="1"/>
    </row>
    <row r="663" spans="48:49" x14ac:dyDescent="0.3">
      <c r="AV663" s="1"/>
      <c r="AW663" s="1"/>
    </row>
    <row r="664" spans="48:49" x14ac:dyDescent="0.3">
      <c r="AV664" s="1"/>
      <c r="AW664" s="1"/>
    </row>
    <row r="665" spans="48:49" x14ac:dyDescent="0.3">
      <c r="AV665" s="1"/>
      <c r="AW665" s="1"/>
    </row>
    <row r="666" spans="48:49" x14ac:dyDescent="0.3">
      <c r="AV666" s="1"/>
      <c r="AW666" s="1"/>
    </row>
    <row r="667" spans="48:49" x14ac:dyDescent="0.3">
      <c r="AV667" s="1"/>
      <c r="AW667" s="1"/>
    </row>
    <row r="668" spans="48:49" x14ac:dyDescent="0.3">
      <c r="AV668" s="1"/>
      <c r="AW668" s="1"/>
    </row>
    <row r="669" spans="48:49" x14ac:dyDescent="0.3">
      <c r="AV669" s="1"/>
      <c r="AW669" s="1"/>
    </row>
    <row r="670" spans="48:49" x14ac:dyDescent="0.3">
      <c r="AV670" s="1"/>
      <c r="AW670" s="1"/>
    </row>
    <row r="671" spans="48:49" x14ac:dyDescent="0.3">
      <c r="AV671" s="1"/>
      <c r="AW671" s="1"/>
    </row>
    <row r="672" spans="48:49" x14ac:dyDescent="0.3">
      <c r="AV672" s="1"/>
      <c r="AW672" s="1"/>
    </row>
    <row r="673" spans="48:52" x14ac:dyDescent="0.3">
      <c r="AV673" s="1"/>
      <c r="AW673" s="1"/>
    </row>
    <row r="674" spans="48:52" x14ac:dyDescent="0.3">
      <c r="AV674" s="1"/>
      <c r="AW674" s="1"/>
    </row>
    <row r="675" spans="48:52" x14ac:dyDescent="0.3">
      <c r="AV675" s="1"/>
      <c r="AW675" s="1"/>
    </row>
    <row r="676" spans="48:52" x14ac:dyDescent="0.3">
      <c r="AV676" s="1"/>
      <c r="AW676" s="1"/>
    </row>
    <row r="677" spans="48:52" x14ac:dyDescent="0.3">
      <c r="AV677" s="1"/>
      <c r="AW677" s="1"/>
    </row>
    <row r="678" spans="48:52" x14ac:dyDescent="0.3">
      <c r="AV678" s="1"/>
      <c r="AW678" s="1"/>
    </row>
    <row r="679" spans="48:52" x14ac:dyDescent="0.3">
      <c r="AV679" s="1"/>
      <c r="AW679" s="1"/>
    </row>
    <row r="680" spans="48:52" x14ac:dyDescent="0.3">
      <c r="AV680" s="1"/>
      <c r="AW680" s="1"/>
      <c r="AZ680" s="2"/>
    </row>
    <row r="681" spans="48:52" x14ac:dyDescent="0.3">
      <c r="AV681" s="1"/>
      <c r="AW681" s="1"/>
    </row>
    <row r="682" spans="48:52" x14ac:dyDescent="0.3">
      <c r="AV682" s="1"/>
      <c r="AW682" s="1"/>
    </row>
    <row r="683" spans="48:52" x14ac:dyDescent="0.3">
      <c r="AV683" s="1"/>
      <c r="AW683" s="1"/>
    </row>
    <row r="684" spans="48:52" x14ac:dyDescent="0.3">
      <c r="AV684" s="1"/>
      <c r="AW684" s="1"/>
    </row>
    <row r="685" spans="48:52" x14ac:dyDescent="0.3">
      <c r="AV685" s="1"/>
      <c r="AW685" s="1"/>
    </row>
    <row r="686" spans="48:52" x14ac:dyDescent="0.3">
      <c r="AV686" s="1"/>
      <c r="AW686" s="1"/>
    </row>
    <row r="687" spans="48:52" x14ac:dyDescent="0.3">
      <c r="AV687" s="1"/>
      <c r="AW687" s="1"/>
    </row>
    <row r="688" spans="48:52" x14ac:dyDescent="0.3">
      <c r="AV688" s="1"/>
      <c r="AW688" s="1"/>
    </row>
    <row r="689" spans="47:49" x14ac:dyDescent="0.3">
      <c r="AU689" s="1"/>
      <c r="AV689" s="1"/>
      <c r="AW689" s="1"/>
    </row>
    <row r="690" spans="47:49" x14ac:dyDescent="0.3">
      <c r="AV690" s="1"/>
      <c r="AW690" s="1"/>
    </row>
    <row r="691" spans="47:49" x14ac:dyDescent="0.3">
      <c r="AV691" s="1"/>
      <c r="AW691" s="1"/>
    </row>
    <row r="692" spans="47:49" x14ac:dyDescent="0.3">
      <c r="AV692" s="1"/>
      <c r="AW692" s="1"/>
    </row>
    <row r="693" spans="47:49" x14ac:dyDescent="0.3">
      <c r="AV693" s="1"/>
      <c r="AW693" s="1"/>
    </row>
    <row r="694" spans="47:49" x14ac:dyDescent="0.3">
      <c r="AV694" s="1"/>
      <c r="AW694" s="1"/>
    </row>
    <row r="695" spans="47:49" x14ac:dyDescent="0.3">
      <c r="AV695" s="1"/>
      <c r="AW695" s="1"/>
    </row>
    <row r="696" spans="47:49" x14ac:dyDescent="0.3">
      <c r="AV696" s="1"/>
      <c r="AW696" s="1"/>
    </row>
    <row r="697" spans="47:49" x14ac:dyDescent="0.3">
      <c r="AV697" s="1"/>
      <c r="AW697" s="1"/>
    </row>
    <row r="698" spans="47:49" x14ac:dyDescent="0.3">
      <c r="AV698" s="1"/>
      <c r="AW698" s="1"/>
    </row>
    <row r="699" spans="47:49" x14ac:dyDescent="0.3">
      <c r="AV699" s="1"/>
      <c r="AW699" s="1"/>
    </row>
    <row r="700" spans="47:49" x14ac:dyDescent="0.3">
      <c r="AV700" s="1"/>
      <c r="AW700" s="1"/>
    </row>
    <row r="701" spans="47:49" x14ac:dyDescent="0.3">
      <c r="AV701" s="1"/>
      <c r="AW701" s="1"/>
    </row>
    <row r="702" spans="47:49" x14ac:dyDescent="0.3">
      <c r="AV702" s="1"/>
      <c r="AW702" s="1"/>
    </row>
    <row r="703" spans="47:49" x14ac:dyDescent="0.3">
      <c r="AV703" s="1"/>
      <c r="AW703" s="1"/>
    </row>
    <row r="704" spans="47:49" x14ac:dyDescent="0.3">
      <c r="AV704" s="1"/>
      <c r="AW704" s="1"/>
    </row>
    <row r="705" spans="7:49" x14ac:dyDescent="0.3">
      <c r="AV705" s="1"/>
      <c r="AW705" s="1"/>
    </row>
    <row r="706" spans="7:49" x14ac:dyDescent="0.3">
      <c r="AV706" s="1"/>
      <c r="AW706" s="1"/>
    </row>
    <row r="707" spans="7:49" x14ac:dyDescent="0.3">
      <c r="AV707" s="1"/>
      <c r="AW707" s="1"/>
    </row>
    <row r="708" spans="7:49" x14ac:dyDescent="0.3">
      <c r="AV708" s="1"/>
      <c r="AW708" s="1"/>
    </row>
    <row r="709" spans="7:49" x14ac:dyDescent="0.3">
      <c r="AV709" s="1"/>
      <c r="AW709" s="1"/>
    </row>
    <row r="710" spans="7:49" x14ac:dyDescent="0.3">
      <c r="AV710" s="1"/>
      <c r="AW710" s="1"/>
    </row>
    <row r="711" spans="7:49" x14ac:dyDescent="0.3">
      <c r="AV711" s="1"/>
      <c r="AW711" s="1"/>
    </row>
    <row r="712" spans="7:49" x14ac:dyDescent="0.3">
      <c r="AV712" s="1"/>
      <c r="AW712" s="1"/>
    </row>
    <row r="713" spans="7:49" x14ac:dyDescent="0.3">
      <c r="G713" s="11"/>
      <c r="S713" s="1"/>
      <c r="T713" s="1"/>
    </row>
    <row r="714" spans="7:49" x14ac:dyDescent="0.3">
      <c r="G714" s="11"/>
      <c r="S714" s="1"/>
      <c r="T714" s="1"/>
    </row>
    <row r="715" spans="7:49" x14ac:dyDescent="0.3">
      <c r="S715" s="1"/>
      <c r="T715" s="1"/>
    </row>
    <row r="716" spans="7:49" x14ac:dyDescent="0.3">
      <c r="S716" s="1"/>
      <c r="T716" s="1"/>
    </row>
    <row r="717" spans="7:49" x14ac:dyDescent="0.3">
      <c r="S717" s="1"/>
      <c r="T717" s="1"/>
    </row>
    <row r="718" spans="7:49" x14ac:dyDescent="0.3">
      <c r="S718" s="1"/>
      <c r="T718" s="1"/>
    </row>
    <row r="719" spans="7:49" x14ac:dyDescent="0.3">
      <c r="S719" s="1"/>
      <c r="T719" s="1"/>
    </row>
    <row r="720" spans="7:49" x14ac:dyDescent="0.3">
      <c r="S720" s="1"/>
      <c r="T720" s="1"/>
    </row>
    <row r="721" spans="19:20" x14ac:dyDescent="0.3">
      <c r="S721" s="1"/>
      <c r="T721" s="1"/>
    </row>
    <row r="722" spans="19:20" x14ac:dyDescent="0.3">
      <c r="S722" s="1"/>
      <c r="T722" s="1"/>
    </row>
    <row r="723" spans="19:20" x14ac:dyDescent="0.3">
      <c r="S723" s="1"/>
      <c r="T723" s="1"/>
    </row>
    <row r="724" spans="19:20" x14ac:dyDescent="0.3">
      <c r="S724" s="1"/>
      <c r="T724" s="1"/>
    </row>
    <row r="725" spans="19:20" x14ac:dyDescent="0.3">
      <c r="S725" s="1"/>
      <c r="T725" s="1"/>
    </row>
    <row r="726" spans="19:20" x14ac:dyDescent="0.3">
      <c r="S726" s="1"/>
      <c r="T726" s="1"/>
    </row>
  </sheetData>
  <conditionalFormatting sqref="I2">
    <cfRule type="duplicateValues" dxfId="126" priority="5"/>
  </conditionalFormatting>
  <conditionalFormatting sqref="I270 G270">
    <cfRule type="duplicateValues" dxfId="125" priority="4"/>
  </conditionalFormatting>
  <conditionalFormatting sqref="I265 G265">
    <cfRule type="duplicateValues" dxfId="124" priority="3"/>
  </conditionalFormatting>
  <conditionalFormatting sqref="G304 I304">
    <cfRule type="duplicateValues" dxfId="123" priority="6"/>
  </conditionalFormatting>
  <conditionalFormatting sqref="G305 I305">
    <cfRule type="duplicateValues" dxfId="122" priority="7"/>
  </conditionalFormatting>
  <conditionalFormatting sqref="G306 I306">
    <cfRule type="duplicateValues" dxfId="121" priority="8"/>
  </conditionalFormatting>
  <conditionalFormatting sqref="G307 I307">
    <cfRule type="duplicateValues" dxfId="120" priority="9"/>
  </conditionalFormatting>
  <conditionalFormatting sqref="G308 I308">
    <cfRule type="duplicateValues" dxfId="119" priority="10"/>
  </conditionalFormatting>
  <conditionalFormatting sqref="G309 I309">
    <cfRule type="duplicateValues" dxfId="118" priority="11"/>
  </conditionalFormatting>
  <conditionalFormatting sqref="G310 I310">
    <cfRule type="duplicateValues" dxfId="117" priority="12"/>
  </conditionalFormatting>
  <conditionalFormatting sqref="G311 I311">
    <cfRule type="duplicateValues" dxfId="116" priority="13"/>
  </conditionalFormatting>
  <conditionalFormatting sqref="G325 I325">
    <cfRule type="duplicateValues" dxfId="115" priority="14"/>
  </conditionalFormatting>
  <conditionalFormatting sqref="G332 I332">
    <cfRule type="duplicateValues" dxfId="114" priority="15"/>
  </conditionalFormatting>
  <conditionalFormatting sqref="G334 I334">
    <cfRule type="duplicateValues" dxfId="113" priority="16"/>
  </conditionalFormatting>
  <conditionalFormatting sqref="G342 I342">
    <cfRule type="duplicateValues" dxfId="112" priority="17"/>
  </conditionalFormatting>
  <conditionalFormatting sqref="G351 I351">
    <cfRule type="duplicateValues" dxfId="111" priority="18"/>
  </conditionalFormatting>
  <conditionalFormatting sqref="G352 I352">
    <cfRule type="duplicateValues" dxfId="110" priority="19"/>
  </conditionalFormatting>
  <conditionalFormatting sqref="G384 I384">
    <cfRule type="duplicateValues" dxfId="109" priority="20"/>
  </conditionalFormatting>
  <conditionalFormatting sqref="G388 I388">
    <cfRule type="duplicateValues" dxfId="108" priority="21"/>
  </conditionalFormatting>
  <conditionalFormatting sqref="G437 I437">
    <cfRule type="duplicateValues" dxfId="107" priority="22"/>
  </conditionalFormatting>
  <conditionalFormatting sqref="G448 I448">
    <cfRule type="duplicateValues" dxfId="106" priority="23"/>
  </conditionalFormatting>
  <conditionalFormatting sqref="G498 I498">
    <cfRule type="duplicateValues" dxfId="105" priority="24"/>
  </conditionalFormatting>
  <conditionalFormatting sqref="G507 I507">
    <cfRule type="duplicateValues" dxfId="104" priority="25"/>
  </conditionalFormatting>
  <conditionalFormatting sqref="G510 I510">
    <cfRule type="duplicateValues" dxfId="103" priority="26"/>
  </conditionalFormatting>
  <conditionalFormatting sqref="G512 I512">
    <cfRule type="duplicateValues" dxfId="102" priority="27"/>
  </conditionalFormatting>
  <conditionalFormatting sqref="G514 I514">
    <cfRule type="duplicateValues" dxfId="101" priority="28"/>
  </conditionalFormatting>
  <conditionalFormatting sqref="G516 I516">
    <cfRule type="duplicateValues" dxfId="100" priority="29"/>
  </conditionalFormatting>
  <conditionalFormatting sqref="G518 I518">
    <cfRule type="duplicateValues" dxfId="99" priority="30"/>
  </conditionalFormatting>
  <conditionalFormatting sqref="G519 I519">
    <cfRule type="duplicateValues" dxfId="98" priority="31"/>
  </conditionalFormatting>
  <conditionalFormatting sqref="G542:H542">
    <cfRule type="duplicateValues" dxfId="97" priority="32"/>
  </conditionalFormatting>
  <conditionalFormatting sqref="G546 I546">
    <cfRule type="duplicateValues" dxfId="96" priority="33"/>
  </conditionalFormatting>
  <conditionalFormatting sqref="G570 I570">
    <cfRule type="duplicateValues" dxfId="95" priority="34"/>
  </conditionalFormatting>
  <conditionalFormatting sqref="G573 I573">
    <cfRule type="duplicateValues" dxfId="94" priority="35"/>
  </conditionalFormatting>
  <conditionalFormatting sqref="G581:H581">
    <cfRule type="duplicateValues" dxfId="93" priority="36"/>
  </conditionalFormatting>
  <conditionalFormatting sqref="G583:H583">
    <cfRule type="duplicateValues" dxfId="92" priority="37"/>
  </conditionalFormatting>
  <conditionalFormatting sqref="G580:H580 G571:G572 G545 G543 G508:G509 G385:G387 G293:H293 G189:H189 G117:H117 G103:H103 G47:H47 I25:I46 G2:H24 G25:G46 G48:G102 G110:H110 G104:G109 G111:G116 G118:G188 I48:I264 G190:G264 G266:G269 G294:G303 G271:G292 I271:I303 I266:I269 G312:G324 I312:I324 G326:G331 G333 I326:I331 I333 G335:G341 I335:I341 G343:G350 I343:I350 G353:G383 I353:I383 I385:I387 G389:G436 I389:I436 G438:G447 I438:I447 G449:G497 I449:I497 G499:G503 I499:I503 G504:H505 G506 I506 G511 I508:I509 G513 I511 G515 I513 G517 I515 I517 G520:G526 I520:I526 G527:H541 I543 G544:H544 I545 G547:G569 I547:I569 I571:I572 G574:G579 I574:I579 G582:H582 G584:G594 I584:I594 G595:H602 G603:G604 I603:I604 G605:H609">
    <cfRule type="duplicateValues" dxfId="91" priority="38"/>
  </conditionalFormatting>
  <conditionalFormatting sqref="H174">
    <cfRule type="uniqueValues" dxfId="90" priority="2"/>
  </conditionalFormatting>
  <conditionalFormatting sqref="AA2:AA1048576">
    <cfRule type="containsText" dxfId="89" priority="1" operator="containsText" text="FALSE">
      <formula>NOT(ISERROR(SEARCH("FALSE",AA2)))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DBE5-A872-41D7-AAAB-BA274905A32B}">
  <dimension ref="A1:BF549"/>
  <sheetViews>
    <sheetView tabSelected="1" topLeftCell="A479" zoomScaleNormal="100" workbookViewId="0">
      <selection activeCell="AA494" sqref="AA494"/>
    </sheetView>
  </sheetViews>
  <sheetFormatPr defaultRowHeight="14.4" x14ac:dyDescent="0.3"/>
  <cols>
    <col min="6" max="6" width="13.33203125" bestFit="1" customWidth="1"/>
    <col min="7" max="7" width="14.109375" bestFit="1" customWidth="1"/>
    <col min="8" max="8" width="14.33203125" bestFit="1" customWidth="1"/>
    <col min="22" max="23" width="10.5546875" style="16" bestFit="1" customWidth="1"/>
    <col min="26" max="26" width="22.33203125" bestFit="1" customWidth="1"/>
    <col min="27" max="28" width="18" bestFit="1" customWidth="1"/>
  </cols>
  <sheetData>
    <row r="1" spans="1:5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3174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6" t="s">
        <v>21</v>
      </c>
      <c r="W1" s="16" t="s">
        <v>22</v>
      </c>
      <c r="X1" t="s">
        <v>23</v>
      </c>
      <c r="Y1" t="s">
        <v>24</v>
      </c>
      <c r="Z1" t="s">
        <v>25</v>
      </c>
      <c r="AA1" t="s">
        <v>4499</v>
      </c>
    </row>
    <row r="2" spans="1:55" x14ac:dyDescent="0.3">
      <c r="A2" s="8" t="s">
        <v>2051</v>
      </c>
      <c r="B2" s="8" t="s">
        <v>27</v>
      </c>
      <c r="C2" s="8" t="s">
        <v>127</v>
      </c>
      <c r="D2" s="8" t="s">
        <v>28</v>
      </c>
      <c r="E2" s="8" t="s">
        <v>29</v>
      </c>
      <c r="F2" s="8" t="s">
        <v>152</v>
      </c>
      <c r="G2" s="8" t="s">
        <v>2052</v>
      </c>
      <c r="H2" s="8" t="s">
        <v>2053</v>
      </c>
      <c r="I2" s="8"/>
      <c r="J2" s="8" t="s">
        <v>2054</v>
      </c>
      <c r="K2" s="8" t="s">
        <v>1458</v>
      </c>
      <c r="L2" s="8">
        <v>3130306</v>
      </c>
      <c r="M2" s="8">
        <v>18</v>
      </c>
      <c r="N2" s="8">
        <v>3086</v>
      </c>
      <c r="O2" s="8" t="s">
        <v>133</v>
      </c>
      <c r="P2" s="8">
        <v>0</v>
      </c>
      <c r="Q2" s="8">
        <v>0</v>
      </c>
      <c r="R2" s="8">
        <v>0</v>
      </c>
      <c r="S2" s="8" t="s">
        <v>134</v>
      </c>
      <c r="T2" s="8" t="s">
        <v>127</v>
      </c>
      <c r="U2" s="8" t="s">
        <v>127</v>
      </c>
      <c r="V2" s="17">
        <v>43551.041666666664</v>
      </c>
      <c r="W2" s="17">
        <v>43551.041666666664</v>
      </c>
      <c r="X2" s="8" t="s">
        <v>135</v>
      </c>
      <c r="Y2" s="8" t="s">
        <v>1459</v>
      </c>
      <c r="Z2" s="8">
        <v>2014</v>
      </c>
      <c r="AA2" t="b">
        <f>NOT(ISERROR(MATCH(H2,assembly_qc!$B$2:$B$490,0)))</f>
        <v>1</v>
      </c>
      <c r="AY2" s="1"/>
      <c r="AZ2" s="1"/>
    </row>
    <row r="3" spans="1:55" x14ac:dyDescent="0.3">
      <c r="A3" s="8" t="s">
        <v>2617</v>
      </c>
      <c r="B3" s="8" t="s">
        <v>27</v>
      </c>
      <c r="C3" s="8" t="s">
        <v>127</v>
      </c>
      <c r="D3" s="8" t="s">
        <v>28</v>
      </c>
      <c r="E3" s="8" t="s">
        <v>29</v>
      </c>
      <c r="F3" s="8" t="s">
        <v>152</v>
      </c>
      <c r="G3" s="8" t="s">
        <v>2618</v>
      </c>
      <c r="H3" s="8" t="s">
        <v>2621</v>
      </c>
      <c r="I3" s="8"/>
      <c r="J3" s="8" t="s">
        <v>2620</v>
      </c>
      <c r="K3" s="8" t="s">
        <v>1458</v>
      </c>
      <c r="L3" s="8">
        <v>3064767</v>
      </c>
      <c r="M3" s="8">
        <v>30</v>
      </c>
      <c r="N3" s="8">
        <v>3033</v>
      </c>
      <c r="O3" s="8" t="s">
        <v>133</v>
      </c>
      <c r="P3" s="8">
        <v>0</v>
      </c>
      <c r="Q3" s="8">
        <v>0</v>
      </c>
      <c r="R3" s="8">
        <v>0</v>
      </c>
      <c r="S3" s="8" t="s">
        <v>134</v>
      </c>
      <c r="T3" s="8" t="s">
        <v>127</v>
      </c>
      <c r="U3" s="8" t="s">
        <v>127</v>
      </c>
      <c r="V3" s="17">
        <v>43433.041666666664</v>
      </c>
      <c r="W3" s="17">
        <v>43396.083333333336</v>
      </c>
      <c r="X3" s="8" t="s">
        <v>135</v>
      </c>
      <c r="Y3" s="8" t="s">
        <v>797</v>
      </c>
      <c r="Z3" s="8">
        <v>2014</v>
      </c>
      <c r="AA3" t="b">
        <f>NOT(ISERROR(MATCH(H3,assembly_qc!$B$2:$B$490,0)))</f>
        <v>1</v>
      </c>
      <c r="AY3" s="1"/>
      <c r="AZ3" s="1"/>
    </row>
    <row r="4" spans="1:55" x14ac:dyDescent="0.3">
      <c r="A4" s="8" t="s">
        <v>2622</v>
      </c>
      <c r="B4" s="8" t="s">
        <v>27</v>
      </c>
      <c r="C4" s="8" t="s">
        <v>127</v>
      </c>
      <c r="D4" s="8" t="s">
        <v>28</v>
      </c>
      <c r="E4" s="8" t="s">
        <v>29</v>
      </c>
      <c r="F4" s="8" t="s">
        <v>152</v>
      </c>
      <c r="G4" s="8" t="s">
        <v>2623</v>
      </c>
      <c r="H4" s="8" t="s">
        <v>2624</v>
      </c>
      <c r="I4" s="8"/>
      <c r="J4" s="8" t="s">
        <v>2625</v>
      </c>
      <c r="K4" s="8" t="s">
        <v>1458</v>
      </c>
      <c r="L4" s="8">
        <v>3065819</v>
      </c>
      <c r="M4" s="8">
        <v>22</v>
      </c>
      <c r="N4" s="8">
        <v>3033</v>
      </c>
      <c r="O4" s="8" t="s">
        <v>133</v>
      </c>
      <c r="P4" s="8">
        <v>0</v>
      </c>
      <c r="Q4" s="8">
        <v>0</v>
      </c>
      <c r="R4" s="8">
        <v>0</v>
      </c>
      <c r="S4" s="8" t="s">
        <v>134</v>
      </c>
      <c r="T4" s="8" t="s">
        <v>127</v>
      </c>
      <c r="U4" s="8" t="s">
        <v>127</v>
      </c>
      <c r="V4" s="17">
        <v>43433.041666666664</v>
      </c>
      <c r="W4" s="17">
        <v>43396.083333333336</v>
      </c>
      <c r="X4" s="8" t="s">
        <v>135</v>
      </c>
      <c r="Y4" s="8" t="s">
        <v>797</v>
      </c>
      <c r="Z4" s="8">
        <v>2014</v>
      </c>
      <c r="AA4" t="b">
        <f>NOT(ISERROR(MATCH(H4,assembly_qc!$B$2:$B$490,0)))</f>
        <v>1</v>
      </c>
      <c r="AY4" s="1"/>
      <c r="AZ4" s="1"/>
      <c r="BC4" s="2"/>
    </row>
    <row r="5" spans="1:55" x14ac:dyDescent="0.3">
      <c r="A5" s="8" t="s">
        <v>1539</v>
      </c>
      <c r="B5" s="8" t="s">
        <v>27</v>
      </c>
      <c r="C5" s="8" t="s">
        <v>127</v>
      </c>
      <c r="D5" s="8" t="s">
        <v>28</v>
      </c>
      <c r="E5" s="8" t="s">
        <v>29</v>
      </c>
      <c r="F5" s="8" t="s">
        <v>152</v>
      </c>
      <c r="G5" s="8" t="s">
        <v>1540</v>
      </c>
      <c r="H5" s="8" t="s">
        <v>1544</v>
      </c>
      <c r="I5" s="8"/>
      <c r="J5" s="8" t="s">
        <v>1542</v>
      </c>
      <c r="K5" s="8" t="s">
        <v>1543</v>
      </c>
      <c r="L5" s="8">
        <v>2952461</v>
      </c>
      <c r="M5" s="8">
        <v>37</v>
      </c>
      <c r="N5" s="8">
        <v>2919</v>
      </c>
      <c r="O5" s="8" t="s">
        <v>133</v>
      </c>
      <c r="P5" s="8">
        <v>0</v>
      </c>
      <c r="Q5" s="8">
        <v>0</v>
      </c>
      <c r="R5" s="8">
        <v>0</v>
      </c>
      <c r="S5" s="8" t="s">
        <v>134</v>
      </c>
      <c r="T5" s="8" t="s">
        <v>127</v>
      </c>
      <c r="U5" s="8" t="s">
        <v>127</v>
      </c>
      <c r="V5" s="17">
        <v>43551.041666666664</v>
      </c>
      <c r="W5" s="17">
        <v>43551.041666666664</v>
      </c>
      <c r="X5" s="8" t="s">
        <v>204</v>
      </c>
      <c r="Y5" s="8"/>
      <c r="Z5" s="8">
        <v>2014</v>
      </c>
      <c r="AA5" t="b">
        <f>NOT(ISERROR(MATCH(H5,assembly_qc!$B$2:$B$490,0)))</f>
        <v>1</v>
      </c>
      <c r="AY5" s="1"/>
      <c r="AZ5" s="1"/>
    </row>
    <row r="6" spans="1:55" x14ac:dyDescent="0.3">
      <c r="A6" s="8" t="s">
        <v>2627</v>
      </c>
      <c r="B6" s="8" t="s">
        <v>27</v>
      </c>
      <c r="C6" s="8" t="s">
        <v>127</v>
      </c>
      <c r="D6" s="8" t="s">
        <v>28</v>
      </c>
      <c r="E6" s="8" t="s">
        <v>29</v>
      </c>
      <c r="F6" s="8" t="s">
        <v>152</v>
      </c>
      <c r="G6" s="8" t="s">
        <v>2628</v>
      </c>
      <c r="H6" s="8" t="s">
        <v>2629</v>
      </c>
      <c r="I6" s="8"/>
      <c r="J6" s="8" t="s">
        <v>2630</v>
      </c>
      <c r="K6" s="8" t="s">
        <v>1458</v>
      </c>
      <c r="L6" s="8">
        <v>3118021</v>
      </c>
      <c r="M6" s="8">
        <v>38</v>
      </c>
      <c r="N6" s="8">
        <v>3075</v>
      </c>
      <c r="O6" s="8" t="s">
        <v>133</v>
      </c>
      <c r="P6" s="8">
        <v>0</v>
      </c>
      <c r="Q6" s="8">
        <v>0</v>
      </c>
      <c r="R6" s="8">
        <v>0</v>
      </c>
      <c r="S6" s="8" t="s">
        <v>134</v>
      </c>
      <c r="T6" s="8" t="s">
        <v>127</v>
      </c>
      <c r="U6" s="8" t="s">
        <v>127</v>
      </c>
      <c r="V6" s="17">
        <v>43433.041666666664</v>
      </c>
      <c r="W6" s="17">
        <v>43396.083333333336</v>
      </c>
      <c r="X6" s="8" t="s">
        <v>135</v>
      </c>
      <c r="Y6" s="8" t="s">
        <v>797</v>
      </c>
      <c r="Z6" s="8">
        <v>2014</v>
      </c>
      <c r="AA6" t="b">
        <f>NOT(ISERROR(MATCH(H6,assembly_qc!$B$2:$B$490,0)))</f>
        <v>1</v>
      </c>
      <c r="AY6" s="1"/>
      <c r="AZ6" s="1"/>
    </row>
    <row r="7" spans="1:55" x14ac:dyDescent="0.3">
      <c r="A7" s="8" t="s">
        <v>2632</v>
      </c>
      <c r="B7" s="8" t="s">
        <v>27</v>
      </c>
      <c r="C7" s="8" t="s">
        <v>127</v>
      </c>
      <c r="D7" s="8" t="s">
        <v>28</v>
      </c>
      <c r="E7" s="8" t="s">
        <v>29</v>
      </c>
      <c r="F7" s="8" t="s">
        <v>152</v>
      </c>
      <c r="G7" s="8" t="s">
        <v>2633</v>
      </c>
      <c r="H7" s="8" t="s">
        <v>2636</v>
      </c>
      <c r="I7" s="8"/>
      <c r="J7" s="8" t="s">
        <v>2635</v>
      </c>
      <c r="K7" s="8" t="s">
        <v>1458</v>
      </c>
      <c r="L7" s="8">
        <v>3037925</v>
      </c>
      <c r="M7" s="8">
        <v>22</v>
      </c>
      <c r="N7" s="8">
        <v>3008</v>
      </c>
      <c r="O7" s="8" t="s">
        <v>133</v>
      </c>
      <c r="P7" s="8">
        <v>0</v>
      </c>
      <c r="Q7" s="8">
        <v>0</v>
      </c>
      <c r="R7" s="8">
        <v>0</v>
      </c>
      <c r="S7" s="8" t="s">
        <v>134</v>
      </c>
      <c r="T7" s="8" t="s">
        <v>127</v>
      </c>
      <c r="U7" s="8" t="s">
        <v>127</v>
      </c>
      <c r="V7" s="17">
        <v>43433.041666666664</v>
      </c>
      <c r="W7" s="17">
        <v>43396.083333333336</v>
      </c>
      <c r="X7" s="8" t="s">
        <v>135</v>
      </c>
      <c r="Y7" s="8" t="s">
        <v>797</v>
      </c>
      <c r="Z7" s="8">
        <v>2014</v>
      </c>
      <c r="AA7" t="b">
        <f>NOT(ISERROR(MATCH(H7,assembly_qc!$B$2:$B$490,0)))</f>
        <v>1</v>
      </c>
      <c r="AY7" s="1"/>
      <c r="AZ7" s="1"/>
    </row>
    <row r="8" spans="1:55" x14ac:dyDescent="0.3">
      <c r="A8" s="8" t="s">
        <v>2637</v>
      </c>
      <c r="B8" s="8" t="s">
        <v>27</v>
      </c>
      <c r="C8" s="8" t="s">
        <v>127</v>
      </c>
      <c r="D8" s="8" t="s">
        <v>28</v>
      </c>
      <c r="E8" s="8" t="s">
        <v>29</v>
      </c>
      <c r="F8" s="8" t="s">
        <v>152</v>
      </c>
      <c r="G8" s="8" t="s">
        <v>2638</v>
      </c>
      <c r="H8" s="8" t="s">
        <v>2639</v>
      </c>
      <c r="I8" s="8"/>
      <c r="J8" s="8" t="s">
        <v>2640</v>
      </c>
      <c r="K8" s="8" t="s">
        <v>887</v>
      </c>
      <c r="L8" s="8">
        <v>2900625</v>
      </c>
      <c r="M8" s="8">
        <v>79</v>
      </c>
      <c r="N8" s="8">
        <v>2865</v>
      </c>
      <c r="O8" s="8" t="s">
        <v>133</v>
      </c>
      <c r="P8" s="8">
        <v>0</v>
      </c>
      <c r="Q8" s="8">
        <v>0</v>
      </c>
      <c r="R8" s="8">
        <v>0</v>
      </c>
      <c r="S8" s="8" t="s">
        <v>134</v>
      </c>
      <c r="T8" s="8" t="s">
        <v>127</v>
      </c>
      <c r="U8" s="8" t="s">
        <v>127</v>
      </c>
      <c r="V8" s="17">
        <v>43906.041666666664</v>
      </c>
      <c r="W8" s="17">
        <v>43396.083333333336</v>
      </c>
      <c r="X8" s="8" t="s">
        <v>135</v>
      </c>
      <c r="Y8" s="8" t="s">
        <v>2641</v>
      </c>
      <c r="Z8" s="8">
        <v>2014</v>
      </c>
      <c r="AA8" t="b">
        <f>NOT(ISERROR(MATCH(H8,assembly_qc!$B$2:$B$490,0)))</f>
        <v>1</v>
      </c>
      <c r="AY8" s="1"/>
      <c r="AZ8" s="1"/>
    </row>
    <row r="9" spans="1:55" x14ac:dyDescent="0.3">
      <c r="A9" s="8" t="s">
        <v>1574</v>
      </c>
      <c r="B9" s="8" t="s">
        <v>27</v>
      </c>
      <c r="C9" s="8" t="s">
        <v>127</v>
      </c>
      <c r="D9" s="8" t="s">
        <v>28</v>
      </c>
      <c r="E9" s="8" t="s">
        <v>29</v>
      </c>
      <c r="F9" s="8" t="s">
        <v>152</v>
      </c>
      <c r="G9" s="8" t="s">
        <v>1575</v>
      </c>
      <c r="H9" s="8" t="s">
        <v>1576</v>
      </c>
      <c r="I9" s="8"/>
      <c r="J9" s="8" t="s">
        <v>1577</v>
      </c>
      <c r="K9" s="8" t="s">
        <v>1556</v>
      </c>
      <c r="L9" s="8">
        <v>3102093</v>
      </c>
      <c r="M9" s="8">
        <v>18</v>
      </c>
      <c r="N9" s="8">
        <v>3049</v>
      </c>
      <c r="O9" s="8" t="s">
        <v>133</v>
      </c>
      <c r="P9" s="8">
        <v>0</v>
      </c>
      <c r="Q9" s="8">
        <v>0</v>
      </c>
      <c r="R9" s="8">
        <v>0</v>
      </c>
      <c r="S9" s="8" t="s">
        <v>134</v>
      </c>
      <c r="T9" s="8" t="s">
        <v>127</v>
      </c>
      <c r="U9" s="8" t="s">
        <v>127</v>
      </c>
      <c r="V9" s="17">
        <v>43551.041666666664</v>
      </c>
      <c r="W9" s="17">
        <v>43551.041666666664</v>
      </c>
      <c r="X9" s="8" t="s">
        <v>135</v>
      </c>
      <c r="Y9" s="8"/>
      <c r="Z9" s="8">
        <v>1987</v>
      </c>
      <c r="AA9" t="b">
        <f>NOT(ISERROR(MATCH(H9,assembly_qc!$B$2:$B$490,0)))</f>
        <v>1</v>
      </c>
      <c r="AY9" s="1"/>
      <c r="AZ9" s="1"/>
    </row>
    <row r="10" spans="1:55" x14ac:dyDescent="0.3">
      <c r="A10" s="8" t="s">
        <v>2276</v>
      </c>
      <c r="B10" s="8" t="s">
        <v>27</v>
      </c>
      <c r="C10" s="8" t="s">
        <v>127</v>
      </c>
      <c r="D10" s="8" t="s">
        <v>28</v>
      </c>
      <c r="E10" s="8" t="s">
        <v>29</v>
      </c>
      <c r="F10" s="8" t="s">
        <v>152</v>
      </c>
      <c r="G10" s="8" t="s">
        <v>2277</v>
      </c>
      <c r="H10" s="8" t="s">
        <v>2278</v>
      </c>
      <c r="I10" s="8"/>
      <c r="J10" s="8" t="s">
        <v>2279</v>
      </c>
      <c r="K10" s="8" t="s">
        <v>2280</v>
      </c>
      <c r="L10" s="8">
        <v>3041857</v>
      </c>
      <c r="M10" s="8">
        <v>24</v>
      </c>
      <c r="N10" s="8">
        <v>3037</v>
      </c>
      <c r="O10" s="8" t="s">
        <v>133</v>
      </c>
      <c r="P10" s="8">
        <v>0</v>
      </c>
      <c r="Q10" s="8">
        <v>0</v>
      </c>
      <c r="R10" s="8">
        <v>0</v>
      </c>
      <c r="S10" s="8" t="s">
        <v>134</v>
      </c>
      <c r="T10" s="8" t="s">
        <v>127</v>
      </c>
      <c r="U10" s="8" t="s">
        <v>127</v>
      </c>
      <c r="V10" s="17">
        <v>43901.041666666664</v>
      </c>
      <c r="W10" s="17">
        <v>43551.041666666664</v>
      </c>
      <c r="X10" s="8" t="s">
        <v>786</v>
      </c>
      <c r="Y10" s="8"/>
      <c r="Z10" s="8">
        <v>2014</v>
      </c>
      <c r="AA10" t="b">
        <f>NOT(ISERROR(MATCH(H10,assembly_qc!$B$2:$B$490,0)))</f>
        <v>1</v>
      </c>
      <c r="AY10" s="1"/>
      <c r="AZ10" s="1"/>
    </row>
    <row r="11" spans="1:55" x14ac:dyDescent="0.3">
      <c r="A11" s="8" t="s">
        <v>1725</v>
      </c>
      <c r="B11" s="8" t="s">
        <v>27</v>
      </c>
      <c r="C11" s="8" t="s">
        <v>127</v>
      </c>
      <c r="D11" s="8" t="s">
        <v>28</v>
      </c>
      <c r="E11" s="8" t="s">
        <v>29</v>
      </c>
      <c r="F11" s="8" t="s">
        <v>152</v>
      </c>
      <c r="G11" s="8" t="s">
        <v>1726</v>
      </c>
      <c r="H11" s="8" t="s">
        <v>1727</v>
      </c>
      <c r="I11" s="8"/>
      <c r="J11" s="8" t="s">
        <v>1728</v>
      </c>
      <c r="K11" s="8" t="s">
        <v>1729</v>
      </c>
      <c r="L11" s="8">
        <v>2958199</v>
      </c>
      <c r="M11" s="8">
        <v>16</v>
      </c>
      <c r="N11" s="8">
        <v>2902</v>
      </c>
      <c r="O11" s="8" t="s">
        <v>133</v>
      </c>
      <c r="P11" s="8">
        <v>0</v>
      </c>
      <c r="Q11" s="8">
        <v>0</v>
      </c>
      <c r="R11" s="8">
        <v>0</v>
      </c>
      <c r="S11" s="8" t="s">
        <v>134</v>
      </c>
      <c r="T11" s="8" t="s">
        <v>127</v>
      </c>
      <c r="U11" s="8" t="s">
        <v>127</v>
      </c>
      <c r="V11" s="17">
        <v>43901.041666666664</v>
      </c>
      <c r="W11" s="17">
        <v>43551.041666666664</v>
      </c>
      <c r="X11" s="8" t="s">
        <v>135</v>
      </c>
      <c r="Y11" s="8" t="s">
        <v>478</v>
      </c>
      <c r="Z11" s="8">
        <v>2014</v>
      </c>
      <c r="AA11" t="b">
        <f>NOT(ISERROR(MATCH(H11,assembly_qc!$B$2:$B$490,0)))</f>
        <v>1</v>
      </c>
      <c r="AY11" s="1"/>
      <c r="AZ11" s="1"/>
    </row>
    <row r="12" spans="1:55" x14ac:dyDescent="0.3">
      <c r="A12" s="8" t="s">
        <v>2545</v>
      </c>
      <c r="B12" s="8" t="s">
        <v>27</v>
      </c>
      <c r="C12" s="8" t="s">
        <v>127</v>
      </c>
      <c r="D12" s="8" t="s">
        <v>28</v>
      </c>
      <c r="E12" s="8" t="s">
        <v>29</v>
      </c>
      <c r="F12" s="8" t="s">
        <v>152</v>
      </c>
      <c r="G12" s="8" t="s">
        <v>2546</v>
      </c>
      <c r="H12" s="8" t="s">
        <v>2547</v>
      </c>
      <c r="I12" s="8"/>
      <c r="J12" s="8" t="s">
        <v>2548</v>
      </c>
      <c r="K12" s="8" t="s">
        <v>132</v>
      </c>
      <c r="L12" s="8">
        <v>2962604</v>
      </c>
      <c r="M12" s="8">
        <v>19</v>
      </c>
      <c r="N12" s="8">
        <v>2894</v>
      </c>
      <c r="O12" s="8" t="s">
        <v>133</v>
      </c>
      <c r="P12" s="8">
        <v>0</v>
      </c>
      <c r="Q12" s="8">
        <v>0</v>
      </c>
      <c r="R12" s="8">
        <v>0</v>
      </c>
      <c r="S12" s="8" t="s">
        <v>134</v>
      </c>
      <c r="T12" s="8" t="s">
        <v>127</v>
      </c>
      <c r="U12" s="8" t="s">
        <v>127</v>
      </c>
      <c r="V12" s="17">
        <v>43899.041666666664</v>
      </c>
      <c r="W12" s="17">
        <v>43504.041666666664</v>
      </c>
      <c r="X12" s="8" t="s">
        <v>135</v>
      </c>
      <c r="Y12" s="8"/>
      <c r="Z12" s="8">
        <v>2010</v>
      </c>
      <c r="AA12" t="b">
        <f>NOT(ISERROR(MATCH(H12,assembly_qc!$B$2:$B$490,0)))</f>
        <v>1</v>
      </c>
      <c r="AY12" s="1"/>
      <c r="AZ12" s="1"/>
    </row>
    <row r="13" spans="1:55" x14ac:dyDescent="0.3">
      <c r="A13" s="8" t="s">
        <v>2030</v>
      </c>
      <c r="B13" s="8" t="s">
        <v>27</v>
      </c>
      <c r="C13" s="8" t="s">
        <v>127</v>
      </c>
      <c r="D13" s="8" t="s">
        <v>28</v>
      </c>
      <c r="E13" s="8" t="s">
        <v>29</v>
      </c>
      <c r="F13" s="8" t="s">
        <v>152</v>
      </c>
      <c r="G13" s="8" t="s">
        <v>2031</v>
      </c>
      <c r="H13" s="8" t="s">
        <v>2034</v>
      </c>
      <c r="I13" s="8"/>
      <c r="J13" s="8" t="s">
        <v>2033</v>
      </c>
      <c r="K13" s="8" t="s">
        <v>132</v>
      </c>
      <c r="L13" s="8">
        <v>2946639</v>
      </c>
      <c r="M13" s="8">
        <v>13</v>
      </c>
      <c r="N13" s="8">
        <v>2881</v>
      </c>
      <c r="O13" s="8" t="s">
        <v>133</v>
      </c>
      <c r="P13" s="8">
        <v>0</v>
      </c>
      <c r="Q13" s="8">
        <v>0</v>
      </c>
      <c r="R13" s="8">
        <v>0</v>
      </c>
      <c r="S13" s="8" t="s">
        <v>134</v>
      </c>
      <c r="T13" s="8" t="s">
        <v>127</v>
      </c>
      <c r="U13" s="8" t="s">
        <v>127</v>
      </c>
      <c r="V13" s="17">
        <v>43901.041666666664</v>
      </c>
      <c r="W13" s="17">
        <v>43551.041666666664</v>
      </c>
      <c r="X13" s="8" t="s">
        <v>135</v>
      </c>
      <c r="Y13" s="8"/>
      <c r="Z13" s="8">
        <v>2010</v>
      </c>
      <c r="AA13" t="b">
        <f>NOT(ISERROR(MATCH(H13,assembly_qc!$B$2:$B$490,0)))</f>
        <v>1</v>
      </c>
      <c r="AY13" s="1"/>
      <c r="AZ13" s="1"/>
    </row>
    <row r="14" spans="1:55" x14ac:dyDescent="0.3">
      <c r="A14" s="8" t="s">
        <v>1863</v>
      </c>
      <c r="B14" s="8" t="s">
        <v>27</v>
      </c>
      <c r="C14" s="8" t="s">
        <v>127</v>
      </c>
      <c r="D14" s="8" t="s">
        <v>28</v>
      </c>
      <c r="E14" s="8" t="s">
        <v>29</v>
      </c>
      <c r="F14" s="8" t="s">
        <v>152</v>
      </c>
      <c r="G14" s="8" t="s">
        <v>1864</v>
      </c>
      <c r="H14" s="8" t="s">
        <v>1865</v>
      </c>
      <c r="I14" s="8"/>
      <c r="J14" s="8" t="s">
        <v>1866</v>
      </c>
      <c r="K14" s="8" t="s">
        <v>1867</v>
      </c>
      <c r="L14" s="8">
        <v>2888811</v>
      </c>
      <c r="M14" s="8">
        <v>17</v>
      </c>
      <c r="N14" s="8">
        <v>2861</v>
      </c>
      <c r="O14" s="8" t="s">
        <v>133</v>
      </c>
      <c r="P14" s="8">
        <v>0</v>
      </c>
      <c r="Q14" s="8">
        <v>0</v>
      </c>
      <c r="R14" s="8">
        <v>0</v>
      </c>
      <c r="S14" s="8" t="s">
        <v>134</v>
      </c>
      <c r="T14" s="8" t="s">
        <v>127</v>
      </c>
      <c r="U14" s="8" t="s">
        <v>127</v>
      </c>
      <c r="V14" s="17">
        <v>43551.041666666664</v>
      </c>
      <c r="W14" s="17">
        <v>43551.041666666664</v>
      </c>
      <c r="X14" s="8" t="s">
        <v>135</v>
      </c>
      <c r="Y14" s="8" t="s">
        <v>1857</v>
      </c>
      <c r="Z14" s="8">
        <v>2015</v>
      </c>
      <c r="AA14" t="b">
        <f>NOT(ISERROR(MATCH(H14,assembly_qc!$B$2:$B$490,0)))</f>
        <v>1</v>
      </c>
      <c r="AY14" s="1"/>
      <c r="AZ14" s="1"/>
    </row>
    <row r="15" spans="1:55" x14ac:dyDescent="0.3">
      <c r="A15" s="8" t="s">
        <v>2789</v>
      </c>
      <c r="B15" s="8" t="s">
        <v>27</v>
      </c>
      <c r="C15" s="8" t="s">
        <v>127</v>
      </c>
      <c r="D15" s="8" t="s">
        <v>28</v>
      </c>
      <c r="E15" s="8" t="s">
        <v>29</v>
      </c>
      <c r="F15" s="8" t="s">
        <v>2581</v>
      </c>
      <c r="G15" s="13" t="s">
        <v>2790</v>
      </c>
      <c r="H15" s="8" t="s">
        <v>2791</v>
      </c>
      <c r="I15" s="13"/>
      <c r="J15" s="8" t="s">
        <v>2792</v>
      </c>
      <c r="K15" s="8" t="s">
        <v>2787</v>
      </c>
      <c r="L15" s="8">
        <v>0</v>
      </c>
      <c r="M15" s="8">
        <v>0</v>
      </c>
      <c r="N15" s="8">
        <v>0</v>
      </c>
      <c r="O15" s="8" t="s">
        <v>134</v>
      </c>
      <c r="P15" s="8">
        <v>0</v>
      </c>
      <c r="Q15" s="8">
        <v>0</v>
      </c>
      <c r="R15" s="8">
        <v>0</v>
      </c>
      <c r="S15" s="8" t="s">
        <v>134</v>
      </c>
      <c r="T15" s="8" t="s">
        <v>2793</v>
      </c>
      <c r="U15" s="8" t="s">
        <v>127</v>
      </c>
      <c r="V15" s="17">
        <v>44027.083333333336</v>
      </c>
      <c r="W15" s="17">
        <v>43024.083333333336</v>
      </c>
      <c r="X15" s="8" t="s">
        <v>204</v>
      </c>
      <c r="Y15" s="8"/>
      <c r="Z15" s="8">
        <v>2003</v>
      </c>
      <c r="AA15" t="b">
        <f>NOT(ISERROR(MATCH(H15,assembly_qc!$B$2:$B$490,0)))</f>
        <v>1</v>
      </c>
      <c r="AY15" s="1"/>
      <c r="AZ15" s="1"/>
    </row>
    <row r="16" spans="1:55" x14ac:dyDescent="0.3">
      <c r="A16" s="8" t="s">
        <v>2922</v>
      </c>
      <c r="B16" s="8" t="s">
        <v>27</v>
      </c>
      <c r="C16" s="8" t="s">
        <v>127</v>
      </c>
      <c r="D16" s="8" t="s">
        <v>28</v>
      </c>
      <c r="E16" s="8" t="s">
        <v>29</v>
      </c>
      <c r="F16" s="8" t="s">
        <v>2581</v>
      </c>
      <c r="G16" s="13" t="s">
        <v>2923</v>
      </c>
      <c r="H16" s="8" t="s">
        <v>2924</v>
      </c>
      <c r="I16" s="13"/>
      <c r="J16" s="8" t="s">
        <v>2925</v>
      </c>
      <c r="K16" s="8" t="s">
        <v>132</v>
      </c>
      <c r="L16" s="8">
        <v>0</v>
      </c>
      <c r="M16" s="8">
        <v>0</v>
      </c>
      <c r="N16" s="8">
        <v>0</v>
      </c>
      <c r="O16" s="8" t="s">
        <v>134</v>
      </c>
      <c r="P16" s="8">
        <v>0</v>
      </c>
      <c r="Q16" s="8">
        <v>0</v>
      </c>
      <c r="R16" s="8">
        <v>0</v>
      </c>
      <c r="S16" s="8" t="s">
        <v>134</v>
      </c>
      <c r="T16" s="8" t="s">
        <v>2926</v>
      </c>
      <c r="U16" s="8" t="s">
        <v>127</v>
      </c>
      <c r="V16" s="17">
        <v>44027.083333333336</v>
      </c>
      <c r="W16" s="17">
        <v>43022.083333333336</v>
      </c>
      <c r="X16" s="8" t="s">
        <v>204</v>
      </c>
      <c r="Y16" s="8"/>
      <c r="Z16" s="8">
        <v>2003</v>
      </c>
      <c r="AA16" t="b">
        <f>NOT(ISERROR(MATCH(H16,assembly_qc!$B$2:$B$490,0)))</f>
        <v>1</v>
      </c>
      <c r="AY16" s="1"/>
      <c r="AZ16" s="1"/>
    </row>
    <row r="17" spans="1:55" s="27" customFormat="1" x14ac:dyDescent="0.3">
      <c r="A17" s="27" t="s">
        <v>2965</v>
      </c>
      <c r="B17" s="27" t="s">
        <v>27</v>
      </c>
      <c r="C17" s="27" t="s">
        <v>127</v>
      </c>
      <c r="D17" s="27" t="s">
        <v>28</v>
      </c>
      <c r="E17" s="27" t="s">
        <v>29</v>
      </c>
      <c r="F17" s="27" t="s">
        <v>2581</v>
      </c>
      <c r="G17" s="37" t="s">
        <v>2966</v>
      </c>
      <c r="H17" s="27" t="s">
        <v>2967</v>
      </c>
      <c r="I17" s="37"/>
      <c r="J17" s="27" t="s">
        <v>2968</v>
      </c>
      <c r="K17" s="27" t="s">
        <v>2776</v>
      </c>
      <c r="L17" s="27">
        <v>0</v>
      </c>
      <c r="M17" s="27">
        <v>0</v>
      </c>
      <c r="N17" s="27">
        <v>0</v>
      </c>
      <c r="O17" s="27" t="s">
        <v>134</v>
      </c>
      <c r="P17" s="27">
        <v>0</v>
      </c>
      <c r="Q17" s="27">
        <v>0</v>
      </c>
      <c r="R17" s="27">
        <v>0</v>
      </c>
      <c r="S17" s="27" t="s">
        <v>134</v>
      </c>
      <c r="T17" s="27" t="s">
        <v>2969</v>
      </c>
      <c r="U17" s="27" t="s">
        <v>127</v>
      </c>
      <c r="V17" s="28">
        <v>44250.041666666664</v>
      </c>
      <c r="W17" s="28">
        <v>43022.083333333336</v>
      </c>
      <c r="X17" s="27" t="s">
        <v>204</v>
      </c>
      <c r="Z17" s="27">
        <v>2006</v>
      </c>
      <c r="AA17" s="27" t="b">
        <f>NOT(ISERROR(MATCH(H17,assembly_qc!$B$2:$B$490,0)))</f>
        <v>0</v>
      </c>
      <c r="AY17" s="38"/>
      <c r="AZ17" s="38"/>
    </row>
    <row r="18" spans="1:55" x14ac:dyDescent="0.3">
      <c r="A18" s="8" t="s">
        <v>2598</v>
      </c>
      <c r="B18" s="8" t="s">
        <v>27</v>
      </c>
      <c r="C18" s="8" t="s">
        <v>127</v>
      </c>
      <c r="D18" s="8" t="s">
        <v>28</v>
      </c>
      <c r="E18" s="8" t="s">
        <v>29</v>
      </c>
      <c r="F18" s="8" t="s">
        <v>152</v>
      </c>
      <c r="G18" s="8" t="s">
        <v>2599</v>
      </c>
      <c r="H18" s="8" t="s">
        <v>2602</v>
      </c>
      <c r="I18" s="8"/>
      <c r="J18" s="8" t="s">
        <v>2601</v>
      </c>
      <c r="K18" s="8" t="s">
        <v>2439</v>
      </c>
      <c r="L18" s="8">
        <v>3011268</v>
      </c>
      <c r="M18" s="8">
        <v>42</v>
      </c>
      <c r="N18" s="8">
        <v>2994</v>
      </c>
      <c r="O18" s="8" t="s">
        <v>133</v>
      </c>
      <c r="P18" s="8">
        <v>0</v>
      </c>
      <c r="Q18" s="8">
        <v>0</v>
      </c>
      <c r="R18" s="8">
        <v>0</v>
      </c>
      <c r="S18" s="8" t="s">
        <v>134</v>
      </c>
      <c r="T18" s="8" t="s">
        <v>127</v>
      </c>
      <c r="U18" s="8" t="s">
        <v>127</v>
      </c>
      <c r="V18" s="17">
        <v>43906.041666666664</v>
      </c>
      <c r="W18" s="17">
        <v>43396.083333333336</v>
      </c>
      <c r="X18" s="8" t="s">
        <v>1444</v>
      </c>
      <c r="Y18" s="8"/>
      <c r="Z18" s="8">
        <v>2004</v>
      </c>
      <c r="AA18" t="b">
        <f>NOT(ISERROR(MATCH(H18,assembly_qc!$B$2:$B$490,0)))</f>
        <v>1</v>
      </c>
      <c r="AY18" s="1"/>
      <c r="AZ18" s="1"/>
    </row>
    <row r="19" spans="1:55" x14ac:dyDescent="0.3">
      <c r="A19" s="8" t="s">
        <v>2320</v>
      </c>
      <c r="B19" s="8" t="s">
        <v>27</v>
      </c>
      <c r="C19" s="8" t="s">
        <v>127</v>
      </c>
      <c r="D19" s="8" t="s">
        <v>28</v>
      </c>
      <c r="E19" s="8" t="s">
        <v>29</v>
      </c>
      <c r="F19" s="8" t="s">
        <v>128</v>
      </c>
      <c r="G19" s="8" t="s">
        <v>2321</v>
      </c>
      <c r="H19" s="8" t="s">
        <v>2324</v>
      </c>
      <c r="I19" s="8"/>
      <c r="J19" s="8" t="s">
        <v>2323</v>
      </c>
      <c r="K19" s="8" t="s">
        <v>2286</v>
      </c>
      <c r="L19" s="8">
        <v>3048176</v>
      </c>
      <c r="M19" s="8">
        <v>58</v>
      </c>
      <c r="N19" s="8">
        <v>3053</v>
      </c>
      <c r="O19" s="8" t="s">
        <v>133</v>
      </c>
      <c r="P19" s="8">
        <v>0</v>
      </c>
      <c r="Q19" s="8">
        <v>0</v>
      </c>
      <c r="R19" s="8">
        <v>0</v>
      </c>
      <c r="S19" s="8" t="s">
        <v>134</v>
      </c>
      <c r="T19" s="8" t="s">
        <v>127</v>
      </c>
      <c r="U19" s="8" t="s">
        <v>127</v>
      </c>
      <c r="V19" s="17">
        <v>43901.041666666664</v>
      </c>
      <c r="W19" s="17">
        <v>43551.041666666664</v>
      </c>
      <c r="X19" s="8" t="s">
        <v>135</v>
      </c>
      <c r="Y19" s="8" t="s">
        <v>146</v>
      </c>
      <c r="Z19" s="8">
        <v>2006</v>
      </c>
      <c r="AA19" t="b">
        <f>NOT(ISERROR(MATCH(H19,assembly_qc!$B$2:$B$490,0)))</f>
        <v>1</v>
      </c>
      <c r="AY19" s="1"/>
      <c r="AZ19" s="1"/>
    </row>
    <row r="20" spans="1:55" x14ac:dyDescent="0.3">
      <c r="A20" s="8" t="s">
        <v>1899</v>
      </c>
      <c r="B20" s="8" t="s">
        <v>27</v>
      </c>
      <c r="C20" s="8" t="s">
        <v>127</v>
      </c>
      <c r="D20" s="8" t="s">
        <v>28</v>
      </c>
      <c r="E20" s="8" t="s">
        <v>29</v>
      </c>
      <c r="F20" s="8" t="s">
        <v>152</v>
      </c>
      <c r="G20" s="8" t="s">
        <v>1900</v>
      </c>
      <c r="H20" s="8" t="s">
        <v>1901</v>
      </c>
      <c r="I20" s="8"/>
      <c r="J20" s="8" t="s">
        <v>1902</v>
      </c>
      <c r="K20" s="8" t="s">
        <v>1903</v>
      </c>
      <c r="L20" s="8">
        <v>3141498</v>
      </c>
      <c r="M20" s="8">
        <v>69</v>
      </c>
      <c r="N20" s="8">
        <v>3174</v>
      </c>
      <c r="O20" s="8" t="s">
        <v>133</v>
      </c>
      <c r="P20" s="8">
        <v>0</v>
      </c>
      <c r="Q20" s="8">
        <v>0</v>
      </c>
      <c r="R20" s="8">
        <v>0</v>
      </c>
      <c r="S20" s="8" t="s">
        <v>134</v>
      </c>
      <c r="T20" s="8" t="s">
        <v>127</v>
      </c>
      <c r="U20" s="8" t="s">
        <v>127</v>
      </c>
      <c r="V20" s="17">
        <v>43901.041666666664</v>
      </c>
      <c r="W20" s="17">
        <v>43551.041666666664</v>
      </c>
      <c r="X20" s="8" t="s">
        <v>204</v>
      </c>
      <c r="Y20" s="8"/>
      <c r="Z20" s="8">
        <v>2018</v>
      </c>
      <c r="AA20" t="b">
        <f>NOT(ISERROR(MATCH(H20,assembly_qc!$B$2:$B$490,0)))</f>
        <v>1</v>
      </c>
      <c r="AY20" s="1"/>
      <c r="AZ20" s="1"/>
    </row>
    <row r="21" spans="1:55" x14ac:dyDescent="0.3">
      <c r="A21" s="8" t="s">
        <v>1788</v>
      </c>
      <c r="B21" s="8" t="s">
        <v>27</v>
      </c>
      <c r="C21" s="8" t="s">
        <v>127</v>
      </c>
      <c r="D21" s="8" t="s">
        <v>28</v>
      </c>
      <c r="E21" s="8" t="s">
        <v>29</v>
      </c>
      <c r="F21" s="8" t="s">
        <v>152</v>
      </c>
      <c r="G21" s="8" t="s">
        <v>1789</v>
      </c>
      <c r="H21" s="8" t="s">
        <v>1790</v>
      </c>
      <c r="I21" s="8"/>
      <c r="J21" s="8" t="s">
        <v>1791</v>
      </c>
      <c r="K21" s="8" t="s">
        <v>1792</v>
      </c>
      <c r="L21" s="8">
        <v>3047274</v>
      </c>
      <c r="M21" s="8">
        <v>20</v>
      </c>
      <c r="N21" s="8">
        <v>3007</v>
      </c>
      <c r="O21" s="8" t="s">
        <v>133</v>
      </c>
      <c r="P21" s="8">
        <v>0</v>
      </c>
      <c r="Q21" s="8">
        <v>0</v>
      </c>
      <c r="R21" s="8">
        <v>0</v>
      </c>
      <c r="S21" s="8" t="s">
        <v>134</v>
      </c>
      <c r="T21" s="8" t="s">
        <v>127</v>
      </c>
      <c r="U21" s="8" t="s">
        <v>127</v>
      </c>
      <c r="V21" s="17">
        <v>43901.041666666664</v>
      </c>
      <c r="W21" s="17">
        <v>43551.041666666664</v>
      </c>
      <c r="X21" s="8" t="s">
        <v>1322</v>
      </c>
      <c r="Y21" s="8"/>
      <c r="Z21" s="8">
        <v>2004</v>
      </c>
      <c r="AA21" t="b">
        <f>NOT(ISERROR(MATCH(H21,assembly_qc!$B$2:$B$490,0)))</f>
        <v>1</v>
      </c>
      <c r="AY21" s="1"/>
      <c r="AZ21" s="1"/>
    </row>
    <row r="22" spans="1:55" x14ac:dyDescent="0.3">
      <c r="A22" s="8" t="s">
        <v>1827</v>
      </c>
      <c r="B22" s="8" t="s">
        <v>27</v>
      </c>
      <c r="C22" s="8" t="s">
        <v>127</v>
      </c>
      <c r="D22" s="8" t="s">
        <v>28</v>
      </c>
      <c r="E22" s="8" t="s">
        <v>29</v>
      </c>
      <c r="F22" s="8" t="s">
        <v>152</v>
      </c>
      <c r="G22" s="8" t="s">
        <v>1828</v>
      </c>
      <c r="H22" s="8" t="s">
        <v>1829</v>
      </c>
      <c r="I22" s="8"/>
      <c r="J22" s="8" t="s">
        <v>1830</v>
      </c>
      <c r="K22" s="8" t="s">
        <v>1792</v>
      </c>
      <c r="L22" s="8">
        <v>3057234</v>
      </c>
      <c r="M22" s="8">
        <v>37</v>
      </c>
      <c r="N22" s="8">
        <v>3019</v>
      </c>
      <c r="O22" s="8" t="s">
        <v>133</v>
      </c>
      <c r="P22" s="8">
        <v>0</v>
      </c>
      <c r="Q22" s="8">
        <v>0</v>
      </c>
      <c r="R22" s="8">
        <v>0</v>
      </c>
      <c r="S22" s="8" t="s">
        <v>134</v>
      </c>
      <c r="T22" s="8" t="s">
        <v>127</v>
      </c>
      <c r="U22" s="8" t="s">
        <v>127</v>
      </c>
      <c r="V22" s="17">
        <v>43901.041666666664</v>
      </c>
      <c r="W22" s="17">
        <v>43551.041666666664</v>
      </c>
      <c r="X22" s="8" t="s">
        <v>1322</v>
      </c>
      <c r="Y22" s="8"/>
      <c r="Z22" s="8">
        <v>2004</v>
      </c>
      <c r="AA22" t="b">
        <f>NOT(ISERROR(MATCH(H22,assembly_qc!$B$2:$B$490,0)))</f>
        <v>1</v>
      </c>
      <c r="AY22" s="1"/>
      <c r="AZ22" s="1"/>
    </row>
    <row r="23" spans="1:55" x14ac:dyDescent="0.3">
      <c r="A23" s="8" t="s">
        <v>1822</v>
      </c>
      <c r="B23" s="8" t="s">
        <v>27</v>
      </c>
      <c r="C23" s="8" t="s">
        <v>127</v>
      </c>
      <c r="D23" s="8" t="s">
        <v>28</v>
      </c>
      <c r="E23" s="8" t="s">
        <v>29</v>
      </c>
      <c r="F23" s="8" t="s">
        <v>152</v>
      </c>
      <c r="G23" s="8" t="s">
        <v>1823</v>
      </c>
      <c r="H23" s="8" t="s">
        <v>1824</v>
      </c>
      <c r="I23" s="8"/>
      <c r="J23" s="8" t="s">
        <v>1825</v>
      </c>
      <c r="K23" s="8" t="s">
        <v>1792</v>
      </c>
      <c r="L23" s="8">
        <v>3062460</v>
      </c>
      <c r="M23" s="8">
        <v>16</v>
      </c>
      <c r="N23" s="8">
        <v>3009</v>
      </c>
      <c r="O23" s="8" t="s">
        <v>133</v>
      </c>
      <c r="P23" s="8">
        <v>0</v>
      </c>
      <c r="Q23" s="8">
        <v>0</v>
      </c>
      <c r="R23" s="8">
        <v>0</v>
      </c>
      <c r="S23" s="8" t="s">
        <v>134</v>
      </c>
      <c r="T23" s="8" t="s">
        <v>127</v>
      </c>
      <c r="U23" s="8" t="s">
        <v>127</v>
      </c>
      <c r="V23" s="17">
        <v>43901.041666666664</v>
      </c>
      <c r="W23" s="17">
        <v>43551.041666666664</v>
      </c>
      <c r="X23" s="8" t="s">
        <v>1322</v>
      </c>
      <c r="Y23" s="8"/>
      <c r="Z23" s="8">
        <v>2004</v>
      </c>
      <c r="AA23" t="b">
        <f>NOT(ISERROR(MATCH(H23,assembly_qc!$B$2:$B$490,0)))</f>
        <v>1</v>
      </c>
      <c r="AY23" s="1"/>
      <c r="AZ23" s="1"/>
    </row>
    <row r="24" spans="1:55" x14ac:dyDescent="0.3">
      <c r="A24" t="s">
        <v>411</v>
      </c>
      <c r="B24" t="s">
        <v>27</v>
      </c>
      <c r="C24" t="s">
        <v>127</v>
      </c>
      <c r="D24" t="s">
        <v>28</v>
      </c>
      <c r="E24" t="s">
        <v>29</v>
      </c>
      <c r="F24" t="s">
        <v>152</v>
      </c>
      <c r="G24" t="s">
        <v>412</v>
      </c>
      <c r="H24" t="s">
        <v>413</v>
      </c>
      <c r="J24" t="s">
        <v>414</v>
      </c>
      <c r="K24" t="s">
        <v>132</v>
      </c>
      <c r="L24">
        <v>2957293</v>
      </c>
      <c r="M24">
        <v>171</v>
      </c>
      <c r="N24">
        <v>2954</v>
      </c>
      <c r="O24" t="s">
        <v>133</v>
      </c>
      <c r="P24">
        <v>0</v>
      </c>
      <c r="Q24">
        <v>0</v>
      </c>
      <c r="R24">
        <v>0</v>
      </c>
      <c r="S24" t="s">
        <v>134</v>
      </c>
      <c r="T24" t="s">
        <v>127</v>
      </c>
      <c r="U24" t="s">
        <v>127</v>
      </c>
      <c r="V24" s="16">
        <v>43731.083333333336</v>
      </c>
      <c r="W24" s="16">
        <v>43731.083333333336</v>
      </c>
      <c r="X24" t="s">
        <v>394</v>
      </c>
      <c r="Z24">
        <v>2017</v>
      </c>
      <c r="AA24" t="b">
        <f>NOT(ISERROR(MATCH(H24,assembly_qc!$B$2:$B$490,0)))</f>
        <v>1</v>
      </c>
      <c r="AY24" s="1"/>
      <c r="AZ24" s="1"/>
    </row>
    <row r="25" spans="1:55" x14ac:dyDescent="0.3">
      <c r="A25" t="s">
        <v>395</v>
      </c>
      <c r="B25" t="s">
        <v>27</v>
      </c>
      <c r="C25" t="s">
        <v>127</v>
      </c>
      <c r="D25" t="s">
        <v>28</v>
      </c>
      <c r="E25" t="s">
        <v>29</v>
      </c>
      <c r="F25" t="s">
        <v>152</v>
      </c>
      <c r="G25" t="s">
        <v>396</v>
      </c>
      <c r="H25" t="s">
        <v>397</v>
      </c>
      <c r="J25" t="s">
        <v>398</v>
      </c>
      <c r="K25" t="s">
        <v>132</v>
      </c>
      <c r="L25">
        <v>2976651</v>
      </c>
      <c r="M25">
        <v>314</v>
      </c>
      <c r="N25">
        <v>2983</v>
      </c>
      <c r="O25" t="s">
        <v>133</v>
      </c>
      <c r="P25">
        <v>0</v>
      </c>
      <c r="Q25">
        <v>0</v>
      </c>
      <c r="R25">
        <v>0</v>
      </c>
      <c r="S25" t="s">
        <v>134</v>
      </c>
      <c r="T25" t="s">
        <v>127</v>
      </c>
      <c r="U25" t="s">
        <v>127</v>
      </c>
      <c r="V25" s="16">
        <v>43861.041666666664</v>
      </c>
      <c r="W25" s="16">
        <v>43861.041666666664</v>
      </c>
      <c r="X25" t="s">
        <v>394</v>
      </c>
      <c r="Z25">
        <v>2016</v>
      </c>
      <c r="AA25" t="b">
        <f>NOT(ISERROR(MATCH(H25,assembly_qc!$B$2:$B$490,0)))</f>
        <v>1</v>
      </c>
      <c r="AY25" s="1"/>
      <c r="AZ25" s="1"/>
    </row>
    <row r="26" spans="1:55" x14ac:dyDescent="0.3">
      <c r="A26" t="s">
        <v>2390</v>
      </c>
      <c r="B26" t="s">
        <v>27</v>
      </c>
      <c r="C26" t="s">
        <v>127</v>
      </c>
      <c r="D26" t="s">
        <v>28</v>
      </c>
      <c r="E26" t="s">
        <v>29</v>
      </c>
      <c r="F26" t="s">
        <v>128</v>
      </c>
      <c r="G26" t="s">
        <v>2391</v>
      </c>
      <c r="H26" t="s">
        <v>2392</v>
      </c>
      <c r="J26" t="s">
        <v>2393</v>
      </c>
      <c r="K26" t="s">
        <v>132</v>
      </c>
      <c r="L26">
        <v>3082802</v>
      </c>
      <c r="M26">
        <v>31</v>
      </c>
      <c r="N26">
        <v>3078</v>
      </c>
      <c r="O26" t="s">
        <v>133</v>
      </c>
      <c r="P26">
        <v>0</v>
      </c>
      <c r="Q26">
        <v>0</v>
      </c>
      <c r="R26">
        <v>0</v>
      </c>
      <c r="S26" t="s">
        <v>134</v>
      </c>
      <c r="T26" t="s">
        <v>127</v>
      </c>
      <c r="U26" t="s">
        <v>127</v>
      </c>
      <c r="V26" s="16">
        <v>43550.041666666664</v>
      </c>
      <c r="W26" s="16">
        <v>43550.041666666664</v>
      </c>
      <c r="X26" t="s">
        <v>135</v>
      </c>
      <c r="Y26" t="s">
        <v>157</v>
      </c>
      <c r="Z26" s="2">
        <v>2013</v>
      </c>
      <c r="AA26" t="b">
        <f>NOT(ISERROR(MATCH(H26,assembly_qc!$B$2:$B$490,0)))</f>
        <v>1</v>
      </c>
      <c r="AY26" s="1"/>
      <c r="AZ26" s="1"/>
    </row>
    <row r="27" spans="1:55" x14ac:dyDescent="0.3">
      <c r="A27" t="s">
        <v>180</v>
      </c>
      <c r="B27" t="s">
        <v>27</v>
      </c>
      <c r="C27" t="s">
        <v>127</v>
      </c>
      <c r="D27" t="s">
        <v>28</v>
      </c>
      <c r="E27" t="s">
        <v>29</v>
      </c>
      <c r="F27" t="s">
        <v>152</v>
      </c>
      <c r="G27" t="s">
        <v>181</v>
      </c>
      <c r="H27" t="s">
        <v>182</v>
      </c>
      <c r="J27" t="s">
        <v>183</v>
      </c>
      <c r="K27" t="s">
        <v>184</v>
      </c>
      <c r="L27">
        <v>2887937</v>
      </c>
      <c r="M27">
        <v>101</v>
      </c>
      <c r="N27">
        <v>2847</v>
      </c>
      <c r="O27" t="s">
        <v>133</v>
      </c>
      <c r="P27">
        <v>0</v>
      </c>
      <c r="Q27">
        <v>0</v>
      </c>
      <c r="R27">
        <v>0</v>
      </c>
      <c r="S27" t="s">
        <v>134</v>
      </c>
      <c r="T27" t="s">
        <v>127</v>
      </c>
      <c r="U27" t="s">
        <v>127</v>
      </c>
      <c r="V27" s="16">
        <v>44075.083333333336</v>
      </c>
      <c r="W27" s="16">
        <v>44075.083333333336</v>
      </c>
      <c r="X27" t="s">
        <v>135</v>
      </c>
      <c r="Y27" t="s">
        <v>146</v>
      </c>
      <c r="Z27">
        <v>2018</v>
      </c>
      <c r="AA27" t="b">
        <f>NOT(ISERROR(MATCH(H27,assembly_qc!$B$2:$B$490,0)))</f>
        <v>1</v>
      </c>
      <c r="AY27" s="1"/>
      <c r="AZ27" s="1"/>
    </row>
    <row r="28" spans="1:55" x14ac:dyDescent="0.3">
      <c r="A28" t="s">
        <v>269</v>
      </c>
      <c r="B28" t="s">
        <v>27</v>
      </c>
      <c r="C28" t="s">
        <v>127</v>
      </c>
      <c r="D28" t="s">
        <v>28</v>
      </c>
      <c r="E28" t="s">
        <v>29</v>
      </c>
      <c r="F28" t="s">
        <v>152</v>
      </c>
      <c r="G28" t="s">
        <v>270</v>
      </c>
      <c r="H28" t="s">
        <v>271</v>
      </c>
      <c r="J28" t="s">
        <v>272</v>
      </c>
      <c r="K28" t="s">
        <v>132</v>
      </c>
      <c r="L28">
        <v>2958104</v>
      </c>
      <c r="M28">
        <v>10</v>
      </c>
      <c r="N28">
        <v>2859</v>
      </c>
      <c r="O28" t="s">
        <v>133</v>
      </c>
      <c r="P28">
        <v>0</v>
      </c>
      <c r="Q28">
        <v>0</v>
      </c>
      <c r="R28">
        <v>0</v>
      </c>
      <c r="S28" t="s">
        <v>134</v>
      </c>
      <c r="T28" t="s">
        <v>127</v>
      </c>
      <c r="U28" t="s">
        <v>127</v>
      </c>
      <c r="V28" s="16">
        <v>43916.041666666664</v>
      </c>
      <c r="W28" s="16">
        <v>43916.041666666664</v>
      </c>
      <c r="X28" t="s">
        <v>135</v>
      </c>
      <c r="Y28" t="s">
        <v>256</v>
      </c>
      <c r="Z28">
        <v>2019</v>
      </c>
      <c r="AA28" t="b">
        <f>NOT(ISERROR(MATCH(H28,assembly_qc!$B$2:$B$490,0)))</f>
        <v>1</v>
      </c>
      <c r="AY28" s="1"/>
      <c r="AZ28" s="1"/>
    </row>
    <row r="29" spans="1:55" x14ac:dyDescent="0.3">
      <c r="A29" t="s">
        <v>261</v>
      </c>
      <c r="B29" t="s">
        <v>27</v>
      </c>
      <c r="C29" t="s">
        <v>127</v>
      </c>
      <c r="D29" t="s">
        <v>28</v>
      </c>
      <c r="E29" t="s">
        <v>29</v>
      </c>
      <c r="F29" t="s">
        <v>152</v>
      </c>
      <c r="G29" t="s">
        <v>262</v>
      </c>
      <c r="H29" t="s">
        <v>263</v>
      </c>
      <c r="J29" t="s">
        <v>264</v>
      </c>
      <c r="K29" t="s">
        <v>132</v>
      </c>
      <c r="L29">
        <v>3005076</v>
      </c>
      <c r="M29">
        <v>9</v>
      </c>
      <c r="N29">
        <v>2901</v>
      </c>
      <c r="O29" t="s">
        <v>133</v>
      </c>
      <c r="P29">
        <v>0</v>
      </c>
      <c r="Q29">
        <v>0</v>
      </c>
      <c r="R29">
        <v>0</v>
      </c>
      <c r="S29" t="s">
        <v>134</v>
      </c>
      <c r="T29" t="s">
        <v>127</v>
      </c>
      <c r="U29" t="s">
        <v>127</v>
      </c>
      <c r="V29" s="16">
        <v>43916.041666666664</v>
      </c>
      <c r="W29" s="16">
        <v>43916.041666666664</v>
      </c>
      <c r="X29" t="s">
        <v>135</v>
      </c>
      <c r="Y29" t="s">
        <v>256</v>
      </c>
      <c r="Z29">
        <v>2019</v>
      </c>
      <c r="AA29" t="b">
        <f>NOT(ISERROR(MATCH(H29,assembly_qc!$B$2:$B$490,0)))</f>
        <v>1</v>
      </c>
      <c r="AY29" s="1"/>
      <c r="AZ29" s="1"/>
    </row>
    <row r="30" spans="1:55" x14ac:dyDescent="0.3">
      <c r="A30" t="s">
        <v>273</v>
      </c>
      <c r="B30" t="s">
        <v>27</v>
      </c>
      <c r="C30" t="s">
        <v>127</v>
      </c>
      <c r="D30" t="s">
        <v>28</v>
      </c>
      <c r="E30" t="s">
        <v>29</v>
      </c>
      <c r="F30" t="s">
        <v>152</v>
      </c>
      <c r="G30" t="s">
        <v>274</v>
      </c>
      <c r="H30" t="s">
        <v>275</v>
      </c>
      <c r="J30" t="s">
        <v>276</v>
      </c>
      <c r="K30" t="s">
        <v>132</v>
      </c>
      <c r="L30">
        <v>2950947</v>
      </c>
      <c r="M30">
        <v>14</v>
      </c>
      <c r="N30">
        <v>2853</v>
      </c>
      <c r="O30" t="s">
        <v>133</v>
      </c>
      <c r="P30">
        <v>0</v>
      </c>
      <c r="Q30">
        <v>0</v>
      </c>
      <c r="R30">
        <v>0</v>
      </c>
      <c r="S30" t="s">
        <v>134</v>
      </c>
      <c r="T30" t="s">
        <v>127</v>
      </c>
      <c r="U30" t="s">
        <v>127</v>
      </c>
      <c r="V30" s="16">
        <v>43916.041666666664</v>
      </c>
      <c r="W30" s="16">
        <v>43916.041666666664</v>
      </c>
      <c r="X30" t="s">
        <v>135</v>
      </c>
      <c r="Y30" t="s">
        <v>256</v>
      </c>
      <c r="Z30">
        <v>2019</v>
      </c>
      <c r="AA30" t="b">
        <f>NOT(ISERROR(MATCH(H30,assembly_qc!$B$2:$B$490,0)))</f>
        <v>1</v>
      </c>
      <c r="AY30" s="1"/>
      <c r="AZ30" s="1"/>
    </row>
    <row r="31" spans="1:55" x14ac:dyDescent="0.3">
      <c r="A31" t="s">
        <v>257</v>
      </c>
      <c r="B31" t="s">
        <v>27</v>
      </c>
      <c r="C31" t="s">
        <v>127</v>
      </c>
      <c r="D31" t="s">
        <v>28</v>
      </c>
      <c r="E31" t="s">
        <v>29</v>
      </c>
      <c r="F31" t="s">
        <v>152</v>
      </c>
      <c r="G31" t="s">
        <v>258</v>
      </c>
      <c r="H31" t="s">
        <v>259</v>
      </c>
      <c r="J31" t="s">
        <v>260</v>
      </c>
      <c r="K31" t="s">
        <v>132</v>
      </c>
      <c r="L31">
        <v>2948718</v>
      </c>
      <c r="M31">
        <v>11</v>
      </c>
      <c r="N31">
        <v>2849</v>
      </c>
      <c r="O31" t="s">
        <v>133</v>
      </c>
      <c r="P31">
        <v>0</v>
      </c>
      <c r="Q31">
        <v>0</v>
      </c>
      <c r="R31">
        <v>0</v>
      </c>
      <c r="S31" t="s">
        <v>134</v>
      </c>
      <c r="T31" t="s">
        <v>127</v>
      </c>
      <c r="U31" t="s">
        <v>127</v>
      </c>
      <c r="V31" s="16">
        <v>43916.041666666664</v>
      </c>
      <c r="W31" s="16">
        <v>43916.041666666664</v>
      </c>
      <c r="X31" t="s">
        <v>135</v>
      </c>
      <c r="Y31" t="s">
        <v>256</v>
      </c>
      <c r="Z31">
        <v>2019</v>
      </c>
      <c r="AA31" t="b">
        <f>NOT(ISERROR(MATCH(H31,assembly_qc!$B$2:$B$490,0)))</f>
        <v>1</v>
      </c>
      <c r="AY31" s="1"/>
      <c r="AZ31" s="1"/>
    </row>
    <row r="32" spans="1:55" x14ac:dyDescent="0.3">
      <c r="A32" t="s">
        <v>285</v>
      </c>
      <c r="B32" t="s">
        <v>27</v>
      </c>
      <c r="C32" t="s">
        <v>127</v>
      </c>
      <c r="D32" t="s">
        <v>28</v>
      </c>
      <c r="E32" t="s">
        <v>29</v>
      </c>
      <c r="F32" t="s">
        <v>152</v>
      </c>
      <c r="G32" t="s">
        <v>286</v>
      </c>
      <c r="H32" t="s">
        <v>287</v>
      </c>
      <c r="J32" t="s">
        <v>288</v>
      </c>
      <c r="K32" t="s">
        <v>132</v>
      </c>
      <c r="L32">
        <v>2947436</v>
      </c>
      <c r="M32">
        <v>9</v>
      </c>
      <c r="N32">
        <v>2847</v>
      </c>
      <c r="O32" t="s">
        <v>133</v>
      </c>
      <c r="P32">
        <v>0</v>
      </c>
      <c r="Q32">
        <v>0</v>
      </c>
      <c r="R32">
        <v>0</v>
      </c>
      <c r="S32" t="s">
        <v>134</v>
      </c>
      <c r="T32" t="s">
        <v>127</v>
      </c>
      <c r="U32" t="s">
        <v>127</v>
      </c>
      <c r="V32" s="16">
        <v>43916.041666666664</v>
      </c>
      <c r="W32" s="16">
        <v>43916.041666666664</v>
      </c>
      <c r="X32" t="s">
        <v>135</v>
      </c>
      <c r="Y32" t="s">
        <v>256</v>
      </c>
      <c r="Z32">
        <v>2019</v>
      </c>
      <c r="AA32" t="b">
        <f>NOT(ISERROR(MATCH(H32,assembly_qc!$B$2:$B$490,0)))</f>
        <v>1</v>
      </c>
      <c r="AY32" s="1"/>
      <c r="AZ32" s="1"/>
      <c r="BC32" s="2"/>
    </row>
    <row r="33" spans="1:58" x14ac:dyDescent="0.3">
      <c r="A33" t="s">
        <v>277</v>
      </c>
      <c r="B33" t="s">
        <v>27</v>
      </c>
      <c r="C33" t="s">
        <v>127</v>
      </c>
      <c r="D33" t="s">
        <v>28</v>
      </c>
      <c r="E33" t="s">
        <v>29</v>
      </c>
      <c r="F33" t="s">
        <v>152</v>
      </c>
      <c r="G33" t="s">
        <v>278</v>
      </c>
      <c r="H33" t="s">
        <v>279</v>
      </c>
      <c r="J33" t="s">
        <v>280</v>
      </c>
      <c r="K33" t="s">
        <v>132</v>
      </c>
      <c r="L33">
        <v>2958155</v>
      </c>
      <c r="M33">
        <v>9</v>
      </c>
      <c r="N33">
        <v>2858</v>
      </c>
      <c r="O33" t="s">
        <v>133</v>
      </c>
      <c r="P33">
        <v>0</v>
      </c>
      <c r="Q33">
        <v>0</v>
      </c>
      <c r="R33">
        <v>0</v>
      </c>
      <c r="S33" t="s">
        <v>134</v>
      </c>
      <c r="T33" t="s">
        <v>127</v>
      </c>
      <c r="U33" t="s">
        <v>127</v>
      </c>
      <c r="V33" s="16">
        <v>43916.041666666664</v>
      </c>
      <c r="W33" s="16">
        <v>43916.041666666664</v>
      </c>
      <c r="X33" t="s">
        <v>135</v>
      </c>
      <c r="Y33" t="s">
        <v>256</v>
      </c>
      <c r="Z33">
        <v>2019</v>
      </c>
      <c r="AA33" t="b">
        <f>NOT(ISERROR(MATCH(H33,assembly_qc!$B$2:$B$490,0)))</f>
        <v>1</v>
      </c>
      <c r="AY33" s="1"/>
      <c r="AZ33" s="1"/>
    </row>
    <row r="34" spans="1:58" x14ac:dyDescent="0.3">
      <c r="A34" t="s">
        <v>252</v>
      </c>
      <c r="B34" t="s">
        <v>27</v>
      </c>
      <c r="C34" t="s">
        <v>127</v>
      </c>
      <c r="D34" t="s">
        <v>28</v>
      </c>
      <c r="E34" t="s">
        <v>29</v>
      </c>
      <c r="F34" t="s">
        <v>152</v>
      </c>
      <c r="G34" t="s">
        <v>253</v>
      </c>
      <c r="H34" t="s">
        <v>254</v>
      </c>
      <c r="J34" t="s">
        <v>255</v>
      </c>
      <c r="K34" t="s">
        <v>132</v>
      </c>
      <c r="L34">
        <v>2909744</v>
      </c>
      <c r="M34">
        <v>10</v>
      </c>
      <c r="N34">
        <v>2814</v>
      </c>
      <c r="O34" t="s">
        <v>133</v>
      </c>
      <c r="P34">
        <v>0</v>
      </c>
      <c r="Q34">
        <v>0</v>
      </c>
      <c r="R34">
        <v>0</v>
      </c>
      <c r="S34" t="s">
        <v>134</v>
      </c>
      <c r="T34" t="s">
        <v>127</v>
      </c>
      <c r="U34" t="s">
        <v>127</v>
      </c>
      <c r="V34" s="16">
        <v>43916.041666666664</v>
      </c>
      <c r="W34" s="16">
        <v>43916.041666666664</v>
      </c>
      <c r="X34" t="s">
        <v>135</v>
      </c>
      <c r="Y34" t="s">
        <v>256</v>
      </c>
      <c r="Z34">
        <v>2019</v>
      </c>
      <c r="AA34" t="b">
        <f>NOT(ISERROR(MATCH(H34,assembly_qc!$B$2:$B$490,0)))</f>
        <v>1</v>
      </c>
      <c r="AY34" s="1"/>
      <c r="AZ34" s="1"/>
    </row>
    <row r="35" spans="1:58" x14ac:dyDescent="0.3">
      <c r="A35" t="s">
        <v>281</v>
      </c>
      <c r="B35" t="s">
        <v>27</v>
      </c>
      <c r="C35" t="s">
        <v>127</v>
      </c>
      <c r="D35" t="s">
        <v>28</v>
      </c>
      <c r="E35" t="s">
        <v>29</v>
      </c>
      <c r="F35" t="s">
        <v>152</v>
      </c>
      <c r="G35" t="s">
        <v>282</v>
      </c>
      <c r="H35" t="s">
        <v>283</v>
      </c>
      <c r="J35" t="s">
        <v>284</v>
      </c>
      <c r="K35" t="s">
        <v>132</v>
      </c>
      <c r="L35">
        <v>2915130</v>
      </c>
      <c r="M35">
        <v>11</v>
      </c>
      <c r="N35">
        <v>2823</v>
      </c>
      <c r="O35" t="s">
        <v>133</v>
      </c>
      <c r="P35">
        <v>0</v>
      </c>
      <c r="Q35">
        <v>0</v>
      </c>
      <c r="R35">
        <v>0</v>
      </c>
      <c r="S35" t="s">
        <v>134</v>
      </c>
      <c r="T35" t="s">
        <v>127</v>
      </c>
      <c r="U35" t="s">
        <v>127</v>
      </c>
      <c r="V35" s="16">
        <v>43916.041666666664</v>
      </c>
      <c r="W35" s="16">
        <v>43916.041666666664</v>
      </c>
      <c r="X35" t="s">
        <v>135</v>
      </c>
      <c r="Y35" t="s">
        <v>256</v>
      </c>
      <c r="Z35">
        <v>2019</v>
      </c>
      <c r="AA35" t="b">
        <f>NOT(ISERROR(MATCH(H35,assembly_qc!$B$2:$B$490,0)))</f>
        <v>1</v>
      </c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10"/>
      <c r="AZ35" s="10"/>
      <c r="BA35" s="8"/>
      <c r="BB35" s="8"/>
      <c r="BC35" s="8"/>
      <c r="BD35" s="8"/>
      <c r="BE35" s="8"/>
      <c r="BF35" s="8"/>
    </row>
    <row r="36" spans="1:58" x14ac:dyDescent="0.3">
      <c r="A36" t="s">
        <v>265</v>
      </c>
      <c r="B36" t="s">
        <v>27</v>
      </c>
      <c r="C36" t="s">
        <v>127</v>
      </c>
      <c r="D36" t="s">
        <v>28</v>
      </c>
      <c r="E36" t="s">
        <v>29</v>
      </c>
      <c r="F36" t="s">
        <v>152</v>
      </c>
      <c r="G36" t="s">
        <v>266</v>
      </c>
      <c r="H36" t="s">
        <v>267</v>
      </c>
      <c r="J36" t="s">
        <v>268</v>
      </c>
      <c r="K36" t="s">
        <v>132</v>
      </c>
      <c r="L36">
        <v>3009596</v>
      </c>
      <c r="M36">
        <v>9</v>
      </c>
      <c r="N36">
        <v>2904</v>
      </c>
      <c r="O36" t="s">
        <v>133</v>
      </c>
      <c r="P36">
        <v>0</v>
      </c>
      <c r="Q36">
        <v>0</v>
      </c>
      <c r="R36">
        <v>0</v>
      </c>
      <c r="S36" t="s">
        <v>134</v>
      </c>
      <c r="T36" t="s">
        <v>127</v>
      </c>
      <c r="U36" t="s">
        <v>127</v>
      </c>
      <c r="V36" s="16">
        <v>43916.041666666664</v>
      </c>
      <c r="W36" s="16">
        <v>43916.041666666664</v>
      </c>
      <c r="X36" t="s">
        <v>135</v>
      </c>
      <c r="Y36" t="s">
        <v>256</v>
      </c>
      <c r="Z36">
        <v>2019</v>
      </c>
      <c r="AA36" t="b">
        <f>NOT(ISERROR(MATCH(H36,assembly_qc!$B$2:$B$490,0)))</f>
        <v>1</v>
      </c>
      <c r="AY36" s="1"/>
      <c r="AZ36" s="1"/>
    </row>
    <row r="37" spans="1:58" x14ac:dyDescent="0.3">
      <c r="A37" t="s">
        <v>1753</v>
      </c>
      <c r="B37" t="s">
        <v>27</v>
      </c>
      <c r="C37" t="s">
        <v>127</v>
      </c>
      <c r="D37" t="s">
        <v>28</v>
      </c>
      <c r="E37" t="s">
        <v>29</v>
      </c>
      <c r="F37" t="s">
        <v>128</v>
      </c>
      <c r="G37" t="s">
        <v>1754</v>
      </c>
      <c r="H37" t="s">
        <v>1755</v>
      </c>
      <c r="J37" t="s">
        <v>1756</v>
      </c>
      <c r="K37" t="s">
        <v>132</v>
      </c>
      <c r="L37">
        <v>3081814</v>
      </c>
      <c r="M37">
        <v>22</v>
      </c>
      <c r="N37">
        <v>3086</v>
      </c>
      <c r="O37" t="s">
        <v>133</v>
      </c>
      <c r="P37">
        <v>0</v>
      </c>
      <c r="Q37">
        <v>0</v>
      </c>
      <c r="R37">
        <v>0</v>
      </c>
      <c r="S37" t="s">
        <v>134</v>
      </c>
      <c r="T37" t="s">
        <v>127</v>
      </c>
      <c r="U37" t="s">
        <v>127</v>
      </c>
      <c r="V37" s="16">
        <v>43551.041666666664</v>
      </c>
      <c r="W37" s="16">
        <v>43551.041666666664</v>
      </c>
      <c r="X37" t="s">
        <v>135</v>
      </c>
      <c r="Y37" t="s">
        <v>381</v>
      </c>
      <c r="Z37">
        <v>2012</v>
      </c>
      <c r="AA37" t="b">
        <f>NOT(ISERROR(MATCH(H37,assembly_qc!$B$2:$B$490,0)))</f>
        <v>1</v>
      </c>
      <c r="AY37" s="1"/>
      <c r="AZ37" s="1"/>
    </row>
    <row r="38" spans="1:58" x14ac:dyDescent="0.3">
      <c r="A38" t="s">
        <v>1757</v>
      </c>
      <c r="B38" t="s">
        <v>27</v>
      </c>
      <c r="C38" t="s">
        <v>127</v>
      </c>
      <c r="D38" t="s">
        <v>28</v>
      </c>
      <c r="E38" t="s">
        <v>29</v>
      </c>
      <c r="F38" t="s">
        <v>128</v>
      </c>
      <c r="G38" t="s">
        <v>1758</v>
      </c>
      <c r="H38" t="s">
        <v>1759</v>
      </c>
      <c r="J38" t="s">
        <v>1760</v>
      </c>
      <c r="K38" t="s">
        <v>132</v>
      </c>
      <c r="L38">
        <v>3069787</v>
      </c>
      <c r="M38">
        <v>19</v>
      </c>
      <c r="N38">
        <v>3081</v>
      </c>
      <c r="O38" t="s">
        <v>133</v>
      </c>
      <c r="P38">
        <v>0</v>
      </c>
      <c r="Q38">
        <v>0</v>
      </c>
      <c r="R38">
        <v>0</v>
      </c>
      <c r="S38" t="s">
        <v>134</v>
      </c>
      <c r="T38" t="s">
        <v>127</v>
      </c>
      <c r="U38" t="s">
        <v>127</v>
      </c>
      <c r="V38" s="16">
        <v>43551.041666666664</v>
      </c>
      <c r="W38" s="16">
        <v>43551.041666666664</v>
      </c>
      <c r="X38" t="s">
        <v>135</v>
      </c>
      <c r="Y38" t="s">
        <v>381</v>
      </c>
      <c r="Z38">
        <v>2012</v>
      </c>
      <c r="AA38" t="b">
        <f>NOT(ISERROR(MATCH(H38,assembly_qc!$B$2:$B$490,0)))</f>
        <v>1</v>
      </c>
      <c r="AY38" s="1"/>
      <c r="AZ38" s="1"/>
    </row>
    <row r="39" spans="1:58" x14ac:dyDescent="0.3">
      <c r="A39" t="s">
        <v>2516</v>
      </c>
      <c r="B39" t="s">
        <v>27</v>
      </c>
      <c r="C39" t="s">
        <v>127</v>
      </c>
      <c r="D39" t="s">
        <v>28</v>
      </c>
      <c r="E39" t="s">
        <v>29</v>
      </c>
      <c r="F39" t="s">
        <v>128</v>
      </c>
      <c r="G39" t="s">
        <v>2517</v>
      </c>
      <c r="H39" t="s">
        <v>2518</v>
      </c>
      <c r="J39" t="s">
        <v>2519</v>
      </c>
      <c r="K39" t="s">
        <v>2515</v>
      </c>
      <c r="L39">
        <v>3152653</v>
      </c>
      <c r="M39">
        <v>25</v>
      </c>
      <c r="N39">
        <v>3147</v>
      </c>
      <c r="O39" t="s">
        <v>133</v>
      </c>
      <c r="P39">
        <v>0</v>
      </c>
      <c r="Q39">
        <v>0</v>
      </c>
      <c r="R39">
        <v>0</v>
      </c>
      <c r="S39" t="s">
        <v>134</v>
      </c>
      <c r="T39" t="s">
        <v>127</v>
      </c>
      <c r="U39" t="s">
        <v>127</v>
      </c>
      <c r="V39" s="16">
        <v>43550.041666666664</v>
      </c>
      <c r="W39" s="16">
        <v>43550.041666666664</v>
      </c>
      <c r="X39" t="s">
        <v>135</v>
      </c>
      <c r="Y39" t="s">
        <v>136</v>
      </c>
      <c r="Z39" s="2" t="s">
        <v>36</v>
      </c>
      <c r="AA39" t="b">
        <f>NOT(ISERROR(MATCH(H39,assembly_qc!$B$2:$B$490,0)))</f>
        <v>1</v>
      </c>
      <c r="AY39" s="1"/>
      <c r="AZ39" s="1"/>
    </row>
    <row r="40" spans="1:58" x14ac:dyDescent="0.3">
      <c r="A40" t="s">
        <v>2511</v>
      </c>
      <c r="B40" t="s">
        <v>27</v>
      </c>
      <c r="C40" t="s">
        <v>127</v>
      </c>
      <c r="D40" t="s">
        <v>28</v>
      </c>
      <c r="E40" t="s">
        <v>29</v>
      </c>
      <c r="F40" t="s">
        <v>128</v>
      </c>
      <c r="G40" t="s">
        <v>2512</v>
      </c>
      <c r="H40" t="s">
        <v>2513</v>
      </c>
      <c r="J40" t="s">
        <v>2514</v>
      </c>
      <c r="K40" t="s">
        <v>2515</v>
      </c>
      <c r="L40">
        <v>3111349</v>
      </c>
      <c r="M40">
        <v>29</v>
      </c>
      <c r="N40">
        <v>3119</v>
      </c>
      <c r="O40" t="s">
        <v>133</v>
      </c>
      <c r="P40">
        <v>0</v>
      </c>
      <c r="Q40">
        <v>0</v>
      </c>
      <c r="R40">
        <v>0</v>
      </c>
      <c r="S40" t="s">
        <v>134</v>
      </c>
      <c r="T40" t="s">
        <v>127</v>
      </c>
      <c r="U40" t="s">
        <v>127</v>
      </c>
      <c r="V40" s="16">
        <v>43550.041666666664</v>
      </c>
      <c r="W40" s="16">
        <v>43550.041666666664</v>
      </c>
      <c r="X40" t="s">
        <v>135</v>
      </c>
      <c r="Y40" t="s">
        <v>136</v>
      </c>
      <c r="Z40" s="2" t="s">
        <v>36</v>
      </c>
      <c r="AA40" t="b">
        <f>NOT(ISERROR(MATCH(H40,assembly_qc!$B$2:$B$490,0)))</f>
        <v>1</v>
      </c>
      <c r="AY40" s="1"/>
      <c r="AZ40" s="1"/>
    </row>
    <row r="41" spans="1:58" x14ac:dyDescent="0.3">
      <c r="A41" t="s">
        <v>407</v>
      </c>
      <c r="B41" t="s">
        <v>27</v>
      </c>
      <c r="C41" t="s">
        <v>127</v>
      </c>
      <c r="D41" t="s">
        <v>28</v>
      </c>
      <c r="E41" t="s">
        <v>29</v>
      </c>
      <c r="F41" t="s">
        <v>152</v>
      </c>
      <c r="G41" t="s">
        <v>408</v>
      </c>
      <c r="H41" t="s">
        <v>409</v>
      </c>
      <c r="J41" t="s">
        <v>410</v>
      </c>
      <c r="K41" t="s">
        <v>132</v>
      </c>
      <c r="L41">
        <v>3052778</v>
      </c>
      <c r="M41">
        <v>24</v>
      </c>
      <c r="N41">
        <v>3012</v>
      </c>
      <c r="O41" t="s">
        <v>133</v>
      </c>
      <c r="P41">
        <v>0</v>
      </c>
      <c r="Q41">
        <v>0</v>
      </c>
      <c r="R41">
        <v>0</v>
      </c>
      <c r="S41" t="s">
        <v>134</v>
      </c>
      <c r="T41" t="s">
        <v>127</v>
      </c>
      <c r="U41" t="s">
        <v>127</v>
      </c>
      <c r="V41" s="16">
        <v>43903.041666666664</v>
      </c>
      <c r="W41" s="16">
        <v>43860.041666666664</v>
      </c>
      <c r="X41" t="s">
        <v>135</v>
      </c>
      <c r="Y41" t="s">
        <v>381</v>
      </c>
      <c r="Z41">
        <v>2019</v>
      </c>
      <c r="AA41" t="b">
        <f>NOT(ISERROR(MATCH(H41,assembly_qc!$B$2:$B$490,0)))</f>
        <v>1</v>
      </c>
      <c r="AY41" s="1"/>
      <c r="AZ41" s="1"/>
    </row>
    <row r="42" spans="1:58" x14ac:dyDescent="0.3">
      <c r="A42" t="s">
        <v>362</v>
      </c>
      <c r="B42" t="s">
        <v>27</v>
      </c>
      <c r="C42" t="s">
        <v>127</v>
      </c>
      <c r="D42" t="s">
        <v>28</v>
      </c>
      <c r="E42" t="s">
        <v>29</v>
      </c>
      <c r="F42" t="s">
        <v>142</v>
      </c>
      <c r="G42" t="s">
        <v>363</v>
      </c>
      <c r="H42" t="s">
        <v>364</v>
      </c>
      <c r="J42" t="s">
        <v>365</v>
      </c>
      <c r="K42" t="s">
        <v>209</v>
      </c>
      <c r="L42">
        <v>3011605</v>
      </c>
      <c r="M42">
        <v>15</v>
      </c>
      <c r="N42">
        <v>2934</v>
      </c>
      <c r="O42" t="s">
        <v>133</v>
      </c>
      <c r="P42">
        <v>0</v>
      </c>
      <c r="Q42">
        <v>0</v>
      </c>
      <c r="R42">
        <v>0</v>
      </c>
      <c r="S42" t="s">
        <v>134</v>
      </c>
      <c r="T42" t="s">
        <v>127</v>
      </c>
      <c r="U42" t="s">
        <v>127</v>
      </c>
      <c r="V42" s="16">
        <v>43861.041666666664</v>
      </c>
      <c r="W42" s="16">
        <v>43861.041666666664</v>
      </c>
      <c r="X42" t="s">
        <v>135</v>
      </c>
      <c r="Y42" t="s">
        <v>146</v>
      </c>
      <c r="Z42">
        <v>2019</v>
      </c>
      <c r="AA42" t="b">
        <f>NOT(ISERROR(MATCH(H42,assembly_qc!$B$2:$B$490,0)))</f>
        <v>1</v>
      </c>
      <c r="AY42" s="1"/>
      <c r="AZ42" s="1"/>
    </row>
    <row r="43" spans="1:58" x14ac:dyDescent="0.3">
      <c r="A43" t="s">
        <v>366</v>
      </c>
      <c r="B43" t="s">
        <v>27</v>
      </c>
      <c r="C43" t="s">
        <v>127</v>
      </c>
      <c r="D43" t="s">
        <v>28</v>
      </c>
      <c r="E43" t="s">
        <v>29</v>
      </c>
      <c r="F43" t="s">
        <v>142</v>
      </c>
      <c r="G43" t="s">
        <v>367</v>
      </c>
      <c r="H43" t="s">
        <v>368</v>
      </c>
      <c r="J43" t="s">
        <v>369</v>
      </c>
      <c r="K43" t="s">
        <v>209</v>
      </c>
      <c r="L43">
        <v>3010370</v>
      </c>
      <c r="M43">
        <v>11</v>
      </c>
      <c r="N43">
        <v>2927</v>
      </c>
      <c r="O43" t="s">
        <v>133</v>
      </c>
      <c r="P43">
        <v>0</v>
      </c>
      <c r="Q43">
        <v>0</v>
      </c>
      <c r="R43">
        <v>0</v>
      </c>
      <c r="S43" t="s">
        <v>134</v>
      </c>
      <c r="T43" t="s">
        <v>127</v>
      </c>
      <c r="U43" t="s">
        <v>127</v>
      </c>
      <c r="V43" s="16">
        <v>43861.041666666664</v>
      </c>
      <c r="W43" s="16">
        <v>43861.041666666664</v>
      </c>
      <c r="X43" t="s">
        <v>135</v>
      </c>
      <c r="Y43" t="s">
        <v>146</v>
      </c>
      <c r="Z43">
        <v>2019</v>
      </c>
      <c r="AA43" t="b">
        <f>NOT(ISERROR(MATCH(H43,assembly_qc!$B$2:$B$490,0)))</f>
        <v>1</v>
      </c>
      <c r="AY43" s="1"/>
      <c r="AZ43" s="1"/>
    </row>
    <row r="44" spans="1:58" x14ac:dyDescent="0.3">
      <c r="A44" t="s">
        <v>370</v>
      </c>
      <c r="B44" t="s">
        <v>27</v>
      </c>
      <c r="C44" t="s">
        <v>127</v>
      </c>
      <c r="D44" t="s">
        <v>28</v>
      </c>
      <c r="E44" t="s">
        <v>29</v>
      </c>
      <c r="F44" t="s">
        <v>371</v>
      </c>
      <c r="G44" t="s">
        <v>372</v>
      </c>
      <c r="H44" t="s">
        <v>373</v>
      </c>
      <c r="J44" t="s">
        <v>374</v>
      </c>
      <c r="K44" t="s">
        <v>375</v>
      </c>
      <c r="L44">
        <v>3122119</v>
      </c>
      <c r="M44">
        <v>38</v>
      </c>
      <c r="N44">
        <v>3090</v>
      </c>
      <c r="O44" t="s">
        <v>133</v>
      </c>
      <c r="P44">
        <v>0</v>
      </c>
      <c r="Q44">
        <v>0</v>
      </c>
      <c r="R44">
        <v>0</v>
      </c>
      <c r="S44" t="s">
        <v>134</v>
      </c>
      <c r="T44" t="s">
        <v>127</v>
      </c>
      <c r="U44" t="s">
        <v>127</v>
      </c>
      <c r="V44" s="16">
        <v>43861.041666666664</v>
      </c>
      <c r="W44" s="16">
        <v>43861.041666666664</v>
      </c>
      <c r="X44" t="s">
        <v>135</v>
      </c>
      <c r="Y44" t="s">
        <v>376</v>
      </c>
      <c r="Z44">
        <v>2009</v>
      </c>
      <c r="AA44" t="b">
        <f>NOT(ISERROR(MATCH(H44,assembly_qc!$B$2:$B$490,0)))</f>
        <v>1</v>
      </c>
      <c r="AY44" s="1"/>
      <c r="AZ44" s="1"/>
    </row>
    <row r="45" spans="1:58" x14ac:dyDescent="0.3">
      <c r="A45" t="s">
        <v>382</v>
      </c>
      <c r="B45" t="s">
        <v>27</v>
      </c>
      <c r="C45" t="s">
        <v>127</v>
      </c>
      <c r="D45" t="s">
        <v>28</v>
      </c>
      <c r="E45" t="s">
        <v>29</v>
      </c>
      <c r="F45" t="s">
        <v>152</v>
      </c>
      <c r="G45" t="s">
        <v>383</v>
      </c>
      <c r="H45" t="s">
        <v>384</v>
      </c>
      <c r="J45" t="s">
        <v>385</v>
      </c>
      <c r="K45" t="s">
        <v>132</v>
      </c>
      <c r="L45">
        <v>3097082</v>
      </c>
      <c r="M45">
        <v>167</v>
      </c>
      <c r="N45">
        <v>3082</v>
      </c>
      <c r="O45" t="s">
        <v>133</v>
      </c>
      <c r="P45">
        <v>0</v>
      </c>
      <c r="Q45">
        <v>0</v>
      </c>
      <c r="R45">
        <v>0</v>
      </c>
      <c r="S45" t="s">
        <v>134</v>
      </c>
      <c r="T45" t="s">
        <v>127</v>
      </c>
      <c r="U45" t="s">
        <v>127</v>
      </c>
      <c r="V45" s="16">
        <v>43903.041666666664</v>
      </c>
      <c r="W45" s="16">
        <v>43861.041666666664</v>
      </c>
      <c r="X45" t="s">
        <v>135</v>
      </c>
      <c r="Y45" t="s">
        <v>381</v>
      </c>
      <c r="Z45">
        <v>2019</v>
      </c>
      <c r="AA45" t="b">
        <f>NOT(ISERROR(MATCH(H45,assembly_qc!$B$2:$B$490,0)))</f>
        <v>1</v>
      </c>
      <c r="AY45" s="1"/>
      <c r="AZ45" s="1"/>
    </row>
    <row r="46" spans="1:58" x14ac:dyDescent="0.3">
      <c r="A46" t="s">
        <v>377</v>
      </c>
      <c r="B46" t="s">
        <v>27</v>
      </c>
      <c r="C46" t="s">
        <v>127</v>
      </c>
      <c r="D46" t="s">
        <v>28</v>
      </c>
      <c r="E46" t="s">
        <v>29</v>
      </c>
      <c r="F46" t="s">
        <v>152</v>
      </c>
      <c r="G46" t="s">
        <v>378</v>
      </c>
      <c r="H46" t="s">
        <v>379</v>
      </c>
      <c r="J46" t="s">
        <v>380</v>
      </c>
      <c r="K46" t="s">
        <v>132</v>
      </c>
      <c r="L46">
        <v>3060828</v>
      </c>
      <c r="M46">
        <v>28</v>
      </c>
      <c r="N46">
        <v>3017</v>
      </c>
      <c r="O46" t="s">
        <v>133</v>
      </c>
      <c r="P46">
        <v>0</v>
      </c>
      <c r="Q46">
        <v>0</v>
      </c>
      <c r="R46">
        <v>0</v>
      </c>
      <c r="S46" t="s">
        <v>134</v>
      </c>
      <c r="T46" t="s">
        <v>127</v>
      </c>
      <c r="U46" t="s">
        <v>127</v>
      </c>
      <c r="V46" s="16">
        <v>43903.041666666664</v>
      </c>
      <c r="W46" s="16">
        <v>43861.041666666664</v>
      </c>
      <c r="X46" t="s">
        <v>135</v>
      </c>
      <c r="Y46" t="s">
        <v>381</v>
      </c>
      <c r="Z46">
        <v>2019</v>
      </c>
      <c r="AA46" t="b">
        <f>NOT(ISERROR(MATCH(H46,assembly_qc!$B$2:$B$490,0)))</f>
        <v>1</v>
      </c>
      <c r="AY46" s="1"/>
      <c r="AZ46" s="1"/>
    </row>
    <row r="47" spans="1:58" x14ac:dyDescent="0.3">
      <c r="A47" t="s">
        <v>386</v>
      </c>
      <c r="B47" t="s">
        <v>27</v>
      </c>
      <c r="C47" t="s">
        <v>127</v>
      </c>
      <c r="D47" t="s">
        <v>28</v>
      </c>
      <c r="E47" t="s">
        <v>29</v>
      </c>
      <c r="F47" t="s">
        <v>152</v>
      </c>
      <c r="G47" t="s">
        <v>387</v>
      </c>
      <c r="H47" t="s">
        <v>388</v>
      </c>
      <c r="J47" t="s">
        <v>389</v>
      </c>
      <c r="K47" t="s">
        <v>132</v>
      </c>
      <c r="L47">
        <v>3240990</v>
      </c>
      <c r="M47">
        <v>33</v>
      </c>
      <c r="N47">
        <v>3185</v>
      </c>
      <c r="O47" t="s">
        <v>133</v>
      </c>
      <c r="P47">
        <v>0</v>
      </c>
      <c r="Q47">
        <v>0</v>
      </c>
      <c r="R47">
        <v>0</v>
      </c>
      <c r="S47" t="s">
        <v>134</v>
      </c>
      <c r="T47" t="s">
        <v>127</v>
      </c>
      <c r="U47" t="s">
        <v>127</v>
      </c>
      <c r="V47" s="16">
        <v>43903.041666666664</v>
      </c>
      <c r="W47" s="16">
        <v>43861.041666666664</v>
      </c>
      <c r="X47" t="s">
        <v>135</v>
      </c>
      <c r="Y47" t="s">
        <v>381</v>
      </c>
      <c r="Z47">
        <v>2019</v>
      </c>
      <c r="AA47" t="b">
        <f>NOT(ISERROR(MATCH(H47,assembly_qc!$B$2:$B$490,0)))</f>
        <v>1</v>
      </c>
      <c r="AY47" s="1"/>
      <c r="AZ47" s="1"/>
    </row>
    <row r="48" spans="1:58" x14ac:dyDescent="0.3">
      <c r="A48" t="s">
        <v>289</v>
      </c>
      <c r="B48" t="s">
        <v>27</v>
      </c>
      <c r="C48" t="s">
        <v>127</v>
      </c>
      <c r="D48" t="s">
        <v>28</v>
      </c>
      <c r="E48" t="s">
        <v>29</v>
      </c>
      <c r="F48" t="s">
        <v>152</v>
      </c>
      <c r="G48" t="s">
        <v>290</v>
      </c>
      <c r="H48" t="s">
        <v>291</v>
      </c>
      <c r="J48" t="s">
        <v>292</v>
      </c>
      <c r="K48" t="s">
        <v>293</v>
      </c>
      <c r="L48">
        <v>3033931</v>
      </c>
      <c r="M48">
        <v>30</v>
      </c>
      <c r="N48">
        <v>2930</v>
      </c>
      <c r="O48" t="s">
        <v>133</v>
      </c>
      <c r="P48">
        <v>0</v>
      </c>
      <c r="Q48">
        <v>0</v>
      </c>
      <c r="R48">
        <v>0</v>
      </c>
      <c r="S48" t="s">
        <v>134</v>
      </c>
      <c r="T48" t="s">
        <v>127</v>
      </c>
      <c r="U48" t="s">
        <v>127</v>
      </c>
      <c r="V48" s="16">
        <v>43914.041666666664</v>
      </c>
      <c r="W48" s="16">
        <v>43914.041666666664</v>
      </c>
      <c r="X48" t="s">
        <v>294</v>
      </c>
      <c r="Z48">
        <v>2008</v>
      </c>
      <c r="AA48" t="b">
        <f>NOT(ISERROR(MATCH(H48,assembly_qc!$B$2:$B$490,0)))</f>
        <v>1</v>
      </c>
      <c r="AY48" s="1"/>
      <c r="AZ48" s="1"/>
      <c r="BC48" s="2"/>
    </row>
    <row r="49" spans="1:58" x14ac:dyDescent="0.3">
      <c r="A49" t="s">
        <v>1930</v>
      </c>
      <c r="B49" t="s">
        <v>27</v>
      </c>
      <c r="C49" t="s">
        <v>127</v>
      </c>
      <c r="D49" t="s">
        <v>28</v>
      </c>
      <c r="E49" t="s">
        <v>29</v>
      </c>
      <c r="F49" t="s">
        <v>152</v>
      </c>
      <c r="G49" t="s">
        <v>1931</v>
      </c>
      <c r="H49" t="s">
        <v>1932</v>
      </c>
      <c r="J49" t="s">
        <v>1933</v>
      </c>
      <c r="K49" t="s">
        <v>1458</v>
      </c>
      <c r="L49">
        <v>3135560</v>
      </c>
      <c r="M49">
        <v>22</v>
      </c>
      <c r="N49">
        <v>3089</v>
      </c>
      <c r="O49" t="s">
        <v>133</v>
      </c>
      <c r="P49">
        <v>0</v>
      </c>
      <c r="Q49">
        <v>0</v>
      </c>
      <c r="R49">
        <v>0</v>
      </c>
      <c r="S49" t="s">
        <v>134</v>
      </c>
      <c r="T49" t="s">
        <v>127</v>
      </c>
      <c r="U49" t="s">
        <v>127</v>
      </c>
      <c r="V49" s="16">
        <v>43551.041666666664</v>
      </c>
      <c r="W49" s="16">
        <v>43551.041666666664</v>
      </c>
      <c r="X49" t="s">
        <v>135</v>
      </c>
      <c r="Y49" t="s">
        <v>1459</v>
      </c>
      <c r="Z49">
        <v>2014</v>
      </c>
      <c r="AA49" t="b">
        <f>NOT(ISERROR(MATCH(H49,assembly_qc!$B$2:$B$490,0)))</f>
        <v>1</v>
      </c>
      <c r="AY49" s="1"/>
      <c r="AZ49" s="1"/>
    </row>
    <row r="50" spans="1:58" x14ac:dyDescent="0.3">
      <c r="A50" t="s">
        <v>2424</v>
      </c>
      <c r="B50" t="s">
        <v>27</v>
      </c>
      <c r="C50" t="s">
        <v>127</v>
      </c>
      <c r="D50" t="s">
        <v>28</v>
      </c>
      <c r="E50" t="s">
        <v>29</v>
      </c>
      <c r="F50" t="s">
        <v>152</v>
      </c>
      <c r="G50" t="s">
        <v>2425</v>
      </c>
      <c r="H50" t="s">
        <v>2426</v>
      </c>
      <c r="J50" t="s">
        <v>2427</v>
      </c>
      <c r="K50" t="s">
        <v>132</v>
      </c>
      <c r="L50">
        <v>3060732</v>
      </c>
      <c r="M50">
        <v>23</v>
      </c>
      <c r="N50">
        <v>3029</v>
      </c>
      <c r="O50" t="s">
        <v>133</v>
      </c>
      <c r="P50">
        <v>0</v>
      </c>
      <c r="Q50">
        <v>0</v>
      </c>
      <c r="R50">
        <v>0</v>
      </c>
      <c r="S50" t="s">
        <v>134</v>
      </c>
      <c r="T50" t="s">
        <v>127</v>
      </c>
      <c r="U50" t="s">
        <v>127</v>
      </c>
      <c r="V50" s="16">
        <v>43550.041666666664</v>
      </c>
      <c r="W50" s="16">
        <v>43550.041666666664</v>
      </c>
      <c r="X50" t="s">
        <v>135</v>
      </c>
      <c r="Y50" t="s">
        <v>797</v>
      </c>
      <c r="Z50">
        <v>2014</v>
      </c>
      <c r="AA50" t="b">
        <f>NOT(ISERROR(MATCH(H50,assembly_qc!$B$2:$B$490,0)))</f>
        <v>1</v>
      </c>
      <c r="AY50" s="1"/>
      <c r="AZ50" s="1"/>
    </row>
    <row r="51" spans="1:58" x14ac:dyDescent="0.3">
      <c r="A51" t="s">
        <v>1934</v>
      </c>
      <c r="B51" t="s">
        <v>27</v>
      </c>
      <c r="C51" t="s">
        <v>127</v>
      </c>
      <c r="D51" t="s">
        <v>28</v>
      </c>
      <c r="E51" t="s">
        <v>29</v>
      </c>
      <c r="F51" t="s">
        <v>152</v>
      </c>
      <c r="G51" t="s">
        <v>1935</v>
      </c>
      <c r="H51" t="s">
        <v>1936</v>
      </c>
      <c r="J51" t="s">
        <v>1937</v>
      </c>
      <c r="K51" t="s">
        <v>132</v>
      </c>
      <c r="L51">
        <v>3081150</v>
      </c>
      <c r="M51">
        <v>24</v>
      </c>
      <c r="N51">
        <v>3045</v>
      </c>
      <c r="O51" t="s">
        <v>133</v>
      </c>
      <c r="P51">
        <v>0</v>
      </c>
      <c r="Q51">
        <v>0</v>
      </c>
      <c r="R51">
        <v>0</v>
      </c>
      <c r="S51" t="s">
        <v>134</v>
      </c>
      <c r="T51" t="s">
        <v>127</v>
      </c>
      <c r="U51" t="s">
        <v>127</v>
      </c>
      <c r="V51" s="16">
        <v>43551.041666666664</v>
      </c>
      <c r="W51" s="16">
        <v>43551.041666666664</v>
      </c>
      <c r="X51" t="s">
        <v>135</v>
      </c>
      <c r="Y51" t="s">
        <v>797</v>
      </c>
      <c r="Z51">
        <v>2014</v>
      </c>
      <c r="AA51" t="b">
        <f>NOT(ISERROR(MATCH(H51,assembly_qc!$B$2:$B$490,0)))</f>
        <v>1</v>
      </c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10"/>
      <c r="AZ51" s="10"/>
      <c r="BA51" s="8"/>
      <c r="BB51" s="8"/>
      <c r="BC51" s="8"/>
      <c r="BD51" s="8"/>
      <c r="BE51" s="8"/>
      <c r="BF51" s="8"/>
    </row>
    <row r="52" spans="1:58" x14ac:dyDescent="0.3">
      <c r="A52" t="s">
        <v>1926</v>
      </c>
      <c r="B52" t="s">
        <v>27</v>
      </c>
      <c r="C52" t="s">
        <v>127</v>
      </c>
      <c r="D52" t="s">
        <v>28</v>
      </c>
      <c r="E52" t="s">
        <v>29</v>
      </c>
      <c r="F52" t="s">
        <v>152</v>
      </c>
      <c r="G52" t="s">
        <v>1927</v>
      </c>
      <c r="H52" t="s">
        <v>1928</v>
      </c>
      <c r="J52" t="s">
        <v>1929</v>
      </c>
      <c r="K52" t="s">
        <v>1458</v>
      </c>
      <c r="L52">
        <v>3084875</v>
      </c>
      <c r="M52">
        <v>19</v>
      </c>
      <c r="N52">
        <v>3048</v>
      </c>
      <c r="O52" t="s">
        <v>133</v>
      </c>
      <c r="P52">
        <v>0</v>
      </c>
      <c r="Q52">
        <v>0</v>
      </c>
      <c r="R52">
        <v>0</v>
      </c>
      <c r="S52" t="s">
        <v>134</v>
      </c>
      <c r="T52" t="s">
        <v>127</v>
      </c>
      <c r="U52" t="s">
        <v>127</v>
      </c>
      <c r="V52" s="16">
        <v>43551.041666666664</v>
      </c>
      <c r="W52" s="16">
        <v>43551.041666666664</v>
      </c>
      <c r="X52" t="s">
        <v>135</v>
      </c>
      <c r="Y52" t="s">
        <v>1459</v>
      </c>
      <c r="Z52">
        <v>2014</v>
      </c>
      <c r="AA52" t="b">
        <f>NOT(ISERROR(MATCH(H52,assembly_qc!$B$2:$B$490,0)))</f>
        <v>1</v>
      </c>
      <c r="AY52" s="1"/>
      <c r="AZ52" s="1"/>
    </row>
    <row r="53" spans="1:58" x14ac:dyDescent="0.3">
      <c r="A53" t="s">
        <v>1938</v>
      </c>
      <c r="B53" t="s">
        <v>27</v>
      </c>
      <c r="C53" t="s">
        <v>127</v>
      </c>
      <c r="D53" t="s">
        <v>28</v>
      </c>
      <c r="E53" t="s">
        <v>29</v>
      </c>
      <c r="F53" t="s">
        <v>152</v>
      </c>
      <c r="G53" t="s">
        <v>1939</v>
      </c>
      <c r="H53" t="s">
        <v>1940</v>
      </c>
      <c r="J53" t="s">
        <v>1941</v>
      </c>
      <c r="K53" t="s">
        <v>132</v>
      </c>
      <c r="L53">
        <v>3130282</v>
      </c>
      <c r="M53">
        <v>22</v>
      </c>
      <c r="N53">
        <v>3087</v>
      </c>
      <c r="O53" t="s">
        <v>133</v>
      </c>
      <c r="P53">
        <v>0</v>
      </c>
      <c r="Q53">
        <v>0</v>
      </c>
      <c r="R53">
        <v>0</v>
      </c>
      <c r="S53" t="s">
        <v>134</v>
      </c>
      <c r="T53" t="s">
        <v>127</v>
      </c>
      <c r="U53" t="s">
        <v>127</v>
      </c>
      <c r="V53" s="16">
        <v>43551.041666666664</v>
      </c>
      <c r="W53" s="16">
        <v>43551.041666666664</v>
      </c>
      <c r="X53" t="s">
        <v>135</v>
      </c>
      <c r="Y53" t="s">
        <v>797</v>
      </c>
      <c r="Z53">
        <v>2014</v>
      </c>
      <c r="AA53" t="b">
        <f>NOT(ISERROR(MATCH(H53,assembly_qc!$B$2:$B$490,0)))</f>
        <v>1</v>
      </c>
      <c r="AY53" s="1"/>
      <c r="AZ53" s="1"/>
    </row>
    <row r="54" spans="1:58" s="27" customFormat="1" x14ac:dyDescent="0.3">
      <c r="A54" s="27" t="s">
        <v>1950</v>
      </c>
      <c r="B54" s="27" t="s">
        <v>27</v>
      </c>
      <c r="C54" s="27" t="s">
        <v>127</v>
      </c>
      <c r="D54" s="27" t="s">
        <v>28</v>
      </c>
      <c r="E54" s="27" t="s">
        <v>29</v>
      </c>
      <c r="F54" s="27" t="s">
        <v>152</v>
      </c>
      <c r="G54" s="27" t="s">
        <v>1951</v>
      </c>
      <c r="H54" s="27" t="s">
        <v>1952</v>
      </c>
      <c r="J54" s="27" t="s">
        <v>1953</v>
      </c>
      <c r="K54" s="27" t="s">
        <v>132</v>
      </c>
      <c r="L54" s="27">
        <v>3134240</v>
      </c>
      <c r="M54" s="27">
        <v>23</v>
      </c>
      <c r="N54" s="27">
        <v>3090</v>
      </c>
      <c r="O54" s="27" t="s">
        <v>133</v>
      </c>
      <c r="P54" s="27">
        <v>0</v>
      </c>
      <c r="Q54" s="27">
        <v>0</v>
      </c>
      <c r="R54" s="27">
        <v>0</v>
      </c>
      <c r="S54" s="27" t="s">
        <v>134</v>
      </c>
      <c r="T54" s="27" t="s">
        <v>127</v>
      </c>
      <c r="U54" s="27" t="s">
        <v>127</v>
      </c>
      <c r="V54" s="28">
        <v>43551.041666666664</v>
      </c>
      <c r="W54" s="28">
        <v>43551.041666666664</v>
      </c>
      <c r="X54" s="27" t="s">
        <v>135</v>
      </c>
      <c r="Y54" s="27" t="s">
        <v>797</v>
      </c>
      <c r="Z54" s="27">
        <v>2014</v>
      </c>
      <c r="AA54" s="27" t="b">
        <f>NOT(ISERROR(MATCH(H54,assembly_qc!$B$2:$B$490,0)))</f>
        <v>0</v>
      </c>
      <c r="AY54" s="38"/>
      <c r="AZ54" s="38"/>
      <c r="BC54" s="39"/>
    </row>
    <row r="55" spans="1:58" x14ac:dyDescent="0.3">
      <c r="A55" t="s">
        <v>1946</v>
      </c>
      <c r="B55" t="s">
        <v>27</v>
      </c>
      <c r="C55" t="s">
        <v>127</v>
      </c>
      <c r="D55" t="s">
        <v>28</v>
      </c>
      <c r="E55" t="s">
        <v>29</v>
      </c>
      <c r="F55" t="s">
        <v>152</v>
      </c>
      <c r="G55" t="s">
        <v>1947</v>
      </c>
      <c r="H55" t="s">
        <v>1948</v>
      </c>
      <c r="J55" t="s">
        <v>1949</v>
      </c>
      <c r="K55" t="s">
        <v>132</v>
      </c>
      <c r="L55">
        <v>3080946</v>
      </c>
      <c r="M55">
        <v>23</v>
      </c>
      <c r="N55">
        <v>3045</v>
      </c>
      <c r="O55" t="s">
        <v>133</v>
      </c>
      <c r="P55">
        <v>0</v>
      </c>
      <c r="Q55">
        <v>0</v>
      </c>
      <c r="R55">
        <v>0</v>
      </c>
      <c r="S55" t="s">
        <v>134</v>
      </c>
      <c r="T55" t="s">
        <v>127</v>
      </c>
      <c r="U55" t="s">
        <v>127</v>
      </c>
      <c r="V55" s="16">
        <v>43551.041666666664</v>
      </c>
      <c r="W55" s="16">
        <v>43551.041666666664</v>
      </c>
      <c r="X55" t="s">
        <v>135</v>
      </c>
      <c r="Y55" t="s">
        <v>797</v>
      </c>
      <c r="Z55">
        <v>2014</v>
      </c>
      <c r="AA55" t="b">
        <f>NOT(ISERROR(MATCH(H55,assembly_qc!$B$2:$B$490,0)))</f>
        <v>1</v>
      </c>
    </row>
    <row r="56" spans="1:58" x14ac:dyDescent="0.3">
      <c r="A56" t="s">
        <v>1942</v>
      </c>
      <c r="B56" t="s">
        <v>27</v>
      </c>
      <c r="C56" t="s">
        <v>127</v>
      </c>
      <c r="D56" t="s">
        <v>28</v>
      </c>
      <c r="E56" t="s">
        <v>29</v>
      </c>
      <c r="F56" t="s">
        <v>152</v>
      </c>
      <c r="G56" t="s">
        <v>1943</v>
      </c>
      <c r="H56" t="s">
        <v>1944</v>
      </c>
      <c r="J56" t="s">
        <v>1945</v>
      </c>
      <c r="K56" t="s">
        <v>132</v>
      </c>
      <c r="L56">
        <v>3084886</v>
      </c>
      <c r="M56">
        <v>22</v>
      </c>
      <c r="N56">
        <v>3047</v>
      </c>
      <c r="O56" t="s">
        <v>133</v>
      </c>
      <c r="P56">
        <v>0</v>
      </c>
      <c r="Q56">
        <v>0</v>
      </c>
      <c r="R56">
        <v>0</v>
      </c>
      <c r="S56" t="s">
        <v>134</v>
      </c>
      <c r="T56" t="s">
        <v>127</v>
      </c>
      <c r="U56" t="s">
        <v>127</v>
      </c>
      <c r="V56" s="16">
        <v>43551.041666666664</v>
      </c>
      <c r="W56" s="16">
        <v>43551.041666666664</v>
      </c>
      <c r="X56" t="s">
        <v>135</v>
      </c>
      <c r="Y56" t="s">
        <v>797</v>
      </c>
      <c r="Z56">
        <v>2014</v>
      </c>
      <c r="AA56" t="b">
        <f>NOT(ISERROR(MATCH(H56,assembly_qc!$B$2:$B$490,0)))</f>
        <v>1</v>
      </c>
      <c r="AY56" s="1"/>
      <c r="AZ56" s="1"/>
    </row>
    <row r="57" spans="1:58" x14ac:dyDescent="0.3">
      <c r="A57" t="s">
        <v>1954</v>
      </c>
      <c r="B57" t="s">
        <v>27</v>
      </c>
      <c r="C57" t="s">
        <v>127</v>
      </c>
      <c r="D57" t="s">
        <v>28</v>
      </c>
      <c r="E57" t="s">
        <v>29</v>
      </c>
      <c r="F57" t="s">
        <v>152</v>
      </c>
      <c r="G57" t="s">
        <v>1955</v>
      </c>
      <c r="H57" t="s">
        <v>1956</v>
      </c>
      <c r="J57" t="s">
        <v>1957</v>
      </c>
      <c r="K57" t="s">
        <v>132</v>
      </c>
      <c r="L57">
        <v>3114546</v>
      </c>
      <c r="M57">
        <v>22</v>
      </c>
      <c r="N57">
        <v>3071</v>
      </c>
      <c r="O57" t="s">
        <v>133</v>
      </c>
      <c r="P57">
        <v>0</v>
      </c>
      <c r="Q57">
        <v>0</v>
      </c>
      <c r="R57">
        <v>0</v>
      </c>
      <c r="S57" t="s">
        <v>134</v>
      </c>
      <c r="T57" t="s">
        <v>127</v>
      </c>
      <c r="U57" t="s">
        <v>127</v>
      </c>
      <c r="V57" s="16">
        <v>43551.041666666664</v>
      </c>
      <c r="W57" s="16">
        <v>43551.041666666664</v>
      </c>
      <c r="X57" t="s">
        <v>135</v>
      </c>
      <c r="Y57" t="s">
        <v>797</v>
      </c>
      <c r="Z57">
        <v>2014</v>
      </c>
      <c r="AA57" t="b">
        <f>NOT(ISERROR(MATCH(H57,assembly_qc!$B$2:$B$490,0)))</f>
        <v>1</v>
      </c>
      <c r="AY57" s="1"/>
      <c r="AZ57" s="1"/>
    </row>
    <row r="58" spans="1:58" x14ac:dyDescent="0.3">
      <c r="A58" t="s">
        <v>1450</v>
      </c>
      <c r="B58" t="s">
        <v>27</v>
      </c>
      <c r="C58" t="s">
        <v>127</v>
      </c>
      <c r="D58" t="s">
        <v>28</v>
      </c>
      <c r="E58" t="s">
        <v>29</v>
      </c>
      <c r="F58" t="s">
        <v>152</v>
      </c>
      <c r="G58" t="s">
        <v>1451</v>
      </c>
      <c r="H58" t="s">
        <v>1452</v>
      </c>
      <c r="J58" t="s">
        <v>1453</v>
      </c>
      <c r="K58" t="s">
        <v>132</v>
      </c>
      <c r="L58">
        <v>3128545</v>
      </c>
      <c r="M58">
        <v>22</v>
      </c>
      <c r="N58">
        <v>3083</v>
      </c>
      <c r="O58" t="s">
        <v>133</v>
      </c>
      <c r="P58">
        <v>0</v>
      </c>
      <c r="Q58">
        <v>0</v>
      </c>
      <c r="R58">
        <v>0</v>
      </c>
      <c r="S58" t="s">
        <v>134</v>
      </c>
      <c r="T58" t="s">
        <v>127</v>
      </c>
      <c r="U58" t="s">
        <v>127</v>
      </c>
      <c r="V58" s="16">
        <v>43551.041666666664</v>
      </c>
      <c r="W58" s="16">
        <v>43551.041666666664</v>
      </c>
      <c r="X58" t="s">
        <v>135</v>
      </c>
      <c r="Y58" t="s">
        <v>797</v>
      </c>
      <c r="Z58">
        <v>2014</v>
      </c>
      <c r="AA58" t="b">
        <f>NOT(ISERROR(MATCH(H58,assembly_qc!$B$2:$B$490,0)))</f>
        <v>1</v>
      </c>
      <c r="AY58" s="1"/>
      <c r="AZ58" s="1"/>
    </row>
    <row r="59" spans="1:58" x14ac:dyDescent="0.3">
      <c r="A59" t="s">
        <v>1958</v>
      </c>
      <c r="B59" t="s">
        <v>27</v>
      </c>
      <c r="C59" t="s">
        <v>127</v>
      </c>
      <c r="D59" t="s">
        <v>28</v>
      </c>
      <c r="E59" t="s">
        <v>29</v>
      </c>
      <c r="F59" t="s">
        <v>152</v>
      </c>
      <c r="G59" t="s">
        <v>1959</v>
      </c>
      <c r="H59" t="s">
        <v>1960</v>
      </c>
      <c r="J59" t="s">
        <v>1961</v>
      </c>
      <c r="K59" t="s">
        <v>1458</v>
      </c>
      <c r="L59">
        <v>3064765</v>
      </c>
      <c r="M59">
        <v>21</v>
      </c>
      <c r="N59">
        <v>3032</v>
      </c>
      <c r="O59" t="s">
        <v>133</v>
      </c>
      <c r="P59">
        <v>0</v>
      </c>
      <c r="Q59">
        <v>0</v>
      </c>
      <c r="R59">
        <v>0</v>
      </c>
      <c r="S59" t="s">
        <v>134</v>
      </c>
      <c r="T59" t="s">
        <v>127</v>
      </c>
      <c r="U59" t="s">
        <v>127</v>
      </c>
      <c r="V59" s="16">
        <v>43551.041666666664</v>
      </c>
      <c r="W59" s="16">
        <v>43551.041666666664</v>
      </c>
      <c r="X59" t="s">
        <v>135</v>
      </c>
      <c r="Y59" t="s">
        <v>1459</v>
      </c>
      <c r="Z59">
        <v>2014</v>
      </c>
      <c r="AA59" t="b">
        <f>NOT(ISERROR(MATCH(H59,assembly_qc!$B$2:$B$490,0)))</f>
        <v>1</v>
      </c>
      <c r="AY59" s="1"/>
      <c r="AZ59" s="1"/>
    </row>
    <row r="60" spans="1:58" x14ac:dyDescent="0.3">
      <c r="A60" t="s">
        <v>1962</v>
      </c>
      <c r="B60" t="s">
        <v>27</v>
      </c>
      <c r="C60" t="s">
        <v>127</v>
      </c>
      <c r="D60" t="s">
        <v>28</v>
      </c>
      <c r="E60" t="s">
        <v>29</v>
      </c>
      <c r="F60" t="s">
        <v>152</v>
      </c>
      <c r="G60" t="s">
        <v>1963</v>
      </c>
      <c r="H60" t="s">
        <v>1964</v>
      </c>
      <c r="J60" t="s">
        <v>1965</v>
      </c>
      <c r="K60" t="s">
        <v>1458</v>
      </c>
      <c r="L60">
        <v>3090010</v>
      </c>
      <c r="M60">
        <v>20</v>
      </c>
      <c r="N60">
        <v>3048</v>
      </c>
      <c r="O60" t="s">
        <v>133</v>
      </c>
      <c r="P60">
        <v>0</v>
      </c>
      <c r="Q60">
        <v>0</v>
      </c>
      <c r="R60">
        <v>0</v>
      </c>
      <c r="S60" t="s">
        <v>134</v>
      </c>
      <c r="T60" t="s">
        <v>127</v>
      </c>
      <c r="U60" t="s">
        <v>127</v>
      </c>
      <c r="V60" s="16">
        <v>43551.041666666664</v>
      </c>
      <c r="W60" s="16">
        <v>43551.041666666664</v>
      </c>
      <c r="X60" t="s">
        <v>135</v>
      </c>
      <c r="Y60" t="s">
        <v>1459</v>
      </c>
      <c r="Z60">
        <v>2014</v>
      </c>
      <c r="AA60" t="b">
        <f>NOT(ISERROR(MATCH(H60,assembly_qc!$B$2:$B$490,0)))</f>
        <v>1</v>
      </c>
      <c r="AY60" s="1"/>
      <c r="AZ60" s="1"/>
    </row>
    <row r="61" spans="1:58" x14ac:dyDescent="0.3">
      <c r="A61" t="s">
        <v>2354</v>
      </c>
      <c r="B61" t="s">
        <v>27</v>
      </c>
      <c r="C61" t="s">
        <v>127</v>
      </c>
      <c r="D61" t="s">
        <v>28</v>
      </c>
      <c r="E61" t="s">
        <v>29</v>
      </c>
      <c r="F61" t="s">
        <v>152</v>
      </c>
      <c r="G61" t="s">
        <v>2355</v>
      </c>
      <c r="H61" t="s">
        <v>2356</v>
      </c>
      <c r="J61" t="s">
        <v>2357</v>
      </c>
      <c r="K61" t="s">
        <v>1458</v>
      </c>
      <c r="L61">
        <v>3096571</v>
      </c>
      <c r="M61">
        <v>22</v>
      </c>
      <c r="N61">
        <v>3055</v>
      </c>
      <c r="O61" t="s">
        <v>133</v>
      </c>
      <c r="P61">
        <v>0</v>
      </c>
      <c r="Q61">
        <v>0</v>
      </c>
      <c r="R61">
        <v>0</v>
      </c>
      <c r="S61" t="s">
        <v>134</v>
      </c>
      <c r="T61" t="s">
        <v>127</v>
      </c>
      <c r="U61" t="s">
        <v>127</v>
      </c>
      <c r="V61" s="16">
        <v>43550.041666666664</v>
      </c>
      <c r="W61" s="16">
        <v>43550.041666666664</v>
      </c>
      <c r="X61" t="s">
        <v>135</v>
      </c>
      <c r="Y61" t="s">
        <v>1459</v>
      </c>
      <c r="Z61">
        <v>2014</v>
      </c>
      <c r="AA61" t="b">
        <f>NOT(ISERROR(MATCH(H61,assembly_qc!$B$2:$B$490,0)))</f>
        <v>1</v>
      </c>
      <c r="AY61" s="1"/>
      <c r="AZ61" s="1"/>
    </row>
    <row r="62" spans="1:58" x14ac:dyDescent="0.3">
      <c r="A62" t="s">
        <v>1460</v>
      </c>
      <c r="B62" t="s">
        <v>27</v>
      </c>
      <c r="C62" t="s">
        <v>127</v>
      </c>
      <c r="D62" t="s">
        <v>28</v>
      </c>
      <c r="E62" t="s">
        <v>29</v>
      </c>
      <c r="F62" t="s">
        <v>152</v>
      </c>
      <c r="G62" t="s">
        <v>1461</v>
      </c>
      <c r="H62" t="s">
        <v>1462</v>
      </c>
      <c r="J62" t="s">
        <v>1463</v>
      </c>
      <c r="K62" t="s">
        <v>1458</v>
      </c>
      <c r="L62">
        <v>3135020</v>
      </c>
      <c r="M62">
        <v>21</v>
      </c>
      <c r="N62">
        <v>3091</v>
      </c>
      <c r="O62" t="s">
        <v>133</v>
      </c>
      <c r="P62">
        <v>0</v>
      </c>
      <c r="Q62">
        <v>0</v>
      </c>
      <c r="R62">
        <v>0</v>
      </c>
      <c r="S62" t="s">
        <v>134</v>
      </c>
      <c r="T62" t="s">
        <v>127</v>
      </c>
      <c r="U62" t="s">
        <v>127</v>
      </c>
      <c r="V62" s="16">
        <v>43551.041666666664</v>
      </c>
      <c r="W62" s="16">
        <v>43551.041666666664</v>
      </c>
      <c r="X62" t="s">
        <v>135</v>
      </c>
      <c r="Y62" t="s">
        <v>1459</v>
      </c>
      <c r="Z62">
        <v>2014</v>
      </c>
      <c r="AA62" t="b">
        <f>NOT(ISERROR(MATCH(H62,assembly_qc!$B$2:$B$490,0)))</f>
        <v>1</v>
      </c>
      <c r="AY62" s="1"/>
      <c r="AZ62" s="1"/>
    </row>
    <row r="63" spans="1:58" x14ac:dyDescent="0.3">
      <c r="A63" t="s">
        <v>1454</v>
      </c>
      <c r="B63" t="s">
        <v>27</v>
      </c>
      <c r="C63" t="s">
        <v>127</v>
      </c>
      <c r="D63" t="s">
        <v>28</v>
      </c>
      <c r="E63" t="s">
        <v>29</v>
      </c>
      <c r="F63" t="s">
        <v>152</v>
      </c>
      <c r="G63" t="s">
        <v>1455</v>
      </c>
      <c r="H63" t="s">
        <v>1456</v>
      </c>
      <c r="J63" t="s">
        <v>1457</v>
      </c>
      <c r="K63" t="s">
        <v>1458</v>
      </c>
      <c r="L63">
        <v>3085143</v>
      </c>
      <c r="M63">
        <v>23</v>
      </c>
      <c r="N63">
        <v>3047</v>
      </c>
      <c r="O63" t="s">
        <v>133</v>
      </c>
      <c r="P63">
        <v>0</v>
      </c>
      <c r="Q63">
        <v>0</v>
      </c>
      <c r="R63">
        <v>0</v>
      </c>
      <c r="S63" t="s">
        <v>134</v>
      </c>
      <c r="T63" t="s">
        <v>127</v>
      </c>
      <c r="U63" t="s">
        <v>127</v>
      </c>
      <c r="V63" s="16">
        <v>43551.041666666664</v>
      </c>
      <c r="W63" s="16">
        <v>43551.041666666664</v>
      </c>
      <c r="X63" t="s">
        <v>135</v>
      </c>
      <c r="Y63" t="s">
        <v>1459</v>
      </c>
      <c r="Z63">
        <v>2014</v>
      </c>
      <c r="AA63" t="b">
        <f>NOT(ISERROR(MATCH(H63,assembly_qc!$B$2:$B$490,0)))</f>
        <v>1</v>
      </c>
      <c r="AY63" s="1"/>
      <c r="AZ63" s="1"/>
    </row>
    <row r="64" spans="1:58" x14ac:dyDescent="0.3">
      <c r="A64" t="s">
        <v>1970</v>
      </c>
      <c r="B64" t="s">
        <v>27</v>
      </c>
      <c r="C64" t="s">
        <v>127</v>
      </c>
      <c r="D64" t="s">
        <v>28</v>
      </c>
      <c r="E64" t="s">
        <v>29</v>
      </c>
      <c r="F64" t="s">
        <v>152</v>
      </c>
      <c r="G64" t="s">
        <v>1971</v>
      </c>
      <c r="H64" t="s">
        <v>1972</v>
      </c>
      <c r="J64" t="s">
        <v>1973</v>
      </c>
      <c r="K64" t="s">
        <v>1458</v>
      </c>
      <c r="L64">
        <v>3134646</v>
      </c>
      <c r="M64">
        <v>22</v>
      </c>
      <c r="N64">
        <v>3090</v>
      </c>
      <c r="O64" t="s">
        <v>133</v>
      </c>
      <c r="P64">
        <v>0</v>
      </c>
      <c r="Q64">
        <v>0</v>
      </c>
      <c r="R64">
        <v>0</v>
      </c>
      <c r="S64" t="s">
        <v>134</v>
      </c>
      <c r="T64" t="s">
        <v>127</v>
      </c>
      <c r="U64" t="s">
        <v>127</v>
      </c>
      <c r="V64" s="16">
        <v>43551.041666666664</v>
      </c>
      <c r="W64" s="16">
        <v>43551.041666666664</v>
      </c>
      <c r="X64" t="s">
        <v>135</v>
      </c>
      <c r="Y64" t="s">
        <v>1459</v>
      </c>
      <c r="Z64">
        <v>2014</v>
      </c>
      <c r="AA64" t="b">
        <f>NOT(ISERROR(MATCH(H64,assembly_qc!$B$2:$B$490,0)))</f>
        <v>1</v>
      </c>
      <c r="AY64" s="1"/>
      <c r="AZ64" s="1"/>
    </row>
    <row r="65" spans="1:55" x14ac:dyDescent="0.3">
      <c r="A65" t="s">
        <v>1966</v>
      </c>
      <c r="B65" t="s">
        <v>27</v>
      </c>
      <c r="C65" t="s">
        <v>127</v>
      </c>
      <c r="D65" t="s">
        <v>28</v>
      </c>
      <c r="E65" t="s">
        <v>29</v>
      </c>
      <c r="F65" t="s">
        <v>152</v>
      </c>
      <c r="G65" t="s">
        <v>1967</v>
      </c>
      <c r="H65" t="s">
        <v>1968</v>
      </c>
      <c r="J65" t="s">
        <v>1969</v>
      </c>
      <c r="K65" t="s">
        <v>1458</v>
      </c>
      <c r="L65">
        <v>3066509</v>
      </c>
      <c r="M65">
        <v>21</v>
      </c>
      <c r="N65">
        <v>3033</v>
      </c>
      <c r="O65" t="s">
        <v>133</v>
      </c>
      <c r="P65">
        <v>0</v>
      </c>
      <c r="Q65">
        <v>0</v>
      </c>
      <c r="R65">
        <v>0</v>
      </c>
      <c r="S65" t="s">
        <v>134</v>
      </c>
      <c r="T65" t="s">
        <v>127</v>
      </c>
      <c r="U65" t="s">
        <v>127</v>
      </c>
      <c r="V65" s="16">
        <v>43551.041666666664</v>
      </c>
      <c r="W65" s="16">
        <v>43551.041666666664</v>
      </c>
      <c r="X65" t="s">
        <v>135</v>
      </c>
      <c r="Y65" t="s">
        <v>1459</v>
      </c>
      <c r="Z65">
        <v>2014</v>
      </c>
      <c r="AA65" t="b">
        <f>NOT(ISERROR(MATCH(H65,assembly_qc!$B$2:$B$490,0)))</f>
        <v>1</v>
      </c>
      <c r="AY65" s="1"/>
      <c r="AZ65" s="1"/>
    </row>
    <row r="66" spans="1:55" x14ac:dyDescent="0.3">
      <c r="A66" t="s">
        <v>1974</v>
      </c>
      <c r="B66" t="s">
        <v>27</v>
      </c>
      <c r="C66" t="s">
        <v>127</v>
      </c>
      <c r="D66" t="s">
        <v>28</v>
      </c>
      <c r="E66" t="s">
        <v>29</v>
      </c>
      <c r="F66" t="s">
        <v>152</v>
      </c>
      <c r="G66" t="s">
        <v>1975</v>
      </c>
      <c r="H66" t="s">
        <v>1976</v>
      </c>
      <c r="J66" t="s">
        <v>1977</v>
      </c>
      <c r="K66" t="s">
        <v>1458</v>
      </c>
      <c r="L66">
        <v>3084940</v>
      </c>
      <c r="M66">
        <v>22</v>
      </c>
      <c r="N66">
        <v>3047</v>
      </c>
      <c r="O66" t="s">
        <v>133</v>
      </c>
      <c r="P66">
        <v>0</v>
      </c>
      <c r="Q66">
        <v>0</v>
      </c>
      <c r="R66">
        <v>0</v>
      </c>
      <c r="S66" t="s">
        <v>134</v>
      </c>
      <c r="T66" t="s">
        <v>127</v>
      </c>
      <c r="U66" t="s">
        <v>127</v>
      </c>
      <c r="V66" s="16">
        <v>43551.041666666664</v>
      </c>
      <c r="W66" s="16">
        <v>43551.041666666664</v>
      </c>
      <c r="X66" t="s">
        <v>135</v>
      </c>
      <c r="Y66" t="s">
        <v>1459</v>
      </c>
      <c r="Z66">
        <v>2014</v>
      </c>
      <c r="AA66" t="b">
        <f>NOT(ISERROR(MATCH(H66,assembly_qc!$B$2:$B$490,0)))</f>
        <v>1</v>
      </c>
      <c r="AY66" s="1"/>
      <c r="AZ66" s="1"/>
    </row>
    <row r="67" spans="1:55" x14ac:dyDescent="0.3">
      <c r="A67" t="s">
        <v>199</v>
      </c>
      <c r="B67" t="s">
        <v>27</v>
      </c>
      <c r="C67" t="s">
        <v>127</v>
      </c>
      <c r="D67" t="s">
        <v>28</v>
      </c>
      <c r="E67" t="s">
        <v>29</v>
      </c>
      <c r="F67" t="s">
        <v>152</v>
      </c>
      <c r="G67" t="s">
        <v>200</v>
      </c>
      <c r="H67" t="s">
        <v>201</v>
      </c>
      <c r="J67" t="s">
        <v>202</v>
      </c>
      <c r="K67" t="s">
        <v>203</v>
      </c>
      <c r="L67">
        <v>3226544</v>
      </c>
      <c r="M67">
        <v>47</v>
      </c>
      <c r="N67">
        <v>3163</v>
      </c>
      <c r="O67" t="s">
        <v>133</v>
      </c>
      <c r="P67">
        <v>0</v>
      </c>
      <c r="Q67">
        <v>0</v>
      </c>
      <c r="R67">
        <v>0</v>
      </c>
      <c r="S67" t="s">
        <v>134</v>
      </c>
      <c r="T67" t="s">
        <v>127</v>
      </c>
      <c r="U67" t="s">
        <v>127</v>
      </c>
      <c r="V67" s="16">
        <v>44040.083333333336</v>
      </c>
      <c r="W67" s="16">
        <v>44040.083333333336</v>
      </c>
      <c r="X67" t="s">
        <v>204</v>
      </c>
      <c r="Z67">
        <v>2020</v>
      </c>
      <c r="AA67" t="b">
        <f>NOT(ISERROR(MATCH(H67,assembly_qc!$B$2:$B$490,0)))</f>
        <v>1</v>
      </c>
      <c r="AY67" s="1"/>
      <c r="AZ67" s="1"/>
    </row>
    <row r="68" spans="1:55" x14ac:dyDescent="0.3">
      <c r="A68" t="s">
        <v>2366</v>
      </c>
      <c r="B68" t="s">
        <v>27</v>
      </c>
      <c r="C68" t="s">
        <v>127</v>
      </c>
      <c r="D68" t="s">
        <v>28</v>
      </c>
      <c r="E68" t="s">
        <v>29</v>
      </c>
      <c r="F68" t="s">
        <v>152</v>
      </c>
      <c r="G68" t="s">
        <v>2367</v>
      </c>
      <c r="H68" t="s">
        <v>2368</v>
      </c>
      <c r="J68" t="s">
        <v>2369</v>
      </c>
      <c r="K68" t="s">
        <v>1458</v>
      </c>
      <c r="L68">
        <v>3089819</v>
      </c>
      <c r="M68">
        <v>24</v>
      </c>
      <c r="N68">
        <v>3048</v>
      </c>
      <c r="O68" t="s">
        <v>133</v>
      </c>
      <c r="P68">
        <v>0</v>
      </c>
      <c r="Q68">
        <v>0</v>
      </c>
      <c r="R68">
        <v>0</v>
      </c>
      <c r="S68" t="s">
        <v>134</v>
      </c>
      <c r="T68" t="s">
        <v>127</v>
      </c>
      <c r="U68" t="s">
        <v>127</v>
      </c>
      <c r="V68" s="16">
        <v>43550.041666666664</v>
      </c>
      <c r="W68" s="16">
        <v>43550.041666666664</v>
      </c>
      <c r="X68" t="s">
        <v>135</v>
      </c>
      <c r="Y68" t="s">
        <v>1459</v>
      </c>
      <c r="Z68">
        <v>2014</v>
      </c>
      <c r="AA68" t="b">
        <f>NOT(ISERROR(MATCH(H68,assembly_qc!$B$2:$B$490,0)))</f>
        <v>1</v>
      </c>
      <c r="AY68" s="1"/>
      <c r="AZ68" s="1"/>
    </row>
    <row r="69" spans="1:55" x14ac:dyDescent="0.3">
      <c r="A69" t="s">
        <v>2002</v>
      </c>
      <c r="B69" t="s">
        <v>27</v>
      </c>
      <c r="C69" t="s">
        <v>127</v>
      </c>
      <c r="D69" t="s">
        <v>28</v>
      </c>
      <c r="E69" t="s">
        <v>29</v>
      </c>
      <c r="F69" t="s">
        <v>152</v>
      </c>
      <c r="G69" t="s">
        <v>2003</v>
      </c>
      <c r="H69" t="s">
        <v>2004</v>
      </c>
      <c r="J69" t="s">
        <v>2005</v>
      </c>
      <c r="K69" t="s">
        <v>1458</v>
      </c>
      <c r="L69">
        <v>3095566</v>
      </c>
      <c r="M69">
        <v>21</v>
      </c>
      <c r="N69">
        <v>3054</v>
      </c>
      <c r="O69" t="s">
        <v>133</v>
      </c>
      <c r="P69">
        <v>0</v>
      </c>
      <c r="Q69">
        <v>0</v>
      </c>
      <c r="R69">
        <v>0</v>
      </c>
      <c r="S69" t="s">
        <v>134</v>
      </c>
      <c r="T69" t="s">
        <v>127</v>
      </c>
      <c r="U69" t="s">
        <v>127</v>
      </c>
      <c r="V69" s="16">
        <v>43551.041666666664</v>
      </c>
      <c r="W69" s="16">
        <v>43551.041666666664</v>
      </c>
      <c r="X69" t="s">
        <v>135</v>
      </c>
      <c r="Y69" t="s">
        <v>1459</v>
      </c>
      <c r="Z69">
        <v>2014</v>
      </c>
      <c r="AA69" t="b">
        <f>NOT(ISERROR(MATCH(H69,assembly_qc!$B$2:$B$490,0)))</f>
        <v>1</v>
      </c>
      <c r="AY69" s="1"/>
      <c r="AZ69" s="1"/>
      <c r="BC69" s="2"/>
    </row>
    <row r="70" spans="1:55" x14ac:dyDescent="0.3">
      <c r="A70" t="s">
        <v>1464</v>
      </c>
      <c r="B70" t="s">
        <v>27</v>
      </c>
      <c r="C70" t="s">
        <v>127</v>
      </c>
      <c r="D70" t="s">
        <v>28</v>
      </c>
      <c r="E70" t="s">
        <v>29</v>
      </c>
      <c r="F70" t="s">
        <v>152</v>
      </c>
      <c r="G70" t="s">
        <v>1465</v>
      </c>
      <c r="H70" t="s">
        <v>1466</v>
      </c>
      <c r="J70" t="s">
        <v>1467</v>
      </c>
      <c r="K70" t="s">
        <v>1458</v>
      </c>
      <c r="L70">
        <v>3134812</v>
      </c>
      <c r="M70">
        <v>23</v>
      </c>
      <c r="N70">
        <v>3092</v>
      </c>
      <c r="O70" t="s">
        <v>133</v>
      </c>
      <c r="P70">
        <v>0</v>
      </c>
      <c r="Q70">
        <v>0</v>
      </c>
      <c r="R70">
        <v>0</v>
      </c>
      <c r="S70" t="s">
        <v>134</v>
      </c>
      <c r="T70" t="s">
        <v>127</v>
      </c>
      <c r="U70" t="s">
        <v>127</v>
      </c>
      <c r="V70" s="16">
        <v>43551.041666666664</v>
      </c>
      <c r="W70" s="16">
        <v>43551.041666666664</v>
      </c>
      <c r="X70" t="s">
        <v>135</v>
      </c>
      <c r="Y70" t="s">
        <v>1459</v>
      </c>
      <c r="Z70">
        <v>2014</v>
      </c>
      <c r="AA70" t="b">
        <f>NOT(ISERROR(MATCH(H70,assembly_qc!$B$2:$B$490,0)))</f>
        <v>1</v>
      </c>
      <c r="AY70" s="1"/>
      <c r="AZ70" s="1"/>
    </row>
    <row r="71" spans="1:55" x14ac:dyDescent="0.3">
      <c r="A71" t="s">
        <v>2362</v>
      </c>
      <c r="B71" t="s">
        <v>27</v>
      </c>
      <c r="C71" t="s">
        <v>127</v>
      </c>
      <c r="D71" t="s">
        <v>28</v>
      </c>
      <c r="E71" t="s">
        <v>29</v>
      </c>
      <c r="F71" t="s">
        <v>152</v>
      </c>
      <c r="G71" t="s">
        <v>2363</v>
      </c>
      <c r="H71" t="s">
        <v>2364</v>
      </c>
      <c r="J71" t="s">
        <v>2365</v>
      </c>
      <c r="K71" t="s">
        <v>1458</v>
      </c>
      <c r="L71">
        <v>3087210</v>
      </c>
      <c r="M71">
        <v>21</v>
      </c>
      <c r="N71">
        <v>3043</v>
      </c>
      <c r="O71" t="s">
        <v>133</v>
      </c>
      <c r="P71">
        <v>0</v>
      </c>
      <c r="Q71">
        <v>0</v>
      </c>
      <c r="R71">
        <v>0</v>
      </c>
      <c r="S71" t="s">
        <v>134</v>
      </c>
      <c r="T71" t="s">
        <v>127</v>
      </c>
      <c r="U71" t="s">
        <v>127</v>
      </c>
      <c r="V71" s="16">
        <v>43550.041666666664</v>
      </c>
      <c r="W71" s="16">
        <v>43550.041666666664</v>
      </c>
      <c r="X71" t="s">
        <v>135</v>
      </c>
      <c r="Y71" t="s">
        <v>1459</v>
      </c>
      <c r="Z71">
        <v>2014</v>
      </c>
      <c r="AA71" t="b">
        <f>NOT(ISERROR(MATCH(H71,assembly_qc!$B$2:$B$490,0)))</f>
        <v>1</v>
      </c>
      <c r="AY71" s="1"/>
      <c r="AZ71" s="1"/>
    </row>
    <row r="72" spans="1:55" x14ac:dyDescent="0.3">
      <c r="A72" t="s">
        <v>1994</v>
      </c>
      <c r="B72" t="s">
        <v>27</v>
      </c>
      <c r="C72" t="s">
        <v>127</v>
      </c>
      <c r="D72" t="s">
        <v>28</v>
      </c>
      <c r="E72" t="s">
        <v>29</v>
      </c>
      <c r="F72" t="s">
        <v>152</v>
      </c>
      <c r="G72" t="s">
        <v>1995</v>
      </c>
      <c r="H72" t="s">
        <v>1996</v>
      </c>
      <c r="J72" t="s">
        <v>1997</v>
      </c>
      <c r="K72" t="s">
        <v>1458</v>
      </c>
      <c r="L72">
        <v>3080783</v>
      </c>
      <c r="M72">
        <v>22</v>
      </c>
      <c r="N72">
        <v>3043</v>
      </c>
      <c r="O72" t="s">
        <v>133</v>
      </c>
      <c r="P72">
        <v>0</v>
      </c>
      <c r="Q72">
        <v>0</v>
      </c>
      <c r="R72">
        <v>0</v>
      </c>
      <c r="S72" t="s">
        <v>134</v>
      </c>
      <c r="T72" t="s">
        <v>127</v>
      </c>
      <c r="U72" t="s">
        <v>127</v>
      </c>
      <c r="V72" s="16">
        <v>43551.041666666664</v>
      </c>
      <c r="W72" s="16">
        <v>43551.041666666664</v>
      </c>
      <c r="X72" t="s">
        <v>135</v>
      </c>
      <c r="Y72" t="s">
        <v>1459</v>
      </c>
      <c r="Z72">
        <v>2014</v>
      </c>
      <c r="AA72" t="b">
        <f>NOT(ISERROR(MATCH(H72,assembly_qc!$B$2:$B$490,0)))</f>
        <v>1</v>
      </c>
      <c r="AY72" s="1"/>
      <c r="AZ72" s="1"/>
    </row>
    <row r="73" spans="1:55" x14ac:dyDescent="0.3">
      <c r="A73" t="s">
        <v>1998</v>
      </c>
      <c r="B73" t="s">
        <v>27</v>
      </c>
      <c r="C73" t="s">
        <v>127</v>
      </c>
      <c r="D73" t="s">
        <v>28</v>
      </c>
      <c r="E73" t="s">
        <v>29</v>
      </c>
      <c r="F73" t="s">
        <v>152</v>
      </c>
      <c r="G73" t="s">
        <v>1999</v>
      </c>
      <c r="H73" t="s">
        <v>2000</v>
      </c>
      <c r="J73" t="s">
        <v>2001</v>
      </c>
      <c r="K73" t="s">
        <v>1458</v>
      </c>
      <c r="L73">
        <v>3072192</v>
      </c>
      <c r="M73">
        <v>22</v>
      </c>
      <c r="N73">
        <v>3038</v>
      </c>
      <c r="O73" t="s">
        <v>133</v>
      </c>
      <c r="P73">
        <v>0</v>
      </c>
      <c r="Q73">
        <v>0</v>
      </c>
      <c r="R73">
        <v>0</v>
      </c>
      <c r="S73" t="s">
        <v>134</v>
      </c>
      <c r="T73" t="s">
        <v>127</v>
      </c>
      <c r="U73" t="s">
        <v>127</v>
      </c>
      <c r="V73" s="16">
        <v>43551.041666666664</v>
      </c>
      <c r="W73" s="16">
        <v>43551.041666666664</v>
      </c>
      <c r="X73" t="s">
        <v>135</v>
      </c>
      <c r="Y73" t="s">
        <v>1459</v>
      </c>
      <c r="Z73">
        <v>2014</v>
      </c>
      <c r="AA73" t="b">
        <f>NOT(ISERROR(MATCH(H73,assembly_qc!$B$2:$B$490,0)))</f>
        <v>1</v>
      </c>
      <c r="AY73" s="1"/>
      <c r="AZ73" s="1"/>
    </row>
    <row r="74" spans="1:55" x14ac:dyDescent="0.3">
      <c r="A74" t="s">
        <v>1990</v>
      </c>
      <c r="B74" t="s">
        <v>27</v>
      </c>
      <c r="C74" t="s">
        <v>127</v>
      </c>
      <c r="D74" t="s">
        <v>28</v>
      </c>
      <c r="E74" t="s">
        <v>29</v>
      </c>
      <c r="F74" t="s">
        <v>152</v>
      </c>
      <c r="G74" t="s">
        <v>1991</v>
      </c>
      <c r="H74" t="s">
        <v>1992</v>
      </c>
      <c r="J74" t="s">
        <v>1993</v>
      </c>
      <c r="K74" t="s">
        <v>1458</v>
      </c>
      <c r="L74">
        <v>3075577</v>
      </c>
      <c r="M74">
        <v>22</v>
      </c>
      <c r="N74">
        <v>3033</v>
      </c>
      <c r="O74" t="s">
        <v>133</v>
      </c>
      <c r="P74">
        <v>0</v>
      </c>
      <c r="Q74">
        <v>0</v>
      </c>
      <c r="R74">
        <v>0</v>
      </c>
      <c r="S74" t="s">
        <v>134</v>
      </c>
      <c r="T74" t="s">
        <v>127</v>
      </c>
      <c r="U74" t="s">
        <v>127</v>
      </c>
      <c r="V74" s="16">
        <v>43551.041666666664</v>
      </c>
      <c r="W74" s="16">
        <v>43551.041666666664</v>
      </c>
      <c r="X74" t="s">
        <v>135</v>
      </c>
      <c r="Y74" t="s">
        <v>1459</v>
      </c>
      <c r="Z74">
        <v>2014</v>
      </c>
      <c r="AA74" t="b">
        <f>NOT(ISERROR(MATCH(H74,assembly_qc!$B$2:$B$490,0)))</f>
        <v>1</v>
      </c>
      <c r="AY74" s="1"/>
      <c r="AZ74" s="1"/>
    </row>
    <row r="75" spans="1:55" x14ac:dyDescent="0.3">
      <c r="A75" t="s">
        <v>1986</v>
      </c>
      <c r="B75" t="s">
        <v>27</v>
      </c>
      <c r="C75" t="s">
        <v>127</v>
      </c>
      <c r="D75" t="s">
        <v>28</v>
      </c>
      <c r="E75" t="s">
        <v>29</v>
      </c>
      <c r="F75" t="s">
        <v>152</v>
      </c>
      <c r="G75" t="s">
        <v>1987</v>
      </c>
      <c r="H75" t="s">
        <v>1988</v>
      </c>
      <c r="J75" t="s">
        <v>1989</v>
      </c>
      <c r="K75" t="s">
        <v>1458</v>
      </c>
      <c r="L75">
        <v>3072298</v>
      </c>
      <c r="M75">
        <v>23</v>
      </c>
      <c r="N75">
        <v>3032</v>
      </c>
      <c r="O75" t="s">
        <v>133</v>
      </c>
      <c r="P75">
        <v>0</v>
      </c>
      <c r="Q75">
        <v>0</v>
      </c>
      <c r="R75">
        <v>0</v>
      </c>
      <c r="S75" t="s">
        <v>134</v>
      </c>
      <c r="T75" t="s">
        <v>127</v>
      </c>
      <c r="U75" t="s">
        <v>127</v>
      </c>
      <c r="V75" s="16">
        <v>43551.041666666664</v>
      </c>
      <c r="W75" s="16">
        <v>43551.041666666664</v>
      </c>
      <c r="X75" t="s">
        <v>135</v>
      </c>
      <c r="Y75" t="s">
        <v>1459</v>
      </c>
      <c r="Z75">
        <v>2014</v>
      </c>
      <c r="AA75" t="b">
        <f>NOT(ISERROR(MATCH(H75,assembly_qc!$B$2:$B$490,0)))</f>
        <v>1</v>
      </c>
      <c r="AY75" s="1"/>
      <c r="AZ75" s="1"/>
    </row>
    <row r="76" spans="1:55" x14ac:dyDescent="0.3">
      <c r="A76" t="s">
        <v>1978</v>
      </c>
      <c r="B76" t="s">
        <v>27</v>
      </c>
      <c r="C76" t="s">
        <v>127</v>
      </c>
      <c r="D76" t="s">
        <v>28</v>
      </c>
      <c r="E76" t="s">
        <v>29</v>
      </c>
      <c r="F76" t="s">
        <v>152</v>
      </c>
      <c r="G76" t="s">
        <v>1979</v>
      </c>
      <c r="H76" t="s">
        <v>1980</v>
      </c>
      <c r="J76" t="s">
        <v>1981</v>
      </c>
      <c r="K76" t="s">
        <v>1458</v>
      </c>
      <c r="L76">
        <v>3074537</v>
      </c>
      <c r="M76">
        <v>23</v>
      </c>
      <c r="N76">
        <v>3036</v>
      </c>
      <c r="O76" t="s">
        <v>133</v>
      </c>
      <c r="P76">
        <v>0</v>
      </c>
      <c r="Q76">
        <v>0</v>
      </c>
      <c r="R76">
        <v>0</v>
      </c>
      <c r="S76" t="s">
        <v>134</v>
      </c>
      <c r="T76" t="s">
        <v>127</v>
      </c>
      <c r="U76" t="s">
        <v>127</v>
      </c>
      <c r="V76" s="16">
        <v>43551.041666666664</v>
      </c>
      <c r="W76" s="16">
        <v>43551.041666666664</v>
      </c>
      <c r="X76" t="s">
        <v>135</v>
      </c>
      <c r="Y76" t="s">
        <v>1459</v>
      </c>
      <c r="Z76">
        <v>2014</v>
      </c>
      <c r="AA76" t="b">
        <f>NOT(ISERROR(MATCH(H76,assembly_qc!$B$2:$B$490,0)))</f>
        <v>1</v>
      </c>
      <c r="AY76" s="1"/>
      <c r="AZ76" s="1"/>
    </row>
    <row r="77" spans="1:55" x14ac:dyDescent="0.3">
      <c r="A77" t="s">
        <v>1468</v>
      </c>
      <c r="B77" t="s">
        <v>27</v>
      </c>
      <c r="C77" t="s">
        <v>127</v>
      </c>
      <c r="D77" t="s">
        <v>28</v>
      </c>
      <c r="E77" t="s">
        <v>29</v>
      </c>
      <c r="F77" t="s">
        <v>152</v>
      </c>
      <c r="G77" t="s">
        <v>1469</v>
      </c>
      <c r="H77" t="s">
        <v>1470</v>
      </c>
      <c r="J77" t="s">
        <v>1471</v>
      </c>
      <c r="K77" t="s">
        <v>1458</v>
      </c>
      <c r="L77">
        <v>3134504</v>
      </c>
      <c r="M77">
        <v>19</v>
      </c>
      <c r="N77">
        <v>3088</v>
      </c>
      <c r="O77" t="s">
        <v>133</v>
      </c>
      <c r="P77">
        <v>0</v>
      </c>
      <c r="Q77">
        <v>0</v>
      </c>
      <c r="R77">
        <v>0</v>
      </c>
      <c r="S77" t="s">
        <v>134</v>
      </c>
      <c r="T77" t="s">
        <v>127</v>
      </c>
      <c r="U77" t="s">
        <v>127</v>
      </c>
      <c r="V77" s="16">
        <v>43551.041666666664</v>
      </c>
      <c r="W77" s="16">
        <v>43551.041666666664</v>
      </c>
      <c r="X77" t="s">
        <v>135</v>
      </c>
      <c r="Y77" t="s">
        <v>1459</v>
      </c>
      <c r="Z77">
        <v>2014</v>
      </c>
      <c r="AA77" t="b">
        <f>NOT(ISERROR(MATCH(H77,assembly_qc!$B$2:$B$490,0)))</f>
        <v>1</v>
      </c>
      <c r="AY77" s="1"/>
      <c r="AZ77" s="1"/>
    </row>
    <row r="78" spans="1:55" x14ac:dyDescent="0.3">
      <c r="A78" t="s">
        <v>210</v>
      </c>
      <c r="B78" t="s">
        <v>27</v>
      </c>
      <c r="C78" t="s">
        <v>127</v>
      </c>
      <c r="D78" t="s">
        <v>28</v>
      </c>
      <c r="E78" t="s">
        <v>29</v>
      </c>
      <c r="F78" t="s">
        <v>142</v>
      </c>
      <c r="G78" t="s">
        <v>211</v>
      </c>
      <c r="H78" t="s">
        <v>212</v>
      </c>
      <c r="J78" t="s">
        <v>213</v>
      </c>
      <c r="K78" t="s">
        <v>209</v>
      </c>
      <c r="L78">
        <v>2965159</v>
      </c>
      <c r="M78">
        <v>14</v>
      </c>
      <c r="N78">
        <v>2883</v>
      </c>
      <c r="O78" t="s">
        <v>133</v>
      </c>
      <c r="P78">
        <v>0</v>
      </c>
      <c r="Q78">
        <v>0</v>
      </c>
      <c r="R78">
        <v>0</v>
      </c>
      <c r="S78" t="s">
        <v>134</v>
      </c>
      <c r="T78" t="s">
        <v>127</v>
      </c>
      <c r="U78" t="s">
        <v>127</v>
      </c>
      <c r="V78" s="16">
        <v>44039.083333333336</v>
      </c>
      <c r="W78" s="16">
        <v>44039.083333333336</v>
      </c>
      <c r="X78" t="s">
        <v>135</v>
      </c>
      <c r="Y78" t="s">
        <v>146</v>
      </c>
      <c r="Z78">
        <v>2020</v>
      </c>
      <c r="AA78" t="b">
        <f>NOT(ISERROR(MATCH(H78,assembly_qc!$B$2:$B$490,0)))</f>
        <v>1</v>
      </c>
      <c r="AY78" s="1"/>
      <c r="AZ78" s="1"/>
    </row>
    <row r="79" spans="1:55" x14ac:dyDescent="0.3">
      <c r="A79" t="s">
        <v>205</v>
      </c>
      <c r="B79" t="s">
        <v>27</v>
      </c>
      <c r="C79" t="s">
        <v>127</v>
      </c>
      <c r="D79" t="s">
        <v>28</v>
      </c>
      <c r="E79" t="s">
        <v>29</v>
      </c>
      <c r="F79" t="s">
        <v>142</v>
      </c>
      <c r="G79" t="s">
        <v>206</v>
      </c>
      <c r="H79" t="s">
        <v>207</v>
      </c>
      <c r="J79" t="s">
        <v>208</v>
      </c>
      <c r="K79" t="s">
        <v>209</v>
      </c>
      <c r="L79">
        <v>3019717</v>
      </c>
      <c r="M79">
        <v>15</v>
      </c>
      <c r="N79">
        <v>2927</v>
      </c>
      <c r="O79" t="s">
        <v>133</v>
      </c>
      <c r="P79">
        <v>0</v>
      </c>
      <c r="Q79">
        <v>0</v>
      </c>
      <c r="R79">
        <v>0</v>
      </c>
      <c r="S79" t="s">
        <v>134</v>
      </c>
      <c r="T79" t="s">
        <v>127</v>
      </c>
      <c r="U79" t="s">
        <v>127</v>
      </c>
      <c r="V79" s="16">
        <v>44039.083333333336</v>
      </c>
      <c r="W79" s="16">
        <v>44039.083333333336</v>
      </c>
      <c r="X79" t="s">
        <v>135</v>
      </c>
      <c r="Y79" t="s">
        <v>146</v>
      </c>
      <c r="Z79">
        <v>2020</v>
      </c>
      <c r="AA79" t="b">
        <f>NOT(ISERROR(MATCH(H79,assembly_qc!$B$2:$B$490,0)))</f>
        <v>1</v>
      </c>
      <c r="AY79" s="1"/>
      <c r="AZ79" s="1"/>
    </row>
    <row r="80" spans="1:55" x14ac:dyDescent="0.3">
      <c r="A80" t="s">
        <v>1477</v>
      </c>
      <c r="B80" t="s">
        <v>27</v>
      </c>
      <c r="C80" t="s">
        <v>127</v>
      </c>
      <c r="D80" t="s">
        <v>28</v>
      </c>
      <c r="E80" t="s">
        <v>29</v>
      </c>
      <c r="F80" t="s">
        <v>152</v>
      </c>
      <c r="G80" t="s">
        <v>1478</v>
      </c>
      <c r="H80" t="s">
        <v>1479</v>
      </c>
      <c r="J80" t="s">
        <v>1480</v>
      </c>
      <c r="K80" t="s">
        <v>1481</v>
      </c>
      <c r="L80">
        <v>3094466</v>
      </c>
      <c r="M80">
        <v>22</v>
      </c>
      <c r="N80">
        <v>3056</v>
      </c>
      <c r="O80" t="s">
        <v>133</v>
      </c>
      <c r="P80">
        <v>0</v>
      </c>
      <c r="Q80">
        <v>0</v>
      </c>
      <c r="R80">
        <v>0</v>
      </c>
      <c r="S80" t="s">
        <v>134</v>
      </c>
      <c r="T80" t="s">
        <v>127</v>
      </c>
      <c r="U80" t="s">
        <v>127</v>
      </c>
      <c r="V80" s="16">
        <v>43551.041666666664</v>
      </c>
      <c r="W80" s="16">
        <v>43551.041666666664</v>
      </c>
      <c r="X80" t="s">
        <v>135</v>
      </c>
      <c r="Y80" t="s">
        <v>1317</v>
      </c>
      <c r="Z80">
        <v>2014</v>
      </c>
      <c r="AA80" t="b">
        <f>NOT(ISERROR(MATCH(H80,assembly_qc!$B$2:$B$490,0)))</f>
        <v>1</v>
      </c>
      <c r="AY80" s="1"/>
      <c r="AZ80" s="1"/>
    </row>
    <row r="81" spans="1:52" x14ac:dyDescent="0.3">
      <c r="A81" t="s">
        <v>2056</v>
      </c>
      <c r="B81" t="s">
        <v>27</v>
      </c>
      <c r="C81" t="s">
        <v>127</v>
      </c>
      <c r="D81" t="s">
        <v>28</v>
      </c>
      <c r="E81" t="s">
        <v>29</v>
      </c>
      <c r="F81" t="s">
        <v>152</v>
      </c>
      <c r="G81" t="s">
        <v>2057</v>
      </c>
      <c r="H81" t="s">
        <v>2058</v>
      </c>
      <c r="J81" t="s">
        <v>2059</v>
      </c>
      <c r="K81" t="s">
        <v>2060</v>
      </c>
      <c r="L81">
        <v>3052819</v>
      </c>
      <c r="M81">
        <v>18</v>
      </c>
      <c r="N81">
        <v>3017</v>
      </c>
      <c r="O81" t="s">
        <v>133</v>
      </c>
      <c r="P81">
        <v>0</v>
      </c>
      <c r="Q81">
        <v>0</v>
      </c>
      <c r="R81">
        <v>0</v>
      </c>
      <c r="S81" t="s">
        <v>134</v>
      </c>
      <c r="T81" t="s">
        <v>127</v>
      </c>
      <c r="U81" t="s">
        <v>127</v>
      </c>
      <c r="V81" s="16">
        <v>43551.041666666664</v>
      </c>
      <c r="W81" s="16">
        <v>43551.041666666664</v>
      </c>
      <c r="X81" t="s">
        <v>135</v>
      </c>
      <c r="Y81" t="s">
        <v>1317</v>
      </c>
      <c r="Z81">
        <v>2014</v>
      </c>
      <c r="AA81" t="b">
        <f>NOT(ISERROR(MATCH(H81,assembly_qc!$B$2:$B$490,0)))</f>
        <v>1</v>
      </c>
      <c r="AY81" s="1"/>
      <c r="AZ81" s="1"/>
    </row>
    <row r="82" spans="1:52" x14ac:dyDescent="0.3">
      <c r="A82" t="s">
        <v>2061</v>
      </c>
      <c r="B82" t="s">
        <v>27</v>
      </c>
      <c r="C82" t="s">
        <v>127</v>
      </c>
      <c r="D82" t="s">
        <v>28</v>
      </c>
      <c r="E82" t="s">
        <v>29</v>
      </c>
      <c r="F82" t="s">
        <v>152</v>
      </c>
      <c r="G82" t="s">
        <v>2062</v>
      </c>
      <c r="H82" t="s">
        <v>2063</v>
      </c>
      <c r="J82" t="s">
        <v>2064</v>
      </c>
      <c r="K82" t="s">
        <v>2065</v>
      </c>
      <c r="L82">
        <v>3084903</v>
      </c>
      <c r="M82">
        <v>58</v>
      </c>
      <c r="N82">
        <v>3050</v>
      </c>
      <c r="O82" t="s">
        <v>133</v>
      </c>
      <c r="P82">
        <v>0</v>
      </c>
      <c r="Q82">
        <v>0</v>
      </c>
      <c r="R82">
        <v>0</v>
      </c>
      <c r="S82" t="s">
        <v>134</v>
      </c>
      <c r="T82" t="s">
        <v>127</v>
      </c>
      <c r="U82" t="s">
        <v>127</v>
      </c>
      <c r="V82" s="16">
        <v>43551.041666666664</v>
      </c>
      <c r="W82" s="16">
        <v>43551.041666666664</v>
      </c>
      <c r="X82" t="s">
        <v>135</v>
      </c>
      <c r="Y82" t="s">
        <v>146</v>
      </c>
      <c r="Z82">
        <v>2012</v>
      </c>
      <c r="AA82" t="b">
        <f>NOT(ISERROR(MATCH(H82,assembly_qc!$B$2:$B$490,0)))</f>
        <v>1</v>
      </c>
      <c r="AY82" s="1"/>
      <c r="AZ82" s="1"/>
    </row>
    <row r="83" spans="1:52" x14ac:dyDescent="0.3">
      <c r="A83" t="s">
        <v>226</v>
      </c>
      <c r="B83" t="s">
        <v>27</v>
      </c>
      <c r="C83" t="s">
        <v>127</v>
      </c>
      <c r="D83" t="s">
        <v>28</v>
      </c>
      <c r="E83" t="s">
        <v>29</v>
      </c>
      <c r="F83" t="s">
        <v>142</v>
      </c>
      <c r="G83" t="s">
        <v>227</v>
      </c>
      <c r="H83" t="s">
        <v>228</v>
      </c>
      <c r="J83" t="s">
        <v>229</v>
      </c>
      <c r="K83" t="s">
        <v>209</v>
      </c>
      <c r="L83">
        <v>2976516</v>
      </c>
      <c r="M83">
        <v>13</v>
      </c>
      <c r="N83">
        <v>2877</v>
      </c>
      <c r="O83" t="s">
        <v>133</v>
      </c>
      <c r="P83">
        <v>0</v>
      </c>
      <c r="Q83">
        <v>0</v>
      </c>
      <c r="R83">
        <v>0</v>
      </c>
      <c r="S83" t="s">
        <v>134</v>
      </c>
      <c r="T83" t="s">
        <v>127</v>
      </c>
      <c r="U83" t="s">
        <v>127</v>
      </c>
      <c r="V83" s="16">
        <v>44036.083333333336</v>
      </c>
      <c r="W83" s="16">
        <v>44036.083333333336</v>
      </c>
      <c r="X83" t="s">
        <v>135</v>
      </c>
      <c r="Y83" t="s">
        <v>146</v>
      </c>
      <c r="Z83">
        <v>2020</v>
      </c>
      <c r="AA83" t="b">
        <f>NOT(ISERROR(MATCH(H83,assembly_qc!$B$2:$B$490,0)))</f>
        <v>1</v>
      </c>
      <c r="AY83" s="1"/>
      <c r="AZ83" s="1"/>
    </row>
    <row r="84" spans="1:52" x14ac:dyDescent="0.3">
      <c r="A84" t="s">
        <v>234</v>
      </c>
      <c r="B84" t="s">
        <v>27</v>
      </c>
      <c r="C84" t="s">
        <v>127</v>
      </c>
      <c r="D84" t="s">
        <v>28</v>
      </c>
      <c r="E84" t="s">
        <v>29</v>
      </c>
      <c r="F84" t="s">
        <v>142</v>
      </c>
      <c r="G84" t="s">
        <v>235</v>
      </c>
      <c r="H84" t="s">
        <v>236</v>
      </c>
      <c r="J84" t="s">
        <v>237</v>
      </c>
      <c r="K84" t="s">
        <v>209</v>
      </c>
      <c r="L84">
        <v>3007568</v>
      </c>
      <c r="M84">
        <v>13</v>
      </c>
      <c r="N84">
        <v>2926</v>
      </c>
      <c r="O84" t="s">
        <v>133</v>
      </c>
      <c r="P84">
        <v>0</v>
      </c>
      <c r="Q84">
        <v>0</v>
      </c>
      <c r="R84">
        <v>0</v>
      </c>
      <c r="S84" t="s">
        <v>134</v>
      </c>
      <c r="T84" t="s">
        <v>127</v>
      </c>
      <c r="U84" t="s">
        <v>127</v>
      </c>
      <c r="V84" s="16">
        <v>44036.083333333336</v>
      </c>
      <c r="W84" s="16">
        <v>44036.083333333336</v>
      </c>
      <c r="X84" t="s">
        <v>135</v>
      </c>
      <c r="Y84" t="s">
        <v>146</v>
      </c>
      <c r="Z84">
        <v>2020</v>
      </c>
      <c r="AA84" t="b">
        <f>NOT(ISERROR(MATCH(H84,assembly_qc!$B$2:$B$490,0)))</f>
        <v>1</v>
      </c>
      <c r="AY84" s="1"/>
      <c r="AZ84" s="1"/>
    </row>
    <row r="85" spans="1:52" x14ac:dyDescent="0.3">
      <c r="A85" t="s">
        <v>230</v>
      </c>
      <c r="B85" t="s">
        <v>27</v>
      </c>
      <c r="C85" t="s">
        <v>127</v>
      </c>
      <c r="D85" t="s">
        <v>28</v>
      </c>
      <c r="E85" t="s">
        <v>29</v>
      </c>
      <c r="F85" t="s">
        <v>142</v>
      </c>
      <c r="G85" t="s">
        <v>231</v>
      </c>
      <c r="H85" t="s">
        <v>232</v>
      </c>
      <c r="J85" t="s">
        <v>233</v>
      </c>
      <c r="K85" t="s">
        <v>209</v>
      </c>
      <c r="L85">
        <v>2917826</v>
      </c>
      <c r="M85">
        <v>15</v>
      </c>
      <c r="N85">
        <v>2836</v>
      </c>
      <c r="O85" t="s">
        <v>133</v>
      </c>
      <c r="P85">
        <v>0</v>
      </c>
      <c r="Q85">
        <v>0</v>
      </c>
      <c r="R85">
        <v>0</v>
      </c>
      <c r="S85" t="s">
        <v>134</v>
      </c>
      <c r="T85" t="s">
        <v>127</v>
      </c>
      <c r="U85" t="s">
        <v>127</v>
      </c>
      <c r="V85" s="16">
        <v>44036.083333333336</v>
      </c>
      <c r="W85" s="16">
        <v>44036.083333333336</v>
      </c>
      <c r="X85" t="s">
        <v>135</v>
      </c>
      <c r="Y85" t="s">
        <v>146</v>
      </c>
      <c r="Z85">
        <v>2020</v>
      </c>
      <c r="AA85" t="b">
        <f>NOT(ISERROR(MATCH(H85,assembly_qc!$B$2:$B$490,0)))</f>
        <v>1</v>
      </c>
      <c r="AY85" s="1"/>
      <c r="AZ85" s="1"/>
    </row>
    <row r="86" spans="1:52" x14ac:dyDescent="0.3">
      <c r="A86" t="s">
        <v>222</v>
      </c>
      <c r="B86" t="s">
        <v>27</v>
      </c>
      <c r="C86" t="s">
        <v>127</v>
      </c>
      <c r="D86" t="s">
        <v>28</v>
      </c>
      <c r="E86" t="s">
        <v>29</v>
      </c>
      <c r="F86" t="s">
        <v>142</v>
      </c>
      <c r="G86" t="s">
        <v>223</v>
      </c>
      <c r="H86" t="s">
        <v>224</v>
      </c>
      <c r="J86" t="s">
        <v>225</v>
      </c>
      <c r="K86" t="s">
        <v>209</v>
      </c>
      <c r="L86">
        <v>2960967</v>
      </c>
      <c r="M86">
        <v>14</v>
      </c>
      <c r="N86">
        <v>2860</v>
      </c>
      <c r="O86" t="s">
        <v>133</v>
      </c>
      <c r="P86">
        <v>0</v>
      </c>
      <c r="Q86">
        <v>0</v>
      </c>
      <c r="R86">
        <v>0</v>
      </c>
      <c r="S86" t="s">
        <v>134</v>
      </c>
      <c r="T86" t="s">
        <v>127</v>
      </c>
      <c r="U86" t="s">
        <v>127</v>
      </c>
      <c r="V86" s="16">
        <v>44036.083333333336</v>
      </c>
      <c r="W86" s="16">
        <v>44036.083333333336</v>
      </c>
      <c r="X86" t="s">
        <v>135</v>
      </c>
      <c r="Y86" t="s">
        <v>146</v>
      </c>
      <c r="Z86">
        <v>2020</v>
      </c>
      <c r="AA86" t="b">
        <f>NOT(ISERROR(MATCH(H86,assembly_qc!$B$2:$B$490,0)))</f>
        <v>1</v>
      </c>
      <c r="AY86" s="1"/>
      <c r="AZ86" s="1"/>
    </row>
    <row r="87" spans="1:52" x14ac:dyDescent="0.3">
      <c r="A87" t="s">
        <v>218</v>
      </c>
      <c r="B87" t="s">
        <v>27</v>
      </c>
      <c r="C87" t="s">
        <v>127</v>
      </c>
      <c r="D87" t="s">
        <v>28</v>
      </c>
      <c r="E87" t="s">
        <v>29</v>
      </c>
      <c r="F87" t="s">
        <v>142</v>
      </c>
      <c r="G87" t="s">
        <v>219</v>
      </c>
      <c r="H87" t="s">
        <v>220</v>
      </c>
      <c r="J87" t="s">
        <v>221</v>
      </c>
      <c r="K87" t="s">
        <v>209</v>
      </c>
      <c r="L87">
        <v>3063859</v>
      </c>
      <c r="M87">
        <v>20</v>
      </c>
      <c r="N87">
        <v>2980</v>
      </c>
      <c r="O87" t="s">
        <v>133</v>
      </c>
      <c r="P87">
        <v>0</v>
      </c>
      <c r="Q87">
        <v>0</v>
      </c>
      <c r="R87">
        <v>0</v>
      </c>
      <c r="S87" t="s">
        <v>134</v>
      </c>
      <c r="T87" t="s">
        <v>127</v>
      </c>
      <c r="U87" t="s">
        <v>127</v>
      </c>
      <c r="V87" s="16">
        <v>44036.083333333336</v>
      </c>
      <c r="W87" s="16">
        <v>44036.083333333336</v>
      </c>
      <c r="X87" t="s">
        <v>135</v>
      </c>
      <c r="Y87" t="s">
        <v>146</v>
      </c>
      <c r="Z87">
        <v>2020</v>
      </c>
      <c r="AA87" t="b">
        <f>NOT(ISERROR(MATCH(H87,assembly_qc!$B$2:$B$490,0)))</f>
        <v>1</v>
      </c>
      <c r="AY87" s="1"/>
      <c r="AZ87" s="1"/>
    </row>
    <row r="88" spans="1:52" x14ac:dyDescent="0.3">
      <c r="A88" t="s">
        <v>214</v>
      </c>
      <c r="B88" t="s">
        <v>27</v>
      </c>
      <c r="C88" t="s">
        <v>127</v>
      </c>
      <c r="D88" t="s">
        <v>28</v>
      </c>
      <c r="E88" t="s">
        <v>29</v>
      </c>
      <c r="F88" t="s">
        <v>142</v>
      </c>
      <c r="G88" t="s">
        <v>215</v>
      </c>
      <c r="H88" t="s">
        <v>216</v>
      </c>
      <c r="J88" t="s">
        <v>217</v>
      </c>
      <c r="K88" t="s">
        <v>209</v>
      </c>
      <c r="L88">
        <v>2977158</v>
      </c>
      <c r="M88">
        <v>15</v>
      </c>
      <c r="N88">
        <v>2880</v>
      </c>
      <c r="O88" t="s">
        <v>133</v>
      </c>
      <c r="P88">
        <v>0</v>
      </c>
      <c r="Q88">
        <v>0</v>
      </c>
      <c r="R88">
        <v>0</v>
      </c>
      <c r="S88" t="s">
        <v>134</v>
      </c>
      <c r="T88" t="s">
        <v>127</v>
      </c>
      <c r="U88" t="s">
        <v>127</v>
      </c>
      <c r="V88" s="16">
        <v>44036.083333333336</v>
      </c>
      <c r="W88" s="16">
        <v>44036.083333333336</v>
      </c>
      <c r="X88" t="s">
        <v>135</v>
      </c>
      <c r="Y88" t="s">
        <v>146</v>
      </c>
      <c r="Z88">
        <v>2020</v>
      </c>
      <c r="AA88" t="b">
        <f>NOT(ISERROR(MATCH(H88,assembly_qc!$B$2:$B$490,0)))</f>
        <v>1</v>
      </c>
      <c r="AY88" s="1"/>
      <c r="AZ88" s="1"/>
    </row>
    <row r="89" spans="1:52" x14ac:dyDescent="0.3">
      <c r="A89" t="s">
        <v>238</v>
      </c>
      <c r="B89" t="s">
        <v>27</v>
      </c>
      <c r="C89" t="s">
        <v>127</v>
      </c>
      <c r="D89" t="s">
        <v>28</v>
      </c>
      <c r="E89" t="s">
        <v>29</v>
      </c>
      <c r="F89" t="s">
        <v>142</v>
      </c>
      <c r="G89" t="s">
        <v>239</v>
      </c>
      <c r="H89" t="s">
        <v>240</v>
      </c>
      <c r="J89" t="s">
        <v>241</v>
      </c>
      <c r="K89" t="s">
        <v>209</v>
      </c>
      <c r="L89">
        <v>3002114</v>
      </c>
      <c r="M89">
        <v>19</v>
      </c>
      <c r="N89">
        <v>2916</v>
      </c>
      <c r="O89" t="s">
        <v>133</v>
      </c>
      <c r="P89">
        <v>0</v>
      </c>
      <c r="Q89">
        <v>0</v>
      </c>
      <c r="R89">
        <v>0</v>
      </c>
      <c r="S89" t="s">
        <v>134</v>
      </c>
      <c r="T89" t="s">
        <v>127</v>
      </c>
      <c r="U89" t="s">
        <v>127</v>
      </c>
      <c r="V89" s="16">
        <v>44035.083333333336</v>
      </c>
      <c r="W89" s="16">
        <v>44035.083333333336</v>
      </c>
      <c r="X89" t="s">
        <v>135</v>
      </c>
      <c r="Y89" t="s">
        <v>146</v>
      </c>
      <c r="Z89">
        <v>2020</v>
      </c>
      <c r="AA89" t="b">
        <f>NOT(ISERROR(MATCH(H89,assembly_qc!$B$2:$B$490,0)))</f>
        <v>1</v>
      </c>
      <c r="AY89" s="1"/>
      <c r="AZ89" s="1"/>
    </row>
    <row r="90" spans="1:52" x14ac:dyDescent="0.3">
      <c r="A90" t="s">
        <v>2078</v>
      </c>
      <c r="B90" t="s">
        <v>27</v>
      </c>
      <c r="C90" t="s">
        <v>127</v>
      </c>
      <c r="D90" t="s">
        <v>28</v>
      </c>
      <c r="E90" t="s">
        <v>29</v>
      </c>
      <c r="F90" t="s">
        <v>152</v>
      </c>
      <c r="G90" t="s">
        <v>2079</v>
      </c>
      <c r="H90" t="s">
        <v>2080</v>
      </c>
      <c r="J90" t="s">
        <v>2081</v>
      </c>
      <c r="K90" t="s">
        <v>2082</v>
      </c>
      <c r="L90">
        <v>3086593</v>
      </c>
      <c r="M90">
        <v>25</v>
      </c>
      <c r="N90">
        <v>3062</v>
      </c>
      <c r="O90" t="s">
        <v>133</v>
      </c>
      <c r="P90">
        <v>0</v>
      </c>
      <c r="Q90">
        <v>0</v>
      </c>
      <c r="R90">
        <v>0</v>
      </c>
      <c r="S90" t="s">
        <v>134</v>
      </c>
      <c r="T90" t="s">
        <v>127</v>
      </c>
      <c r="U90" t="s">
        <v>127</v>
      </c>
      <c r="V90" s="16">
        <v>43551.041666666664</v>
      </c>
      <c r="W90" s="16">
        <v>43551.041666666664</v>
      </c>
      <c r="X90" t="s">
        <v>135</v>
      </c>
      <c r="Y90" t="s">
        <v>1024</v>
      </c>
      <c r="Z90">
        <v>2014</v>
      </c>
      <c r="AA90" t="b">
        <f>NOT(ISERROR(MATCH(H90,assembly_qc!$B$2:$B$490,0)))</f>
        <v>1</v>
      </c>
      <c r="AY90" s="1"/>
      <c r="AZ90" s="1"/>
    </row>
    <row r="91" spans="1:52" x14ac:dyDescent="0.3">
      <c r="A91" t="s">
        <v>2428</v>
      </c>
      <c r="B91" t="s">
        <v>27</v>
      </c>
      <c r="C91" t="s">
        <v>127</v>
      </c>
      <c r="D91" t="s">
        <v>28</v>
      </c>
      <c r="E91" t="s">
        <v>29</v>
      </c>
      <c r="F91" t="s">
        <v>152</v>
      </c>
      <c r="G91" t="s">
        <v>2429</v>
      </c>
      <c r="H91" t="s">
        <v>2430</v>
      </c>
      <c r="J91" t="s">
        <v>2431</v>
      </c>
      <c r="K91" t="s">
        <v>132</v>
      </c>
      <c r="L91">
        <v>3080173</v>
      </c>
      <c r="M91">
        <v>21</v>
      </c>
      <c r="N91">
        <v>3061</v>
      </c>
      <c r="O91" t="s">
        <v>133</v>
      </c>
      <c r="P91">
        <v>0</v>
      </c>
      <c r="Q91">
        <v>0</v>
      </c>
      <c r="R91">
        <v>0</v>
      </c>
      <c r="S91" t="s">
        <v>134</v>
      </c>
      <c r="T91" t="s">
        <v>127</v>
      </c>
      <c r="U91" t="s">
        <v>127</v>
      </c>
      <c r="V91" s="16">
        <v>43550.041666666664</v>
      </c>
      <c r="W91" s="16">
        <v>43550.041666666664</v>
      </c>
      <c r="X91" t="s">
        <v>135</v>
      </c>
      <c r="Y91" t="s">
        <v>1024</v>
      </c>
      <c r="Z91">
        <v>2009</v>
      </c>
      <c r="AA91" t="b">
        <f>NOT(ISERROR(MATCH(H91,assembly_qc!$B$2:$B$490,0)))</f>
        <v>1</v>
      </c>
      <c r="AY91" s="1"/>
      <c r="AZ91" s="1"/>
    </row>
    <row r="92" spans="1:52" x14ac:dyDescent="0.3">
      <c r="A92" t="s">
        <v>2083</v>
      </c>
      <c r="B92" t="s">
        <v>27</v>
      </c>
      <c r="C92" t="s">
        <v>127</v>
      </c>
      <c r="D92" t="s">
        <v>28</v>
      </c>
      <c r="E92" t="s">
        <v>29</v>
      </c>
      <c r="F92" t="s">
        <v>152</v>
      </c>
      <c r="G92" t="s">
        <v>2084</v>
      </c>
      <c r="H92" t="s">
        <v>2085</v>
      </c>
      <c r="J92" t="s">
        <v>2086</v>
      </c>
      <c r="K92" t="s">
        <v>2082</v>
      </c>
      <c r="L92">
        <v>3098940</v>
      </c>
      <c r="M92">
        <v>27</v>
      </c>
      <c r="N92">
        <v>3079</v>
      </c>
      <c r="O92" t="s">
        <v>133</v>
      </c>
      <c r="P92">
        <v>0</v>
      </c>
      <c r="Q92">
        <v>0</v>
      </c>
      <c r="R92">
        <v>0</v>
      </c>
      <c r="S92" t="s">
        <v>134</v>
      </c>
      <c r="T92" t="s">
        <v>127</v>
      </c>
      <c r="U92" t="s">
        <v>127</v>
      </c>
      <c r="V92" s="16">
        <v>43551.041666666664</v>
      </c>
      <c r="W92" s="16">
        <v>43551.041666666664</v>
      </c>
      <c r="X92" t="s">
        <v>135</v>
      </c>
      <c r="Y92" t="s">
        <v>1024</v>
      </c>
      <c r="Z92">
        <v>2014</v>
      </c>
      <c r="AA92" t="b">
        <f>NOT(ISERROR(MATCH(H92,assembly_qc!$B$2:$B$490,0)))</f>
        <v>1</v>
      </c>
      <c r="AY92" s="1"/>
      <c r="AZ92" s="1"/>
    </row>
    <row r="93" spans="1:52" x14ac:dyDescent="0.3">
      <c r="A93" t="s">
        <v>191</v>
      </c>
      <c r="B93" t="s">
        <v>27</v>
      </c>
      <c r="C93" t="s">
        <v>127</v>
      </c>
      <c r="D93" t="s">
        <v>28</v>
      </c>
      <c r="E93" t="s">
        <v>29</v>
      </c>
      <c r="F93" t="s">
        <v>152</v>
      </c>
      <c r="G93" t="s">
        <v>192</v>
      </c>
      <c r="H93" t="s">
        <v>193</v>
      </c>
      <c r="J93" t="s">
        <v>194</v>
      </c>
      <c r="K93" t="s">
        <v>189</v>
      </c>
      <c r="L93">
        <v>3470730</v>
      </c>
      <c r="M93">
        <v>17</v>
      </c>
      <c r="N93">
        <v>3432</v>
      </c>
      <c r="O93" t="s">
        <v>133</v>
      </c>
      <c r="P93">
        <v>0</v>
      </c>
      <c r="Q93">
        <v>0</v>
      </c>
      <c r="R93">
        <v>0</v>
      </c>
      <c r="S93" t="s">
        <v>134</v>
      </c>
      <c r="T93" t="s">
        <v>127</v>
      </c>
      <c r="U93" t="s">
        <v>127</v>
      </c>
      <c r="V93" s="16">
        <v>44053.083333333336</v>
      </c>
      <c r="W93" s="16">
        <v>44053.083333333336</v>
      </c>
      <c r="X93" t="s">
        <v>135</v>
      </c>
      <c r="Y93" t="s">
        <v>190</v>
      </c>
      <c r="Z93">
        <v>2020</v>
      </c>
      <c r="AA93" t="b">
        <f>NOT(ISERROR(MATCH(H93,assembly_qc!$B$2:$B$490,0)))</f>
        <v>1</v>
      </c>
      <c r="AY93" s="1"/>
      <c r="AZ93" s="1"/>
    </row>
    <row r="94" spans="1:52" x14ac:dyDescent="0.3">
      <c r="A94" t="s">
        <v>185</v>
      </c>
      <c r="B94" t="s">
        <v>27</v>
      </c>
      <c r="C94" t="s">
        <v>127</v>
      </c>
      <c r="D94" t="s">
        <v>28</v>
      </c>
      <c r="E94" t="s">
        <v>29</v>
      </c>
      <c r="F94" t="s">
        <v>152</v>
      </c>
      <c r="G94" t="s">
        <v>186</v>
      </c>
      <c r="H94" t="s">
        <v>187</v>
      </c>
      <c r="J94" t="s">
        <v>188</v>
      </c>
      <c r="K94" t="s">
        <v>189</v>
      </c>
      <c r="L94">
        <v>3432105</v>
      </c>
      <c r="M94">
        <v>18</v>
      </c>
      <c r="N94">
        <v>3389</v>
      </c>
      <c r="O94" t="s">
        <v>133</v>
      </c>
      <c r="P94">
        <v>0</v>
      </c>
      <c r="Q94">
        <v>0</v>
      </c>
      <c r="R94">
        <v>0</v>
      </c>
      <c r="S94" t="s">
        <v>134</v>
      </c>
      <c r="T94" t="s">
        <v>127</v>
      </c>
      <c r="U94" t="s">
        <v>127</v>
      </c>
      <c r="V94" s="16">
        <v>44054.083333333336</v>
      </c>
      <c r="W94" s="16">
        <v>44054.083333333336</v>
      </c>
      <c r="X94" t="s">
        <v>135</v>
      </c>
      <c r="Y94" t="s">
        <v>190</v>
      </c>
      <c r="Z94">
        <v>2020</v>
      </c>
      <c r="AA94" t="b">
        <f>NOT(ISERROR(MATCH(H94,assembly_qc!$B$2:$B$490,0)))</f>
        <v>1</v>
      </c>
      <c r="AY94" s="1"/>
      <c r="AZ94" s="1"/>
    </row>
    <row r="95" spans="1:52" x14ac:dyDescent="0.3">
      <c r="A95" t="s">
        <v>195</v>
      </c>
      <c r="B95" t="s">
        <v>27</v>
      </c>
      <c r="C95" t="s">
        <v>127</v>
      </c>
      <c r="D95" t="s">
        <v>28</v>
      </c>
      <c r="E95" t="s">
        <v>29</v>
      </c>
      <c r="F95" t="s">
        <v>152</v>
      </c>
      <c r="G95" t="s">
        <v>196</v>
      </c>
      <c r="H95" t="s">
        <v>197</v>
      </c>
      <c r="J95" t="s">
        <v>198</v>
      </c>
      <c r="K95" t="s">
        <v>189</v>
      </c>
      <c r="L95">
        <v>3432119</v>
      </c>
      <c r="M95">
        <v>16</v>
      </c>
      <c r="N95">
        <v>3387</v>
      </c>
      <c r="O95" t="s">
        <v>133</v>
      </c>
      <c r="P95">
        <v>0</v>
      </c>
      <c r="Q95">
        <v>0</v>
      </c>
      <c r="R95">
        <v>0</v>
      </c>
      <c r="S95" t="s">
        <v>134</v>
      </c>
      <c r="T95" t="s">
        <v>127</v>
      </c>
      <c r="U95" t="s">
        <v>127</v>
      </c>
      <c r="V95" s="16">
        <v>44053.083333333336</v>
      </c>
      <c r="W95" s="16">
        <v>44053.083333333336</v>
      </c>
      <c r="X95" t="s">
        <v>135</v>
      </c>
      <c r="Y95" t="s">
        <v>190</v>
      </c>
      <c r="Z95">
        <v>2020</v>
      </c>
      <c r="AA95" t="b">
        <f>NOT(ISERROR(MATCH(H95,assembly_qc!$B$2:$B$490,0)))</f>
        <v>1</v>
      </c>
      <c r="AY95" s="1"/>
      <c r="AZ95" s="1"/>
    </row>
    <row r="96" spans="1:52" x14ac:dyDescent="0.3">
      <c r="A96" t="s">
        <v>175</v>
      </c>
      <c r="B96" t="s">
        <v>27</v>
      </c>
      <c r="C96" t="s">
        <v>127</v>
      </c>
      <c r="D96" t="s">
        <v>28</v>
      </c>
      <c r="E96" t="s">
        <v>29</v>
      </c>
      <c r="F96" t="s">
        <v>176</v>
      </c>
      <c r="G96" t="s">
        <v>177</v>
      </c>
      <c r="H96" t="s">
        <v>178</v>
      </c>
      <c r="J96" t="s">
        <v>179</v>
      </c>
      <c r="K96" t="s">
        <v>132</v>
      </c>
      <c r="L96">
        <v>2963486</v>
      </c>
      <c r="M96">
        <v>19</v>
      </c>
      <c r="N96">
        <v>2879</v>
      </c>
      <c r="O96" t="s">
        <v>133</v>
      </c>
      <c r="P96">
        <v>0</v>
      </c>
      <c r="Q96">
        <v>0</v>
      </c>
      <c r="R96">
        <v>0</v>
      </c>
      <c r="S96" t="s">
        <v>134</v>
      </c>
      <c r="T96" t="s">
        <v>127</v>
      </c>
      <c r="U96" t="s">
        <v>127</v>
      </c>
      <c r="V96" s="16">
        <v>44077.083333333336</v>
      </c>
      <c r="W96" s="16">
        <v>44077.083333333336</v>
      </c>
      <c r="X96" t="s">
        <v>135</v>
      </c>
      <c r="Z96">
        <v>2020</v>
      </c>
      <c r="AA96" t="b">
        <f>NOT(ISERROR(MATCH(H96,assembly_qc!$B$2:$B$490,0)))</f>
        <v>1</v>
      </c>
      <c r="AY96" s="1"/>
      <c r="AZ96" s="1"/>
    </row>
    <row r="97" spans="1:52" x14ac:dyDescent="0.3">
      <c r="A97" t="s">
        <v>3128</v>
      </c>
      <c r="B97" t="s">
        <v>27</v>
      </c>
      <c r="C97" t="s">
        <v>127</v>
      </c>
      <c r="D97" t="s">
        <v>28</v>
      </c>
      <c r="E97" t="s">
        <v>29</v>
      </c>
      <c r="F97" t="s">
        <v>2581</v>
      </c>
      <c r="G97" s="11" t="s">
        <v>3129</v>
      </c>
      <c r="H97" t="s">
        <v>3130</v>
      </c>
      <c r="I97" s="11"/>
      <c r="J97" t="s">
        <v>3131</v>
      </c>
      <c r="K97" t="s">
        <v>132</v>
      </c>
      <c r="L97">
        <v>0</v>
      </c>
      <c r="M97">
        <v>0</v>
      </c>
      <c r="N97">
        <v>0</v>
      </c>
      <c r="O97" t="s">
        <v>134</v>
      </c>
      <c r="P97">
        <v>68</v>
      </c>
      <c r="Q97">
        <v>2884</v>
      </c>
      <c r="R97">
        <v>2956931</v>
      </c>
      <c r="S97" t="s">
        <v>133</v>
      </c>
      <c r="T97" t="s">
        <v>3132</v>
      </c>
      <c r="U97" t="s">
        <v>127</v>
      </c>
      <c r="V97" s="16">
        <v>44090.083333333336</v>
      </c>
      <c r="W97" s="16">
        <v>42396.041666666664</v>
      </c>
      <c r="X97" t="s">
        <v>36</v>
      </c>
      <c r="Z97">
        <v>2012</v>
      </c>
      <c r="AA97" t="b">
        <f>NOT(ISERROR(MATCH(H97,assembly_qc!$B$2:$B$490,0)))</f>
        <v>1</v>
      </c>
      <c r="AY97" s="1"/>
      <c r="AZ97" s="1"/>
    </row>
    <row r="98" spans="1:52" x14ac:dyDescent="0.3">
      <c r="A98" t="s">
        <v>3133</v>
      </c>
      <c r="B98" t="s">
        <v>27</v>
      </c>
      <c r="C98" t="s">
        <v>127</v>
      </c>
      <c r="D98" t="s">
        <v>28</v>
      </c>
      <c r="E98" t="s">
        <v>29</v>
      </c>
      <c r="F98" t="s">
        <v>2581</v>
      </c>
      <c r="G98" s="11" t="s">
        <v>3134</v>
      </c>
      <c r="H98" t="s">
        <v>3135</v>
      </c>
      <c r="I98" s="11"/>
      <c r="J98" t="s">
        <v>3136</v>
      </c>
      <c r="K98" t="s">
        <v>132</v>
      </c>
      <c r="L98">
        <v>0</v>
      </c>
      <c r="M98">
        <v>0</v>
      </c>
      <c r="N98">
        <v>0</v>
      </c>
      <c r="O98" t="s">
        <v>134</v>
      </c>
      <c r="P98">
        <v>37</v>
      </c>
      <c r="Q98">
        <v>2881</v>
      </c>
      <c r="R98">
        <v>2936779</v>
      </c>
      <c r="S98" t="s">
        <v>133</v>
      </c>
      <c r="T98" t="s">
        <v>3137</v>
      </c>
      <c r="U98" t="s">
        <v>127</v>
      </c>
      <c r="V98" s="16">
        <v>44090.083333333336</v>
      </c>
      <c r="W98" s="16">
        <v>42396.041666666664</v>
      </c>
      <c r="X98" t="s">
        <v>36</v>
      </c>
      <c r="Z98">
        <v>2012</v>
      </c>
      <c r="AA98" t="b">
        <f>NOT(ISERROR(MATCH(H98,assembly_qc!$B$2:$B$490,0)))</f>
        <v>1</v>
      </c>
      <c r="AY98" s="1"/>
      <c r="AZ98" s="1"/>
    </row>
    <row r="99" spans="1:52" x14ac:dyDescent="0.3">
      <c r="A99" t="s">
        <v>166</v>
      </c>
      <c r="B99" t="s">
        <v>27</v>
      </c>
      <c r="C99" t="s">
        <v>127</v>
      </c>
      <c r="D99" t="s">
        <v>28</v>
      </c>
      <c r="E99" t="s">
        <v>29</v>
      </c>
      <c r="F99" t="s">
        <v>152</v>
      </c>
      <c r="G99" t="s">
        <v>167</v>
      </c>
      <c r="H99" t="s">
        <v>168</v>
      </c>
      <c r="J99" t="s">
        <v>169</v>
      </c>
      <c r="K99" t="s">
        <v>170</v>
      </c>
      <c r="L99">
        <v>2962352</v>
      </c>
      <c r="M99">
        <v>126</v>
      </c>
      <c r="N99">
        <v>2958</v>
      </c>
      <c r="O99" t="s">
        <v>133</v>
      </c>
      <c r="P99">
        <v>0</v>
      </c>
      <c r="Q99">
        <v>0</v>
      </c>
      <c r="R99">
        <v>0</v>
      </c>
      <c r="S99" t="s">
        <v>134</v>
      </c>
      <c r="T99" t="s">
        <v>127</v>
      </c>
      <c r="U99" t="s">
        <v>127</v>
      </c>
      <c r="V99" s="16">
        <v>44176.041666666664</v>
      </c>
      <c r="W99" s="16">
        <v>44176.041666666664</v>
      </c>
      <c r="X99" t="s">
        <v>36</v>
      </c>
      <c r="Z99">
        <v>2020</v>
      </c>
      <c r="AA99" t="b">
        <f>NOT(ISERROR(MATCH(H99,assembly_qc!$B$2:$B$490,0)))</f>
        <v>1</v>
      </c>
      <c r="AY99" s="1"/>
      <c r="AZ99" s="1"/>
    </row>
    <row r="100" spans="1:52" x14ac:dyDescent="0.3">
      <c r="A100" t="s">
        <v>151</v>
      </c>
      <c r="B100" t="s">
        <v>27</v>
      </c>
      <c r="C100" t="s">
        <v>127</v>
      </c>
      <c r="D100" t="s">
        <v>28</v>
      </c>
      <c r="E100" t="s">
        <v>29</v>
      </c>
      <c r="F100" t="s">
        <v>152</v>
      </c>
      <c r="G100" t="s">
        <v>153</v>
      </c>
      <c r="H100" t="s">
        <v>154</v>
      </c>
      <c r="J100" t="s">
        <v>155</v>
      </c>
      <c r="K100" t="s">
        <v>156</v>
      </c>
      <c r="L100">
        <v>3033251</v>
      </c>
      <c r="M100">
        <v>39</v>
      </c>
      <c r="N100">
        <v>2971</v>
      </c>
      <c r="O100" t="s">
        <v>133</v>
      </c>
      <c r="P100">
        <v>0</v>
      </c>
      <c r="Q100">
        <v>0</v>
      </c>
      <c r="R100">
        <v>0</v>
      </c>
      <c r="S100" t="s">
        <v>134</v>
      </c>
      <c r="T100" t="s">
        <v>127</v>
      </c>
      <c r="U100" t="s">
        <v>127</v>
      </c>
      <c r="V100" s="16">
        <v>44208.041666666664</v>
      </c>
      <c r="W100" s="16">
        <v>44208.041666666664</v>
      </c>
      <c r="X100" t="s">
        <v>135</v>
      </c>
      <c r="Y100" t="s">
        <v>157</v>
      </c>
      <c r="Z100">
        <v>2004</v>
      </c>
      <c r="AA100" t="b">
        <f>NOT(ISERROR(MATCH(H100,assembly_qc!$B$2:$B$490,0)))</f>
        <v>1</v>
      </c>
      <c r="AY100" s="1"/>
      <c r="AZ100" s="1"/>
    </row>
    <row r="101" spans="1:52" x14ac:dyDescent="0.3">
      <c r="A101" t="s">
        <v>141</v>
      </c>
      <c r="B101" t="s">
        <v>27</v>
      </c>
      <c r="C101" t="s">
        <v>127</v>
      </c>
      <c r="D101" t="s">
        <v>28</v>
      </c>
      <c r="E101" t="s">
        <v>29</v>
      </c>
      <c r="F101" t="s">
        <v>142</v>
      </c>
      <c r="G101" t="s">
        <v>143</v>
      </c>
      <c r="H101" t="s">
        <v>144</v>
      </c>
      <c r="J101" t="s">
        <v>145</v>
      </c>
      <c r="K101" t="s">
        <v>132</v>
      </c>
      <c r="L101">
        <v>2995542</v>
      </c>
      <c r="M101">
        <v>11</v>
      </c>
      <c r="N101">
        <v>2912</v>
      </c>
      <c r="O101" t="s">
        <v>133</v>
      </c>
      <c r="P101">
        <v>0</v>
      </c>
      <c r="Q101">
        <v>0</v>
      </c>
      <c r="R101">
        <v>0</v>
      </c>
      <c r="S101" t="s">
        <v>134</v>
      </c>
      <c r="T101" t="s">
        <v>127</v>
      </c>
      <c r="U101" t="s">
        <v>127</v>
      </c>
      <c r="V101" s="16">
        <v>44216.041666666664</v>
      </c>
      <c r="W101" s="16">
        <v>44216.041666666664</v>
      </c>
      <c r="X101" t="s">
        <v>135</v>
      </c>
      <c r="Y101" t="s">
        <v>146</v>
      </c>
      <c r="Z101">
        <v>2020</v>
      </c>
      <c r="AA101" t="b">
        <f>NOT(ISERROR(MATCH(H101,assembly_qc!$B$2:$B$490,0)))</f>
        <v>1</v>
      </c>
      <c r="AY101" s="1"/>
      <c r="AZ101" s="1"/>
    </row>
    <row r="102" spans="1:52" x14ac:dyDescent="0.3">
      <c r="A102" t="s">
        <v>147</v>
      </c>
      <c r="B102" t="s">
        <v>27</v>
      </c>
      <c r="C102" t="s">
        <v>127</v>
      </c>
      <c r="D102" t="s">
        <v>28</v>
      </c>
      <c r="E102" t="s">
        <v>29</v>
      </c>
      <c r="F102" t="s">
        <v>142</v>
      </c>
      <c r="G102" t="s">
        <v>148</v>
      </c>
      <c r="H102" t="s">
        <v>149</v>
      </c>
      <c r="J102" t="s">
        <v>150</v>
      </c>
      <c r="K102" t="s">
        <v>132</v>
      </c>
      <c r="L102">
        <v>3016500</v>
      </c>
      <c r="M102">
        <v>11</v>
      </c>
      <c r="N102">
        <v>2927</v>
      </c>
      <c r="O102" t="s">
        <v>133</v>
      </c>
      <c r="P102">
        <v>0</v>
      </c>
      <c r="Q102">
        <v>0</v>
      </c>
      <c r="R102">
        <v>0</v>
      </c>
      <c r="S102" t="s">
        <v>134</v>
      </c>
      <c r="T102" t="s">
        <v>127</v>
      </c>
      <c r="U102" t="s">
        <v>127</v>
      </c>
      <c r="V102" s="16">
        <v>44216.041666666664</v>
      </c>
      <c r="W102" s="16">
        <v>44216.041666666664</v>
      </c>
      <c r="X102" t="s">
        <v>135</v>
      </c>
      <c r="Y102" t="s">
        <v>146</v>
      </c>
      <c r="Z102">
        <v>2020</v>
      </c>
      <c r="AA102" t="b">
        <f>NOT(ISERROR(MATCH(H102,assembly_qc!$B$2:$B$490,0)))</f>
        <v>1</v>
      </c>
      <c r="AY102" s="1"/>
      <c r="AZ102" s="1"/>
    </row>
    <row r="103" spans="1:52" x14ac:dyDescent="0.3">
      <c r="A103" t="s">
        <v>137</v>
      </c>
      <c r="B103" t="s">
        <v>27</v>
      </c>
      <c r="C103" t="s">
        <v>127</v>
      </c>
      <c r="D103" t="s">
        <v>28</v>
      </c>
      <c r="E103" t="s">
        <v>29</v>
      </c>
      <c r="F103" t="s">
        <v>128</v>
      </c>
      <c r="G103" t="s">
        <v>138</v>
      </c>
      <c r="H103" t="s">
        <v>139</v>
      </c>
      <c r="J103" t="s">
        <v>140</v>
      </c>
      <c r="K103" t="s">
        <v>132</v>
      </c>
      <c r="L103">
        <v>2983447</v>
      </c>
      <c r="M103">
        <v>14</v>
      </c>
      <c r="N103">
        <v>2913</v>
      </c>
      <c r="O103" t="s">
        <v>133</v>
      </c>
      <c r="P103">
        <v>0</v>
      </c>
      <c r="Q103">
        <v>0</v>
      </c>
      <c r="R103">
        <v>0</v>
      </c>
      <c r="S103" t="s">
        <v>134</v>
      </c>
      <c r="T103" t="s">
        <v>127</v>
      </c>
      <c r="U103" t="s">
        <v>127</v>
      </c>
      <c r="V103" s="16">
        <v>44253.041666666664</v>
      </c>
      <c r="W103" s="16">
        <v>44253.041666666664</v>
      </c>
      <c r="X103" t="s">
        <v>135</v>
      </c>
      <c r="Y103" t="s">
        <v>136</v>
      </c>
      <c r="Z103" s="2">
        <v>2021</v>
      </c>
      <c r="AA103" t="b">
        <f>NOT(ISERROR(MATCH(H103,assembly_qc!$B$2:$B$490,0)))</f>
        <v>1</v>
      </c>
      <c r="AY103" s="1"/>
      <c r="AZ103" s="1"/>
    </row>
    <row r="104" spans="1:52" x14ac:dyDescent="0.3">
      <c r="A104" t="s">
        <v>126</v>
      </c>
      <c r="B104" t="s">
        <v>27</v>
      </c>
      <c r="C104" t="s">
        <v>127</v>
      </c>
      <c r="D104" t="s">
        <v>28</v>
      </c>
      <c r="E104" t="s">
        <v>29</v>
      </c>
      <c r="F104" t="s">
        <v>128</v>
      </c>
      <c r="G104" t="s">
        <v>129</v>
      </c>
      <c r="H104" t="s">
        <v>130</v>
      </c>
      <c r="J104" t="s">
        <v>131</v>
      </c>
      <c r="K104" t="s">
        <v>132</v>
      </c>
      <c r="L104">
        <v>2960031</v>
      </c>
      <c r="M104">
        <v>16</v>
      </c>
      <c r="N104">
        <v>2888</v>
      </c>
      <c r="O104" t="s">
        <v>133</v>
      </c>
      <c r="P104">
        <v>0</v>
      </c>
      <c r="Q104">
        <v>0</v>
      </c>
      <c r="R104">
        <v>0</v>
      </c>
      <c r="S104" t="s">
        <v>134</v>
      </c>
      <c r="T104" t="s">
        <v>127</v>
      </c>
      <c r="U104" t="s">
        <v>127</v>
      </c>
      <c r="V104" s="16">
        <v>44253.041666666664</v>
      </c>
      <c r="W104" s="16">
        <v>44253.041666666664</v>
      </c>
      <c r="X104" t="s">
        <v>135</v>
      </c>
      <c r="Y104" t="s">
        <v>136</v>
      </c>
      <c r="Z104" s="2">
        <v>2021</v>
      </c>
      <c r="AA104" t="b">
        <f>NOT(ISERROR(MATCH(H104,assembly_qc!$B$2:$B$490,0)))</f>
        <v>1</v>
      </c>
      <c r="AY104" s="1"/>
      <c r="AZ104" s="1"/>
    </row>
    <row r="105" spans="1:52" x14ac:dyDescent="0.3">
      <c r="A105" t="s">
        <v>2170</v>
      </c>
      <c r="B105" t="s">
        <v>27</v>
      </c>
      <c r="C105" t="s">
        <v>127</v>
      </c>
      <c r="D105" t="s">
        <v>28</v>
      </c>
      <c r="E105" t="s">
        <v>29</v>
      </c>
      <c r="F105" t="s">
        <v>152</v>
      </c>
      <c r="G105" t="s">
        <v>2171</v>
      </c>
      <c r="H105" t="s">
        <v>2172</v>
      </c>
      <c r="J105" t="s">
        <v>2173</v>
      </c>
      <c r="K105" t="s">
        <v>1543</v>
      </c>
      <c r="L105">
        <v>2949333</v>
      </c>
      <c r="M105">
        <v>64</v>
      </c>
      <c r="N105">
        <v>2918</v>
      </c>
      <c r="O105" t="s">
        <v>133</v>
      </c>
      <c r="P105">
        <v>0</v>
      </c>
      <c r="Q105">
        <v>0</v>
      </c>
      <c r="R105">
        <v>0</v>
      </c>
      <c r="S105" t="s">
        <v>134</v>
      </c>
      <c r="T105" t="s">
        <v>127</v>
      </c>
      <c r="U105" t="s">
        <v>127</v>
      </c>
      <c r="V105" s="16">
        <v>43551.041666666664</v>
      </c>
      <c r="W105" s="16">
        <v>43551.041666666664</v>
      </c>
      <c r="X105" t="s">
        <v>204</v>
      </c>
      <c r="Z105">
        <v>2014</v>
      </c>
      <c r="AA105" t="b">
        <f>NOT(ISERROR(MATCH(H105,assembly_qc!$B$2:$B$490,0)))</f>
        <v>1</v>
      </c>
      <c r="AY105" s="1"/>
      <c r="AZ105" s="1"/>
    </row>
    <row r="106" spans="1:52" x14ac:dyDescent="0.3">
      <c r="A106" t="s">
        <v>415</v>
      </c>
      <c r="B106" t="s">
        <v>27</v>
      </c>
      <c r="C106" t="s">
        <v>127</v>
      </c>
      <c r="D106" t="s">
        <v>28</v>
      </c>
      <c r="E106" t="s">
        <v>29</v>
      </c>
      <c r="F106" t="s">
        <v>152</v>
      </c>
      <c r="G106" t="s">
        <v>416</v>
      </c>
      <c r="H106" t="s">
        <v>417</v>
      </c>
      <c r="J106" t="s">
        <v>418</v>
      </c>
      <c r="K106" t="s">
        <v>419</v>
      </c>
      <c r="L106">
        <v>3093041</v>
      </c>
      <c r="M106">
        <v>32</v>
      </c>
      <c r="N106">
        <v>3079</v>
      </c>
      <c r="O106" t="s">
        <v>133</v>
      </c>
      <c r="P106">
        <v>0</v>
      </c>
      <c r="Q106">
        <v>0</v>
      </c>
      <c r="R106">
        <v>0</v>
      </c>
      <c r="S106" t="s">
        <v>134</v>
      </c>
      <c r="T106" t="s">
        <v>127</v>
      </c>
      <c r="U106" t="s">
        <v>127</v>
      </c>
      <c r="V106" s="16">
        <v>43704.083333333336</v>
      </c>
      <c r="W106" s="16">
        <v>43704.083333333336</v>
      </c>
      <c r="X106" t="s">
        <v>36</v>
      </c>
      <c r="Z106">
        <v>1986</v>
      </c>
      <c r="AA106" t="b">
        <f>NOT(ISERROR(MATCH(H106,assembly_qc!$B$2:$B$490,0)))</f>
        <v>1</v>
      </c>
      <c r="AY106" s="1"/>
      <c r="AZ106" s="1"/>
    </row>
    <row r="107" spans="1:52" x14ac:dyDescent="0.3">
      <c r="A107" t="s">
        <v>2448</v>
      </c>
      <c r="B107" t="s">
        <v>27</v>
      </c>
      <c r="C107" t="s">
        <v>127</v>
      </c>
      <c r="D107" t="s">
        <v>28</v>
      </c>
      <c r="E107" t="s">
        <v>29</v>
      </c>
      <c r="F107" t="s">
        <v>152</v>
      </c>
      <c r="G107" t="s">
        <v>2449</v>
      </c>
      <c r="H107" t="s">
        <v>2450</v>
      </c>
      <c r="J107" t="s">
        <v>2451</v>
      </c>
      <c r="K107" t="s">
        <v>1556</v>
      </c>
      <c r="L107">
        <v>3026043</v>
      </c>
      <c r="M107">
        <v>15</v>
      </c>
      <c r="N107">
        <v>2981</v>
      </c>
      <c r="O107" t="s">
        <v>133</v>
      </c>
      <c r="P107">
        <v>0</v>
      </c>
      <c r="Q107">
        <v>0</v>
      </c>
      <c r="R107">
        <v>0</v>
      </c>
      <c r="S107" t="s">
        <v>134</v>
      </c>
      <c r="T107" t="s">
        <v>127</v>
      </c>
      <c r="U107" t="s">
        <v>127</v>
      </c>
      <c r="V107" s="16">
        <v>43550.041666666664</v>
      </c>
      <c r="W107" s="16">
        <v>43550.041666666664</v>
      </c>
      <c r="X107" t="s">
        <v>135</v>
      </c>
      <c r="Z107">
        <v>1987</v>
      </c>
      <c r="AA107" t="b">
        <f>NOT(ISERROR(MATCH(H107,assembly_qc!$B$2:$B$490,0)))</f>
        <v>1</v>
      </c>
      <c r="AY107" s="1"/>
      <c r="AZ107" s="1"/>
    </row>
    <row r="108" spans="1:52" x14ac:dyDescent="0.3">
      <c r="A108" t="s">
        <v>1552</v>
      </c>
      <c r="B108" t="s">
        <v>27</v>
      </c>
      <c r="C108" t="s">
        <v>127</v>
      </c>
      <c r="D108" t="s">
        <v>28</v>
      </c>
      <c r="E108" t="s">
        <v>29</v>
      </c>
      <c r="F108" t="s">
        <v>152</v>
      </c>
      <c r="G108" t="s">
        <v>1553</v>
      </c>
      <c r="H108" t="s">
        <v>1554</v>
      </c>
      <c r="J108" t="s">
        <v>1555</v>
      </c>
      <c r="K108" t="s">
        <v>1556</v>
      </c>
      <c r="L108">
        <v>3031544</v>
      </c>
      <c r="M108">
        <v>14</v>
      </c>
      <c r="N108">
        <v>2988</v>
      </c>
      <c r="O108" t="s">
        <v>133</v>
      </c>
      <c r="P108">
        <v>0</v>
      </c>
      <c r="Q108">
        <v>0</v>
      </c>
      <c r="R108">
        <v>0</v>
      </c>
      <c r="S108" t="s">
        <v>134</v>
      </c>
      <c r="T108" t="s">
        <v>127</v>
      </c>
      <c r="U108" t="s">
        <v>127</v>
      </c>
      <c r="V108" s="16">
        <v>43551.041666666664</v>
      </c>
      <c r="W108" s="16">
        <v>43551.041666666664</v>
      </c>
      <c r="X108" t="s">
        <v>135</v>
      </c>
      <c r="Z108">
        <v>1987</v>
      </c>
      <c r="AA108" t="b">
        <f>NOT(ISERROR(MATCH(H108,assembly_qc!$B$2:$B$490,0)))</f>
        <v>1</v>
      </c>
      <c r="AY108" s="1"/>
      <c r="AZ108" s="1"/>
    </row>
    <row r="109" spans="1:52" x14ac:dyDescent="0.3">
      <c r="A109" t="s">
        <v>1557</v>
      </c>
      <c r="B109" t="s">
        <v>27</v>
      </c>
      <c r="C109" t="s">
        <v>127</v>
      </c>
      <c r="D109" t="s">
        <v>28</v>
      </c>
      <c r="E109" t="s">
        <v>29</v>
      </c>
      <c r="F109" t="s">
        <v>152</v>
      </c>
      <c r="G109" t="s">
        <v>1558</v>
      </c>
      <c r="H109" t="s">
        <v>1559</v>
      </c>
      <c r="J109" t="s">
        <v>1560</v>
      </c>
      <c r="K109" t="s">
        <v>1556</v>
      </c>
      <c r="L109">
        <v>3021313</v>
      </c>
      <c r="M109">
        <v>16</v>
      </c>
      <c r="N109">
        <v>2978</v>
      </c>
      <c r="O109" t="s">
        <v>133</v>
      </c>
      <c r="P109">
        <v>0</v>
      </c>
      <c r="Q109">
        <v>0</v>
      </c>
      <c r="R109">
        <v>0</v>
      </c>
      <c r="S109" t="s">
        <v>134</v>
      </c>
      <c r="T109" t="s">
        <v>127</v>
      </c>
      <c r="U109" t="s">
        <v>127</v>
      </c>
      <c r="V109" s="16">
        <v>43551.041666666664</v>
      </c>
      <c r="W109" s="16">
        <v>43551.041666666664</v>
      </c>
      <c r="X109" t="s">
        <v>135</v>
      </c>
      <c r="Y109" t="s">
        <v>146</v>
      </c>
      <c r="Z109">
        <v>1987</v>
      </c>
      <c r="AA109" t="b">
        <f>NOT(ISERROR(MATCH(H109,assembly_qc!$B$2:$B$490,0)))</f>
        <v>1</v>
      </c>
      <c r="AY109" s="1"/>
      <c r="AZ109" s="1"/>
    </row>
    <row r="110" spans="1:52" x14ac:dyDescent="0.3">
      <c r="A110" t="s">
        <v>1561</v>
      </c>
      <c r="B110" t="s">
        <v>27</v>
      </c>
      <c r="C110" t="s">
        <v>127</v>
      </c>
      <c r="D110" t="s">
        <v>28</v>
      </c>
      <c r="E110" t="s">
        <v>29</v>
      </c>
      <c r="F110" t="s">
        <v>152</v>
      </c>
      <c r="G110" t="s">
        <v>1562</v>
      </c>
      <c r="H110" t="s">
        <v>1563</v>
      </c>
      <c r="J110" t="s">
        <v>1564</v>
      </c>
      <c r="K110" t="s">
        <v>1565</v>
      </c>
      <c r="L110">
        <v>3102811</v>
      </c>
      <c r="M110">
        <v>14</v>
      </c>
      <c r="N110">
        <v>3100</v>
      </c>
      <c r="O110" t="s">
        <v>133</v>
      </c>
      <c r="P110">
        <v>0</v>
      </c>
      <c r="Q110">
        <v>0</v>
      </c>
      <c r="R110">
        <v>0</v>
      </c>
      <c r="S110" t="s">
        <v>134</v>
      </c>
      <c r="T110" t="s">
        <v>127</v>
      </c>
      <c r="U110" t="s">
        <v>127</v>
      </c>
      <c r="V110" s="16">
        <v>43551.041666666664</v>
      </c>
      <c r="W110" s="16">
        <v>43551.041666666664</v>
      </c>
      <c r="X110" t="s">
        <v>135</v>
      </c>
      <c r="Z110" t="s">
        <v>36</v>
      </c>
      <c r="AA110" t="b">
        <f>NOT(ISERROR(MATCH(H110,assembly_qc!$B$2:$B$490,0)))</f>
        <v>1</v>
      </c>
      <c r="AY110" s="1"/>
      <c r="AZ110" s="1"/>
    </row>
    <row r="111" spans="1:52" x14ac:dyDescent="0.3">
      <c r="A111" t="s">
        <v>1585</v>
      </c>
      <c r="B111" t="s">
        <v>27</v>
      </c>
      <c r="C111" t="s">
        <v>127</v>
      </c>
      <c r="D111" t="s">
        <v>28</v>
      </c>
      <c r="E111" t="s">
        <v>29</v>
      </c>
      <c r="F111" t="s">
        <v>152</v>
      </c>
      <c r="G111" t="s">
        <v>1586</v>
      </c>
      <c r="H111" t="s">
        <v>1587</v>
      </c>
      <c r="J111" t="s">
        <v>1588</v>
      </c>
      <c r="K111" t="s">
        <v>132</v>
      </c>
      <c r="L111">
        <v>3109996</v>
      </c>
      <c r="M111">
        <v>20</v>
      </c>
      <c r="N111">
        <v>3081</v>
      </c>
      <c r="O111" t="s">
        <v>133</v>
      </c>
      <c r="P111">
        <v>0</v>
      </c>
      <c r="Q111">
        <v>0</v>
      </c>
      <c r="R111">
        <v>0</v>
      </c>
      <c r="S111" t="s">
        <v>134</v>
      </c>
      <c r="T111" t="s">
        <v>127</v>
      </c>
      <c r="U111" t="s">
        <v>127</v>
      </c>
      <c r="V111" s="16">
        <v>43551.041666666664</v>
      </c>
      <c r="W111" s="16">
        <v>43551.041666666664</v>
      </c>
      <c r="X111" t="s">
        <v>135</v>
      </c>
      <c r="Y111" t="s">
        <v>1459</v>
      </c>
      <c r="Z111">
        <v>2014</v>
      </c>
      <c r="AA111" t="b">
        <f>NOT(ISERROR(MATCH(H111,assembly_qc!$B$2:$B$490,0)))</f>
        <v>1</v>
      </c>
      <c r="AY111" s="1"/>
      <c r="AZ111" s="1"/>
    </row>
    <row r="112" spans="1:52" x14ac:dyDescent="0.3">
      <c r="A112" t="s">
        <v>1589</v>
      </c>
      <c r="B112" t="s">
        <v>27</v>
      </c>
      <c r="C112" t="s">
        <v>127</v>
      </c>
      <c r="D112" t="s">
        <v>28</v>
      </c>
      <c r="E112" t="s">
        <v>29</v>
      </c>
      <c r="F112" t="s">
        <v>152</v>
      </c>
      <c r="G112" t="s">
        <v>1590</v>
      </c>
      <c r="H112" t="s">
        <v>1591</v>
      </c>
      <c r="J112" t="s">
        <v>1592</v>
      </c>
      <c r="K112" t="s">
        <v>1593</v>
      </c>
      <c r="L112">
        <v>3064576</v>
      </c>
      <c r="M112">
        <v>23</v>
      </c>
      <c r="N112">
        <v>3026</v>
      </c>
      <c r="O112" t="s">
        <v>133</v>
      </c>
      <c r="P112">
        <v>0</v>
      </c>
      <c r="Q112">
        <v>0</v>
      </c>
      <c r="R112">
        <v>0</v>
      </c>
      <c r="S112" t="s">
        <v>134</v>
      </c>
      <c r="T112" t="s">
        <v>127</v>
      </c>
      <c r="U112" t="s">
        <v>127</v>
      </c>
      <c r="V112" s="16">
        <v>43551.041666666664</v>
      </c>
      <c r="W112" s="16">
        <v>43551.041666666664</v>
      </c>
      <c r="X112" t="s">
        <v>204</v>
      </c>
      <c r="Z112">
        <v>1993</v>
      </c>
      <c r="AA112" t="b">
        <f>NOT(ISERROR(MATCH(H112,assembly_qc!$B$2:$B$490,0)))</f>
        <v>1</v>
      </c>
      <c r="AY112" s="1"/>
      <c r="AZ112" s="1"/>
    </row>
    <row r="113" spans="1:52" x14ac:dyDescent="0.3">
      <c r="A113" t="s">
        <v>1594</v>
      </c>
      <c r="B113" t="s">
        <v>27</v>
      </c>
      <c r="C113" t="s">
        <v>127</v>
      </c>
      <c r="D113" t="s">
        <v>28</v>
      </c>
      <c r="E113" t="s">
        <v>29</v>
      </c>
      <c r="F113" t="s">
        <v>152</v>
      </c>
      <c r="G113" t="s">
        <v>1595</v>
      </c>
      <c r="H113" t="s">
        <v>1596</v>
      </c>
      <c r="J113" t="s">
        <v>1597</v>
      </c>
      <c r="K113" t="s">
        <v>1598</v>
      </c>
      <c r="L113">
        <v>3154817</v>
      </c>
      <c r="M113">
        <v>23</v>
      </c>
      <c r="N113">
        <v>3153</v>
      </c>
      <c r="O113" t="s">
        <v>133</v>
      </c>
      <c r="P113">
        <v>0</v>
      </c>
      <c r="Q113">
        <v>0</v>
      </c>
      <c r="R113">
        <v>0</v>
      </c>
      <c r="S113" t="s">
        <v>134</v>
      </c>
      <c r="T113" t="s">
        <v>127</v>
      </c>
      <c r="U113" t="s">
        <v>127</v>
      </c>
      <c r="V113" s="16">
        <v>43551.041666666664</v>
      </c>
      <c r="W113" s="16">
        <v>43551.041666666664</v>
      </c>
      <c r="X113" t="s">
        <v>135</v>
      </c>
      <c r="Z113">
        <v>1994</v>
      </c>
      <c r="AA113" t="b">
        <f>NOT(ISERROR(MATCH(H113,assembly_qc!$B$2:$B$490,0)))</f>
        <v>1</v>
      </c>
      <c r="AY113" s="1"/>
      <c r="AZ113" s="1"/>
    </row>
    <row r="114" spans="1:52" x14ac:dyDescent="0.3">
      <c r="A114" t="s">
        <v>2456</v>
      </c>
      <c r="B114" t="s">
        <v>27</v>
      </c>
      <c r="C114" t="s">
        <v>127</v>
      </c>
      <c r="D114" t="s">
        <v>28</v>
      </c>
      <c r="E114" t="s">
        <v>29</v>
      </c>
      <c r="F114" t="s">
        <v>128</v>
      </c>
      <c r="G114" t="s">
        <v>2457</v>
      </c>
      <c r="H114" t="s">
        <v>2458</v>
      </c>
      <c r="J114" t="s">
        <v>2459</v>
      </c>
      <c r="K114" t="s">
        <v>132</v>
      </c>
      <c r="L114">
        <v>2991459</v>
      </c>
      <c r="M114">
        <v>18</v>
      </c>
      <c r="N114">
        <v>2965</v>
      </c>
      <c r="O114" t="s">
        <v>133</v>
      </c>
      <c r="P114">
        <v>0</v>
      </c>
      <c r="Q114">
        <v>0</v>
      </c>
      <c r="R114">
        <v>0</v>
      </c>
      <c r="S114" t="s">
        <v>134</v>
      </c>
      <c r="T114" t="s">
        <v>127</v>
      </c>
      <c r="U114" t="s">
        <v>127</v>
      </c>
      <c r="V114" s="16">
        <v>43550.041666666664</v>
      </c>
      <c r="W114" s="16">
        <v>43550.041666666664</v>
      </c>
      <c r="X114" t="s">
        <v>135</v>
      </c>
      <c r="Y114" t="s">
        <v>687</v>
      </c>
      <c r="Z114" s="2">
        <v>2014</v>
      </c>
      <c r="AA114" t="b">
        <f>NOT(ISERROR(MATCH(H114,assembly_qc!$B$2:$B$490,0)))</f>
        <v>1</v>
      </c>
      <c r="AY114" s="1"/>
      <c r="AZ114" s="1"/>
    </row>
    <row r="115" spans="1:52" x14ac:dyDescent="0.3">
      <c r="A115" t="s">
        <v>1631</v>
      </c>
      <c r="B115" t="s">
        <v>27</v>
      </c>
      <c r="C115" t="s">
        <v>127</v>
      </c>
      <c r="D115" t="s">
        <v>28</v>
      </c>
      <c r="E115" t="s">
        <v>29</v>
      </c>
      <c r="F115" t="s">
        <v>128</v>
      </c>
      <c r="G115" t="s">
        <v>1632</v>
      </c>
      <c r="H115" t="s">
        <v>1633</v>
      </c>
      <c r="J115" t="s">
        <v>1634</v>
      </c>
      <c r="K115" t="s">
        <v>132</v>
      </c>
      <c r="L115">
        <v>3020767</v>
      </c>
      <c r="M115">
        <v>23</v>
      </c>
      <c r="N115">
        <v>2992</v>
      </c>
      <c r="O115" t="s">
        <v>133</v>
      </c>
      <c r="P115">
        <v>0</v>
      </c>
      <c r="Q115">
        <v>0</v>
      </c>
      <c r="R115">
        <v>0</v>
      </c>
      <c r="S115" t="s">
        <v>134</v>
      </c>
      <c r="T115" t="s">
        <v>127</v>
      </c>
      <c r="U115" t="s">
        <v>127</v>
      </c>
      <c r="V115" s="16">
        <v>43551.041666666664</v>
      </c>
      <c r="W115" s="16">
        <v>43551.041666666664</v>
      </c>
      <c r="X115" t="s">
        <v>135</v>
      </c>
      <c r="Y115" t="s">
        <v>687</v>
      </c>
      <c r="Z115">
        <v>2014</v>
      </c>
      <c r="AA115" t="b">
        <f>NOT(ISERROR(MATCH(H115,assembly_qc!$B$2:$B$490,0)))</f>
        <v>1</v>
      </c>
      <c r="AY115" s="1"/>
      <c r="AZ115" s="1"/>
    </row>
    <row r="116" spans="1:52" x14ac:dyDescent="0.3">
      <c r="A116" t="s">
        <v>1635</v>
      </c>
      <c r="B116" t="s">
        <v>27</v>
      </c>
      <c r="C116" t="s">
        <v>127</v>
      </c>
      <c r="D116" t="s">
        <v>28</v>
      </c>
      <c r="E116" t="s">
        <v>29</v>
      </c>
      <c r="F116" t="s">
        <v>152</v>
      </c>
      <c r="G116" t="s">
        <v>1636</v>
      </c>
      <c r="H116" t="s">
        <v>1637</v>
      </c>
      <c r="J116" t="s">
        <v>1638</v>
      </c>
      <c r="K116" t="s">
        <v>1003</v>
      </c>
      <c r="L116">
        <v>3193826</v>
      </c>
      <c r="M116">
        <v>18</v>
      </c>
      <c r="N116">
        <v>3181</v>
      </c>
      <c r="O116" t="s">
        <v>133</v>
      </c>
      <c r="P116">
        <v>0</v>
      </c>
      <c r="Q116">
        <v>0</v>
      </c>
      <c r="R116">
        <v>0</v>
      </c>
      <c r="S116" t="s">
        <v>134</v>
      </c>
      <c r="T116" t="s">
        <v>127</v>
      </c>
      <c r="U116" t="s">
        <v>127</v>
      </c>
      <c r="V116" s="16">
        <v>43551.041666666664</v>
      </c>
      <c r="W116" s="16">
        <v>43551.041666666664</v>
      </c>
      <c r="X116" t="s">
        <v>135</v>
      </c>
      <c r="Z116">
        <v>1994</v>
      </c>
      <c r="AA116" t="b">
        <f>NOT(ISERROR(MATCH(H116,assembly_qc!$B$2:$B$490,0)))</f>
        <v>1</v>
      </c>
      <c r="AY116" s="1"/>
      <c r="AZ116" s="1"/>
    </row>
    <row r="117" spans="1:52" x14ac:dyDescent="0.3">
      <c r="A117" t="s">
        <v>2464</v>
      </c>
      <c r="B117" t="s">
        <v>27</v>
      </c>
      <c r="C117" t="s">
        <v>127</v>
      </c>
      <c r="D117" t="s">
        <v>28</v>
      </c>
      <c r="E117" t="s">
        <v>29</v>
      </c>
      <c r="F117" t="s">
        <v>152</v>
      </c>
      <c r="G117" t="s">
        <v>2465</v>
      </c>
      <c r="H117" t="s">
        <v>2466</v>
      </c>
      <c r="J117" t="s">
        <v>2467</v>
      </c>
      <c r="K117" t="s">
        <v>1598</v>
      </c>
      <c r="L117">
        <v>3130378</v>
      </c>
      <c r="M117">
        <v>30</v>
      </c>
      <c r="N117">
        <v>3141</v>
      </c>
      <c r="O117" t="s">
        <v>133</v>
      </c>
      <c r="P117">
        <v>0</v>
      </c>
      <c r="Q117">
        <v>0</v>
      </c>
      <c r="R117">
        <v>0</v>
      </c>
      <c r="S117" t="s">
        <v>134</v>
      </c>
      <c r="T117" t="s">
        <v>127</v>
      </c>
      <c r="U117" t="s">
        <v>127</v>
      </c>
      <c r="V117" s="16">
        <v>43550.041666666664</v>
      </c>
      <c r="W117" s="16">
        <v>43550.041666666664</v>
      </c>
      <c r="X117" t="s">
        <v>135</v>
      </c>
      <c r="Z117">
        <v>1994</v>
      </c>
      <c r="AA117" t="b">
        <f>NOT(ISERROR(MATCH(H117,assembly_qc!$B$2:$B$490,0)))</f>
        <v>1</v>
      </c>
      <c r="AY117" s="1"/>
      <c r="AZ117" s="1"/>
    </row>
    <row r="118" spans="1:52" x14ac:dyDescent="0.3">
      <c r="A118" t="s">
        <v>1639</v>
      </c>
      <c r="B118" t="s">
        <v>27</v>
      </c>
      <c r="C118" t="s">
        <v>127</v>
      </c>
      <c r="D118" t="s">
        <v>28</v>
      </c>
      <c r="E118" t="s">
        <v>29</v>
      </c>
      <c r="F118" t="s">
        <v>152</v>
      </c>
      <c r="G118" t="s">
        <v>1640</v>
      </c>
      <c r="H118" t="s">
        <v>1641</v>
      </c>
      <c r="J118" t="s">
        <v>1642</v>
      </c>
      <c r="K118" t="s">
        <v>1003</v>
      </c>
      <c r="L118">
        <v>3260481</v>
      </c>
      <c r="M118">
        <v>33</v>
      </c>
      <c r="N118">
        <v>3281</v>
      </c>
      <c r="O118" t="s">
        <v>133</v>
      </c>
      <c r="P118">
        <v>0</v>
      </c>
      <c r="Q118">
        <v>0</v>
      </c>
      <c r="R118">
        <v>0</v>
      </c>
      <c r="S118" t="s">
        <v>134</v>
      </c>
      <c r="T118" t="s">
        <v>127</v>
      </c>
      <c r="U118" t="s">
        <v>127</v>
      </c>
      <c r="V118" s="16">
        <v>43551.041666666664</v>
      </c>
      <c r="W118" s="16">
        <v>43551.041666666664</v>
      </c>
      <c r="X118" t="s">
        <v>135</v>
      </c>
      <c r="Z118">
        <v>1994</v>
      </c>
      <c r="AA118" t="b">
        <f>NOT(ISERROR(MATCH(H118,assembly_qc!$B$2:$B$490,0)))</f>
        <v>1</v>
      </c>
      <c r="AY118" s="1"/>
      <c r="AZ118" s="1"/>
    </row>
    <row r="119" spans="1:52" x14ac:dyDescent="0.3">
      <c r="A119" t="s">
        <v>1643</v>
      </c>
      <c r="B119" t="s">
        <v>27</v>
      </c>
      <c r="C119" t="s">
        <v>127</v>
      </c>
      <c r="D119" t="s">
        <v>28</v>
      </c>
      <c r="E119" t="s">
        <v>29</v>
      </c>
      <c r="F119" t="s">
        <v>152</v>
      </c>
      <c r="G119" t="s">
        <v>1644</v>
      </c>
      <c r="H119" t="s">
        <v>1645</v>
      </c>
      <c r="J119" t="s">
        <v>1646</v>
      </c>
      <c r="K119" t="s">
        <v>1003</v>
      </c>
      <c r="L119">
        <v>3178997</v>
      </c>
      <c r="M119">
        <v>25</v>
      </c>
      <c r="N119">
        <v>3189</v>
      </c>
      <c r="O119" t="s">
        <v>133</v>
      </c>
      <c r="P119">
        <v>0</v>
      </c>
      <c r="Q119">
        <v>0</v>
      </c>
      <c r="R119">
        <v>0</v>
      </c>
      <c r="S119" t="s">
        <v>134</v>
      </c>
      <c r="T119" t="s">
        <v>127</v>
      </c>
      <c r="U119" t="s">
        <v>127</v>
      </c>
      <c r="V119" s="16">
        <v>43551.041666666664</v>
      </c>
      <c r="W119" s="16">
        <v>43551.041666666664</v>
      </c>
      <c r="X119" t="s">
        <v>135</v>
      </c>
      <c r="Z119">
        <v>1994</v>
      </c>
      <c r="AA119" t="b">
        <f>NOT(ISERROR(MATCH(H119,assembly_qc!$B$2:$B$490,0)))</f>
        <v>1</v>
      </c>
      <c r="AY119" s="1"/>
      <c r="AZ119" s="1"/>
    </row>
    <row r="120" spans="1:52" x14ac:dyDescent="0.3">
      <c r="A120" t="s">
        <v>2333</v>
      </c>
      <c r="B120" t="s">
        <v>27</v>
      </c>
      <c r="C120" t="s">
        <v>127</v>
      </c>
      <c r="D120" t="s">
        <v>28</v>
      </c>
      <c r="E120" t="s">
        <v>29</v>
      </c>
      <c r="F120" t="s">
        <v>152</v>
      </c>
      <c r="G120" t="s">
        <v>2334</v>
      </c>
      <c r="H120" t="s">
        <v>2335</v>
      </c>
      <c r="J120" t="s">
        <v>2336</v>
      </c>
      <c r="K120" t="s">
        <v>1003</v>
      </c>
      <c r="L120">
        <v>3190140</v>
      </c>
      <c r="M120">
        <v>20</v>
      </c>
      <c r="N120">
        <v>3196</v>
      </c>
      <c r="O120" t="s">
        <v>133</v>
      </c>
      <c r="P120">
        <v>0</v>
      </c>
      <c r="Q120">
        <v>0</v>
      </c>
      <c r="R120">
        <v>0</v>
      </c>
      <c r="S120" t="s">
        <v>134</v>
      </c>
      <c r="T120" t="s">
        <v>127</v>
      </c>
      <c r="U120" t="s">
        <v>127</v>
      </c>
      <c r="V120" s="16">
        <v>43550.041666666664</v>
      </c>
      <c r="W120" s="16">
        <v>43550.041666666664</v>
      </c>
      <c r="X120" t="s">
        <v>135</v>
      </c>
      <c r="Y120" t="s">
        <v>1317</v>
      </c>
      <c r="Z120">
        <v>1994</v>
      </c>
      <c r="AA120" t="b">
        <f>NOT(ISERROR(MATCH(H120,assembly_qc!$B$2:$B$490,0)))</f>
        <v>1</v>
      </c>
      <c r="AY120" s="1"/>
      <c r="AZ120" s="1"/>
    </row>
    <row r="121" spans="1:52" x14ac:dyDescent="0.3">
      <c r="A121" t="s">
        <v>2403</v>
      </c>
      <c r="B121" t="s">
        <v>27</v>
      </c>
      <c r="C121" t="s">
        <v>127</v>
      </c>
      <c r="D121" t="s">
        <v>28</v>
      </c>
      <c r="E121" t="s">
        <v>29</v>
      </c>
      <c r="F121" t="s">
        <v>152</v>
      </c>
      <c r="G121" t="s">
        <v>2404</v>
      </c>
      <c r="H121" t="s">
        <v>2405</v>
      </c>
      <c r="J121" t="s">
        <v>2406</v>
      </c>
      <c r="K121" t="s">
        <v>1663</v>
      </c>
      <c r="L121">
        <v>3194976</v>
      </c>
      <c r="M121">
        <v>23</v>
      </c>
      <c r="N121">
        <v>3188</v>
      </c>
      <c r="O121" t="s">
        <v>133</v>
      </c>
      <c r="P121">
        <v>0</v>
      </c>
      <c r="Q121">
        <v>0</v>
      </c>
      <c r="R121">
        <v>0</v>
      </c>
      <c r="S121" t="s">
        <v>134</v>
      </c>
      <c r="T121" t="s">
        <v>127</v>
      </c>
      <c r="U121" t="s">
        <v>127</v>
      </c>
      <c r="V121" s="16">
        <v>43550.041666666664</v>
      </c>
      <c r="W121" s="16">
        <v>43550.041666666664</v>
      </c>
      <c r="X121" t="s">
        <v>135</v>
      </c>
      <c r="Z121">
        <v>1994</v>
      </c>
      <c r="AA121" t="b">
        <f>NOT(ISERROR(MATCH(H121,assembly_qc!$B$2:$B$490,0)))</f>
        <v>1</v>
      </c>
      <c r="AY121" s="1"/>
      <c r="AZ121" s="1"/>
    </row>
    <row r="122" spans="1:52" x14ac:dyDescent="0.3">
      <c r="A122" t="s">
        <v>1647</v>
      </c>
      <c r="B122" t="s">
        <v>27</v>
      </c>
      <c r="C122" t="s">
        <v>127</v>
      </c>
      <c r="D122" t="s">
        <v>28</v>
      </c>
      <c r="E122" t="s">
        <v>29</v>
      </c>
      <c r="F122" t="s">
        <v>152</v>
      </c>
      <c r="G122" t="s">
        <v>1648</v>
      </c>
      <c r="H122" t="s">
        <v>1649</v>
      </c>
      <c r="J122" t="s">
        <v>1650</v>
      </c>
      <c r="K122" t="s">
        <v>1003</v>
      </c>
      <c r="L122">
        <v>3189174</v>
      </c>
      <c r="M122">
        <v>31</v>
      </c>
      <c r="N122">
        <v>3213</v>
      </c>
      <c r="O122" t="s">
        <v>133</v>
      </c>
      <c r="P122">
        <v>0</v>
      </c>
      <c r="Q122">
        <v>0</v>
      </c>
      <c r="R122">
        <v>0</v>
      </c>
      <c r="S122" t="s">
        <v>134</v>
      </c>
      <c r="T122" t="s">
        <v>127</v>
      </c>
      <c r="U122" t="s">
        <v>127</v>
      </c>
      <c r="V122" s="16">
        <v>43551.041666666664</v>
      </c>
      <c r="W122" s="16">
        <v>43551.041666666664</v>
      </c>
      <c r="X122" t="s">
        <v>135</v>
      </c>
      <c r="Z122">
        <v>1994</v>
      </c>
      <c r="AA122" t="b">
        <f>NOT(ISERROR(MATCH(H122,assembly_qc!$B$2:$B$490,0)))</f>
        <v>1</v>
      </c>
      <c r="AY122" s="1"/>
      <c r="AZ122" s="1"/>
    </row>
    <row r="123" spans="1:52" x14ac:dyDescent="0.3">
      <c r="A123" t="s">
        <v>1651</v>
      </c>
      <c r="B123" t="s">
        <v>27</v>
      </c>
      <c r="C123" t="s">
        <v>127</v>
      </c>
      <c r="D123" t="s">
        <v>28</v>
      </c>
      <c r="E123" t="s">
        <v>29</v>
      </c>
      <c r="F123" t="s">
        <v>152</v>
      </c>
      <c r="G123" t="s">
        <v>1652</v>
      </c>
      <c r="H123" t="s">
        <v>1653</v>
      </c>
      <c r="J123" t="s">
        <v>1654</v>
      </c>
      <c r="K123" t="s">
        <v>1003</v>
      </c>
      <c r="L123">
        <v>3139672</v>
      </c>
      <c r="M123">
        <v>24</v>
      </c>
      <c r="N123">
        <v>3153</v>
      </c>
      <c r="O123" t="s">
        <v>133</v>
      </c>
      <c r="P123">
        <v>0</v>
      </c>
      <c r="Q123">
        <v>0</v>
      </c>
      <c r="R123">
        <v>0</v>
      </c>
      <c r="S123" t="s">
        <v>134</v>
      </c>
      <c r="T123" t="s">
        <v>127</v>
      </c>
      <c r="U123" t="s">
        <v>127</v>
      </c>
      <c r="V123" s="16">
        <v>43551.041666666664</v>
      </c>
      <c r="W123" s="16">
        <v>43551.041666666664</v>
      </c>
      <c r="X123" t="s">
        <v>135</v>
      </c>
      <c r="Z123">
        <v>1994</v>
      </c>
      <c r="AA123" t="b">
        <f>NOT(ISERROR(MATCH(H123,assembly_qc!$B$2:$B$490,0)))</f>
        <v>1</v>
      </c>
      <c r="AY123" s="1"/>
      <c r="AZ123" s="1"/>
    </row>
    <row r="124" spans="1:52" x14ac:dyDescent="0.3">
      <c r="A124" t="s">
        <v>1659</v>
      </c>
      <c r="B124" t="s">
        <v>27</v>
      </c>
      <c r="C124" t="s">
        <v>127</v>
      </c>
      <c r="D124" t="s">
        <v>28</v>
      </c>
      <c r="E124" t="s">
        <v>29</v>
      </c>
      <c r="F124" t="s">
        <v>152</v>
      </c>
      <c r="G124" t="s">
        <v>1660</v>
      </c>
      <c r="H124" t="s">
        <v>1661</v>
      </c>
      <c r="J124" t="s">
        <v>1662</v>
      </c>
      <c r="K124" t="s">
        <v>1663</v>
      </c>
      <c r="L124">
        <v>3149014</v>
      </c>
      <c r="M124">
        <v>20</v>
      </c>
      <c r="N124">
        <v>3152</v>
      </c>
      <c r="O124" t="s">
        <v>133</v>
      </c>
      <c r="P124">
        <v>0</v>
      </c>
      <c r="Q124">
        <v>0</v>
      </c>
      <c r="R124">
        <v>0</v>
      </c>
      <c r="S124" t="s">
        <v>134</v>
      </c>
      <c r="T124" t="s">
        <v>127</v>
      </c>
      <c r="U124" t="s">
        <v>127</v>
      </c>
      <c r="V124" s="16">
        <v>43551.041666666664</v>
      </c>
      <c r="W124" s="16">
        <v>43551.041666666664</v>
      </c>
      <c r="X124" t="s">
        <v>135</v>
      </c>
      <c r="Z124">
        <v>1994</v>
      </c>
      <c r="AA124" t="b">
        <f>NOT(ISERROR(MATCH(H124,assembly_qc!$B$2:$B$490,0)))</f>
        <v>1</v>
      </c>
      <c r="AY124" s="1"/>
      <c r="AZ124" s="1"/>
    </row>
    <row r="125" spans="1:52" x14ac:dyDescent="0.3">
      <c r="A125" t="s">
        <v>1655</v>
      </c>
      <c r="B125" t="s">
        <v>27</v>
      </c>
      <c r="C125" t="s">
        <v>127</v>
      </c>
      <c r="D125" t="s">
        <v>28</v>
      </c>
      <c r="E125" t="s">
        <v>29</v>
      </c>
      <c r="F125" t="s">
        <v>152</v>
      </c>
      <c r="G125" t="s">
        <v>1656</v>
      </c>
      <c r="H125" t="s">
        <v>1657</v>
      </c>
      <c r="J125" t="s">
        <v>1658</v>
      </c>
      <c r="K125" t="s">
        <v>1003</v>
      </c>
      <c r="L125">
        <v>3201690</v>
      </c>
      <c r="M125">
        <v>33</v>
      </c>
      <c r="N125">
        <v>3229</v>
      </c>
      <c r="O125" t="s">
        <v>133</v>
      </c>
      <c r="P125">
        <v>0</v>
      </c>
      <c r="Q125">
        <v>0</v>
      </c>
      <c r="R125">
        <v>0</v>
      </c>
      <c r="S125" t="s">
        <v>134</v>
      </c>
      <c r="T125" t="s">
        <v>127</v>
      </c>
      <c r="U125" t="s">
        <v>127</v>
      </c>
      <c r="V125" s="16">
        <v>43551.041666666664</v>
      </c>
      <c r="W125" s="16">
        <v>43551.041666666664</v>
      </c>
      <c r="X125" t="s">
        <v>135</v>
      </c>
      <c r="Z125">
        <v>1994</v>
      </c>
      <c r="AA125" t="b">
        <f>NOT(ISERROR(MATCH(H125,assembly_qc!$B$2:$B$490,0)))</f>
        <v>1</v>
      </c>
      <c r="AY125" s="1"/>
      <c r="AZ125" s="1"/>
    </row>
    <row r="126" spans="1:52" x14ac:dyDescent="0.3">
      <c r="A126" t="s">
        <v>569</v>
      </c>
      <c r="B126" t="s">
        <v>27</v>
      </c>
      <c r="C126" t="s">
        <v>127</v>
      </c>
      <c r="D126" t="s">
        <v>28</v>
      </c>
      <c r="E126" t="s">
        <v>29</v>
      </c>
      <c r="F126" t="s">
        <v>570</v>
      </c>
      <c r="G126" t="s">
        <v>571</v>
      </c>
      <c r="H126" t="s">
        <v>572</v>
      </c>
      <c r="J126" t="s">
        <v>573</v>
      </c>
      <c r="K126" t="s">
        <v>132</v>
      </c>
      <c r="L126">
        <v>3100744</v>
      </c>
      <c r="M126">
        <v>34</v>
      </c>
      <c r="N126">
        <v>3085</v>
      </c>
      <c r="O126" t="s">
        <v>133</v>
      </c>
      <c r="P126">
        <v>0</v>
      </c>
      <c r="Q126">
        <v>0</v>
      </c>
      <c r="R126">
        <v>0</v>
      </c>
      <c r="S126" t="s">
        <v>134</v>
      </c>
      <c r="T126" t="s">
        <v>127</v>
      </c>
      <c r="U126" t="s">
        <v>127</v>
      </c>
      <c r="V126" s="16">
        <v>43563.083333333336</v>
      </c>
      <c r="W126" s="16">
        <v>43563.083333333336</v>
      </c>
      <c r="X126" t="s">
        <v>574</v>
      </c>
      <c r="Z126">
        <v>2014</v>
      </c>
      <c r="AA126" t="b">
        <f>NOT(ISERROR(MATCH(H126,assembly_qc!$B$2:$B$490,0)))</f>
        <v>1</v>
      </c>
      <c r="AY126" s="1"/>
      <c r="AZ126" s="1"/>
    </row>
    <row r="127" spans="1:52" x14ac:dyDescent="0.3">
      <c r="A127" t="s">
        <v>2074</v>
      </c>
      <c r="B127" t="s">
        <v>27</v>
      </c>
      <c r="C127" t="s">
        <v>127</v>
      </c>
      <c r="D127" t="s">
        <v>28</v>
      </c>
      <c r="E127" t="s">
        <v>29</v>
      </c>
      <c r="F127" t="s">
        <v>152</v>
      </c>
      <c r="G127" t="s">
        <v>2075</v>
      </c>
      <c r="H127" t="s">
        <v>2076</v>
      </c>
      <c r="J127" t="s">
        <v>2077</v>
      </c>
      <c r="K127" t="s">
        <v>1681</v>
      </c>
      <c r="L127">
        <v>2972891</v>
      </c>
      <c r="M127">
        <v>16</v>
      </c>
      <c r="N127">
        <v>2951</v>
      </c>
      <c r="O127" t="s">
        <v>133</v>
      </c>
      <c r="P127">
        <v>0</v>
      </c>
      <c r="Q127">
        <v>0</v>
      </c>
      <c r="R127">
        <v>0</v>
      </c>
      <c r="S127" t="s">
        <v>134</v>
      </c>
      <c r="T127" t="s">
        <v>127</v>
      </c>
      <c r="U127" t="s">
        <v>127</v>
      </c>
      <c r="V127" s="16">
        <v>43901.041666666664</v>
      </c>
      <c r="W127" s="16">
        <v>43551.041666666664</v>
      </c>
      <c r="X127" t="s">
        <v>786</v>
      </c>
      <c r="Z127">
        <v>2014</v>
      </c>
      <c r="AA127" t="b">
        <f>NOT(ISERROR(MATCH(H127,assembly_qc!$B$2:$B$490,0)))</f>
        <v>1</v>
      </c>
      <c r="AY127" s="1"/>
      <c r="AZ127" s="1"/>
    </row>
    <row r="128" spans="1:52" x14ac:dyDescent="0.3">
      <c r="A128" t="s">
        <v>3052</v>
      </c>
      <c r="B128" t="s">
        <v>27</v>
      </c>
      <c r="C128" t="s">
        <v>127</v>
      </c>
      <c r="D128" t="s">
        <v>28</v>
      </c>
      <c r="E128" t="s">
        <v>29</v>
      </c>
      <c r="F128" t="s">
        <v>2581</v>
      </c>
      <c r="G128" s="11" t="s">
        <v>3053</v>
      </c>
      <c r="H128" t="s">
        <v>3054</v>
      </c>
      <c r="I128" s="11"/>
      <c r="J128" t="s">
        <v>3055</v>
      </c>
      <c r="K128" t="s">
        <v>132</v>
      </c>
      <c r="L128">
        <v>0</v>
      </c>
      <c r="M128">
        <v>0</v>
      </c>
      <c r="N128">
        <v>0</v>
      </c>
      <c r="O128" t="s">
        <v>134</v>
      </c>
      <c r="P128">
        <v>0</v>
      </c>
      <c r="Q128">
        <v>0</v>
      </c>
      <c r="R128">
        <v>0</v>
      </c>
      <c r="S128" t="s">
        <v>134</v>
      </c>
      <c r="T128" t="s">
        <v>3056</v>
      </c>
      <c r="U128" t="s">
        <v>127</v>
      </c>
      <c r="V128" s="16">
        <v>44235.041666666664</v>
      </c>
      <c r="W128" s="16">
        <v>42878.083333333336</v>
      </c>
      <c r="X128" t="s">
        <v>135</v>
      </c>
      <c r="Y128" t="s">
        <v>157</v>
      </c>
      <c r="Z128">
        <v>2014</v>
      </c>
      <c r="AA128" t="b">
        <f>NOT(ISERROR(MATCH(H128,assembly_qc!$B$2:$B$490,0)))</f>
        <v>1</v>
      </c>
      <c r="AY128" s="1"/>
      <c r="AZ128" s="1"/>
    </row>
    <row r="129" spans="1:55" x14ac:dyDescent="0.3">
      <c r="A129" t="s">
        <v>3057</v>
      </c>
      <c r="B129" t="s">
        <v>27</v>
      </c>
      <c r="C129" t="s">
        <v>127</v>
      </c>
      <c r="D129" t="s">
        <v>28</v>
      </c>
      <c r="E129" t="s">
        <v>29</v>
      </c>
      <c r="F129" t="s">
        <v>2581</v>
      </c>
      <c r="G129" s="11" t="s">
        <v>3058</v>
      </c>
      <c r="H129" t="s">
        <v>3059</v>
      </c>
      <c r="I129" s="11"/>
      <c r="J129" t="s">
        <v>3060</v>
      </c>
      <c r="K129" t="s">
        <v>132</v>
      </c>
      <c r="L129">
        <v>0</v>
      </c>
      <c r="M129">
        <v>0</v>
      </c>
      <c r="N129">
        <v>0</v>
      </c>
      <c r="O129" t="s">
        <v>134</v>
      </c>
      <c r="P129">
        <v>0</v>
      </c>
      <c r="Q129">
        <v>0</v>
      </c>
      <c r="R129">
        <v>0</v>
      </c>
      <c r="S129" t="s">
        <v>134</v>
      </c>
      <c r="T129" t="s">
        <v>3061</v>
      </c>
      <c r="U129" t="s">
        <v>127</v>
      </c>
      <c r="V129" s="16">
        <v>44235.041666666664</v>
      </c>
      <c r="W129" s="16">
        <v>42878.083333333336</v>
      </c>
      <c r="X129" t="s">
        <v>135</v>
      </c>
      <c r="Y129" t="s">
        <v>157</v>
      </c>
      <c r="Z129">
        <v>2014</v>
      </c>
      <c r="AA129" t="b">
        <f>NOT(ISERROR(MATCH(H129,assembly_qc!$B$2:$B$490,0)))</f>
        <v>1</v>
      </c>
      <c r="AY129" s="1"/>
      <c r="AZ129" s="1"/>
    </row>
    <row r="130" spans="1:55" x14ac:dyDescent="0.3">
      <c r="A130" t="s">
        <v>3062</v>
      </c>
      <c r="B130" t="s">
        <v>27</v>
      </c>
      <c r="C130" t="s">
        <v>127</v>
      </c>
      <c r="D130" t="s">
        <v>28</v>
      </c>
      <c r="E130" t="s">
        <v>29</v>
      </c>
      <c r="F130" t="s">
        <v>2581</v>
      </c>
      <c r="G130" s="11" t="s">
        <v>3063</v>
      </c>
      <c r="H130" t="s">
        <v>3064</v>
      </c>
      <c r="I130" s="11"/>
      <c r="J130" t="s">
        <v>3065</v>
      </c>
      <c r="K130" t="s">
        <v>132</v>
      </c>
      <c r="L130">
        <v>0</v>
      </c>
      <c r="M130">
        <v>0</v>
      </c>
      <c r="N130">
        <v>0</v>
      </c>
      <c r="O130" t="s">
        <v>134</v>
      </c>
      <c r="P130">
        <v>0</v>
      </c>
      <c r="Q130">
        <v>0</v>
      </c>
      <c r="R130">
        <v>0</v>
      </c>
      <c r="S130" t="s">
        <v>134</v>
      </c>
      <c r="T130" t="s">
        <v>3066</v>
      </c>
      <c r="U130" t="s">
        <v>127</v>
      </c>
      <c r="V130" s="16">
        <v>44235.041666666664</v>
      </c>
      <c r="W130" s="16">
        <v>42878.083333333336</v>
      </c>
      <c r="X130" t="s">
        <v>135</v>
      </c>
      <c r="Y130" t="s">
        <v>157</v>
      </c>
      <c r="Z130">
        <v>2014</v>
      </c>
      <c r="AA130" t="b">
        <f>NOT(ISERROR(MATCH(H130,assembly_qc!$B$2:$B$490,0)))</f>
        <v>1</v>
      </c>
      <c r="AY130" s="1"/>
      <c r="AZ130" s="1"/>
    </row>
    <row r="131" spans="1:55" x14ac:dyDescent="0.3">
      <c r="A131" t="s">
        <v>3067</v>
      </c>
      <c r="B131" t="s">
        <v>27</v>
      </c>
      <c r="C131" t="s">
        <v>127</v>
      </c>
      <c r="D131" t="s">
        <v>28</v>
      </c>
      <c r="E131" t="s">
        <v>29</v>
      </c>
      <c r="F131" t="s">
        <v>2581</v>
      </c>
      <c r="G131" s="11" t="s">
        <v>3068</v>
      </c>
      <c r="H131" t="s">
        <v>3069</v>
      </c>
      <c r="I131" s="11"/>
      <c r="J131" t="s">
        <v>3070</v>
      </c>
      <c r="K131" t="s">
        <v>132</v>
      </c>
      <c r="L131">
        <v>0</v>
      </c>
      <c r="M131">
        <v>0</v>
      </c>
      <c r="N131">
        <v>0</v>
      </c>
      <c r="O131" t="s">
        <v>134</v>
      </c>
      <c r="P131">
        <v>0</v>
      </c>
      <c r="Q131">
        <v>0</v>
      </c>
      <c r="R131">
        <v>0</v>
      </c>
      <c r="S131" t="s">
        <v>134</v>
      </c>
      <c r="T131" t="s">
        <v>3071</v>
      </c>
      <c r="U131" t="s">
        <v>127</v>
      </c>
      <c r="V131" s="16">
        <v>44235.041666666664</v>
      </c>
      <c r="W131" s="16">
        <v>42878.083333333336</v>
      </c>
      <c r="X131" t="s">
        <v>135</v>
      </c>
      <c r="Y131" t="s">
        <v>157</v>
      </c>
      <c r="Z131">
        <v>2014</v>
      </c>
      <c r="AA131" t="b">
        <f>NOT(ISERROR(MATCH(H131,assembly_qc!$B$2:$B$490,0)))</f>
        <v>1</v>
      </c>
      <c r="AY131" s="1"/>
      <c r="AZ131" s="1"/>
    </row>
    <row r="132" spans="1:55" x14ac:dyDescent="0.3">
      <c r="A132" t="s">
        <v>3072</v>
      </c>
      <c r="B132" t="s">
        <v>27</v>
      </c>
      <c r="C132" t="s">
        <v>127</v>
      </c>
      <c r="D132" t="s">
        <v>28</v>
      </c>
      <c r="E132" t="s">
        <v>29</v>
      </c>
      <c r="F132" t="s">
        <v>2581</v>
      </c>
      <c r="G132" s="11" t="s">
        <v>3073</v>
      </c>
      <c r="H132" t="s">
        <v>3074</v>
      </c>
      <c r="I132" s="11"/>
      <c r="J132" t="s">
        <v>3075</v>
      </c>
      <c r="K132" t="s">
        <v>132</v>
      </c>
      <c r="L132">
        <v>0</v>
      </c>
      <c r="M132">
        <v>0</v>
      </c>
      <c r="N132">
        <v>0</v>
      </c>
      <c r="O132" t="s">
        <v>134</v>
      </c>
      <c r="P132">
        <v>0</v>
      </c>
      <c r="Q132">
        <v>0</v>
      </c>
      <c r="R132">
        <v>0</v>
      </c>
      <c r="S132" t="s">
        <v>134</v>
      </c>
      <c r="T132" t="s">
        <v>3076</v>
      </c>
      <c r="U132" t="s">
        <v>127</v>
      </c>
      <c r="V132" s="16">
        <v>44235.041666666664</v>
      </c>
      <c r="W132" s="16">
        <v>42878.083333333336</v>
      </c>
      <c r="X132" t="s">
        <v>135</v>
      </c>
      <c r="Y132" t="s">
        <v>157</v>
      </c>
      <c r="Z132">
        <v>2014</v>
      </c>
      <c r="AA132" t="b">
        <f>NOT(ISERROR(MATCH(H132,assembly_qc!$B$2:$B$490,0)))</f>
        <v>1</v>
      </c>
      <c r="AY132" s="1"/>
      <c r="AZ132" s="1"/>
    </row>
    <row r="133" spans="1:55" x14ac:dyDescent="0.3">
      <c r="A133" t="s">
        <v>3077</v>
      </c>
      <c r="B133" t="s">
        <v>27</v>
      </c>
      <c r="C133" t="s">
        <v>127</v>
      </c>
      <c r="D133" t="s">
        <v>28</v>
      </c>
      <c r="E133" t="s">
        <v>29</v>
      </c>
      <c r="F133" t="s">
        <v>2581</v>
      </c>
      <c r="G133" s="11" t="s">
        <v>3078</v>
      </c>
      <c r="H133" t="s">
        <v>3079</v>
      </c>
      <c r="I133" s="11"/>
      <c r="J133" t="s">
        <v>3080</v>
      </c>
      <c r="K133" t="s">
        <v>132</v>
      </c>
      <c r="L133">
        <v>0</v>
      </c>
      <c r="M133">
        <v>0</v>
      </c>
      <c r="N133">
        <v>0</v>
      </c>
      <c r="O133" t="s">
        <v>134</v>
      </c>
      <c r="P133">
        <v>0</v>
      </c>
      <c r="Q133">
        <v>0</v>
      </c>
      <c r="R133">
        <v>0</v>
      </c>
      <c r="S133" t="s">
        <v>134</v>
      </c>
      <c r="T133" t="s">
        <v>3081</v>
      </c>
      <c r="U133" t="s">
        <v>127</v>
      </c>
      <c r="V133" s="16">
        <v>44235.041666666664</v>
      </c>
      <c r="W133" s="16">
        <v>42878.083333333336</v>
      </c>
      <c r="X133" t="s">
        <v>135</v>
      </c>
      <c r="Y133" t="s">
        <v>157</v>
      </c>
      <c r="Z133">
        <v>2014</v>
      </c>
      <c r="AA133" t="b">
        <f>NOT(ISERROR(MATCH(H133,assembly_qc!$B$2:$B$490,0)))</f>
        <v>1</v>
      </c>
      <c r="AY133" s="1"/>
      <c r="AZ133" s="1"/>
    </row>
    <row r="134" spans="1:55" x14ac:dyDescent="0.3">
      <c r="A134" t="s">
        <v>3082</v>
      </c>
      <c r="B134" t="s">
        <v>27</v>
      </c>
      <c r="C134" t="s">
        <v>127</v>
      </c>
      <c r="D134" t="s">
        <v>28</v>
      </c>
      <c r="E134" t="s">
        <v>29</v>
      </c>
      <c r="F134" t="s">
        <v>2581</v>
      </c>
      <c r="G134" s="11" t="s">
        <v>3083</v>
      </c>
      <c r="H134" t="s">
        <v>3084</v>
      </c>
      <c r="I134" s="11"/>
      <c r="J134" t="s">
        <v>3085</v>
      </c>
      <c r="K134" t="s">
        <v>132</v>
      </c>
      <c r="L134">
        <v>0</v>
      </c>
      <c r="M134">
        <v>0</v>
      </c>
      <c r="N134">
        <v>0</v>
      </c>
      <c r="O134" t="s">
        <v>134</v>
      </c>
      <c r="P134">
        <v>0</v>
      </c>
      <c r="Q134">
        <v>0</v>
      </c>
      <c r="R134">
        <v>0</v>
      </c>
      <c r="S134" t="s">
        <v>134</v>
      </c>
      <c r="T134" t="s">
        <v>3086</v>
      </c>
      <c r="U134" t="s">
        <v>127</v>
      </c>
      <c r="V134" s="16">
        <v>44139.041666666664</v>
      </c>
      <c r="W134" s="16">
        <v>42878.083333333336</v>
      </c>
      <c r="X134" t="s">
        <v>135</v>
      </c>
      <c r="Y134" t="s">
        <v>157</v>
      </c>
      <c r="Z134">
        <v>2014</v>
      </c>
      <c r="AA134" t="b">
        <f>NOT(ISERROR(MATCH(H134,assembly_qc!$B$2:$B$490,0)))</f>
        <v>1</v>
      </c>
      <c r="AY134" s="1"/>
      <c r="AZ134" s="1"/>
    </row>
    <row r="135" spans="1:55" x14ac:dyDescent="0.3">
      <c r="A135" t="s">
        <v>3037</v>
      </c>
      <c r="B135" t="s">
        <v>27</v>
      </c>
      <c r="C135" t="s">
        <v>127</v>
      </c>
      <c r="D135" t="s">
        <v>28</v>
      </c>
      <c r="E135" t="s">
        <v>29</v>
      </c>
      <c r="F135" t="s">
        <v>2581</v>
      </c>
      <c r="G135" s="11" t="s">
        <v>3038</v>
      </c>
      <c r="H135" t="s">
        <v>3039</v>
      </c>
      <c r="I135" s="11"/>
      <c r="J135" t="s">
        <v>3040</v>
      </c>
      <c r="K135" t="s">
        <v>132</v>
      </c>
      <c r="L135">
        <v>0</v>
      </c>
      <c r="M135">
        <v>0</v>
      </c>
      <c r="N135">
        <v>0</v>
      </c>
      <c r="O135" t="s">
        <v>134</v>
      </c>
      <c r="P135">
        <v>0</v>
      </c>
      <c r="Q135">
        <v>0</v>
      </c>
      <c r="R135">
        <v>0</v>
      </c>
      <c r="S135" t="s">
        <v>134</v>
      </c>
      <c r="T135" t="s">
        <v>3041</v>
      </c>
      <c r="U135" t="s">
        <v>127</v>
      </c>
      <c r="V135" s="16">
        <v>44139.041666666664</v>
      </c>
      <c r="W135" s="16">
        <v>42879.083333333336</v>
      </c>
      <c r="X135" t="s">
        <v>135</v>
      </c>
      <c r="Y135" t="s">
        <v>157</v>
      </c>
      <c r="Z135">
        <v>2014</v>
      </c>
      <c r="AA135" t="b">
        <f>NOT(ISERROR(MATCH(H135,assembly_qc!$B$2:$B$490,0)))</f>
        <v>1</v>
      </c>
      <c r="AY135" s="1"/>
      <c r="AZ135" s="1"/>
      <c r="BC135" s="2"/>
    </row>
    <row r="136" spans="1:55" x14ac:dyDescent="0.3">
      <c r="A136" t="s">
        <v>3042</v>
      </c>
      <c r="B136" t="s">
        <v>27</v>
      </c>
      <c r="C136" t="s">
        <v>127</v>
      </c>
      <c r="D136" t="s">
        <v>28</v>
      </c>
      <c r="E136" t="s">
        <v>29</v>
      </c>
      <c r="F136" t="s">
        <v>2581</v>
      </c>
      <c r="G136" s="11" t="s">
        <v>3043</v>
      </c>
      <c r="H136" t="s">
        <v>3044</v>
      </c>
      <c r="I136" s="11"/>
      <c r="J136" t="s">
        <v>3045</v>
      </c>
      <c r="K136" t="s">
        <v>132</v>
      </c>
      <c r="L136">
        <v>0</v>
      </c>
      <c r="M136">
        <v>0</v>
      </c>
      <c r="N136">
        <v>0</v>
      </c>
      <c r="O136" t="s">
        <v>134</v>
      </c>
      <c r="P136">
        <v>0</v>
      </c>
      <c r="Q136">
        <v>0</v>
      </c>
      <c r="R136">
        <v>0</v>
      </c>
      <c r="S136" t="s">
        <v>134</v>
      </c>
      <c r="T136" t="s">
        <v>3046</v>
      </c>
      <c r="U136" t="s">
        <v>127</v>
      </c>
      <c r="V136" s="16">
        <v>44139.041666666664</v>
      </c>
      <c r="W136" s="16">
        <v>42878.083333333336</v>
      </c>
      <c r="X136" t="s">
        <v>135</v>
      </c>
      <c r="Y136" t="s">
        <v>157</v>
      </c>
      <c r="Z136">
        <v>2014</v>
      </c>
      <c r="AA136" t="b">
        <f>NOT(ISERROR(MATCH(H136,assembly_qc!$B$2:$B$490,0)))</f>
        <v>1</v>
      </c>
      <c r="AY136" s="1"/>
      <c r="AZ136" s="1"/>
    </row>
    <row r="137" spans="1:55" x14ac:dyDescent="0.3">
      <c r="A137" t="s">
        <v>3047</v>
      </c>
      <c r="B137" t="s">
        <v>27</v>
      </c>
      <c r="C137" t="s">
        <v>127</v>
      </c>
      <c r="D137" t="s">
        <v>28</v>
      </c>
      <c r="E137" t="s">
        <v>29</v>
      </c>
      <c r="F137" t="s">
        <v>2581</v>
      </c>
      <c r="G137" s="11" t="s">
        <v>3048</v>
      </c>
      <c r="H137" t="s">
        <v>3049</v>
      </c>
      <c r="I137" s="11"/>
      <c r="J137" t="s">
        <v>3050</v>
      </c>
      <c r="K137" t="s">
        <v>132</v>
      </c>
      <c r="L137">
        <v>0</v>
      </c>
      <c r="M137">
        <v>0</v>
      </c>
      <c r="N137">
        <v>0</v>
      </c>
      <c r="O137" t="s">
        <v>134</v>
      </c>
      <c r="P137">
        <v>0</v>
      </c>
      <c r="Q137">
        <v>0</v>
      </c>
      <c r="R137">
        <v>0</v>
      </c>
      <c r="S137" t="s">
        <v>134</v>
      </c>
      <c r="T137" t="s">
        <v>3051</v>
      </c>
      <c r="U137" t="s">
        <v>127</v>
      </c>
      <c r="V137" s="16">
        <v>44139.041666666664</v>
      </c>
      <c r="W137" s="16">
        <v>42878.083333333336</v>
      </c>
      <c r="X137" t="s">
        <v>135</v>
      </c>
      <c r="Y137" t="s">
        <v>157</v>
      </c>
      <c r="Z137">
        <v>2014</v>
      </c>
      <c r="AA137" t="b">
        <f>NOT(ISERROR(MATCH(H137,assembly_qc!$B$2:$B$490,0)))</f>
        <v>1</v>
      </c>
      <c r="AY137" s="1"/>
      <c r="AZ137" s="1"/>
    </row>
    <row r="138" spans="1:55" s="27" customFormat="1" x14ac:dyDescent="0.3">
      <c r="A138" s="27" t="s">
        <v>2681</v>
      </c>
      <c r="B138" s="27" t="s">
        <v>27</v>
      </c>
      <c r="C138" s="27" t="s">
        <v>127</v>
      </c>
      <c r="D138" s="27" t="s">
        <v>28</v>
      </c>
      <c r="E138" s="27" t="s">
        <v>29</v>
      </c>
      <c r="F138" s="27" t="s">
        <v>2581</v>
      </c>
      <c r="G138" s="37" t="s">
        <v>2682</v>
      </c>
      <c r="H138" s="27" t="s">
        <v>2683</v>
      </c>
      <c r="I138" s="37"/>
      <c r="J138" s="27" t="s">
        <v>2684</v>
      </c>
      <c r="K138" s="27" t="s">
        <v>2685</v>
      </c>
      <c r="L138" s="27">
        <v>0</v>
      </c>
      <c r="M138" s="27">
        <v>0</v>
      </c>
      <c r="N138" s="27">
        <v>0</v>
      </c>
      <c r="O138" s="27" t="s">
        <v>134</v>
      </c>
      <c r="P138" s="27">
        <v>0</v>
      </c>
      <c r="Q138" s="27">
        <v>0</v>
      </c>
      <c r="R138" s="27">
        <v>0</v>
      </c>
      <c r="S138" s="27" t="s">
        <v>134</v>
      </c>
      <c r="T138" s="27" t="s">
        <v>2686</v>
      </c>
      <c r="U138" s="27" t="s">
        <v>127</v>
      </c>
      <c r="V138" s="28">
        <v>44250.041666666664</v>
      </c>
      <c r="W138" s="28">
        <v>43377.083333333336</v>
      </c>
      <c r="X138" s="27" t="s">
        <v>135</v>
      </c>
      <c r="Y138" s="27" t="s">
        <v>157</v>
      </c>
      <c r="Z138" s="27">
        <v>2000</v>
      </c>
      <c r="AA138" s="27" t="b">
        <f>NOT(ISERROR(MATCH(H138,assembly_qc!$B$2:$B$490,0)))</f>
        <v>0</v>
      </c>
      <c r="AY138" s="38"/>
      <c r="AZ138" s="38"/>
    </row>
    <row r="139" spans="1:55" x14ac:dyDescent="0.3">
      <c r="A139" t="s">
        <v>3032</v>
      </c>
      <c r="B139" t="s">
        <v>27</v>
      </c>
      <c r="C139" t="s">
        <v>127</v>
      </c>
      <c r="D139" t="s">
        <v>28</v>
      </c>
      <c r="E139" t="s">
        <v>29</v>
      </c>
      <c r="F139" t="s">
        <v>2581</v>
      </c>
      <c r="G139" s="11" t="s">
        <v>3033</v>
      </c>
      <c r="H139" t="s">
        <v>3034</v>
      </c>
      <c r="I139" s="11"/>
      <c r="J139" t="s">
        <v>3035</v>
      </c>
      <c r="K139" t="s">
        <v>132</v>
      </c>
      <c r="L139">
        <v>0</v>
      </c>
      <c r="M139">
        <v>0</v>
      </c>
      <c r="N139">
        <v>0</v>
      </c>
      <c r="O139" t="s">
        <v>134</v>
      </c>
      <c r="P139">
        <v>0</v>
      </c>
      <c r="Q139">
        <v>0</v>
      </c>
      <c r="R139">
        <v>0</v>
      </c>
      <c r="S139" t="s">
        <v>134</v>
      </c>
      <c r="T139" t="s">
        <v>3036</v>
      </c>
      <c r="U139" t="s">
        <v>127</v>
      </c>
      <c r="V139" s="16">
        <v>44194.041666666664</v>
      </c>
      <c r="W139" s="16">
        <v>42938.083333333336</v>
      </c>
      <c r="X139" t="s">
        <v>135</v>
      </c>
      <c r="Y139" t="s">
        <v>1317</v>
      </c>
      <c r="Z139">
        <v>2010</v>
      </c>
      <c r="AA139" t="b">
        <f>NOT(ISERROR(MATCH(H139,assembly_qc!$B$2:$B$490,0)))</f>
        <v>1</v>
      </c>
      <c r="AY139" s="1"/>
      <c r="AZ139" s="1"/>
    </row>
    <row r="140" spans="1:55" x14ac:dyDescent="0.3">
      <c r="A140" t="s">
        <v>2349</v>
      </c>
      <c r="B140" t="s">
        <v>27</v>
      </c>
      <c r="C140" t="s">
        <v>127</v>
      </c>
      <c r="D140" t="s">
        <v>28</v>
      </c>
      <c r="E140" t="s">
        <v>29</v>
      </c>
      <c r="F140" t="s">
        <v>152</v>
      </c>
      <c r="G140" t="s">
        <v>2350</v>
      </c>
      <c r="H140" t="s">
        <v>2351</v>
      </c>
      <c r="J140" t="s">
        <v>2352</v>
      </c>
      <c r="K140" t="s">
        <v>2353</v>
      </c>
      <c r="L140">
        <v>2901366</v>
      </c>
      <c r="M140">
        <v>21</v>
      </c>
      <c r="N140">
        <v>2875</v>
      </c>
      <c r="O140" t="s">
        <v>133</v>
      </c>
      <c r="P140">
        <v>0</v>
      </c>
      <c r="Q140">
        <v>0</v>
      </c>
      <c r="R140">
        <v>0</v>
      </c>
      <c r="S140" t="s">
        <v>134</v>
      </c>
      <c r="T140" t="s">
        <v>127</v>
      </c>
      <c r="U140" t="s">
        <v>127</v>
      </c>
      <c r="V140" s="16">
        <v>43550.041666666664</v>
      </c>
      <c r="W140" s="16">
        <v>43550.041666666664</v>
      </c>
      <c r="X140" t="s">
        <v>135</v>
      </c>
      <c r="Y140" t="s">
        <v>1857</v>
      </c>
      <c r="Z140">
        <v>2015</v>
      </c>
      <c r="AA140" t="b">
        <f>NOT(ISERROR(MATCH(H140,assembly_qc!$B$2:$B$490,0)))</f>
        <v>1</v>
      </c>
      <c r="AY140" s="1"/>
      <c r="AZ140" s="1"/>
    </row>
    <row r="141" spans="1:55" x14ac:dyDescent="0.3">
      <c r="A141" t="s">
        <v>1852</v>
      </c>
      <c r="B141" t="s">
        <v>27</v>
      </c>
      <c r="C141" t="s">
        <v>127</v>
      </c>
      <c r="D141" t="s">
        <v>28</v>
      </c>
      <c r="E141" t="s">
        <v>29</v>
      </c>
      <c r="F141" t="s">
        <v>152</v>
      </c>
      <c r="G141" t="s">
        <v>1853</v>
      </c>
      <c r="H141" t="s">
        <v>1854</v>
      </c>
      <c r="J141" t="s">
        <v>1855</v>
      </c>
      <c r="K141" t="s">
        <v>1856</v>
      </c>
      <c r="L141">
        <v>2887466</v>
      </c>
      <c r="M141">
        <v>20</v>
      </c>
      <c r="N141">
        <v>2863</v>
      </c>
      <c r="O141" t="s">
        <v>133</v>
      </c>
      <c r="P141">
        <v>0</v>
      </c>
      <c r="Q141">
        <v>0</v>
      </c>
      <c r="R141">
        <v>0</v>
      </c>
      <c r="S141" t="s">
        <v>134</v>
      </c>
      <c r="T141" t="s">
        <v>127</v>
      </c>
      <c r="U141" t="s">
        <v>127</v>
      </c>
      <c r="V141" s="16">
        <v>43551.041666666664</v>
      </c>
      <c r="W141" s="16">
        <v>43551.041666666664</v>
      </c>
      <c r="X141" t="s">
        <v>135</v>
      </c>
      <c r="Y141" t="s">
        <v>1857</v>
      </c>
      <c r="Z141">
        <v>2015</v>
      </c>
      <c r="AA141" t="b">
        <f>NOT(ISERROR(MATCH(H141,assembly_qc!$B$2:$B$490,0)))</f>
        <v>1</v>
      </c>
      <c r="AY141" s="1"/>
      <c r="AZ141" s="1"/>
    </row>
    <row r="142" spans="1:55" x14ac:dyDescent="0.3">
      <c r="A142" t="s">
        <v>2069</v>
      </c>
      <c r="B142" t="s">
        <v>27</v>
      </c>
      <c r="C142" t="s">
        <v>127</v>
      </c>
      <c r="D142" t="s">
        <v>28</v>
      </c>
      <c r="E142" t="s">
        <v>29</v>
      </c>
      <c r="F142" t="s">
        <v>152</v>
      </c>
      <c r="G142" t="s">
        <v>2070</v>
      </c>
      <c r="H142" t="s">
        <v>2071</v>
      </c>
      <c r="J142" t="s">
        <v>2072</v>
      </c>
      <c r="K142" t="s">
        <v>2073</v>
      </c>
      <c r="L142">
        <v>2895833</v>
      </c>
      <c r="M142">
        <v>25</v>
      </c>
      <c r="N142">
        <v>2868</v>
      </c>
      <c r="O142" t="s">
        <v>133</v>
      </c>
      <c r="P142">
        <v>0</v>
      </c>
      <c r="Q142">
        <v>0</v>
      </c>
      <c r="R142">
        <v>0</v>
      </c>
      <c r="S142" t="s">
        <v>134</v>
      </c>
      <c r="T142" t="s">
        <v>127</v>
      </c>
      <c r="U142" t="s">
        <v>127</v>
      </c>
      <c r="V142" s="16">
        <v>43551.041666666664</v>
      </c>
      <c r="W142" s="16">
        <v>43551.041666666664</v>
      </c>
      <c r="X142" t="s">
        <v>135</v>
      </c>
      <c r="Y142" t="s">
        <v>1857</v>
      </c>
      <c r="Z142">
        <v>2015</v>
      </c>
      <c r="AA142" t="b">
        <f>NOT(ISERROR(MATCH(H142,assembly_qc!$B$2:$B$490,0)))</f>
        <v>1</v>
      </c>
      <c r="AY142" s="1"/>
      <c r="AZ142" s="1"/>
    </row>
    <row r="143" spans="1:55" x14ac:dyDescent="0.3">
      <c r="A143" t="s">
        <v>1858</v>
      </c>
      <c r="B143" t="s">
        <v>27</v>
      </c>
      <c r="C143" t="s">
        <v>127</v>
      </c>
      <c r="D143" t="s">
        <v>28</v>
      </c>
      <c r="E143" t="s">
        <v>29</v>
      </c>
      <c r="F143" t="s">
        <v>152</v>
      </c>
      <c r="G143" t="s">
        <v>1859</v>
      </c>
      <c r="H143" t="s">
        <v>1860</v>
      </c>
      <c r="J143" t="s">
        <v>1861</v>
      </c>
      <c r="K143" t="s">
        <v>1862</v>
      </c>
      <c r="L143">
        <v>2923569</v>
      </c>
      <c r="M143">
        <v>21</v>
      </c>
      <c r="N143">
        <v>2895</v>
      </c>
      <c r="O143" t="s">
        <v>133</v>
      </c>
      <c r="P143">
        <v>0</v>
      </c>
      <c r="Q143">
        <v>0</v>
      </c>
      <c r="R143">
        <v>0</v>
      </c>
      <c r="S143" t="s">
        <v>134</v>
      </c>
      <c r="T143" t="s">
        <v>127</v>
      </c>
      <c r="U143" t="s">
        <v>127</v>
      </c>
      <c r="V143" s="16">
        <v>43551.041666666664</v>
      </c>
      <c r="W143" s="16">
        <v>43551.041666666664</v>
      </c>
      <c r="X143" t="s">
        <v>135</v>
      </c>
      <c r="Y143" t="s">
        <v>1857</v>
      </c>
      <c r="Z143">
        <v>2015</v>
      </c>
      <c r="AA143" t="b">
        <f>NOT(ISERROR(MATCH(H143,assembly_qc!$B$2:$B$490,0)))</f>
        <v>1</v>
      </c>
      <c r="AY143" s="1"/>
      <c r="AZ143" s="1"/>
    </row>
    <row r="144" spans="1:55" x14ac:dyDescent="0.3">
      <c r="A144" t="s">
        <v>603</v>
      </c>
      <c r="B144" t="s">
        <v>27</v>
      </c>
      <c r="C144" t="s">
        <v>127</v>
      </c>
      <c r="D144" t="s">
        <v>28</v>
      </c>
      <c r="E144" t="s">
        <v>29</v>
      </c>
      <c r="F144" s="6" t="s">
        <v>599</v>
      </c>
      <c r="G144" t="s">
        <v>604</v>
      </c>
      <c r="H144" t="s">
        <v>605</v>
      </c>
      <c r="J144" t="s">
        <v>606</v>
      </c>
      <c r="K144" t="s">
        <v>607</v>
      </c>
      <c r="L144">
        <v>3048702</v>
      </c>
      <c r="M144">
        <v>25</v>
      </c>
      <c r="N144">
        <v>3043</v>
      </c>
      <c r="O144" t="s">
        <v>133</v>
      </c>
      <c r="P144">
        <v>0</v>
      </c>
      <c r="Q144">
        <v>0</v>
      </c>
      <c r="R144">
        <v>0</v>
      </c>
      <c r="S144" t="s">
        <v>134</v>
      </c>
      <c r="T144" t="s">
        <v>127</v>
      </c>
      <c r="U144" t="s">
        <v>127</v>
      </c>
      <c r="V144" s="16">
        <v>43563.083333333336</v>
      </c>
      <c r="W144" s="16">
        <v>43563.083333333336</v>
      </c>
      <c r="X144" t="s">
        <v>135</v>
      </c>
      <c r="Y144" t="s">
        <v>157</v>
      </c>
      <c r="Z144">
        <v>2001</v>
      </c>
      <c r="AA144" t="b">
        <f>NOT(ISERROR(MATCH(H144,assembly_qc!$B$2:$B$490,0)))</f>
        <v>1</v>
      </c>
      <c r="AY144" s="1"/>
      <c r="AZ144" s="1"/>
    </row>
    <row r="145" spans="1:55" x14ac:dyDescent="0.3">
      <c r="A145" t="s">
        <v>608</v>
      </c>
      <c r="B145" t="s">
        <v>27</v>
      </c>
      <c r="C145" t="s">
        <v>127</v>
      </c>
      <c r="D145" t="s">
        <v>28</v>
      </c>
      <c r="E145" t="s">
        <v>29</v>
      </c>
      <c r="F145" t="s">
        <v>599</v>
      </c>
      <c r="G145" t="s">
        <v>609</v>
      </c>
      <c r="H145" t="s">
        <v>610</v>
      </c>
      <c r="J145" t="s">
        <v>611</v>
      </c>
      <c r="K145" t="s">
        <v>612</v>
      </c>
      <c r="L145">
        <v>3079909</v>
      </c>
      <c r="M145">
        <v>19</v>
      </c>
      <c r="N145">
        <v>3064</v>
      </c>
      <c r="O145" t="s">
        <v>133</v>
      </c>
      <c r="P145">
        <v>0</v>
      </c>
      <c r="Q145">
        <v>0</v>
      </c>
      <c r="R145">
        <v>0</v>
      </c>
      <c r="S145" t="s">
        <v>134</v>
      </c>
      <c r="T145" t="s">
        <v>127</v>
      </c>
      <c r="U145" t="s">
        <v>127</v>
      </c>
      <c r="V145" s="16">
        <v>43563.083333333336</v>
      </c>
      <c r="W145" s="16">
        <v>43563.083333333336</v>
      </c>
      <c r="X145" t="s">
        <v>251</v>
      </c>
      <c r="Z145" s="2" t="s">
        <v>36</v>
      </c>
      <c r="AA145" t="b">
        <f>NOT(ISERROR(MATCH(H145,assembly_qc!$B$2:$B$490,0)))</f>
        <v>1</v>
      </c>
      <c r="AY145" s="1"/>
      <c r="AZ145" s="1"/>
    </row>
    <row r="146" spans="1:55" x14ac:dyDescent="0.3">
      <c r="A146" t="s">
        <v>1869</v>
      </c>
      <c r="B146" t="s">
        <v>27</v>
      </c>
      <c r="C146" t="s">
        <v>127</v>
      </c>
      <c r="D146" t="s">
        <v>28</v>
      </c>
      <c r="E146" t="s">
        <v>29</v>
      </c>
      <c r="F146" t="s">
        <v>152</v>
      </c>
      <c r="G146" t="s">
        <v>1870</v>
      </c>
      <c r="H146" t="s">
        <v>1871</v>
      </c>
      <c r="J146" t="s">
        <v>1872</v>
      </c>
      <c r="K146" t="s">
        <v>1603</v>
      </c>
      <c r="L146">
        <v>2996075</v>
      </c>
      <c r="M146">
        <v>41</v>
      </c>
      <c r="N146">
        <v>2983</v>
      </c>
      <c r="O146" t="s">
        <v>133</v>
      </c>
      <c r="P146">
        <v>0</v>
      </c>
      <c r="Q146">
        <v>0</v>
      </c>
      <c r="R146">
        <v>0</v>
      </c>
      <c r="S146" t="s">
        <v>134</v>
      </c>
      <c r="T146" t="s">
        <v>127</v>
      </c>
      <c r="U146" t="s">
        <v>127</v>
      </c>
      <c r="V146" s="16">
        <v>43901.041666666664</v>
      </c>
      <c r="W146" s="16">
        <v>43551.041666666664</v>
      </c>
      <c r="X146" t="s">
        <v>135</v>
      </c>
      <c r="Y146" t="s">
        <v>1873</v>
      </c>
      <c r="Z146">
        <v>2003</v>
      </c>
      <c r="AA146" t="b">
        <f>NOT(ISERROR(MATCH(H146,assembly_qc!$B$2:$B$490,0)))</f>
        <v>1</v>
      </c>
      <c r="AY146" s="1"/>
      <c r="AZ146" s="1"/>
    </row>
    <row r="147" spans="1:55" x14ac:dyDescent="0.3">
      <c r="A147" t="s">
        <v>1874</v>
      </c>
      <c r="B147" t="s">
        <v>27</v>
      </c>
      <c r="C147" t="s">
        <v>127</v>
      </c>
      <c r="D147" t="s">
        <v>28</v>
      </c>
      <c r="E147" t="s">
        <v>29</v>
      </c>
      <c r="F147" t="s">
        <v>152</v>
      </c>
      <c r="G147" t="s">
        <v>1875</v>
      </c>
      <c r="H147" t="s">
        <v>1876</v>
      </c>
      <c r="J147" t="s">
        <v>1877</v>
      </c>
      <c r="K147" t="s">
        <v>1583</v>
      </c>
      <c r="L147">
        <v>3045603</v>
      </c>
      <c r="M147">
        <v>66</v>
      </c>
      <c r="N147">
        <v>3019</v>
      </c>
      <c r="O147" t="s">
        <v>133</v>
      </c>
      <c r="P147">
        <v>0</v>
      </c>
      <c r="Q147">
        <v>0</v>
      </c>
      <c r="R147">
        <v>0</v>
      </c>
      <c r="S147" t="s">
        <v>134</v>
      </c>
      <c r="T147" t="s">
        <v>127</v>
      </c>
      <c r="U147" t="s">
        <v>127</v>
      </c>
      <c r="V147" s="16">
        <v>43901.041666666664</v>
      </c>
      <c r="W147" s="16">
        <v>43551.041666666664</v>
      </c>
      <c r="X147" t="s">
        <v>1444</v>
      </c>
      <c r="Z147">
        <v>2003</v>
      </c>
      <c r="AA147" t="b">
        <f>NOT(ISERROR(MATCH(H147,assembly_qc!$B$2:$B$490,0)))</f>
        <v>1</v>
      </c>
      <c r="AY147" s="1"/>
      <c r="AZ147" s="1"/>
    </row>
    <row r="148" spans="1:55" x14ac:dyDescent="0.3">
      <c r="A148" t="s">
        <v>1878</v>
      </c>
      <c r="B148" t="s">
        <v>27</v>
      </c>
      <c r="C148" t="s">
        <v>127</v>
      </c>
      <c r="D148" t="s">
        <v>28</v>
      </c>
      <c r="E148" t="s">
        <v>29</v>
      </c>
      <c r="F148" t="s">
        <v>152</v>
      </c>
      <c r="G148" t="s">
        <v>1879</v>
      </c>
      <c r="H148" t="s">
        <v>1880</v>
      </c>
      <c r="J148" t="s">
        <v>1881</v>
      </c>
      <c r="K148" t="s">
        <v>1529</v>
      </c>
      <c r="L148">
        <v>3052532</v>
      </c>
      <c r="M148">
        <v>23</v>
      </c>
      <c r="N148">
        <v>3017</v>
      </c>
      <c r="O148" t="s">
        <v>133</v>
      </c>
      <c r="P148">
        <v>0</v>
      </c>
      <c r="Q148">
        <v>0</v>
      </c>
      <c r="R148">
        <v>0</v>
      </c>
      <c r="S148" t="s">
        <v>134</v>
      </c>
      <c r="T148" t="s">
        <v>127</v>
      </c>
      <c r="U148" t="s">
        <v>127</v>
      </c>
      <c r="V148" s="16">
        <v>43901.041666666664</v>
      </c>
      <c r="W148" s="16">
        <v>43551.041666666664</v>
      </c>
      <c r="X148" t="s">
        <v>135</v>
      </c>
      <c r="Y148" t="s">
        <v>1882</v>
      </c>
      <c r="Z148">
        <v>2003</v>
      </c>
      <c r="AA148" t="b">
        <f>NOT(ISERROR(MATCH(H148,assembly_qc!$B$2:$B$490,0)))</f>
        <v>1</v>
      </c>
      <c r="AY148" s="1"/>
      <c r="AZ148" s="1"/>
    </row>
    <row r="149" spans="1:55" x14ac:dyDescent="0.3">
      <c r="A149" t="s">
        <v>355</v>
      </c>
      <c r="B149" t="s">
        <v>27</v>
      </c>
      <c r="C149" t="s">
        <v>127</v>
      </c>
      <c r="D149" t="s">
        <v>28</v>
      </c>
      <c r="E149" t="s">
        <v>29</v>
      </c>
      <c r="F149" t="s">
        <v>300</v>
      </c>
      <c r="G149" t="s">
        <v>356</v>
      </c>
      <c r="H149" t="s">
        <v>357</v>
      </c>
      <c r="J149" t="s">
        <v>358</v>
      </c>
      <c r="K149" t="s">
        <v>359</v>
      </c>
      <c r="L149">
        <v>2918453</v>
      </c>
      <c r="M149">
        <v>22</v>
      </c>
      <c r="N149">
        <v>2813</v>
      </c>
      <c r="O149" t="s">
        <v>133</v>
      </c>
      <c r="P149">
        <v>0</v>
      </c>
      <c r="Q149">
        <v>0</v>
      </c>
      <c r="R149">
        <v>0</v>
      </c>
      <c r="S149" t="s">
        <v>134</v>
      </c>
      <c r="T149" t="s">
        <v>127</v>
      </c>
      <c r="U149" t="s">
        <v>127</v>
      </c>
      <c r="V149" s="16">
        <v>43864.041666666664</v>
      </c>
      <c r="W149" s="16">
        <v>43864.041666666664</v>
      </c>
      <c r="X149" t="s">
        <v>360</v>
      </c>
      <c r="Y149" t="s">
        <v>361</v>
      </c>
      <c r="Z149">
        <v>2013</v>
      </c>
      <c r="AA149" t="b">
        <f>NOT(ISERROR(MATCH(H149,assembly_qc!$B$2:$B$490,0)))</f>
        <v>1</v>
      </c>
      <c r="AY149" s="1"/>
      <c r="AZ149" s="1"/>
    </row>
    <row r="150" spans="1:55" x14ac:dyDescent="0.3">
      <c r="A150" t="s">
        <v>1906</v>
      </c>
      <c r="B150" t="s">
        <v>27</v>
      </c>
      <c r="C150" t="s">
        <v>127</v>
      </c>
      <c r="D150" t="s">
        <v>28</v>
      </c>
      <c r="E150" t="s">
        <v>29</v>
      </c>
      <c r="F150" t="s">
        <v>152</v>
      </c>
      <c r="G150" t="s">
        <v>1907</v>
      </c>
      <c r="H150" t="s">
        <v>1908</v>
      </c>
      <c r="J150" t="s">
        <v>1909</v>
      </c>
      <c r="K150" t="s">
        <v>132</v>
      </c>
      <c r="L150">
        <v>3119363</v>
      </c>
      <c r="M150">
        <v>29</v>
      </c>
      <c r="N150">
        <v>3115</v>
      </c>
      <c r="O150" t="s">
        <v>133</v>
      </c>
      <c r="P150">
        <v>0</v>
      </c>
      <c r="Q150">
        <v>0</v>
      </c>
      <c r="R150">
        <v>0</v>
      </c>
      <c r="S150" t="s">
        <v>134</v>
      </c>
      <c r="T150" t="s">
        <v>127</v>
      </c>
      <c r="U150" t="s">
        <v>127</v>
      </c>
      <c r="V150" s="16">
        <v>43901.041666666664</v>
      </c>
      <c r="W150" s="16">
        <v>43551.041666666664</v>
      </c>
      <c r="X150" t="s">
        <v>135</v>
      </c>
      <c r="Y150" t="s">
        <v>376</v>
      </c>
      <c r="Z150">
        <v>2014</v>
      </c>
      <c r="AA150" t="b">
        <f>NOT(ISERROR(MATCH(H150,assembly_qc!$B$2:$B$490,0)))</f>
        <v>1</v>
      </c>
      <c r="AY150" s="1"/>
      <c r="AZ150" s="1"/>
    </row>
    <row r="151" spans="1:55" x14ac:dyDescent="0.3">
      <c r="A151" t="s">
        <v>1910</v>
      </c>
      <c r="B151" t="s">
        <v>27</v>
      </c>
      <c r="C151" t="s">
        <v>127</v>
      </c>
      <c r="D151" t="s">
        <v>28</v>
      </c>
      <c r="E151" t="s">
        <v>29</v>
      </c>
      <c r="F151" t="s">
        <v>152</v>
      </c>
      <c r="G151" t="s">
        <v>1911</v>
      </c>
      <c r="H151" t="s">
        <v>1912</v>
      </c>
      <c r="J151" t="s">
        <v>1913</v>
      </c>
      <c r="K151" t="s">
        <v>132</v>
      </c>
      <c r="L151">
        <v>3129000</v>
      </c>
      <c r="M151">
        <v>30</v>
      </c>
      <c r="N151">
        <v>3125</v>
      </c>
      <c r="O151" t="s">
        <v>133</v>
      </c>
      <c r="P151">
        <v>0</v>
      </c>
      <c r="Q151">
        <v>0</v>
      </c>
      <c r="R151">
        <v>0</v>
      </c>
      <c r="S151" t="s">
        <v>134</v>
      </c>
      <c r="T151" t="s">
        <v>127</v>
      </c>
      <c r="U151" t="s">
        <v>127</v>
      </c>
      <c r="V151" s="16">
        <v>43901.041666666664</v>
      </c>
      <c r="W151" s="16">
        <v>43551.041666666664</v>
      </c>
      <c r="X151" t="s">
        <v>135</v>
      </c>
      <c r="Y151" t="s">
        <v>376</v>
      </c>
      <c r="Z151">
        <v>2014</v>
      </c>
      <c r="AA151" t="b">
        <f>NOT(ISERROR(MATCH(H151,assembly_qc!$B$2:$B$490,0)))</f>
        <v>1</v>
      </c>
      <c r="AY151" s="1"/>
      <c r="AZ151" s="1"/>
    </row>
    <row r="152" spans="1:55" x14ac:dyDescent="0.3">
      <c r="A152" t="s">
        <v>1914</v>
      </c>
      <c r="B152" t="s">
        <v>27</v>
      </c>
      <c r="C152" t="s">
        <v>127</v>
      </c>
      <c r="D152" t="s">
        <v>28</v>
      </c>
      <c r="E152" t="s">
        <v>29</v>
      </c>
      <c r="F152" t="s">
        <v>152</v>
      </c>
      <c r="G152" t="s">
        <v>1915</v>
      </c>
      <c r="H152" t="s">
        <v>1916</v>
      </c>
      <c r="J152" t="s">
        <v>1917</v>
      </c>
      <c r="K152" t="s">
        <v>1918</v>
      </c>
      <c r="L152">
        <v>3176241</v>
      </c>
      <c r="M152">
        <v>25</v>
      </c>
      <c r="N152">
        <v>3162</v>
      </c>
      <c r="O152" t="s">
        <v>133</v>
      </c>
      <c r="P152">
        <v>0</v>
      </c>
      <c r="Q152">
        <v>0</v>
      </c>
      <c r="R152">
        <v>0</v>
      </c>
      <c r="S152" t="s">
        <v>134</v>
      </c>
      <c r="T152" t="s">
        <v>127</v>
      </c>
      <c r="U152" t="s">
        <v>127</v>
      </c>
      <c r="V152" s="16">
        <v>43901.041666666664</v>
      </c>
      <c r="W152" s="16">
        <v>43551.041666666664</v>
      </c>
      <c r="X152" t="s">
        <v>786</v>
      </c>
      <c r="Z152">
        <v>2013</v>
      </c>
      <c r="AA152" t="b">
        <f>NOT(ISERROR(MATCH(H152,assembly_qc!$B$2:$B$490,0)))</f>
        <v>1</v>
      </c>
      <c r="AY152" s="1"/>
      <c r="AZ152" s="1"/>
      <c r="BC152" s="2"/>
    </row>
    <row r="153" spans="1:55" x14ac:dyDescent="0.3">
      <c r="A153" t="s">
        <v>1919</v>
      </c>
      <c r="B153" t="s">
        <v>27</v>
      </c>
      <c r="C153" t="s">
        <v>127</v>
      </c>
      <c r="D153" t="s">
        <v>28</v>
      </c>
      <c r="E153" t="s">
        <v>29</v>
      </c>
      <c r="F153" t="s">
        <v>152</v>
      </c>
      <c r="G153" t="s">
        <v>1920</v>
      </c>
      <c r="H153" t="s">
        <v>1921</v>
      </c>
      <c r="J153" t="s">
        <v>1922</v>
      </c>
      <c r="K153" t="s">
        <v>132</v>
      </c>
      <c r="L153">
        <v>3084933</v>
      </c>
      <c r="M153">
        <v>25</v>
      </c>
      <c r="N153">
        <v>3054</v>
      </c>
      <c r="O153" t="s">
        <v>133</v>
      </c>
      <c r="P153">
        <v>0</v>
      </c>
      <c r="Q153">
        <v>0</v>
      </c>
      <c r="R153">
        <v>0</v>
      </c>
      <c r="S153" t="s">
        <v>134</v>
      </c>
      <c r="T153" t="s">
        <v>127</v>
      </c>
      <c r="U153" t="s">
        <v>127</v>
      </c>
      <c r="V153" s="16">
        <v>43551.041666666664</v>
      </c>
      <c r="W153" s="16">
        <v>43551.041666666664</v>
      </c>
      <c r="X153" t="s">
        <v>1449</v>
      </c>
      <c r="Z153">
        <v>2015</v>
      </c>
      <c r="AA153" t="b">
        <f>NOT(ISERROR(MATCH(H153,assembly_qc!$B$2:$B$490,0)))</f>
        <v>1</v>
      </c>
      <c r="AY153" s="1"/>
      <c r="AZ153" s="1"/>
      <c r="BC153" s="2"/>
    </row>
    <row r="154" spans="1:55" x14ac:dyDescent="0.3">
      <c r="A154" t="s">
        <v>1923</v>
      </c>
      <c r="B154" t="s">
        <v>27</v>
      </c>
      <c r="C154" t="s">
        <v>127</v>
      </c>
      <c r="D154" t="s">
        <v>28</v>
      </c>
      <c r="E154" t="s">
        <v>29</v>
      </c>
      <c r="F154" t="s">
        <v>152</v>
      </c>
      <c r="G154" t="s">
        <v>1924</v>
      </c>
      <c r="H154" s="40" t="s">
        <v>4500</v>
      </c>
      <c r="J154" t="s">
        <v>1925</v>
      </c>
      <c r="K154" t="s">
        <v>132</v>
      </c>
      <c r="L154">
        <v>3135127</v>
      </c>
      <c r="M154">
        <v>24</v>
      </c>
      <c r="N154">
        <v>3091</v>
      </c>
      <c r="O154" t="s">
        <v>133</v>
      </c>
      <c r="P154">
        <v>0</v>
      </c>
      <c r="Q154">
        <v>0</v>
      </c>
      <c r="R154">
        <v>0</v>
      </c>
      <c r="S154" t="s">
        <v>134</v>
      </c>
      <c r="T154" t="s">
        <v>127</v>
      </c>
      <c r="U154" t="s">
        <v>127</v>
      </c>
      <c r="V154" s="16">
        <v>43551.041666666664</v>
      </c>
      <c r="W154" s="16">
        <v>43551.041666666664</v>
      </c>
      <c r="X154" t="s">
        <v>135</v>
      </c>
      <c r="Y154" t="s">
        <v>797</v>
      </c>
      <c r="Z154">
        <v>2014</v>
      </c>
      <c r="AA154" t="b">
        <f>NOT(ISERROR(MATCH(H154,assembly_qc!$B$2:$B$490,0)))</f>
        <v>0</v>
      </c>
      <c r="AY154" s="1"/>
      <c r="AZ154" s="1"/>
    </row>
    <row r="155" spans="1:55" x14ac:dyDescent="0.3">
      <c r="A155" t="s">
        <v>1445</v>
      </c>
      <c r="B155" t="s">
        <v>27</v>
      </c>
      <c r="C155" t="s">
        <v>127</v>
      </c>
      <c r="D155" t="s">
        <v>28</v>
      </c>
      <c r="E155" t="s">
        <v>29</v>
      </c>
      <c r="F155" t="s">
        <v>152</v>
      </c>
      <c r="G155" t="s">
        <v>1446</v>
      </c>
      <c r="H155" t="s">
        <v>1447</v>
      </c>
      <c r="J155" t="s">
        <v>1448</v>
      </c>
      <c r="K155" t="s">
        <v>132</v>
      </c>
      <c r="L155">
        <v>3088043</v>
      </c>
      <c r="M155">
        <v>19</v>
      </c>
      <c r="N155">
        <v>3041</v>
      </c>
      <c r="O155" t="s">
        <v>133</v>
      </c>
      <c r="P155">
        <v>0</v>
      </c>
      <c r="Q155">
        <v>0</v>
      </c>
      <c r="R155">
        <v>0</v>
      </c>
      <c r="S155" t="s">
        <v>134</v>
      </c>
      <c r="T155" t="s">
        <v>127</v>
      </c>
      <c r="U155" t="s">
        <v>127</v>
      </c>
      <c r="V155" s="16">
        <v>43551.041666666664</v>
      </c>
      <c r="W155" s="16">
        <v>43551.041666666664</v>
      </c>
      <c r="X155" t="s">
        <v>1449</v>
      </c>
      <c r="Z155">
        <v>2015</v>
      </c>
      <c r="AA155" t="b">
        <f>NOT(ISERROR(MATCH(H155,assembly_qc!$B$2:$B$490,0)))</f>
        <v>1</v>
      </c>
      <c r="AY155" s="1"/>
      <c r="AZ155" s="1"/>
    </row>
    <row r="156" spans="1:55" x14ac:dyDescent="0.3">
      <c r="A156" t="s">
        <v>2295</v>
      </c>
      <c r="B156" t="s">
        <v>27</v>
      </c>
      <c r="C156" t="s">
        <v>127</v>
      </c>
      <c r="D156" t="s">
        <v>28</v>
      </c>
      <c r="E156" t="s">
        <v>29</v>
      </c>
      <c r="F156" t="s">
        <v>128</v>
      </c>
      <c r="G156" t="s">
        <v>2296</v>
      </c>
      <c r="H156" t="s">
        <v>2297</v>
      </c>
      <c r="J156" t="s">
        <v>2298</v>
      </c>
      <c r="K156" t="s">
        <v>2299</v>
      </c>
      <c r="L156">
        <v>3046563</v>
      </c>
      <c r="M156">
        <v>27</v>
      </c>
      <c r="N156">
        <v>3049</v>
      </c>
      <c r="O156" t="s">
        <v>133</v>
      </c>
      <c r="P156">
        <v>0</v>
      </c>
      <c r="Q156">
        <v>0</v>
      </c>
      <c r="R156">
        <v>0</v>
      </c>
      <c r="S156" t="s">
        <v>134</v>
      </c>
      <c r="T156" t="s">
        <v>127</v>
      </c>
      <c r="U156" t="s">
        <v>127</v>
      </c>
      <c r="V156" s="16">
        <v>43551.041666666664</v>
      </c>
      <c r="W156" s="16">
        <v>43551.041666666664</v>
      </c>
      <c r="X156" t="s">
        <v>135</v>
      </c>
      <c r="Y156" t="s">
        <v>146</v>
      </c>
      <c r="Z156" s="2" t="s">
        <v>36</v>
      </c>
      <c r="AA156" t="b">
        <f>NOT(ISERROR(MATCH(H156,assembly_qc!$B$2:$B$490,0)))</f>
        <v>1</v>
      </c>
      <c r="AY156" s="1"/>
      <c r="AZ156" s="1"/>
      <c r="BC156" s="2"/>
    </row>
    <row r="157" spans="1:55" x14ac:dyDescent="0.3">
      <c r="A157" t="s">
        <v>1982</v>
      </c>
      <c r="B157" t="s">
        <v>27</v>
      </c>
      <c r="C157" t="s">
        <v>127</v>
      </c>
      <c r="D157" t="s">
        <v>28</v>
      </c>
      <c r="E157" t="s">
        <v>29</v>
      </c>
      <c r="F157" t="s">
        <v>152</v>
      </c>
      <c r="G157" t="s">
        <v>1983</v>
      </c>
      <c r="H157" t="s">
        <v>1984</v>
      </c>
      <c r="J157" t="s">
        <v>1985</v>
      </c>
      <c r="K157" t="s">
        <v>132</v>
      </c>
      <c r="L157">
        <v>2960624</v>
      </c>
      <c r="M157">
        <v>19</v>
      </c>
      <c r="N157">
        <v>2928</v>
      </c>
      <c r="O157" t="s">
        <v>133</v>
      </c>
      <c r="P157">
        <v>0</v>
      </c>
      <c r="Q157">
        <v>0</v>
      </c>
      <c r="R157">
        <v>0</v>
      </c>
      <c r="S157" t="s">
        <v>134</v>
      </c>
      <c r="T157" t="s">
        <v>127</v>
      </c>
      <c r="U157" t="s">
        <v>127</v>
      </c>
      <c r="V157" s="16">
        <v>43551.041666666664</v>
      </c>
      <c r="W157" s="16">
        <v>43551.041666666664</v>
      </c>
      <c r="X157" t="s">
        <v>135</v>
      </c>
      <c r="Y157" t="s">
        <v>376</v>
      </c>
      <c r="Z157">
        <v>2013</v>
      </c>
      <c r="AA157" t="b">
        <f>NOT(ISERROR(MATCH(H157,assembly_qc!$B$2:$B$490,0)))</f>
        <v>1</v>
      </c>
      <c r="AY157" s="1"/>
      <c r="AZ157" s="1"/>
    </row>
    <row r="158" spans="1:55" x14ac:dyDescent="0.3">
      <c r="A158" t="s">
        <v>2006</v>
      </c>
      <c r="B158" t="s">
        <v>27</v>
      </c>
      <c r="C158" t="s">
        <v>127</v>
      </c>
      <c r="D158" t="s">
        <v>28</v>
      </c>
      <c r="E158" t="s">
        <v>29</v>
      </c>
      <c r="F158" t="s">
        <v>152</v>
      </c>
      <c r="G158" t="s">
        <v>2007</v>
      </c>
      <c r="H158" t="s">
        <v>2008</v>
      </c>
      <c r="J158" t="s">
        <v>2009</v>
      </c>
      <c r="K158" t="s">
        <v>1458</v>
      </c>
      <c r="L158">
        <v>3000390</v>
      </c>
      <c r="M158">
        <v>18</v>
      </c>
      <c r="N158">
        <v>2969</v>
      </c>
      <c r="O158" t="s">
        <v>133</v>
      </c>
      <c r="P158">
        <v>0</v>
      </c>
      <c r="Q158">
        <v>0</v>
      </c>
      <c r="R158">
        <v>0</v>
      </c>
      <c r="S158" t="s">
        <v>134</v>
      </c>
      <c r="T158" t="s">
        <v>127</v>
      </c>
      <c r="U158" t="s">
        <v>127</v>
      </c>
      <c r="V158" s="16">
        <v>43551.041666666664</v>
      </c>
      <c r="W158" s="16">
        <v>43551.041666666664</v>
      </c>
      <c r="X158" t="s">
        <v>135</v>
      </c>
      <c r="Y158" t="s">
        <v>376</v>
      </c>
      <c r="Z158">
        <v>2011</v>
      </c>
      <c r="AA158" t="b">
        <f>NOT(ISERROR(MATCH(H158,assembly_qc!$B$2:$B$490,0)))</f>
        <v>1</v>
      </c>
      <c r="AY158" s="1"/>
      <c r="AZ158" s="1"/>
    </row>
    <row r="159" spans="1:55" x14ac:dyDescent="0.3">
      <c r="A159" t="s">
        <v>2010</v>
      </c>
      <c r="B159" t="s">
        <v>27</v>
      </c>
      <c r="C159" t="s">
        <v>127</v>
      </c>
      <c r="D159" t="s">
        <v>28</v>
      </c>
      <c r="E159" t="s">
        <v>29</v>
      </c>
      <c r="F159" t="s">
        <v>152</v>
      </c>
      <c r="G159" t="s">
        <v>2011</v>
      </c>
      <c r="H159" t="s">
        <v>2012</v>
      </c>
      <c r="J159" t="s">
        <v>2013</v>
      </c>
      <c r="K159" t="s">
        <v>132</v>
      </c>
      <c r="L159">
        <v>3155491</v>
      </c>
      <c r="M159">
        <v>24</v>
      </c>
      <c r="N159">
        <v>3137</v>
      </c>
      <c r="O159" t="s">
        <v>133</v>
      </c>
      <c r="P159">
        <v>0</v>
      </c>
      <c r="Q159">
        <v>0</v>
      </c>
      <c r="R159">
        <v>0</v>
      </c>
      <c r="S159" t="s">
        <v>134</v>
      </c>
      <c r="T159" t="s">
        <v>127</v>
      </c>
      <c r="U159" t="s">
        <v>127</v>
      </c>
      <c r="V159" s="16">
        <v>43551.041666666664</v>
      </c>
      <c r="W159" s="16">
        <v>43551.041666666664</v>
      </c>
      <c r="X159" t="s">
        <v>135</v>
      </c>
      <c r="Y159" t="s">
        <v>376</v>
      </c>
      <c r="Z159">
        <v>2011</v>
      </c>
      <c r="AA159" t="b">
        <f>NOT(ISERROR(MATCH(H159,assembly_qc!$B$2:$B$490,0)))</f>
        <v>1</v>
      </c>
      <c r="AY159" s="1"/>
      <c r="AZ159" s="1"/>
    </row>
    <row r="160" spans="1:55" x14ac:dyDescent="0.3">
      <c r="A160" t="s">
        <v>2014</v>
      </c>
      <c r="B160" t="s">
        <v>27</v>
      </c>
      <c r="C160" t="s">
        <v>127</v>
      </c>
      <c r="D160" t="s">
        <v>28</v>
      </c>
      <c r="E160" t="s">
        <v>29</v>
      </c>
      <c r="F160" t="s">
        <v>152</v>
      </c>
      <c r="G160" t="s">
        <v>2015</v>
      </c>
      <c r="H160" t="s">
        <v>2016</v>
      </c>
      <c r="J160" t="s">
        <v>2017</v>
      </c>
      <c r="K160" t="s">
        <v>132</v>
      </c>
      <c r="L160">
        <v>3006739</v>
      </c>
      <c r="M160">
        <v>20</v>
      </c>
      <c r="N160">
        <v>2975</v>
      </c>
      <c r="O160" t="s">
        <v>133</v>
      </c>
      <c r="P160">
        <v>0</v>
      </c>
      <c r="Q160">
        <v>0</v>
      </c>
      <c r="R160">
        <v>0</v>
      </c>
      <c r="S160" t="s">
        <v>134</v>
      </c>
      <c r="T160" t="s">
        <v>127</v>
      </c>
      <c r="U160" t="s">
        <v>127</v>
      </c>
      <c r="V160" s="16">
        <v>43551.041666666664</v>
      </c>
      <c r="W160" s="16">
        <v>43551.041666666664</v>
      </c>
      <c r="X160" t="s">
        <v>135</v>
      </c>
      <c r="Y160" t="s">
        <v>376</v>
      </c>
      <c r="Z160">
        <v>2011</v>
      </c>
      <c r="AA160" t="b">
        <f>NOT(ISERROR(MATCH(H160,assembly_qc!$B$2:$B$490,0)))</f>
        <v>1</v>
      </c>
      <c r="AY160" s="1"/>
      <c r="AZ160" s="1"/>
    </row>
    <row r="161" spans="1:52" x14ac:dyDescent="0.3">
      <c r="A161" t="s">
        <v>2022</v>
      </c>
      <c r="B161" t="s">
        <v>27</v>
      </c>
      <c r="C161" t="s">
        <v>127</v>
      </c>
      <c r="D161" t="s">
        <v>28</v>
      </c>
      <c r="E161" t="s">
        <v>29</v>
      </c>
      <c r="F161" t="s">
        <v>152</v>
      </c>
      <c r="G161" t="s">
        <v>2023</v>
      </c>
      <c r="H161" t="s">
        <v>2024</v>
      </c>
      <c r="J161" t="s">
        <v>2025</v>
      </c>
      <c r="K161" t="s">
        <v>132</v>
      </c>
      <c r="L161">
        <v>3096097</v>
      </c>
      <c r="M161">
        <v>22</v>
      </c>
      <c r="N161">
        <v>3102</v>
      </c>
      <c r="O161" t="s">
        <v>133</v>
      </c>
      <c r="P161">
        <v>0</v>
      </c>
      <c r="Q161">
        <v>0</v>
      </c>
      <c r="R161">
        <v>0</v>
      </c>
      <c r="S161" t="s">
        <v>134</v>
      </c>
      <c r="T161" t="s">
        <v>127</v>
      </c>
      <c r="U161" t="s">
        <v>127</v>
      </c>
      <c r="V161" s="16">
        <v>43901.041666666664</v>
      </c>
      <c r="W161" s="16">
        <v>43551.041666666664</v>
      </c>
      <c r="X161" t="s">
        <v>135</v>
      </c>
      <c r="Y161" t="s">
        <v>157</v>
      </c>
      <c r="Z161">
        <v>2012</v>
      </c>
      <c r="AA161" t="b">
        <f>NOT(ISERROR(MATCH(H161,assembly_qc!$B$2:$B$490,0)))</f>
        <v>1</v>
      </c>
      <c r="AY161" s="1"/>
      <c r="AZ161" s="1"/>
    </row>
    <row r="162" spans="1:52" x14ac:dyDescent="0.3">
      <c r="A162" t="s">
        <v>2018</v>
      </c>
      <c r="B162" t="s">
        <v>27</v>
      </c>
      <c r="C162" t="s">
        <v>127</v>
      </c>
      <c r="D162" t="s">
        <v>28</v>
      </c>
      <c r="E162" t="s">
        <v>29</v>
      </c>
      <c r="F162" t="s">
        <v>152</v>
      </c>
      <c r="G162" t="s">
        <v>2019</v>
      </c>
      <c r="H162" t="s">
        <v>2020</v>
      </c>
      <c r="J162" t="s">
        <v>2021</v>
      </c>
      <c r="K162" t="s">
        <v>132</v>
      </c>
      <c r="L162">
        <v>3062544</v>
      </c>
      <c r="M162">
        <v>21</v>
      </c>
      <c r="N162">
        <v>3078</v>
      </c>
      <c r="O162" t="s">
        <v>133</v>
      </c>
      <c r="P162">
        <v>0</v>
      </c>
      <c r="Q162">
        <v>0</v>
      </c>
      <c r="R162">
        <v>0</v>
      </c>
      <c r="S162" t="s">
        <v>134</v>
      </c>
      <c r="T162" t="s">
        <v>127</v>
      </c>
      <c r="U162" t="s">
        <v>127</v>
      </c>
      <c r="V162" s="16">
        <v>43901.041666666664</v>
      </c>
      <c r="W162" s="16">
        <v>43551.041666666664</v>
      </c>
      <c r="X162" t="s">
        <v>135</v>
      </c>
      <c r="Y162" t="s">
        <v>157</v>
      </c>
      <c r="Z162">
        <v>2012</v>
      </c>
      <c r="AA162" t="b">
        <f>NOT(ISERROR(MATCH(H162,assembly_qc!$B$2:$B$490,0)))</f>
        <v>1</v>
      </c>
      <c r="AY162" s="1"/>
      <c r="AZ162" s="1"/>
    </row>
    <row r="163" spans="1:52" x14ac:dyDescent="0.3">
      <c r="A163" t="s">
        <v>782</v>
      </c>
      <c r="B163" t="s">
        <v>27</v>
      </c>
      <c r="C163" t="s">
        <v>127</v>
      </c>
      <c r="D163" t="s">
        <v>28</v>
      </c>
      <c r="E163" t="s">
        <v>29</v>
      </c>
      <c r="F163" t="s">
        <v>152</v>
      </c>
      <c r="G163" t="s">
        <v>783</v>
      </c>
      <c r="H163" t="s">
        <v>784</v>
      </c>
      <c r="J163" t="s">
        <v>785</v>
      </c>
      <c r="K163" t="s">
        <v>132</v>
      </c>
      <c r="L163">
        <v>3025349</v>
      </c>
      <c r="M163">
        <v>23</v>
      </c>
      <c r="N163">
        <v>2991</v>
      </c>
      <c r="O163" t="s">
        <v>133</v>
      </c>
      <c r="P163">
        <v>0</v>
      </c>
      <c r="Q163">
        <v>0</v>
      </c>
      <c r="R163">
        <v>0</v>
      </c>
      <c r="S163" t="s">
        <v>134</v>
      </c>
      <c r="T163" t="s">
        <v>127</v>
      </c>
      <c r="U163" t="s">
        <v>127</v>
      </c>
      <c r="V163" s="16">
        <v>43902.041666666664</v>
      </c>
      <c r="W163" s="16">
        <v>43560.083333333336</v>
      </c>
      <c r="X163" t="s">
        <v>786</v>
      </c>
      <c r="Z163">
        <v>2015</v>
      </c>
      <c r="AA163" t="b">
        <f>NOT(ISERROR(MATCH(H163,assembly_qc!$B$2:$B$490,0)))</f>
        <v>1</v>
      </c>
      <c r="AY163" s="1"/>
      <c r="AZ163" s="1"/>
    </row>
    <row r="164" spans="1:52" x14ac:dyDescent="0.3">
      <c r="A164" t="s">
        <v>787</v>
      </c>
      <c r="B164" t="s">
        <v>27</v>
      </c>
      <c r="C164" t="s">
        <v>127</v>
      </c>
      <c r="D164" t="s">
        <v>28</v>
      </c>
      <c r="E164" t="s">
        <v>29</v>
      </c>
      <c r="F164" t="s">
        <v>152</v>
      </c>
      <c r="G164" t="s">
        <v>788</v>
      </c>
      <c r="H164" t="s">
        <v>789</v>
      </c>
      <c r="J164" t="s">
        <v>790</v>
      </c>
      <c r="K164" t="s">
        <v>791</v>
      </c>
      <c r="L164">
        <v>3216798</v>
      </c>
      <c r="M164">
        <v>56</v>
      </c>
      <c r="N164">
        <v>3227</v>
      </c>
      <c r="O164" t="s">
        <v>133</v>
      </c>
      <c r="P164">
        <v>0</v>
      </c>
      <c r="Q164">
        <v>0</v>
      </c>
      <c r="R164">
        <v>0</v>
      </c>
      <c r="S164" t="s">
        <v>134</v>
      </c>
      <c r="T164" t="s">
        <v>127</v>
      </c>
      <c r="U164" t="s">
        <v>127</v>
      </c>
      <c r="V164" s="16">
        <v>43560.083333333336</v>
      </c>
      <c r="W164" s="16">
        <v>43560.083333333336</v>
      </c>
      <c r="X164" t="s">
        <v>135</v>
      </c>
      <c r="Y164" t="s">
        <v>376</v>
      </c>
      <c r="Z164">
        <v>2015</v>
      </c>
      <c r="AA164" t="b">
        <f>NOT(ISERROR(MATCH(H164,assembly_qc!$B$2:$B$490,0)))</f>
        <v>1</v>
      </c>
      <c r="AY164" s="1"/>
      <c r="AZ164" s="1"/>
    </row>
    <row r="165" spans="1:52" x14ac:dyDescent="0.3">
      <c r="A165" t="s">
        <v>2671</v>
      </c>
      <c r="B165" t="s">
        <v>27</v>
      </c>
      <c r="C165" t="s">
        <v>127</v>
      </c>
      <c r="D165" t="s">
        <v>28</v>
      </c>
      <c r="E165" t="s">
        <v>29</v>
      </c>
      <c r="F165" t="s">
        <v>2581</v>
      </c>
      <c r="G165" s="11" t="s">
        <v>2672</v>
      </c>
      <c r="H165" t="s">
        <v>2673</v>
      </c>
      <c r="I165" s="11"/>
      <c r="J165" t="s">
        <v>2674</v>
      </c>
      <c r="K165" t="s">
        <v>1918</v>
      </c>
      <c r="L165">
        <v>0</v>
      </c>
      <c r="M165">
        <v>0</v>
      </c>
      <c r="N165">
        <v>0</v>
      </c>
      <c r="O165" t="s">
        <v>134</v>
      </c>
      <c r="P165">
        <v>0</v>
      </c>
      <c r="Q165">
        <v>0</v>
      </c>
      <c r="R165">
        <v>0</v>
      </c>
      <c r="S165" t="s">
        <v>134</v>
      </c>
      <c r="T165" t="s">
        <v>2675</v>
      </c>
      <c r="U165" t="s">
        <v>127</v>
      </c>
      <c r="V165" s="16">
        <v>44056.083333333336</v>
      </c>
      <c r="W165" s="16">
        <v>43377.083333333336</v>
      </c>
      <c r="X165" t="s">
        <v>135</v>
      </c>
      <c r="Y165" t="s">
        <v>797</v>
      </c>
      <c r="Z165">
        <v>2013</v>
      </c>
      <c r="AA165" t="b">
        <f>NOT(ISERROR(MATCH(H165,assembly_qc!$B$2:$B$490,0)))</f>
        <v>1</v>
      </c>
      <c r="AY165" s="1"/>
      <c r="AZ165" s="1"/>
    </row>
    <row r="166" spans="1:52" x14ac:dyDescent="0.3">
      <c r="A166" t="s">
        <v>2043</v>
      </c>
      <c r="B166" t="s">
        <v>27</v>
      </c>
      <c r="C166" t="s">
        <v>127</v>
      </c>
      <c r="D166" t="s">
        <v>28</v>
      </c>
      <c r="E166" t="s">
        <v>29</v>
      </c>
      <c r="F166" t="s">
        <v>152</v>
      </c>
      <c r="G166" t="s">
        <v>2044</v>
      </c>
      <c r="H166" t="s">
        <v>2045</v>
      </c>
      <c r="J166" t="s">
        <v>2046</v>
      </c>
      <c r="K166" t="s">
        <v>1918</v>
      </c>
      <c r="L166">
        <v>2920603</v>
      </c>
      <c r="M166">
        <v>15</v>
      </c>
      <c r="N166">
        <v>2876</v>
      </c>
      <c r="O166" t="s">
        <v>133</v>
      </c>
      <c r="P166">
        <v>0</v>
      </c>
      <c r="Q166">
        <v>0</v>
      </c>
      <c r="R166">
        <v>0</v>
      </c>
      <c r="S166" t="s">
        <v>134</v>
      </c>
      <c r="T166" t="s">
        <v>127</v>
      </c>
      <c r="U166" t="s">
        <v>127</v>
      </c>
      <c r="V166" s="16">
        <v>43551.041666666664</v>
      </c>
      <c r="W166" s="16">
        <v>43551.041666666664</v>
      </c>
      <c r="X166" t="s">
        <v>135</v>
      </c>
      <c r="Y166" t="s">
        <v>797</v>
      </c>
      <c r="Z166">
        <v>2013</v>
      </c>
      <c r="AA166" t="b">
        <f>NOT(ISERROR(MATCH(H166,assembly_qc!$B$2:$B$490,0)))</f>
        <v>1</v>
      </c>
      <c r="AY166" s="1"/>
      <c r="AZ166" s="1"/>
    </row>
    <row r="167" spans="1:52" x14ac:dyDescent="0.3">
      <c r="A167" t="s">
        <v>2676</v>
      </c>
      <c r="B167" t="s">
        <v>27</v>
      </c>
      <c r="C167" t="s">
        <v>127</v>
      </c>
      <c r="D167" t="s">
        <v>28</v>
      </c>
      <c r="E167" t="s">
        <v>29</v>
      </c>
      <c r="F167" t="s">
        <v>2581</v>
      </c>
      <c r="G167" s="11" t="s">
        <v>2677</v>
      </c>
      <c r="H167" t="s">
        <v>2678</v>
      </c>
      <c r="I167" s="11"/>
      <c r="J167" t="s">
        <v>2679</v>
      </c>
      <c r="K167" t="s">
        <v>796</v>
      </c>
      <c r="L167">
        <v>0</v>
      </c>
      <c r="M167">
        <v>0</v>
      </c>
      <c r="N167">
        <v>0</v>
      </c>
      <c r="O167" t="s">
        <v>134</v>
      </c>
      <c r="P167">
        <v>0</v>
      </c>
      <c r="Q167">
        <v>0</v>
      </c>
      <c r="R167">
        <v>0</v>
      </c>
      <c r="S167" t="s">
        <v>134</v>
      </c>
      <c r="T167" t="s">
        <v>2680</v>
      </c>
      <c r="U167" t="s">
        <v>127</v>
      </c>
      <c r="V167" s="16">
        <v>44056.083333333336</v>
      </c>
      <c r="W167" s="16">
        <v>43377.083333333336</v>
      </c>
      <c r="X167" t="s">
        <v>135</v>
      </c>
      <c r="Y167" t="s">
        <v>797</v>
      </c>
      <c r="Z167">
        <v>2013</v>
      </c>
      <c r="AA167" t="b">
        <f>NOT(ISERROR(MATCH(H167,assembly_qc!$B$2:$B$490,0)))</f>
        <v>1</v>
      </c>
      <c r="AY167" s="1"/>
      <c r="AZ167" s="1"/>
    </row>
    <row r="168" spans="1:52" x14ac:dyDescent="0.3">
      <c r="A168" t="s">
        <v>792</v>
      </c>
      <c r="B168" t="s">
        <v>27</v>
      </c>
      <c r="C168" t="s">
        <v>127</v>
      </c>
      <c r="D168" t="s">
        <v>28</v>
      </c>
      <c r="E168" t="s">
        <v>29</v>
      </c>
      <c r="F168" t="s">
        <v>152</v>
      </c>
      <c r="G168" t="s">
        <v>793</v>
      </c>
      <c r="H168" t="s">
        <v>794</v>
      </c>
      <c r="J168" t="s">
        <v>795</v>
      </c>
      <c r="K168" t="s">
        <v>796</v>
      </c>
      <c r="L168">
        <v>2961021</v>
      </c>
      <c r="M168">
        <v>17</v>
      </c>
      <c r="N168">
        <v>2904</v>
      </c>
      <c r="O168" t="s">
        <v>133</v>
      </c>
      <c r="P168">
        <v>0</v>
      </c>
      <c r="Q168">
        <v>0</v>
      </c>
      <c r="R168">
        <v>0</v>
      </c>
      <c r="S168" t="s">
        <v>134</v>
      </c>
      <c r="T168" t="s">
        <v>127</v>
      </c>
      <c r="U168" t="s">
        <v>127</v>
      </c>
      <c r="V168" s="16">
        <v>43560.083333333336</v>
      </c>
      <c r="W168" s="16">
        <v>43560.083333333336</v>
      </c>
      <c r="X168" t="s">
        <v>135</v>
      </c>
      <c r="Y168" t="s">
        <v>797</v>
      </c>
      <c r="Z168">
        <v>2013</v>
      </c>
      <c r="AA168" t="b">
        <f>NOT(ISERROR(MATCH(H168,assembly_qc!$B$2:$B$490,0)))</f>
        <v>1</v>
      </c>
      <c r="AY168" s="1"/>
      <c r="AZ168" s="1"/>
    </row>
    <row r="169" spans="1:52" x14ac:dyDescent="0.3">
      <c r="A169" t="s">
        <v>2656</v>
      </c>
      <c r="B169" t="s">
        <v>27</v>
      </c>
      <c r="C169" t="s">
        <v>127</v>
      </c>
      <c r="D169" t="s">
        <v>28</v>
      </c>
      <c r="E169" t="s">
        <v>29</v>
      </c>
      <c r="F169" t="s">
        <v>2581</v>
      </c>
      <c r="G169" s="11" t="s">
        <v>2657</v>
      </c>
      <c r="H169" t="s">
        <v>2658</v>
      </c>
      <c r="I169" s="11"/>
      <c r="J169" t="s">
        <v>2659</v>
      </c>
      <c r="K169" t="s">
        <v>1476</v>
      </c>
      <c r="L169">
        <v>0</v>
      </c>
      <c r="M169">
        <v>0</v>
      </c>
      <c r="N169">
        <v>0</v>
      </c>
      <c r="O169" t="s">
        <v>134</v>
      </c>
      <c r="P169">
        <v>0</v>
      </c>
      <c r="Q169">
        <v>0</v>
      </c>
      <c r="R169">
        <v>0</v>
      </c>
      <c r="S169" t="s">
        <v>134</v>
      </c>
      <c r="T169" t="s">
        <v>2660</v>
      </c>
      <c r="U169" t="s">
        <v>127</v>
      </c>
      <c r="V169" s="16">
        <v>44056.083333333336</v>
      </c>
      <c r="W169" s="16">
        <v>43377.083333333336</v>
      </c>
      <c r="X169" t="s">
        <v>135</v>
      </c>
      <c r="Y169" t="s">
        <v>797</v>
      </c>
      <c r="Z169">
        <v>2013</v>
      </c>
      <c r="AA169" t="b">
        <f>NOT(ISERROR(MATCH(H169,assembly_qc!$B$2:$B$490,0)))</f>
        <v>1</v>
      </c>
      <c r="AY169" s="1"/>
      <c r="AZ169" s="1"/>
    </row>
    <row r="170" spans="1:52" x14ac:dyDescent="0.3">
      <c r="A170" t="s">
        <v>1472</v>
      </c>
      <c r="B170" t="s">
        <v>27</v>
      </c>
      <c r="C170" t="s">
        <v>127</v>
      </c>
      <c r="D170" t="s">
        <v>28</v>
      </c>
      <c r="E170" t="s">
        <v>29</v>
      </c>
      <c r="F170" t="s">
        <v>152</v>
      </c>
      <c r="G170" t="s">
        <v>1473</v>
      </c>
      <c r="H170" t="s">
        <v>1474</v>
      </c>
      <c r="J170" t="s">
        <v>1475</v>
      </c>
      <c r="K170" t="s">
        <v>1476</v>
      </c>
      <c r="L170">
        <v>3045885</v>
      </c>
      <c r="M170">
        <v>16</v>
      </c>
      <c r="N170">
        <v>3029</v>
      </c>
      <c r="O170" t="s">
        <v>133</v>
      </c>
      <c r="P170">
        <v>0</v>
      </c>
      <c r="Q170">
        <v>0</v>
      </c>
      <c r="R170">
        <v>0</v>
      </c>
      <c r="S170" t="s">
        <v>134</v>
      </c>
      <c r="T170" t="s">
        <v>127</v>
      </c>
      <c r="U170" t="s">
        <v>127</v>
      </c>
      <c r="V170" s="16">
        <v>43551.041666666664</v>
      </c>
      <c r="W170" s="16">
        <v>43551.041666666664</v>
      </c>
      <c r="X170" t="s">
        <v>135</v>
      </c>
      <c r="Y170" t="s">
        <v>797</v>
      </c>
      <c r="Z170">
        <v>2013</v>
      </c>
      <c r="AA170" t="b">
        <f>NOT(ISERROR(MATCH(H170,assembly_qc!$B$2:$B$490,0)))</f>
        <v>1</v>
      </c>
      <c r="AY170" s="1"/>
      <c r="AZ170" s="1"/>
    </row>
    <row r="171" spans="1:52" x14ac:dyDescent="0.3">
      <c r="A171" t="s">
        <v>2651</v>
      </c>
      <c r="B171" t="s">
        <v>27</v>
      </c>
      <c r="C171" t="s">
        <v>127</v>
      </c>
      <c r="D171" t="s">
        <v>28</v>
      </c>
      <c r="E171" t="s">
        <v>29</v>
      </c>
      <c r="F171" t="s">
        <v>2581</v>
      </c>
      <c r="G171" s="11" t="s">
        <v>2652</v>
      </c>
      <c r="H171" t="s">
        <v>2653</v>
      </c>
      <c r="I171" s="11"/>
      <c r="J171" t="s">
        <v>2654</v>
      </c>
      <c r="K171" t="s">
        <v>796</v>
      </c>
      <c r="L171">
        <v>0</v>
      </c>
      <c r="M171">
        <v>0</v>
      </c>
      <c r="N171">
        <v>0</v>
      </c>
      <c r="O171" t="s">
        <v>134</v>
      </c>
      <c r="P171">
        <v>0</v>
      </c>
      <c r="Q171">
        <v>0</v>
      </c>
      <c r="R171">
        <v>0</v>
      </c>
      <c r="S171" t="s">
        <v>134</v>
      </c>
      <c r="T171" t="s">
        <v>2655</v>
      </c>
      <c r="U171" t="s">
        <v>127</v>
      </c>
      <c r="V171" s="16">
        <v>44056.083333333336</v>
      </c>
      <c r="W171" s="16">
        <v>43377.083333333336</v>
      </c>
      <c r="X171" t="s">
        <v>135</v>
      </c>
      <c r="Y171" t="s">
        <v>797</v>
      </c>
      <c r="Z171">
        <v>2013</v>
      </c>
      <c r="AA171" t="b">
        <f>NOT(ISERROR(MATCH(H171,assembly_qc!$B$2:$B$490,0)))</f>
        <v>1</v>
      </c>
      <c r="AY171" s="1"/>
      <c r="AZ171" s="1"/>
    </row>
    <row r="172" spans="1:52" x14ac:dyDescent="0.3">
      <c r="A172" t="s">
        <v>2047</v>
      </c>
      <c r="B172" t="s">
        <v>27</v>
      </c>
      <c r="C172" t="s">
        <v>127</v>
      </c>
      <c r="D172" t="s">
        <v>28</v>
      </c>
      <c r="E172" t="s">
        <v>29</v>
      </c>
      <c r="F172" t="s">
        <v>152</v>
      </c>
      <c r="G172" t="s">
        <v>2048</v>
      </c>
      <c r="H172" t="s">
        <v>2049</v>
      </c>
      <c r="J172" t="s">
        <v>2050</v>
      </c>
      <c r="K172" t="s">
        <v>796</v>
      </c>
      <c r="L172">
        <v>3177946</v>
      </c>
      <c r="M172">
        <v>20</v>
      </c>
      <c r="N172">
        <v>3201</v>
      </c>
      <c r="O172" t="s">
        <v>133</v>
      </c>
      <c r="P172">
        <v>0</v>
      </c>
      <c r="Q172">
        <v>0</v>
      </c>
      <c r="R172">
        <v>0</v>
      </c>
      <c r="S172" t="s">
        <v>134</v>
      </c>
      <c r="T172" t="s">
        <v>127</v>
      </c>
      <c r="U172" t="s">
        <v>127</v>
      </c>
      <c r="V172" s="16">
        <v>43551.041666666664</v>
      </c>
      <c r="W172" s="16">
        <v>43551.041666666664</v>
      </c>
      <c r="X172" t="s">
        <v>135</v>
      </c>
      <c r="Y172" t="s">
        <v>797</v>
      </c>
      <c r="Z172">
        <v>2013</v>
      </c>
      <c r="AA172" t="b">
        <f>NOT(ISERROR(MATCH(H172,assembly_qc!$B$2:$B$490,0)))</f>
        <v>1</v>
      </c>
      <c r="AY172" s="1"/>
      <c r="AZ172" s="1"/>
    </row>
    <row r="173" spans="1:52" x14ac:dyDescent="0.3">
      <c r="A173" t="s">
        <v>798</v>
      </c>
      <c r="B173" t="s">
        <v>27</v>
      </c>
      <c r="C173" t="s">
        <v>127</v>
      </c>
      <c r="D173" t="s">
        <v>28</v>
      </c>
      <c r="E173" t="s">
        <v>29</v>
      </c>
      <c r="F173" t="s">
        <v>152</v>
      </c>
      <c r="G173" t="s">
        <v>799</v>
      </c>
      <c r="H173" t="s">
        <v>800</v>
      </c>
      <c r="J173" t="s">
        <v>801</v>
      </c>
      <c r="K173" t="s">
        <v>802</v>
      </c>
      <c r="L173">
        <v>3109991</v>
      </c>
      <c r="M173">
        <v>20</v>
      </c>
      <c r="N173">
        <v>3055</v>
      </c>
      <c r="O173" t="s">
        <v>133</v>
      </c>
      <c r="P173">
        <v>0</v>
      </c>
      <c r="Q173">
        <v>0</v>
      </c>
      <c r="R173">
        <v>0</v>
      </c>
      <c r="S173" t="s">
        <v>134</v>
      </c>
      <c r="T173" t="s">
        <v>127</v>
      </c>
      <c r="U173" t="s">
        <v>127</v>
      </c>
      <c r="V173" s="16">
        <v>43560.083333333336</v>
      </c>
      <c r="W173" s="16">
        <v>43560.083333333336</v>
      </c>
      <c r="X173" t="s">
        <v>135</v>
      </c>
      <c r="Y173" t="s">
        <v>376</v>
      </c>
      <c r="Z173">
        <v>2015</v>
      </c>
      <c r="AA173" t="b">
        <f>NOT(ISERROR(MATCH(H173,assembly_qc!$B$2:$B$490,0)))</f>
        <v>1</v>
      </c>
      <c r="AY173" s="1"/>
      <c r="AZ173" s="1"/>
    </row>
    <row r="174" spans="1:52" x14ac:dyDescent="0.3">
      <c r="A174" t="s">
        <v>299</v>
      </c>
      <c r="B174" t="s">
        <v>27</v>
      </c>
      <c r="C174" t="s">
        <v>127</v>
      </c>
      <c r="D174" t="s">
        <v>28</v>
      </c>
      <c r="E174" t="s">
        <v>29</v>
      </c>
      <c r="F174" t="s">
        <v>300</v>
      </c>
      <c r="G174" t="s">
        <v>301</v>
      </c>
      <c r="H174" t="s">
        <v>302</v>
      </c>
      <c r="J174" t="s">
        <v>303</v>
      </c>
      <c r="K174" t="s">
        <v>304</v>
      </c>
      <c r="L174">
        <v>2984636</v>
      </c>
      <c r="M174">
        <v>17</v>
      </c>
      <c r="N174">
        <v>2927</v>
      </c>
      <c r="O174" t="s">
        <v>133</v>
      </c>
      <c r="P174">
        <v>0</v>
      </c>
      <c r="Q174">
        <v>0</v>
      </c>
      <c r="R174">
        <v>0</v>
      </c>
      <c r="S174" t="s">
        <v>134</v>
      </c>
      <c r="T174" t="s">
        <v>127</v>
      </c>
      <c r="U174" t="s">
        <v>127</v>
      </c>
      <c r="V174" s="16">
        <v>43864.041666666664</v>
      </c>
      <c r="W174" s="16">
        <v>43864.041666666664</v>
      </c>
      <c r="X174" t="s">
        <v>305</v>
      </c>
      <c r="Z174">
        <v>2009</v>
      </c>
      <c r="AA174" t="b">
        <f>NOT(ISERROR(MATCH(H174,assembly_qc!$B$2:$B$490,0)))</f>
        <v>1</v>
      </c>
      <c r="AY174" s="1"/>
      <c r="AZ174" s="1"/>
    </row>
    <row r="175" spans="1:52" x14ac:dyDescent="0.3">
      <c r="A175" t="s">
        <v>306</v>
      </c>
      <c r="B175" t="s">
        <v>27</v>
      </c>
      <c r="C175" t="s">
        <v>127</v>
      </c>
      <c r="D175" t="s">
        <v>28</v>
      </c>
      <c r="E175" t="s">
        <v>29</v>
      </c>
      <c r="F175" t="s">
        <v>300</v>
      </c>
      <c r="G175" t="s">
        <v>307</v>
      </c>
      <c r="H175" t="s">
        <v>308</v>
      </c>
      <c r="J175" t="s">
        <v>309</v>
      </c>
      <c r="K175" t="s">
        <v>310</v>
      </c>
      <c r="L175">
        <v>3025035</v>
      </c>
      <c r="M175">
        <v>21</v>
      </c>
      <c r="N175">
        <v>3008</v>
      </c>
      <c r="O175" t="s">
        <v>133</v>
      </c>
      <c r="P175">
        <v>0</v>
      </c>
      <c r="Q175">
        <v>0</v>
      </c>
      <c r="R175">
        <v>0</v>
      </c>
      <c r="S175" t="s">
        <v>134</v>
      </c>
      <c r="T175" t="s">
        <v>127</v>
      </c>
      <c r="U175" t="s">
        <v>127</v>
      </c>
      <c r="V175" s="16">
        <v>43864.041666666664</v>
      </c>
      <c r="W175" s="16">
        <v>43864.041666666664</v>
      </c>
      <c r="X175" t="s">
        <v>305</v>
      </c>
      <c r="Z175">
        <v>2011</v>
      </c>
      <c r="AA175" t="b">
        <f>NOT(ISERROR(MATCH(H175,assembly_qc!$B$2:$B$490,0)))</f>
        <v>1</v>
      </c>
      <c r="AY175" s="1"/>
      <c r="AZ175" s="1"/>
    </row>
    <row r="176" spans="1:52" s="27" customFormat="1" x14ac:dyDescent="0.3">
      <c r="A176" s="27" t="s">
        <v>311</v>
      </c>
      <c r="B176" s="27" t="s">
        <v>27</v>
      </c>
      <c r="C176" s="27" t="s">
        <v>127</v>
      </c>
      <c r="D176" s="27" t="s">
        <v>28</v>
      </c>
      <c r="E176" s="27" t="s">
        <v>29</v>
      </c>
      <c r="F176" s="27" t="s">
        <v>300</v>
      </c>
      <c r="G176" s="27" t="s">
        <v>312</v>
      </c>
      <c r="H176" s="27" t="s">
        <v>313</v>
      </c>
      <c r="J176" s="27" t="s">
        <v>314</v>
      </c>
      <c r="K176" s="27" t="s">
        <v>315</v>
      </c>
      <c r="L176" s="27">
        <v>2925347</v>
      </c>
      <c r="M176" s="27">
        <v>16</v>
      </c>
      <c r="N176" s="27">
        <v>2871</v>
      </c>
      <c r="O176" s="27" t="s">
        <v>133</v>
      </c>
      <c r="P176" s="27">
        <v>0</v>
      </c>
      <c r="Q176" s="27">
        <v>0</v>
      </c>
      <c r="R176" s="27">
        <v>0</v>
      </c>
      <c r="S176" s="27" t="s">
        <v>134</v>
      </c>
      <c r="T176" s="27" t="s">
        <v>127</v>
      </c>
      <c r="U176" s="27" t="s">
        <v>127</v>
      </c>
      <c r="V176" s="28">
        <v>43864.041666666664</v>
      </c>
      <c r="W176" s="28">
        <v>43864.041666666664</v>
      </c>
      <c r="X176" s="27" t="s">
        <v>305</v>
      </c>
      <c r="Z176" s="27">
        <v>2009</v>
      </c>
      <c r="AA176" s="27" t="b">
        <f>NOT(ISERROR(MATCH(H176,assembly_qc!$B$2:$B$490,0)))</f>
        <v>0</v>
      </c>
      <c r="AY176" s="38"/>
      <c r="AZ176" s="38"/>
    </row>
    <row r="177" spans="1:52" x14ac:dyDescent="0.3">
      <c r="A177" t="s">
        <v>316</v>
      </c>
      <c r="B177" t="s">
        <v>27</v>
      </c>
      <c r="C177" t="s">
        <v>127</v>
      </c>
      <c r="D177" t="s">
        <v>28</v>
      </c>
      <c r="E177" t="s">
        <v>29</v>
      </c>
      <c r="F177" t="s">
        <v>300</v>
      </c>
      <c r="G177" t="s">
        <v>317</v>
      </c>
      <c r="H177" t="s">
        <v>318</v>
      </c>
      <c r="J177" t="s">
        <v>319</v>
      </c>
      <c r="K177" t="s">
        <v>320</v>
      </c>
      <c r="L177">
        <v>3022342</v>
      </c>
      <c r="M177">
        <v>24</v>
      </c>
      <c r="N177">
        <v>3011</v>
      </c>
      <c r="O177" t="s">
        <v>133</v>
      </c>
      <c r="P177">
        <v>0</v>
      </c>
      <c r="Q177">
        <v>0</v>
      </c>
      <c r="R177">
        <v>0</v>
      </c>
      <c r="S177" t="s">
        <v>134</v>
      </c>
      <c r="T177" t="s">
        <v>127</v>
      </c>
      <c r="U177" t="s">
        <v>127</v>
      </c>
      <c r="V177" s="16">
        <v>43864.041666666664</v>
      </c>
      <c r="W177" s="16">
        <v>43864.041666666664</v>
      </c>
      <c r="X177" t="s">
        <v>305</v>
      </c>
      <c r="Z177">
        <v>2011</v>
      </c>
      <c r="AA177" t="b">
        <f>NOT(ISERROR(MATCH(H177,assembly_qc!$B$2:$B$490,0)))</f>
        <v>1</v>
      </c>
      <c r="AY177" s="1"/>
      <c r="AZ177" s="1"/>
    </row>
    <row r="178" spans="1:52" x14ac:dyDescent="0.3">
      <c r="A178" t="s">
        <v>321</v>
      </c>
      <c r="B178" t="s">
        <v>27</v>
      </c>
      <c r="C178" t="s">
        <v>127</v>
      </c>
      <c r="D178" t="s">
        <v>28</v>
      </c>
      <c r="E178" t="s">
        <v>29</v>
      </c>
      <c r="F178" t="s">
        <v>300</v>
      </c>
      <c r="G178" t="s">
        <v>322</v>
      </c>
      <c r="H178" t="s">
        <v>323</v>
      </c>
      <c r="J178" t="s">
        <v>324</v>
      </c>
      <c r="K178" t="s">
        <v>325</v>
      </c>
      <c r="L178">
        <v>2994160</v>
      </c>
      <c r="M178">
        <v>23</v>
      </c>
      <c r="N178">
        <v>2937</v>
      </c>
      <c r="O178" t="s">
        <v>133</v>
      </c>
      <c r="P178">
        <v>0</v>
      </c>
      <c r="Q178">
        <v>0</v>
      </c>
      <c r="R178">
        <v>0</v>
      </c>
      <c r="S178" t="s">
        <v>134</v>
      </c>
      <c r="T178" t="s">
        <v>127</v>
      </c>
      <c r="U178" t="s">
        <v>127</v>
      </c>
      <c r="V178" s="16">
        <v>43864.041666666664</v>
      </c>
      <c r="W178" s="16">
        <v>43864.041666666664</v>
      </c>
      <c r="X178" t="s">
        <v>305</v>
      </c>
      <c r="Z178">
        <v>2002</v>
      </c>
      <c r="AA178" t="b">
        <f>NOT(ISERROR(MATCH(H178,assembly_qc!$B$2:$B$490,0)))</f>
        <v>1</v>
      </c>
      <c r="AY178" s="1"/>
      <c r="AZ178" s="1"/>
    </row>
    <row r="179" spans="1:52" x14ac:dyDescent="0.3">
      <c r="A179" t="s">
        <v>326</v>
      </c>
      <c r="B179" t="s">
        <v>27</v>
      </c>
      <c r="C179" t="s">
        <v>127</v>
      </c>
      <c r="D179" t="s">
        <v>28</v>
      </c>
      <c r="E179" t="s">
        <v>29</v>
      </c>
      <c r="F179" t="s">
        <v>300</v>
      </c>
      <c r="G179" t="s">
        <v>327</v>
      </c>
      <c r="H179" t="s">
        <v>328</v>
      </c>
      <c r="J179" t="s">
        <v>329</v>
      </c>
      <c r="K179" t="s">
        <v>330</v>
      </c>
      <c r="L179">
        <v>2957489</v>
      </c>
      <c r="M179">
        <v>11</v>
      </c>
      <c r="N179">
        <v>2895</v>
      </c>
      <c r="O179" t="s">
        <v>133</v>
      </c>
      <c r="P179">
        <v>0</v>
      </c>
      <c r="Q179">
        <v>0</v>
      </c>
      <c r="R179">
        <v>0</v>
      </c>
      <c r="S179" t="s">
        <v>134</v>
      </c>
      <c r="T179" t="s">
        <v>127</v>
      </c>
      <c r="U179" t="s">
        <v>127</v>
      </c>
      <c r="V179" s="16">
        <v>43864.041666666664</v>
      </c>
      <c r="W179" s="16">
        <v>43864.041666666664</v>
      </c>
      <c r="X179" t="s">
        <v>305</v>
      </c>
      <c r="Z179">
        <v>2004</v>
      </c>
      <c r="AA179" t="b">
        <f>NOT(ISERROR(MATCH(H179,assembly_qc!$B$2:$B$490,0)))</f>
        <v>1</v>
      </c>
      <c r="AY179" s="1"/>
      <c r="AZ179" s="1"/>
    </row>
    <row r="180" spans="1:52" x14ac:dyDescent="0.3">
      <c r="A180" t="s">
        <v>331</v>
      </c>
      <c r="B180" t="s">
        <v>27</v>
      </c>
      <c r="C180" t="s">
        <v>127</v>
      </c>
      <c r="D180" t="s">
        <v>28</v>
      </c>
      <c r="E180" t="s">
        <v>29</v>
      </c>
      <c r="F180" t="s">
        <v>300</v>
      </c>
      <c r="G180" t="s">
        <v>332</v>
      </c>
      <c r="H180" t="s">
        <v>333</v>
      </c>
      <c r="J180" t="s">
        <v>334</v>
      </c>
      <c r="K180" t="s">
        <v>335</v>
      </c>
      <c r="L180">
        <v>3010157</v>
      </c>
      <c r="M180">
        <v>35</v>
      </c>
      <c r="N180">
        <v>2979</v>
      </c>
      <c r="O180" t="s">
        <v>133</v>
      </c>
      <c r="P180">
        <v>0</v>
      </c>
      <c r="Q180">
        <v>0</v>
      </c>
      <c r="R180">
        <v>0</v>
      </c>
      <c r="S180" t="s">
        <v>134</v>
      </c>
      <c r="T180" t="s">
        <v>127</v>
      </c>
      <c r="U180" t="s">
        <v>127</v>
      </c>
      <c r="V180" s="16">
        <v>43864.041666666664</v>
      </c>
      <c r="W180" s="16">
        <v>43864.041666666664</v>
      </c>
      <c r="X180" t="s">
        <v>305</v>
      </c>
      <c r="Z180">
        <v>2009</v>
      </c>
      <c r="AA180" t="b">
        <f>NOT(ISERROR(MATCH(H180,assembly_qc!$B$2:$B$490,0)))</f>
        <v>1</v>
      </c>
      <c r="AY180" s="1"/>
      <c r="AZ180" s="1"/>
    </row>
    <row r="181" spans="1:52" x14ac:dyDescent="0.3">
      <c r="A181" t="s">
        <v>341</v>
      </c>
      <c r="B181" t="s">
        <v>27</v>
      </c>
      <c r="C181" t="s">
        <v>127</v>
      </c>
      <c r="D181" t="s">
        <v>28</v>
      </c>
      <c r="E181" t="s">
        <v>29</v>
      </c>
      <c r="F181" t="s">
        <v>300</v>
      </c>
      <c r="G181" t="s">
        <v>342</v>
      </c>
      <c r="H181" t="s">
        <v>343</v>
      </c>
      <c r="J181" t="s">
        <v>344</v>
      </c>
      <c r="K181" t="s">
        <v>325</v>
      </c>
      <c r="L181">
        <v>2997368</v>
      </c>
      <c r="M181">
        <v>28</v>
      </c>
      <c r="N181">
        <v>2947</v>
      </c>
      <c r="O181" t="s">
        <v>133</v>
      </c>
      <c r="P181">
        <v>0</v>
      </c>
      <c r="Q181">
        <v>0</v>
      </c>
      <c r="R181">
        <v>0</v>
      </c>
      <c r="S181" t="s">
        <v>134</v>
      </c>
      <c r="T181" t="s">
        <v>127</v>
      </c>
      <c r="U181" t="s">
        <v>127</v>
      </c>
      <c r="V181" s="16">
        <v>43864.041666666664</v>
      </c>
      <c r="W181" s="16">
        <v>43864.041666666664</v>
      </c>
      <c r="X181" t="s">
        <v>305</v>
      </c>
      <c r="Z181">
        <v>2002</v>
      </c>
      <c r="AA181" t="b">
        <f>NOT(ISERROR(MATCH(H181,assembly_qc!$B$2:$B$490,0)))</f>
        <v>1</v>
      </c>
      <c r="AY181" s="1"/>
      <c r="AZ181" s="1"/>
    </row>
    <row r="182" spans="1:52" x14ac:dyDescent="0.3">
      <c r="A182" t="s">
        <v>336</v>
      </c>
      <c r="B182" t="s">
        <v>27</v>
      </c>
      <c r="C182" t="s">
        <v>127</v>
      </c>
      <c r="D182" t="s">
        <v>28</v>
      </c>
      <c r="E182" t="s">
        <v>29</v>
      </c>
      <c r="F182" t="s">
        <v>300</v>
      </c>
      <c r="G182" t="s">
        <v>337</v>
      </c>
      <c r="H182" t="s">
        <v>338</v>
      </c>
      <c r="J182" t="s">
        <v>339</v>
      </c>
      <c r="K182" t="s">
        <v>340</v>
      </c>
      <c r="L182">
        <v>2986177</v>
      </c>
      <c r="M182">
        <v>23</v>
      </c>
      <c r="N182">
        <v>2930</v>
      </c>
      <c r="O182" t="s">
        <v>133</v>
      </c>
      <c r="P182">
        <v>0</v>
      </c>
      <c r="Q182">
        <v>0</v>
      </c>
      <c r="R182">
        <v>0</v>
      </c>
      <c r="S182" t="s">
        <v>134</v>
      </c>
      <c r="T182" t="s">
        <v>127</v>
      </c>
      <c r="U182" t="s">
        <v>127</v>
      </c>
      <c r="V182" s="16">
        <v>43864.041666666664</v>
      </c>
      <c r="W182" s="16">
        <v>43864.041666666664</v>
      </c>
      <c r="X182" t="s">
        <v>305</v>
      </c>
      <c r="Z182">
        <v>2002</v>
      </c>
      <c r="AA182" t="b">
        <f>NOT(ISERROR(MATCH(H182,assembly_qc!$B$2:$B$490,0)))</f>
        <v>1</v>
      </c>
      <c r="AY182" s="1"/>
      <c r="AZ182" s="1"/>
    </row>
    <row r="183" spans="1:52" s="27" customFormat="1" x14ac:dyDescent="0.3">
      <c r="A183" s="27" t="s">
        <v>345</v>
      </c>
      <c r="B183" s="27" t="s">
        <v>27</v>
      </c>
      <c r="C183" s="27" t="s">
        <v>127</v>
      </c>
      <c r="D183" s="27" t="s">
        <v>28</v>
      </c>
      <c r="E183" s="27" t="s">
        <v>29</v>
      </c>
      <c r="F183" s="27" t="s">
        <v>300</v>
      </c>
      <c r="G183" s="27" t="s">
        <v>346</v>
      </c>
      <c r="H183" s="27" t="s">
        <v>347</v>
      </c>
      <c r="J183" s="27" t="s">
        <v>348</v>
      </c>
      <c r="K183" s="27" t="s">
        <v>349</v>
      </c>
      <c r="L183" s="27">
        <v>3078883</v>
      </c>
      <c r="M183" s="27">
        <v>20</v>
      </c>
      <c r="N183" s="27">
        <v>3073</v>
      </c>
      <c r="O183" s="27" t="s">
        <v>133</v>
      </c>
      <c r="P183" s="27">
        <v>0</v>
      </c>
      <c r="Q183" s="27">
        <v>0</v>
      </c>
      <c r="R183" s="27">
        <v>0</v>
      </c>
      <c r="S183" s="27" t="s">
        <v>134</v>
      </c>
      <c r="T183" s="27" t="s">
        <v>127</v>
      </c>
      <c r="U183" s="27" t="s">
        <v>127</v>
      </c>
      <c r="V183" s="28">
        <v>43864.041666666664</v>
      </c>
      <c r="W183" s="28">
        <v>43864.041666666664</v>
      </c>
      <c r="X183" s="27" t="s">
        <v>305</v>
      </c>
      <c r="Z183" s="27">
        <v>2006</v>
      </c>
      <c r="AA183" s="27" t="b">
        <f>NOT(ISERROR(MATCH(H183,assembly_qc!$B$2:$B$490,0)))</f>
        <v>0</v>
      </c>
      <c r="AY183" s="38"/>
      <c r="AZ183" s="38"/>
    </row>
    <row r="184" spans="1:52" x14ac:dyDescent="0.3">
      <c r="A184" t="s">
        <v>350</v>
      </c>
      <c r="B184" t="s">
        <v>27</v>
      </c>
      <c r="C184" t="s">
        <v>127</v>
      </c>
      <c r="D184" t="s">
        <v>28</v>
      </c>
      <c r="E184" t="s">
        <v>29</v>
      </c>
      <c r="F184" t="s">
        <v>300</v>
      </c>
      <c r="G184" t="s">
        <v>351</v>
      </c>
      <c r="H184" t="s">
        <v>352</v>
      </c>
      <c r="J184" t="s">
        <v>353</v>
      </c>
      <c r="K184" t="s">
        <v>354</v>
      </c>
      <c r="L184">
        <v>2961814</v>
      </c>
      <c r="M184">
        <v>21</v>
      </c>
      <c r="N184">
        <v>2943</v>
      </c>
      <c r="O184" t="s">
        <v>133</v>
      </c>
      <c r="P184">
        <v>0</v>
      </c>
      <c r="Q184">
        <v>0</v>
      </c>
      <c r="R184">
        <v>0</v>
      </c>
      <c r="S184" t="s">
        <v>134</v>
      </c>
      <c r="T184" t="s">
        <v>127</v>
      </c>
      <c r="U184" t="s">
        <v>127</v>
      </c>
      <c r="V184" s="16">
        <v>43864.041666666664</v>
      </c>
      <c r="W184" s="16">
        <v>43864.041666666664</v>
      </c>
      <c r="X184" t="s">
        <v>305</v>
      </c>
      <c r="Z184">
        <v>2006</v>
      </c>
      <c r="AA184" t="b">
        <f>NOT(ISERROR(MATCH(H184,assembly_qc!$B$2:$B$490,0)))</f>
        <v>1</v>
      </c>
      <c r="AY184" s="1"/>
      <c r="AZ184" s="1"/>
    </row>
    <row r="185" spans="1:52" x14ac:dyDescent="0.3">
      <c r="A185" t="s">
        <v>2087</v>
      </c>
      <c r="B185" t="s">
        <v>27</v>
      </c>
      <c r="C185" t="s">
        <v>127</v>
      </c>
      <c r="D185" t="s">
        <v>28</v>
      </c>
      <c r="E185" t="s">
        <v>29</v>
      </c>
      <c r="F185" t="s">
        <v>152</v>
      </c>
      <c r="G185" t="s">
        <v>2088</v>
      </c>
      <c r="H185" t="s">
        <v>2089</v>
      </c>
      <c r="J185" t="s">
        <v>2090</v>
      </c>
      <c r="K185" t="s">
        <v>2091</v>
      </c>
      <c r="L185">
        <v>3034494</v>
      </c>
      <c r="M185">
        <v>27</v>
      </c>
      <c r="N185">
        <v>3003</v>
      </c>
      <c r="O185" t="s">
        <v>133</v>
      </c>
      <c r="P185">
        <v>0</v>
      </c>
      <c r="Q185">
        <v>0</v>
      </c>
      <c r="R185">
        <v>0</v>
      </c>
      <c r="S185" t="s">
        <v>134</v>
      </c>
      <c r="T185" t="s">
        <v>127</v>
      </c>
      <c r="U185" t="s">
        <v>127</v>
      </c>
      <c r="V185" s="16">
        <v>43901.041666666664</v>
      </c>
      <c r="W185" s="16">
        <v>43551.041666666664</v>
      </c>
      <c r="X185" t="s">
        <v>1449</v>
      </c>
      <c r="Z185">
        <v>2006</v>
      </c>
      <c r="AA185" t="b">
        <f>NOT(ISERROR(MATCH(H185,assembly_qc!$B$2:$B$490,0)))</f>
        <v>1</v>
      </c>
      <c r="AY185" s="1"/>
      <c r="AZ185" s="1"/>
    </row>
    <row r="186" spans="1:52" x14ac:dyDescent="0.3">
      <c r="A186" t="s">
        <v>2102</v>
      </c>
      <c r="B186" t="s">
        <v>27</v>
      </c>
      <c r="C186" t="s">
        <v>127</v>
      </c>
      <c r="D186" t="s">
        <v>28</v>
      </c>
      <c r="E186" t="s">
        <v>29</v>
      </c>
      <c r="F186" t="s">
        <v>152</v>
      </c>
      <c r="G186" t="s">
        <v>2103</v>
      </c>
      <c r="H186" t="s">
        <v>2104</v>
      </c>
      <c r="J186" t="s">
        <v>2105</v>
      </c>
      <c r="K186" t="s">
        <v>2091</v>
      </c>
      <c r="L186">
        <v>3005751</v>
      </c>
      <c r="M186">
        <v>45</v>
      </c>
      <c r="N186">
        <v>2982</v>
      </c>
      <c r="O186" t="s">
        <v>133</v>
      </c>
      <c r="P186">
        <v>0</v>
      </c>
      <c r="Q186">
        <v>0</v>
      </c>
      <c r="R186">
        <v>0</v>
      </c>
      <c r="S186" t="s">
        <v>134</v>
      </c>
      <c r="T186" t="s">
        <v>127</v>
      </c>
      <c r="U186" t="s">
        <v>127</v>
      </c>
      <c r="V186" s="16">
        <v>43901.041666666664</v>
      </c>
      <c r="W186" s="16">
        <v>43551.041666666664</v>
      </c>
      <c r="X186" t="s">
        <v>1449</v>
      </c>
      <c r="Z186">
        <v>2006</v>
      </c>
      <c r="AA186" t="b">
        <f>NOT(ISERROR(MATCH(H186,assembly_qc!$B$2:$B$490,0)))</f>
        <v>1</v>
      </c>
      <c r="AY186" s="1"/>
      <c r="AZ186" s="1"/>
    </row>
    <row r="187" spans="1:52" x14ac:dyDescent="0.3">
      <c r="A187" t="s">
        <v>2115</v>
      </c>
      <c r="B187" t="s">
        <v>27</v>
      </c>
      <c r="C187" t="s">
        <v>127</v>
      </c>
      <c r="D187" t="s">
        <v>28</v>
      </c>
      <c r="E187" t="s">
        <v>29</v>
      </c>
      <c r="F187" t="s">
        <v>152</v>
      </c>
      <c r="G187" t="s">
        <v>2116</v>
      </c>
      <c r="H187" t="s">
        <v>2117</v>
      </c>
      <c r="J187" t="s">
        <v>2118</v>
      </c>
      <c r="K187" t="s">
        <v>2096</v>
      </c>
      <c r="L187">
        <v>3079681</v>
      </c>
      <c r="M187">
        <v>76</v>
      </c>
      <c r="N187">
        <v>3045</v>
      </c>
      <c r="O187" t="s">
        <v>133</v>
      </c>
      <c r="P187">
        <v>0</v>
      </c>
      <c r="Q187">
        <v>0</v>
      </c>
      <c r="R187">
        <v>0</v>
      </c>
      <c r="S187" t="s">
        <v>134</v>
      </c>
      <c r="T187" t="s">
        <v>127</v>
      </c>
      <c r="U187" t="s">
        <v>127</v>
      </c>
      <c r="V187" s="16">
        <v>43901.041666666664</v>
      </c>
      <c r="W187" s="16">
        <v>43551.041666666664</v>
      </c>
      <c r="X187" t="s">
        <v>1444</v>
      </c>
      <c r="Z187">
        <v>2007</v>
      </c>
      <c r="AA187" t="b">
        <f>NOT(ISERROR(MATCH(H187,assembly_qc!$B$2:$B$490,0)))</f>
        <v>1</v>
      </c>
      <c r="AY187" s="1"/>
      <c r="AZ187" s="1"/>
    </row>
    <row r="188" spans="1:52" x14ac:dyDescent="0.3">
      <c r="A188" t="s">
        <v>2092</v>
      </c>
      <c r="B188" t="s">
        <v>27</v>
      </c>
      <c r="C188" t="s">
        <v>127</v>
      </c>
      <c r="D188" t="s">
        <v>28</v>
      </c>
      <c r="E188" t="s">
        <v>29</v>
      </c>
      <c r="F188" t="s">
        <v>152</v>
      </c>
      <c r="G188" t="s">
        <v>2093</v>
      </c>
      <c r="H188" t="s">
        <v>2094</v>
      </c>
      <c r="J188" t="s">
        <v>2095</v>
      </c>
      <c r="K188" t="s">
        <v>2096</v>
      </c>
      <c r="L188">
        <v>3078966</v>
      </c>
      <c r="M188">
        <v>53</v>
      </c>
      <c r="N188">
        <v>3040</v>
      </c>
      <c r="O188" t="s">
        <v>133</v>
      </c>
      <c r="P188">
        <v>0</v>
      </c>
      <c r="Q188">
        <v>0</v>
      </c>
      <c r="R188">
        <v>0</v>
      </c>
      <c r="S188" t="s">
        <v>134</v>
      </c>
      <c r="T188" t="s">
        <v>127</v>
      </c>
      <c r="U188" t="s">
        <v>127</v>
      </c>
      <c r="V188" s="16">
        <v>43901.041666666664</v>
      </c>
      <c r="W188" s="16">
        <v>43551.041666666664</v>
      </c>
      <c r="X188" t="s">
        <v>1444</v>
      </c>
      <c r="Z188">
        <v>2007</v>
      </c>
      <c r="AA188" t="b">
        <f>NOT(ISERROR(MATCH(H188,assembly_qc!$B$2:$B$490,0)))</f>
        <v>1</v>
      </c>
      <c r="AY188" s="1"/>
      <c r="AZ188" s="1"/>
    </row>
    <row r="189" spans="1:52" x14ac:dyDescent="0.3">
      <c r="A189" t="s">
        <v>2119</v>
      </c>
      <c r="B189" t="s">
        <v>27</v>
      </c>
      <c r="C189" t="s">
        <v>127</v>
      </c>
      <c r="D189" t="s">
        <v>28</v>
      </c>
      <c r="E189" t="s">
        <v>29</v>
      </c>
      <c r="F189" t="s">
        <v>152</v>
      </c>
      <c r="G189" t="s">
        <v>2120</v>
      </c>
      <c r="H189" t="s">
        <v>2121</v>
      </c>
      <c r="J189" t="s">
        <v>2122</v>
      </c>
      <c r="K189" t="s">
        <v>2101</v>
      </c>
      <c r="L189">
        <v>3103036</v>
      </c>
      <c r="M189">
        <v>46</v>
      </c>
      <c r="N189">
        <v>3114</v>
      </c>
      <c r="O189" t="s">
        <v>133</v>
      </c>
      <c r="P189">
        <v>0</v>
      </c>
      <c r="Q189">
        <v>0</v>
      </c>
      <c r="R189">
        <v>0</v>
      </c>
      <c r="S189" t="s">
        <v>134</v>
      </c>
      <c r="T189" t="s">
        <v>127</v>
      </c>
      <c r="U189" t="s">
        <v>127</v>
      </c>
      <c r="V189" s="16">
        <v>43901.041666666664</v>
      </c>
      <c r="W189" s="16">
        <v>43551.041666666664</v>
      </c>
      <c r="X189" t="s">
        <v>204</v>
      </c>
      <c r="Z189">
        <v>2008</v>
      </c>
      <c r="AA189" t="b">
        <f>NOT(ISERROR(MATCH(H189,assembly_qc!$B$2:$B$490,0)))</f>
        <v>1</v>
      </c>
      <c r="AY189" s="1"/>
      <c r="AZ189" s="1"/>
    </row>
    <row r="190" spans="1:52" x14ac:dyDescent="0.3">
      <c r="A190" t="s">
        <v>2097</v>
      </c>
      <c r="B190" t="s">
        <v>27</v>
      </c>
      <c r="C190" t="s">
        <v>127</v>
      </c>
      <c r="D190" t="s">
        <v>28</v>
      </c>
      <c r="E190" t="s">
        <v>29</v>
      </c>
      <c r="F190" t="s">
        <v>152</v>
      </c>
      <c r="G190" t="s">
        <v>2098</v>
      </c>
      <c r="H190" t="s">
        <v>2099</v>
      </c>
      <c r="J190" t="s">
        <v>2100</v>
      </c>
      <c r="K190" t="s">
        <v>2101</v>
      </c>
      <c r="L190">
        <v>3094452</v>
      </c>
      <c r="M190">
        <v>57</v>
      </c>
      <c r="N190">
        <v>3103</v>
      </c>
      <c r="O190" t="s">
        <v>133</v>
      </c>
      <c r="P190">
        <v>0</v>
      </c>
      <c r="Q190">
        <v>0</v>
      </c>
      <c r="R190">
        <v>0</v>
      </c>
      <c r="S190" t="s">
        <v>134</v>
      </c>
      <c r="T190" t="s">
        <v>127</v>
      </c>
      <c r="U190" t="s">
        <v>127</v>
      </c>
      <c r="V190" s="16">
        <v>43901.041666666664</v>
      </c>
      <c r="W190" s="16">
        <v>43551.041666666664</v>
      </c>
      <c r="X190" t="s">
        <v>204</v>
      </c>
      <c r="Z190">
        <v>2008</v>
      </c>
      <c r="AA190" t="b">
        <f>NOT(ISERROR(MATCH(H190,assembly_qc!$B$2:$B$490,0)))</f>
        <v>1</v>
      </c>
      <c r="AY190" s="1"/>
      <c r="AZ190" s="1"/>
    </row>
    <row r="191" spans="1:52" x14ac:dyDescent="0.3">
      <c r="A191" t="s">
        <v>2123</v>
      </c>
      <c r="B191" t="s">
        <v>27</v>
      </c>
      <c r="C191" t="s">
        <v>127</v>
      </c>
      <c r="D191" t="s">
        <v>28</v>
      </c>
      <c r="E191" t="s">
        <v>29</v>
      </c>
      <c r="F191" t="s">
        <v>152</v>
      </c>
      <c r="G191" t="s">
        <v>2124</v>
      </c>
      <c r="H191" t="s">
        <v>2125</v>
      </c>
      <c r="J191" t="s">
        <v>2126</v>
      </c>
      <c r="K191" t="s">
        <v>2101</v>
      </c>
      <c r="L191">
        <v>3100826</v>
      </c>
      <c r="M191">
        <v>47</v>
      </c>
      <c r="N191">
        <v>3104</v>
      </c>
      <c r="O191" t="s">
        <v>133</v>
      </c>
      <c r="P191">
        <v>0</v>
      </c>
      <c r="Q191">
        <v>0</v>
      </c>
      <c r="R191">
        <v>0</v>
      </c>
      <c r="S191" t="s">
        <v>134</v>
      </c>
      <c r="T191" t="s">
        <v>127</v>
      </c>
      <c r="U191" t="s">
        <v>127</v>
      </c>
      <c r="V191" s="16">
        <v>43901.041666666664</v>
      </c>
      <c r="W191" s="16">
        <v>43551.041666666664</v>
      </c>
      <c r="X191" t="s">
        <v>204</v>
      </c>
      <c r="Z191">
        <v>2008</v>
      </c>
      <c r="AA191" t="b">
        <f>NOT(ISERROR(MATCH(H191,assembly_qc!$B$2:$B$490,0)))</f>
        <v>1</v>
      </c>
      <c r="AY191" s="1"/>
      <c r="AZ191" s="1"/>
    </row>
    <row r="192" spans="1:52" x14ac:dyDescent="0.3">
      <c r="A192" t="s">
        <v>2127</v>
      </c>
      <c r="B192" t="s">
        <v>27</v>
      </c>
      <c r="C192" t="s">
        <v>127</v>
      </c>
      <c r="D192" t="s">
        <v>28</v>
      </c>
      <c r="E192" t="s">
        <v>29</v>
      </c>
      <c r="F192" t="s">
        <v>152</v>
      </c>
      <c r="G192" t="s">
        <v>2128</v>
      </c>
      <c r="H192" t="s">
        <v>2129</v>
      </c>
      <c r="J192" t="s">
        <v>2130</v>
      </c>
      <c r="K192" t="s">
        <v>2114</v>
      </c>
      <c r="L192">
        <v>2991878</v>
      </c>
      <c r="M192">
        <v>16</v>
      </c>
      <c r="N192">
        <v>2962</v>
      </c>
      <c r="O192" t="s">
        <v>133</v>
      </c>
      <c r="P192">
        <v>0</v>
      </c>
      <c r="Q192">
        <v>0</v>
      </c>
      <c r="R192">
        <v>0</v>
      </c>
      <c r="S192" t="s">
        <v>134</v>
      </c>
      <c r="T192" t="s">
        <v>127</v>
      </c>
      <c r="U192" t="s">
        <v>127</v>
      </c>
      <c r="V192" s="16">
        <v>43901.041666666664</v>
      </c>
      <c r="W192" s="16">
        <v>43551.041666666664</v>
      </c>
      <c r="X192" t="s">
        <v>135</v>
      </c>
      <c r="Y192" t="s">
        <v>146</v>
      </c>
      <c r="Z192">
        <v>2009</v>
      </c>
      <c r="AA192" t="b">
        <f>NOT(ISERROR(MATCH(H192,assembly_qc!$B$2:$B$490,0)))</f>
        <v>1</v>
      </c>
      <c r="AY192" s="1"/>
      <c r="AZ192" s="1"/>
    </row>
    <row r="193" spans="1:52" x14ac:dyDescent="0.3">
      <c r="A193" t="s">
        <v>2110</v>
      </c>
      <c r="B193" t="s">
        <v>27</v>
      </c>
      <c r="C193" t="s">
        <v>127</v>
      </c>
      <c r="D193" t="s">
        <v>28</v>
      </c>
      <c r="E193" t="s">
        <v>29</v>
      </c>
      <c r="F193" t="s">
        <v>152</v>
      </c>
      <c r="G193" t="s">
        <v>2111</v>
      </c>
      <c r="H193" t="s">
        <v>2112</v>
      </c>
      <c r="J193" t="s">
        <v>2113</v>
      </c>
      <c r="K193" t="s">
        <v>2114</v>
      </c>
      <c r="L193">
        <v>2992954</v>
      </c>
      <c r="M193">
        <v>103</v>
      </c>
      <c r="N193">
        <v>2986</v>
      </c>
      <c r="O193" t="s">
        <v>133</v>
      </c>
      <c r="P193">
        <v>0</v>
      </c>
      <c r="Q193">
        <v>0</v>
      </c>
      <c r="R193">
        <v>0</v>
      </c>
      <c r="S193" t="s">
        <v>134</v>
      </c>
      <c r="T193" t="s">
        <v>127</v>
      </c>
      <c r="U193" t="s">
        <v>127</v>
      </c>
      <c r="V193" s="16">
        <v>43901.041666666664</v>
      </c>
      <c r="W193" s="16">
        <v>43551.041666666664</v>
      </c>
      <c r="X193" t="s">
        <v>135</v>
      </c>
      <c r="Y193" t="s">
        <v>146</v>
      </c>
      <c r="Z193">
        <v>2009</v>
      </c>
      <c r="AA193" t="b">
        <f>NOT(ISERROR(MATCH(H193,assembly_qc!$B$2:$B$490,0)))</f>
        <v>1</v>
      </c>
      <c r="AY193" s="1"/>
      <c r="AZ193" s="1"/>
    </row>
    <row r="194" spans="1:52" x14ac:dyDescent="0.3">
      <c r="A194" t="s">
        <v>2370</v>
      </c>
      <c r="B194" t="s">
        <v>27</v>
      </c>
      <c r="C194" t="s">
        <v>127</v>
      </c>
      <c r="D194" t="s">
        <v>28</v>
      </c>
      <c r="E194" t="s">
        <v>29</v>
      </c>
      <c r="F194" t="s">
        <v>152</v>
      </c>
      <c r="G194" t="s">
        <v>2371</v>
      </c>
      <c r="H194" t="s">
        <v>2372</v>
      </c>
      <c r="J194" t="s">
        <v>2373</v>
      </c>
      <c r="K194" t="s">
        <v>1476</v>
      </c>
      <c r="L194">
        <v>2979490</v>
      </c>
      <c r="M194">
        <v>145</v>
      </c>
      <c r="N194">
        <v>2977</v>
      </c>
      <c r="O194" t="s">
        <v>133</v>
      </c>
      <c r="P194">
        <v>0</v>
      </c>
      <c r="Q194">
        <v>0</v>
      </c>
      <c r="R194">
        <v>0</v>
      </c>
      <c r="S194" t="s">
        <v>134</v>
      </c>
      <c r="T194" t="s">
        <v>127</v>
      </c>
      <c r="U194" t="s">
        <v>127</v>
      </c>
      <c r="V194" s="16">
        <v>43900.041666666664</v>
      </c>
      <c r="W194" s="16">
        <v>43550.041666666664</v>
      </c>
      <c r="X194" t="s">
        <v>135</v>
      </c>
      <c r="Y194" t="s">
        <v>146</v>
      </c>
      <c r="Z194">
        <v>2009</v>
      </c>
      <c r="AA194" t="b">
        <f>NOT(ISERROR(MATCH(H194,assembly_qc!$B$2:$B$490,0)))</f>
        <v>1</v>
      </c>
      <c r="AY194" s="1"/>
      <c r="AZ194" s="1"/>
    </row>
    <row r="195" spans="1:52" x14ac:dyDescent="0.3">
      <c r="A195" t="s">
        <v>2106</v>
      </c>
      <c r="B195" t="s">
        <v>27</v>
      </c>
      <c r="C195" t="s">
        <v>127</v>
      </c>
      <c r="D195" t="s">
        <v>28</v>
      </c>
      <c r="E195" t="s">
        <v>29</v>
      </c>
      <c r="F195" t="s">
        <v>152</v>
      </c>
      <c r="G195" t="s">
        <v>2107</v>
      </c>
      <c r="H195" t="s">
        <v>2108</v>
      </c>
      <c r="J195" t="s">
        <v>2109</v>
      </c>
      <c r="K195" t="s">
        <v>1476</v>
      </c>
      <c r="L195">
        <v>3016042</v>
      </c>
      <c r="M195">
        <v>56</v>
      </c>
      <c r="N195">
        <v>3001</v>
      </c>
      <c r="O195" t="s">
        <v>133</v>
      </c>
      <c r="P195">
        <v>0</v>
      </c>
      <c r="Q195">
        <v>0</v>
      </c>
      <c r="R195">
        <v>0</v>
      </c>
      <c r="S195" t="s">
        <v>134</v>
      </c>
      <c r="T195" t="s">
        <v>127</v>
      </c>
      <c r="U195" t="s">
        <v>127</v>
      </c>
      <c r="V195" s="16">
        <v>43901.041666666664</v>
      </c>
      <c r="W195" s="16">
        <v>43551.041666666664</v>
      </c>
      <c r="X195" t="s">
        <v>135</v>
      </c>
      <c r="Y195" t="s">
        <v>146</v>
      </c>
      <c r="Z195">
        <v>2009</v>
      </c>
      <c r="AA195" t="b">
        <f>NOT(ISERROR(MATCH(H195,assembly_qc!$B$2:$B$490,0)))</f>
        <v>1</v>
      </c>
      <c r="AY195" s="1"/>
      <c r="AZ195" s="1"/>
    </row>
    <row r="196" spans="1:52" s="27" customFormat="1" x14ac:dyDescent="0.3">
      <c r="A196" s="27" t="s">
        <v>2140</v>
      </c>
      <c r="B196" s="27" t="s">
        <v>27</v>
      </c>
      <c r="C196" s="27" t="s">
        <v>127</v>
      </c>
      <c r="D196" s="27" t="s">
        <v>28</v>
      </c>
      <c r="E196" s="27" t="s">
        <v>29</v>
      </c>
      <c r="F196" s="27" t="s">
        <v>152</v>
      </c>
      <c r="G196" s="27" t="s">
        <v>2141</v>
      </c>
      <c r="H196" s="27" t="s">
        <v>2142</v>
      </c>
      <c r="J196" s="27" t="s">
        <v>2143</v>
      </c>
      <c r="K196" s="27" t="s">
        <v>1476</v>
      </c>
      <c r="L196" s="27">
        <v>3043955</v>
      </c>
      <c r="M196" s="27">
        <v>47</v>
      </c>
      <c r="N196" s="27">
        <v>3018</v>
      </c>
      <c r="O196" s="27" t="s">
        <v>133</v>
      </c>
      <c r="P196" s="27">
        <v>0</v>
      </c>
      <c r="Q196" s="27">
        <v>0</v>
      </c>
      <c r="R196" s="27">
        <v>0</v>
      </c>
      <c r="S196" s="27" t="s">
        <v>134</v>
      </c>
      <c r="T196" s="27" t="s">
        <v>127</v>
      </c>
      <c r="U196" s="27" t="s">
        <v>127</v>
      </c>
      <c r="V196" s="28">
        <v>43901.041666666664</v>
      </c>
      <c r="W196" s="28">
        <v>43551.041666666664</v>
      </c>
      <c r="X196" s="27" t="s">
        <v>135</v>
      </c>
      <c r="Y196" s="27" t="s">
        <v>146</v>
      </c>
      <c r="Z196" s="27">
        <v>2009</v>
      </c>
      <c r="AA196" s="27" t="b">
        <f>NOT(ISERROR(MATCH(H196,assembly_qc!$B$2:$B$490,0)))</f>
        <v>0</v>
      </c>
      <c r="AY196" s="38"/>
      <c r="AZ196" s="38"/>
    </row>
    <row r="197" spans="1:52" x14ac:dyDescent="0.3">
      <c r="A197" t="s">
        <v>2131</v>
      </c>
      <c r="B197" t="s">
        <v>27</v>
      </c>
      <c r="C197" t="s">
        <v>127</v>
      </c>
      <c r="D197" t="s">
        <v>28</v>
      </c>
      <c r="E197" t="s">
        <v>29</v>
      </c>
      <c r="F197" t="s">
        <v>152</v>
      </c>
      <c r="G197" t="s">
        <v>2132</v>
      </c>
      <c r="H197" t="s">
        <v>2133</v>
      </c>
      <c r="J197" t="s">
        <v>2134</v>
      </c>
      <c r="K197" t="s">
        <v>1476</v>
      </c>
      <c r="L197">
        <v>3043921</v>
      </c>
      <c r="M197">
        <v>61</v>
      </c>
      <c r="N197">
        <v>3017</v>
      </c>
      <c r="O197" t="s">
        <v>133</v>
      </c>
      <c r="P197">
        <v>0</v>
      </c>
      <c r="Q197">
        <v>0</v>
      </c>
      <c r="R197">
        <v>0</v>
      </c>
      <c r="S197" t="s">
        <v>134</v>
      </c>
      <c r="T197" t="s">
        <v>127</v>
      </c>
      <c r="U197" t="s">
        <v>127</v>
      </c>
      <c r="V197" s="16">
        <v>43901.041666666664</v>
      </c>
      <c r="W197" s="16">
        <v>43551.041666666664</v>
      </c>
      <c r="X197" t="s">
        <v>135</v>
      </c>
      <c r="Y197" t="s">
        <v>146</v>
      </c>
      <c r="Z197">
        <v>2009</v>
      </c>
      <c r="AA197" t="b">
        <f>NOT(ISERROR(MATCH(H197,assembly_qc!$B$2:$B$490,0)))</f>
        <v>1</v>
      </c>
      <c r="AY197" s="1"/>
      <c r="AZ197" s="1"/>
    </row>
    <row r="198" spans="1:52" x14ac:dyDescent="0.3">
      <c r="A198" t="s">
        <v>2144</v>
      </c>
      <c r="B198" t="s">
        <v>27</v>
      </c>
      <c r="C198" t="s">
        <v>127</v>
      </c>
      <c r="D198" t="s">
        <v>28</v>
      </c>
      <c r="E198" t="s">
        <v>29</v>
      </c>
      <c r="F198" t="s">
        <v>152</v>
      </c>
      <c r="G198" t="s">
        <v>2145</v>
      </c>
      <c r="H198" t="s">
        <v>2146</v>
      </c>
      <c r="J198" t="s">
        <v>2147</v>
      </c>
      <c r="K198" t="s">
        <v>1476</v>
      </c>
      <c r="L198">
        <v>3016321</v>
      </c>
      <c r="M198">
        <v>58</v>
      </c>
      <c r="N198">
        <v>3003</v>
      </c>
      <c r="O198" t="s">
        <v>133</v>
      </c>
      <c r="P198">
        <v>0</v>
      </c>
      <c r="Q198">
        <v>0</v>
      </c>
      <c r="R198">
        <v>0</v>
      </c>
      <c r="S198" t="s">
        <v>134</v>
      </c>
      <c r="T198" t="s">
        <v>127</v>
      </c>
      <c r="U198" t="s">
        <v>127</v>
      </c>
      <c r="V198" s="16">
        <v>43901.041666666664</v>
      </c>
      <c r="W198" s="16">
        <v>43551.041666666664</v>
      </c>
      <c r="X198" t="s">
        <v>135</v>
      </c>
      <c r="Y198" t="s">
        <v>146</v>
      </c>
      <c r="Z198">
        <v>2009</v>
      </c>
      <c r="AA198" t="b">
        <f>NOT(ISERROR(MATCH(H198,assembly_qc!$B$2:$B$490,0)))</f>
        <v>1</v>
      </c>
      <c r="AY198" s="1"/>
      <c r="AZ198" s="1"/>
    </row>
    <row r="199" spans="1:52" x14ac:dyDescent="0.3">
      <c r="A199" t="s">
        <v>2135</v>
      </c>
      <c r="B199" t="s">
        <v>27</v>
      </c>
      <c r="C199" t="s">
        <v>127</v>
      </c>
      <c r="D199" t="s">
        <v>28</v>
      </c>
      <c r="E199" t="s">
        <v>29</v>
      </c>
      <c r="F199" t="s">
        <v>152</v>
      </c>
      <c r="G199" t="s">
        <v>2136</v>
      </c>
      <c r="H199" t="s">
        <v>2137</v>
      </c>
      <c r="J199" t="s">
        <v>2138</v>
      </c>
      <c r="K199" t="s">
        <v>132</v>
      </c>
      <c r="L199">
        <v>3049749</v>
      </c>
      <c r="M199">
        <v>53</v>
      </c>
      <c r="N199">
        <v>3033</v>
      </c>
      <c r="O199" t="s">
        <v>133</v>
      </c>
      <c r="P199">
        <v>0</v>
      </c>
      <c r="Q199">
        <v>0</v>
      </c>
      <c r="R199">
        <v>0</v>
      </c>
      <c r="S199" t="s">
        <v>134</v>
      </c>
      <c r="T199" t="s">
        <v>127</v>
      </c>
      <c r="U199" t="s">
        <v>127</v>
      </c>
      <c r="V199" s="16">
        <v>43901.041666666664</v>
      </c>
      <c r="W199" s="16">
        <v>43551.041666666664</v>
      </c>
      <c r="X199" t="s">
        <v>2139</v>
      </c>
      <c r="Z199">
        <v>2009</v>
      </c>
      <c r="AA199" t="b">
        <f>NOT(ISERROR(MATCH(H199,assembly_qc!$B$2:$B$490,0)))</f>
        <v>1</v>
      </c>
      <c r="AY199" s="1"/>
      <c r="AZ199" s="1"/>
    </row>
    <row r="200" spans="1:52" x14ac:dyDescent="0.3">
      <c r="A200" t="s">
        <v>2300</v>
      </c>
      <c r="B200" t="s">
        <v>27</v>
      </c>
      <c r="C200" t="s">
        <v>127</v>
      </c>
      <c r="D200" t="s">
        <v>28</v>
      </c>
      <c r="E200" t="s">
        <v>29</v>
      </c>
      <c r="F200" t="s">
        <v>152</v>
      </c>
      <c r="G200" t="s">
        <v>2301</v>
      </c>
      <c r="H200" t="s">
        <v>2302</v>
      </c>
      <c r="J200" t="s">
        <v>2303</v>
      </c>
      <c r="K200" t="s">
        <v>2286</v>
      </c>
      <c r="L200">
        <v>3079939</v>
      </c>
      <c r="M200">
        <v>37</v>
      </c>
      <c r="N200">
        <v>3042</v>
      </c>
      <c r="O200" t="s">
        <v>133</v>
      </c>
      <c r="P200">
        <v>0</v>
      </c>
      <c r="Q200">
        <v>0</v>
      </c>
      <c r="R200">
        <v>0</v>
      </c>
      <c r="S200" t="s">
        <v>134</v>
      </c>
      <c r="T200" t="s">
        <v>127</v>
      </c>
      <c r="U200" t="s">
        <v>127</v>
      </c>
      <c r="V200" s="16">
        <v>43901.041666666664</v>
      </c>
      <c r="W200" s="16">
        <v>43551.041666666664</v>
      </c>
      <c r="X200" t="s">
        <v>135</v>
      </c>
      <c r="Y200" t="s">
        <v>190</v>
      </c>
      <c r="Z200">
        <v>2009</v>
      </c>
      <c r="AA200" t="b">
        <f>NOT(ISERROR(MATCH(H200,assembly_qc!$B$2:$B$490,0)))</f>
        <v>1</v>
      </c>
      <c r="AY200" s="1"/>
      <c r="AZ200" s="1"/>
    </row>
    <row r="201" spans="1:52" x14ac:dyDescent="0.3">
      <c r="A201" t="s">
        <v>2308</v>
      </c>
      <c r="B201" t="s">
        <v>27</v>
      </c>
      <c r="C201" t="s">
        <v>127</v>
      </c>
      <c r="D201" t="s">
        <v>28</v>
      </c>
      <c r="E201" t="s">
        <v>29</v>
      </c>
      <c r="F201" t="s">
        <v>152</v>
      </c>
      <c r="G201" t="s">
        <v>2309</v>
      </c>
      <c r="H201" t="s">
        <v>2310</v>
      </c>
      <c r="J201" t="s">
        <v>2311</v>
      </c>
      <c r="K201" t="s">
        <v>2286</v>
      </c>
      <c r="L201">
        <v>3046981</v>
      </c>
      <c r="M201">
        <v>68</v>
      </c>
      <c r="N201">
        <v>3023</v>
      </c>
      <c r="O201" t="s">
        <v>133</v>
      </c>
      <c r="P201">
        <v>0</v>
      </c>
      <c r="Q201">
        <v>0</v>
      </c>
      <c r="R201">
        <v>0</v>
      </c>
      <c r="S201" t="s">
        <v>134</v>
      </c>
      <c r="T201" t="s">
        <v>127</v>
      </c>
      <c r="U201" t="s">
        <v>127</v>
      </c>
      <c r="V201" s="16">
        <v>43901.041666666664</v>
      </c>
      <c r="W201" s="16">
        <v>43551.041666666664</v>
      </c>
      <c r="X201" t="s">
        <v>135</v>
      </c>
      <c r="Y201" t="s">
        <v>190</v>
      </c>
      <c r="Z201">
        <v>2009</v>
      </c>
      <c r="AA201" t="b">
        <f>NOT(ISERROR(MATCH(H201,assembly_qc!$B$2:$B$490,0)))</f>
        <v>1</v>
      </c>
      <c r="AY201" s="1"/>
      <c r="AZ201" s="1"/>
    </row>
    <row r="202" spans="1:52" x14ac:dyDescent="0.3">
      <c r="A202" t="s">
        <v>2312</v>
      </c>
      <c r="B202" t="s">
        <v>27</v>
      </c>
      <c r="C202" t="s">
        <v>127</v>
      </c>
      <c r="D202" t="s">
        <v>28</v>
      </c>
      <c r="E202" t="s">
        <v>29</v>
      </c>
      <c r="F202" t="s">
        <v>152</v>
      </c>
      <c r="G202" t="s">
        <v>2313</v>
      </c>
      <c r="H202" t="s">
        <v>2314</v>
      </c>
      <c r="J202" t="s">
        <v>2315</v>
      </c>
      <c r="K202" t="s">
        <v>2286</v>
      </c>
      <c r="L202">
        <v>2988839</v>
      </c>
      <c r="M202">
        <v>117</v>
      </c>
      <c r="N202">
        <v>2984</v>
      </c>
      <c r="O202" t="s">
        <v>133</v>
      </c>
      <c r="P202">
        <v>0</v>
      </c>
      <c r="Q202">
        <v>0</v>
      </c>
      <c r="R202">
        <v>0</v>
      </c>
      <c r="S202" t="s">
        <v>134</v>
      </c>
      <c r="T202" t="s">
        <v>127</v>
      </c>
      <c r="U202" t="s">
        <v>127</v>
      </c>
      <c r="V202" s="16">
        <v>43901.041666666664</v>
      </c>
      <c r="W202" s="16">
        <v>43551.041666666664</v>
      </c>
      <c r="X202" t="s">
        <v>135</v>
      </c>
      <c r="Y202" t="s">
        <v>190</v>
      </c>
      <c r="Z202">
        <v>2009</v>
      </c>
      <c r="AA202" t="b">
        <f>NOT(ISERROR(MATCH(H202,assembly_qc!$B$2:$B$490,0)))</f>
        <v>1</v>
      </c>
      <c r="AY202" s="1"/>
      <c r="AZ202" s="1"/>
    </row>
    <row r="203" spans="1:52" x14ac:dyDescent="0.3">
      <c r="A203" t="s">
        <v>2304</v>
      </c>
      <c r="B203" t="s">
        <v>27</v>
      </c>
      <c r="C203" t="s">
        <v>127</v>
      </c>
      <c r="D203" t="s">
        <v>28</v>
      </c>
      <c r="E203" t="s">
        <v>29</v>
      </c>
      <c r="F203" t="s">
        <v>152</v>
      </c>
      <c r="G203" t="s">
        <v>2305</v>
      </c>
      <c r="H203" t="s">
        <v>2306</v>
      </c>
      <c r="J203" t="s">
        <v>2307</v>
      </c>
      <c r="K203" t="s">
        <v>2286</v>
      </c>
      <c r="L203">
        <v>3024969</v>
      </c>
      <c r="M203">
        <v>36</v>
      </c>
      <c r="N203">
        <v>2995</v>
      </c>
      <c r="O203" t="s">
        <v>133</v>
      </c>
      <c r="P203">
        <v>0</v>
      </c>
      <c r="Q203">
        <v>0</v>
      </c>
      <c r="R203">
        <v>0</v>
      </c>
      <c r="S203" t="s">
        <v>134</v>
      </c>
      <c r="T203" t="s">
        <v>127</v>
      </c>
      <c r="U203" t="s">
        <v>127</v>
      </c>
      <c r="V203" s="16">
        <v>43901.041666666664</v>
      </c>
      <c r="W203" s="16">
        <v>43551.041666666664</v>
      </c>
      <c r="X203" t="s">
        <v>135</v>
      </c>
      <c r="Y203" t="s">
        <v>190</v>
      </c>
      <c r="Z203">
        <v>2009</v>
      </c>
      <c r="AA203" t="b">
        <f>NOT(ISERROR(MATCH(H203,assembly_qc!$B$2:$B$490,0)))</f>
        <v>1</v>
      </c>
      <c r="AY203" s="1"/>
      <c r="AZ203" s="1"/>
    </row>
    <row r="204" spans="1:52" x14ac:dyDescent="0.3">
      <c r="A204" t="s">
        <v>2148</v>
      </c>
      <c r="B204" t="s">
        <v>27</v>
      </c>
      <c r="C204" t="s">
        <v>127</v>
      </c>
      <c r="D204" t="s">
        <v>28</v>
      </c>
      <c r="E204" t="s">
        <v>29</v>
      </c>
      <c r="F204" t="s">
        <v>152</v>
      </c>
      <c r="G204" t="s">
        <v>2149</v>
      </c>
      <c r="H204" t="s">
        <v>2150</v>
      </c>
      <c r="J204" t="s">
        <v>2151</v>
      </c>
      <c r="K204" t="s">
        <v>2152</v>
      </c>
      <c r="L204">
        <v>3059351</v>
      </c>
      <c r="M204">
        <v>25</v>
      </c>
      <c r="N204">
        <v>3021</v>
      </c>
      <c r="O204" t="s">
        <v>133</v>
      </c>
      <c r="P204">
        <v>0</v>
      </c>
      <c r="Q204">
        <v>0</v>
      </c>
      <c r="R204">
        <v>0</v>
      </c>
      <c r="S204" t="s">
        <v>134</v>
      </c>
      <c r="T204" t="s">
        <v>127</v>
      </c>
      <c r="U204" t="s">
        <v>127</v>
      </c>
      <c r="V204" s="16">
        <v>43551.041666666664</v>
      </c>
      <c r="W204" s="16">
        <v>43551.041666666664</v>
      </c>
      <c r="X204" t="s">
        <v>135</v>
      </c>
      <c r="Y204" t="s">
        <v>376</v>
      </c>
      <c r="Z204">
        <v>2008</v>
      </c>
      <c r="AA204" t="b">
        <f>NOT(ISERROR(MATCH(H204,assembly_qc!$B$2:$B$490,0)))</f>
        <v>1</v>
      </c>
      <c r="AY204" s="1"/>
      <c r="AZ204" s="1"/>
    </row>
    <row r="205" spans="1:52" x14ac:dyDescent="0.3">
      <c r="A205" t="s">
        <v>2153</v>
      </c>
      <c r="B205" t="s">
        <v>27</v>
      </c>
      <c r="C205" t="s">
        <v>127</v>
      </c>
      <c r="D205" t="s">
        <v>28</v>
      </c>
      <c r="E205" t="s">
        <v>29</v>
      </c>
      <c r="F205" t="s">
        <v>152</v>
      </c>
      <c r="G205" t="s">
        <v>2154</v>
      </c>
      <c r="H205" t="s">
        <v>2155</v>
      </c>
      <c r="J205" t="s">
        <v>2156</v>
      </c>
      <c r="K205" t="s">
        <v>1603</v>
      </c>
      <c r="L205">
        <v>2960748</v>
      </c>
      <c r="M205">
        <v>27</v>
      </c>
      <c r="N205">
        <v>2906</v>
      </c>
      <c r="O205" t="s">
        <v>133</v>
      </c>
      <c r="P205">
        <v>0</v>
      </c>
      <c r="Q205">
        <v>0</v>
      </c>
      <c r="R205">
        <v>0</v>
      </c>
      <c r="S205" t="s">
        <v>134</v>
      </c>
      <c r="T205" t="s">
        <v>127</v>
      </c>
      <c r="U205" t="s">
        <v>127</v>
      </c>
      <c r="V205" s="16">
        <v>43901.041666666664</v>
      </c>
      <c r="W205" s="16">
        <v>43551.041666666664</v>
      </c>
      <c r="X205" t="s">
        <v>135</v>
      </c>
      <c r="Z205">
        <v>2011</v>
      </c>
      <c r="AA205" t="b">
        <f>NOT(ISERROR(MATCH(H205,assembly_qc!$B$2:$B$490,0)))</f>
        <v>1</v>
      </c>
      <c r="AY205" s="1"/>
      <c r="AZ205" s="1"/>
    </row>
    <row r="206" spans="1:52" x14ac:dyDescent="0.3">
      <c r="A206" t="s">
        <v>2374</v>
      </c>
      <c r="B206" t="s">
        <v>27</v>
      </c>
      <c r="C206" t="s">
        <v>127</v>
      </c>
      <c r="D206" t="s">
        <v>28</v>
      </c>
      <c r="E206" t="s">
        <v>29</v>
      </c>
      <c r="F206" t="s">
        <v>152</v>
      </c>
      <c r="G206" t="s">
        <v>2375</v>
      </c>
      <c r="H206" t="s">
        <v>2376</v>
      </c>
      <c r="J206" t="s">
        <v>2377</v>
      </c>
      <c r="K206" t="s">
        <v>1603</v>
      </c>
      <c r="L206">
        <v>2948972</v>
      </c>
      <c r="M206">
        <v>18</v>
      </c>
      <c r="N206">
        <v>2901</v>
      </c>
      <c r="O206" t="s">
        <v>133</v>
      </c>
      <c r="P206">
        <v>0</v>
      </c>
      <c r="Q206">
        <v>0</v>
      </c>
      <c r="R206">
        <v>0</v>
      </c>
      <c r="S206" t="s">
        <v>134</v>
      </c>
      <c r="T206" t="s">
        <v>127</v>
      </c>
      <c r="U206" t="s">
        <v>127</v>
      </c>
      <c r="V206" s="16">
        <v>43900.041666666664</v>
      </c>
      <c r="W206" s="16">
        <v>43550.041666666664</v>
      </c>
      <c r="X206" t="s">
        <v>135</v>
      </c>
      <c r="Z206">
        <v>2011</v>
      </c>
      <c r="AA206" t="b">
        <f>NOT(ISERROR(MATCH(H206,assembly_qc!$B$2:$B$490,0)))</f>
        <v>1</v>
      </c>
      <c r="AY206" s="1"/>
      <c r="AZ206" s="1"/>
    </row>
    <row r="207" spans="1:52" x14ac:dyDescent="0.3">
      <c r="A207" t="s">
        <v>2432</v>
      </c>
      <c r="B207" t="s">
        <v>27</v>
      </c>
      <c r="C207" t="s">
        <v>127</v>
      </c>
      <c r="D207" t="s">
        <v>28</v>
      </c>
      <c r="E207" t="s">
        <v>29</v>
      </c>
      <c r="F207" t="s">
        <v>152</v>
      </c>
      <c r="G207" t="s">
        <v>2433</v>
      </c>
      <c r="H207" t="s">
        <v>2434</v>
      </c>
      <c r="J207" t="s">
        <v>2435</v>
      </c>
      <c r="K207" t="s">
        <v>1603</v>
      </c>
      <c r="L207">
        <v>3013060</v>
      </c>
      <c r="M207">
        <v>33</v>
      </c>
      <c r="N207">
        <v>2958</v>
      </c>
      <c r="O207" t="s">
        <v>133</v>
      </c>
      <c r="P207">
        <v>0</v>
      </c>
      <c r="Q207">
        <v>0</v>
      </c>
      <c r="R207">
        <v>0</v>
      </c>
      <c r="S207" t="s">
        <v>134</v>
      </c>
      <c r="T207" t="s">
        <v>127</v>
      </c>
      <c r="U207" t="s">
        <v>127</v>
      </c>
      <c r="V207" s="16">
        <v>43900.041666666664</v>
      </c>
      <c r="W207" s="16">
        <v>43550.041666666664</v>
      </c>
      <c r="X207" t="s">
        <v>135</v>
      </c>
      <c r="Z207">
        <v>2011</v>
      </c>
      <c r="AA207" t="b">
        <f>NOT(ISERROR(MATCH(H207,assembly_qc!$B$2:$B$490,0)))</f>
        <v>1</v>
      </c>
      <c r="AY207" s="1"/>
      <c r="AZ207" s="1"/>
    </row>
    <row r="208" spans="1:52" x14ac:dyDescent="0.3">
      <c r="A208" t="s">
        <v>2436</v>
      </c>
      <c r="B208" t="s">
        <v>27</v>
      </c>
      <c r="C208" t="s">
        <v>127</v>
      </c>
      <c r="D208" t="s">
        <v>28</v>
      </c>
      <c r="E208" t="s">
        <v>29</v>
      </c>
      <c r="F208" t="s">
        <v>152</v>
      </c>
      <c r="G208" t="s">
        <v>2437</v>
      </c>
      <c r="H208" s="40" t="s">
        <v>4501</v>
      </c>
      <c r="J208" t="s">
        <v>2438</v>
      </c>
      <c r="K208" t="s">
        <v>2439</v>
      </c>
      <c r="L208">
        <v>2995437</v>
      </c>
      <c r="M208">
        <v>45</v>
      </c>
      <c r="N208">
        <v>2976</v>
      </c>
      <c r="O208" t="s">
        <v>133</v>
      </c>
      <c r="P208">
        <v>0</v>
      </c>
      <c r="Q208">
        <v>0</v>
      </c>
      <c r="R208">
        <v>0</v>
      </c>
      <c r="S208" t="s">
        <v>134</v>
      </c>
      <c r="T208" t="s">
        <v>127</v>
      </c>
      <c r="U208" t="s">
        <v>127</v>
      </c>
      <c r="V208" s="16">
        <v>43900.041666666664</v>
      </c>
      <c r="W208" s="16">
        <v>43550.041666666664</v>
      </c>
      <c r="X208" t="s">
        <v>1444</v>
      </c>
      <c r="Z208">
        <v>2004</v>
      </c>
      <c r="AA208" t="b">
        <f>NOT(ISERROR(MATCH(H208,assembly_qc!$B$2:$B$490,0)))</f>
        <v>0</v>
      </c>
      <c r="AY208" s="1"/>
      <c r="AZ208" s="1"/>
    </row>
    <row r="209" spans="1:52" x14ac:dyDescent="0.3">
      <c r="A209" t="s">
        <v>2157</v>
      </c>
      <c r="B209" t="s">
        <v>27</v>
      </c>
      <c r="C209" t="s">
        <v>127</v>
      </c>
      <c r="D209" t="s">
        <v>28</v>
      </c>
      <c r="E209" t="s">
        <v>29</v>
      </c>
      <c r="F209" t="s">
        <v>152</v>
      </c>
      <c r="G209" t="s">
        <v>2158</v>
      </c>
      <c r="H209" t="s">
        <v>2159</v>
      </c>
      <c r="J209" t="s">
        <v>2160</v>
      </c>
      <c r="K209" t="s">
        <v>1603</v>
      </c>
      <c r="L209">
        <v>2934050</v>
      </c>
      <c r="M209">
        <v>19</v>
      </c>
      <c r="N209">
        <v>2884</v>
      </c>
      <c r="O209" t="s">
        <v>133</v>
      </c>
      <c r="P209">
        <v>0</v>
      </c>
      <c r="Q209">
        <v>0</v>
      </c>
      <c r="R209">
        <v>0</v>
      </c>
      <c r="S209" t="s">
        <v>134</v>
      </c>
      <c r="T209" t="s">
        <v>127</v>
      </c>
      <c r="U209" t="s">
        <v>127</v>
      </c>
      <c r="V209" s="16">
        <v>43901.041666666664</v>
      </c>
      <c r="W209" s="16">
        <v>43551.041666666664</v>
      </c>
      <c r="X209" t="s">
        <v>135</v>
      </c>
      <c r="Z209">
        <v>2011</v>
      </c>
      <c r="AA209" t="b">
        <f>NOT(ISERROR(MATCH(H209,assembly_qc!$B$2:$B$490,0)))</f>
        <v>1</v>
      </c>
      <c r="AY209" s="1"/>
      <c r="AZ209" s="1"/>
    </row>
    <row r="210" spans="1:52" x14ac:dyDescent="0.3">
      <c r="A210" t="s">
        <v>2851</v>
      </c>
      <c r="B210" t="s">
        <v>27</v>
      </c>
      <c r="C210" t="s">
        <v>127</v>
      </c>
      <c r="D210" t="s">
        <v>28</v>
      </c>
      <c r="E210" t="s">
        <v>29</v>
      </c>
      <c r="F210" t="s">
        <v>2581</v>
      </c>
      <c r="G210" s="11" t="s">
        <v>2852</v>
      </c>
      <c r="H210" t="s">
        <v>2853</v>
      </c>
      <c r="I210" s="11"/>
      <c r="J210" t="s">
        <v>2854</v>
      </c>
      <c r="K210" t="s">
        <v>132</v>
      </c>
      <c r="L210">
        <v>0</v>
      </c>
      <c r="M210">
        <v>0</v>
      </c>
      <c r="N210">
        <v>0</v>
      </c>
      <c r="O210" t="s">
        <v>134</v>
      </c>
      <c r="P210">
        <v>0</v>
      </c>
      <c r="Q210">
        <v>0</v>
      </c>
      <c r="R210">
        <v>0</v>
      </c>
      <c r="S210" t="s">
        <v>134</v>
      </c>
      <c r="T210" t="s">
        <v>2855</v>
      </c>
      <c r="U210" t="s">
        <v>127</v>
      </c>
      <c r="V210" s="16">
        <v>44027.083333333336</v>
      </c>
      <c r="W210" s="16">
        <v>43024.083333333336</v>
      </c>
      <c r="X210" t="s">
        <v>204</v>
      </c>
      <c r="Z210">
        <v>2003</v>
      </c>
      <c r="AA210" t="b">
        <f>NOT(ISERROR(MATCH(H210,assembly_qc!$B$2:$B$490,0)))</f>
        <v>1</v>
      </c>
      <c r="AY210" s="1"/>
      <c r="AZ210" s="1"/>
    </row>
    <row r="211" spans="1:52" x14ac:dyDescent="0.3">
      <c r="A211" t="s">
        <v>3003</v>
      </c>
      <c r="B211" t="s">
        <v>27</v>
      </c>
      <c r="C211" t="s">
        <v>127</v>
      </c>
      <c r="D211" t="s">
        <v>28</v>
      </c>
      <c r="E211" t="s">
        <v>29</v>
      </c>
      <c r="F211" t="s">
        <v>2581</v>
      </c>
      <c r="G211" s="11" t="s">
        <v>3004</v>
      </c>
      <c r="H211" t="s">
        <v>3005</v>
      </c>
      <c r="I211" s="11"/>
      <c r="J211" t="s">
        <v>3006</v>
      </c>
      <c r="K211" t="s">
        <v>132</v>
      </c>
      <c r="L211">
        <v>0</v>
      </c>
      <c r="M211">
        <v>0</v>
      </c>
      <c r="N211">
        <v>0</v>
      </c>
      <c r="O211" t="s">
        <v>134</v>
      </c>
      <c r="P211">
        <v>0</v>
      </c>
      <c r="Q211">
        <v>0</v>
      </c>
      <c r="R211">
        <v>0</v>
      </c>
      <c r="S211" t="s">
        <v>134</v>
      </c>
      <c r="T211" t="s">
        <v>3007</v>
      </c>
      <c r="U211" t="s">
        <v>127</v>
      </c>
      <c r="V211" s="16">
        <v>43982.083333333336</v>
      </c>
      <c r="W211" s="16">
        <v>43015.083333333336</v>
      </c>
      <c r="X211" t="s">
        <v>204</v>
      </c>
      <c r="Z211">
        <v>2011</v>
      </c>
      <c r="AA211" t="b">
        <f>NOT(ISERROR(MATCH(H211,assembly_qc!$B$2:$B$490,0)))</f>
        <v>1</v>
      </c>
      <c r="AY211" s="1"/>
      <c r="AZ211" s="1"/>
    </row>
    <row r="212" spans="1:52" x14ac:dyDescent="0.3">
      <c r="A212" t="s">
        <v>2821</v>
      </c>
      <c r="B212" t="s">
        <v>27</v>
      </c>
      <c r="C212" t="s">
        <v>127</v>
      </c>
      <c r="D212" t="s">
        <v>28</v>
      </c>
      <c r="E212" t="s">
        <v>29</v>
      </c>
      <c r="F212" t="s">
        <v>2581</v>
      </c>
      <c r="G212" s="11" t="s">
        <v>2822</v>
      </c>
      <c r="H212" t="s">
        <v>2823</v>
      </c>
      <c r="I212" s="11"/>
      <c r="J212" t="s">
        <v>2824</v>
      </c>
      <c r="K212" t="s">
        <v>132</v>
      </c>
      <c r="L212">
        <v>0</v>
      </c>
      <c r="M212">
        <v>0</v>
      </c>
      <c r="N212">
        <v>0</v>
      </c>
      <c r="O212" t="s">
        <v>134</v>
      </c>
      <c r="P212">
        <v>0</v>
      </c>
      <c r="Q212">
        <v>0</v>
      </c>
      <c r="R212">
        <v>0</v>
      </c>
      <c r="S212" t="s">
        <v>134</v>
      </c>
      <c r="T212" t="s">
        <v>2825</v>
      </c>
      <c r="U212" t="s">
        <v>127</v>
      </c>
      <c r="V212" s="16">
        <v>43982.083333333336</v>
      </c>
      <c r="W212" s="16">
        <v>43024.083333333336</v>
      </c>
      <c r="X212" t="s">
        <v>204</v>
      </c>
      <c r="Z212">
        <v>2011</v>
      </c>
      <c r="AA212" t="b">
        <f>NOT(ISERROR(MATCH(H212,assembly_qc!$B$2:$B$490,0)))</f>
        <v>1</v>
      </c>
      <c r="AY212" s="1"/>
      <c r="AZ212" s="1"/>
    </row>
    <row r="213" spans="1:52" x14ac:dyDescent="0.3">
      <c r="A213" t="s">
        <v>2816</v>
      </c>
      <c r="B213" t="s">
        <v>27</v>
      </c>
      <c r="C213" t="s">
        <v>127</v>
      </c>
      <c r="D213" t="s">
        <v>28</v>
      </c>
      <c r="E213" t="s">
        <v>29</v>
      </c>
      <c r="F213" t="s">
        <v>2581</v>
      </c>
      <c r="G213" s="11" t="s">
        <v>2817</v>
      </c>
      <c r="H213" t="s">
        <v>2818</v>
      </c>
      <c r="I213" s="11"/>
      <c r="J213" t="s">
        <v>2819</v>
      </c>
      <c r="K213" t="s">
        <v>132</v>
      </c>
      <c r="L213">
        <v>0</v>
      </c>
      <c r="M213">
        <v>0</v>
      </c>
      <c r="N213">
        <v>0</v>
      </c>
      <c r="O213" t="s">
        <v>134</v>
      </c>
      <c r="P213">
        <v>0</v>
      </c>
      <c r="Q213">
        <v>0</v>
      </c>
      <c r="R213">
        <v>0</v>
      </c>
      <c r="S213" t="s">
        <v>134</v>
      </c>
      <c r="T213" t="s">
        <v>2820</v>
      </c>
      <c r="U213" t="s">
        <v>127</v>
      </c>
      <c r="V213" s="16">
        <v>43982.083333333336</v>
      </c>
      <c r="W213" s="16">
        <v>43024.083333333336</v>
      </c>
      <c r="X213" t="s">
        <v>204</v>
      </c>
      <c r="Z213">
        <v>2011</v>
      </c>
      <c r="AA213" t="b">
        <f>NOT(ISERROR(MATCH(H213,assembly_qc!$B$2:$B$490,0)))</f>
        <v>1</v>
      </c>
      <c r="AY213" s="1"/>
      <c r="AZ213" s="1"/>
    </row>
    <row r="214" spans="1:52" x14ac:dyDescent="0.3">
      <c r="A214" t="s">
        <v>2811</v>
      </c>
      <c r="B214" t="s">
        <v>27</v>
      </c>
      <c r="C214" t="s">
        <v>127</v>
      </c>
      <c r="D214" t="s">
        <v>28</v>
      </c>
      <c r="E214" t="s">
        <v>29</v>
      </c>
      <c r="F214" t="s">
        <v>2581</v>
      </c>
      <c r="G214" s="11" t="s">
        <v>2812</v>
      </c>
      <c r="H214" t="s">
        <v>2813</v>
      </c>
      <c r="I214" s="11"/>
      <c r="J214" t="s">
        <v>2814</v>
      </c>
      <c r="K214" t="s">
        <v>429</v>
      </c>
      <c r="L214">
        <v>0</v>
      </c>
      <c r="M214">
        <v>0</v>
      </c>
      <c r="N214">
        <v>0</v>
      </c>
      <c r="O214" t="s">
        <v>134</v>
      </c>
      <c r="P214">
        <v>0</v>
      </c>
      <c r="Q214">
        <v>0</v>
      </c>
      <c r="R214">
        <v>0</v>
      </c>
      <c r="S214" t="s">
        <v>134</v>
      </c>
      <c r="T214" t="s">
        <v>2815</v>
      </c>
      <c r="U214" t="s">
        <v>127</v>
      </c>
      <c r="V214" s="16">
        <v>44251.041666666664</v>
      </c>
      <c r="W214" s="16">
        <v>43024.083333333336</v>
      </c>
      <c r="X214" t="s">
        <v>204</v>
      </c>
      <c r="Z214">
        <v>2011</v>
      </c>
      <c r="AA214" t="b">
        <f>NOT(ISERROR(MATCH(H214,assembly_qc!$B$2:$B$490,0)))</f>
        <v>1</v>
      </c>
      <c r="AY214" s="1"/>
      <c r="AZ214" s="1"/>
    </row>
    <row r="215" spans="1:52" x14ac:dyDescent="0.3">
      <c r="A215" t="s">
        <v>2806</v>
      </c>
      <c r="B215" t="s">
        <v>27</v>
      </c>
      <c r="C215" t="s">
        <v>127</v>
      </c>
      <c r="D215" t="s">
        <v>28</v>
      </c>
      <c r="E215" t="s">
        <v>29</v>
      </c>
      <c r="F215" t="s">
        <v>2581</v>
      </c>
      <c r="G215" s="11" t="s">
        <v>2807</v>
      </c>
      <c r="H215" t="s">
        <v>2808</v>
      </c>
      <c r="I215" s="11"/>
      <c r="J215" t="s">
        <v>2809</v>
      </c>
      <c r="K215" t="s">
        <v>429</v>
      </c>
      <c r="L215">
        <v>0</v>
      </c>
      <c r="M215">
        <v>0</v>
      </c>
      <c r="N215">
        <v>0</v>
      </c>
      <c r="O215" t="s">
        <v>134</v>
      </c>
      <c r="P215">
        <v>0</v>
      </c>
      <c r="Q215">
        <v>0</v>
      </c>
      <c r="R215">
        <v>0</v>
      </c>
      <c r="S215" t="s">
        <v>134</v>
      </c>
      <c r="T215" t="s">
        <v>2810</v>
      </c>
      <c r="U215" t="s">
        <v>127</v>
      </c>
      <c r="V215" s="16">
        <v>44251.041666666664</v>
      </c>
      <c r="W215" s="16">
        <v>43024.083333333336</v>
      </c>
      <c r="X215" t="s">
        <v>204</v>
      </c>
      <c r="Z215">
        <v>2011</v>
      </c>
      <c r="AA215" t="b">
        <f>NOT(ISERROR(MATCH(H215,assembly_qc!$B$2:$B$490,0)))</f>
        <v>1</v>
      </c>
      <c r="AY215" s="1"/>
      <c r="AZ215" s="1"/>
    </row>
    <row r="216" spans="1:52" x14ac:dyDescent="0.3">
      <c r="A216" t="s">
        <v>2801</v>
      </c>
      <c r="B216" t="s">
        <v>27</v>
      </c>
      <c r="C216" t="s">
        <v>127</v>
      </c>
      <c r="D216" t="s">
        <v>28</v>
      </c>
      <c r="E216" t="s">
        <v>29</v>
      </c>
      <c r="F216" t="s">
        <v>2581</v>
      </c>
      <c r="G216" s="11" t="s">
        <v>2802</v>
      </c>
      <c r="H216" t="s">
        <v>2803</v>
      </c>
      <c r="I216" s="11"/>
      <c r="J216" t="s">
        <v>2804</v>
      </c>
      <c r="K216" t="s">
        <v>132</v>
      </c>
      <c r="L216">
        <v>0</v>
      </c>
      <c r="M216">
        <v>0</v>
      </c>
      <c r="N216">
        <v>0</v>
      </c>
      <c r="O216" t="s">
        <v>134</v>
      </c>
      <c r="P216">
        <v>0</v>
      </c>
      <c r="Q216">
        <v>0</v>
      </c>
      <c r="R216">
        <v>0</v>
      </c>
      <c r="S216" t="s">
        <v>134</v>
      </c>
      <c r="T216" t="s">
        <v>2805</v>
      </c>
      <c r="U216" t="s">
        <v>127</v>
      </c>
      <c r="V216" s="16">
        <v>43982.083333333336</v>
      </c>
      <c r="W216" s="16">
        <v>43024.083333333336</v>
      </c>
      <c r="X216" t="s">
        <v>204</v>
      </c>
      <c r="Z216">
        <v>2011</v>
      </c>
      <c r="AA216" t="b">
        <f>NOT(ISERROR(MATCH(H216,assembly_qc!$B$2:$B$490,0)))</f>
        <v>1</v>
      </c>
      <c r="AY216" s="1"/>
      <c r="AZ216" s="1"/>
    </row>
    <row r="217" spans="1:52" x14ac:dyDescent="0.3">
      <c r="A217" t="s">
        <v>2795</v>
      </c>
      <c r="B217" t="s">
        <v>27</v>
      </c>
      <c r="C217" t="s">
        <v>127</v>
      </c>
      <c r="D217" t="s">
        <v>28</v>
      </c>
      <c r="E217" t="s">
        <v>29</v>
      </c>
      <c r="F217" t="s">
        <v>2581</v>
      </c>
      <c r="G217" s="11" t="s">
        <v>2796</v>
      </c>
      <c r="H217" t="s">
        <v>2797</v>
      </c>
      <c r="I217" s="11"/>
      <c r="J217" t="s">
        <v>2798</v>
      </c>
      <c r="K217" t="s">
        <v>2799</v>
      </c>
      <c r="L217">
        <v>0</v>
      </c>
      <c r="M217">
        <v>0</v>
      </c>
      <c r="N217">
        <v>0</v>
      </c>
      <c r="O217" t="s">
        <v>134</v>
      </c>
      <c r="P217">
        <v>0</v>
      </c>
      <c r="Q217">
        <v>0</v>
      </c>
      <c r="R217">
        <v>0</v>
      </c>
      <c r="S217" t="s">
        <v>134</v>
      </c>
      <c r="T217" t="s">
        <v>2800</v>
      </c>
      <c r="U217" t="s">
        <v>127</v>
      </c>
      <c r="V217" s="16">
        <v>44251.041666666664</v>
      </c>
      <c r="W217" s="16">
        <v>43024.083333333336</v>
      </c>
      <c r="X217" t="s">
        <v>204</v>
      </c>
      <c r="Z217">
        <v>2011</v>
      </c>
      <c r="AA217" t="b">
        <f>NOT(ISERROR(MATCH(H217,assembly_qc!$B$2:$B$490,0)))</f>
        <v>1</v>
      </c>
      <c r="AY217" s="1"/>
      <c r="AZ217" s="1"/>
    </row>
    <row r="218" spans="1:52" x14ac:dyDescent="0.3">
      <c r="A218" t="s">
        <v>883</v>
      </c>
      <c r="B218" t="s">
        <v>27</v>
      </c>
      <c r="C218" t="s">
        <v>127</v>
      </c>
      <c r="D218" t="s">
        <v>28</v>
      </c>
      <c r="E218" t="s">
        <v>29</v>
      </c>
      <c r="F218" t="s">
        <v>152</v>
      </c>
      <c r="G218" t="s">
        <v>884</v>
      </c>
      <c r="H218" t="s">
        <v>885</v>
      </c>
      <c r="J218" t="s">
        <v>886</v>
      </c>
      <c r="K218" t="s">
        <v>887</v>
      </c>
      <c r="L218">
        <v>2970984</v>
      </c>
      <c r="M218">
        <v>20</v>
      </c>
      <c r="N218">
        <v>2907</v>
      </c>
      <c r="O218" t="s">
        <v>133</v>
      </c>
      <c r="P218">
        <v>0</v>
      </c>
      <c r="Q218">
        <v>0</v>
      </c>
      <c r="R218">
        <v>0</v>
      </c>
      <c r="S218" t="s">
        <v>134</v>
      </c>
      <c r="T218" t="s">
        <v>127</v>
      </c>
      <c r="U218" t="s">
        <v>127</v>
      </c>
      <c r="V218" s="16">
        <v>43560.083333333336</v>
      </c>
      <c r="W218" s="16">
        <v>43560.083333333336</v>
      </c>
      <c r="X218" t="s">
        <v>135</v>
      </c>
      <c r="Y218" t="s">
        <v>376</v>
      </c>
      <c r="Z218">
        <v>2007</v>
      </c>
      <c r="AA218" t="b">
        <f>NOT(ISERROR(MATCH(H218,assembly_qc!$B$2:$B$490,0)))</f>
        <v>1</v>
      </c>
      <c r="AY218" s="1"/>
      <c r="AZ218" s="1"/>
    </row>
    <row r="219" spans="1:52" x14ac:dyDescent="0.3">
      <c r="A219" t="s">
        <v>2876</v>
      </c>
      <c r="B219" t="s">
        <v>27</v>
      </c>
      <c r="C219" t="s">
        <v>127</v>
      </c>
      <c r="D219" t="s">
        <v>28</v>
      </c>
      <c r="E219" t="s">
        <v>29</v>
      </c>
      <c r="F219" t="s">
        <v>2581</v>
      </c>
      <c r="G219" s="11" t="s">
        <v>2877</v>
      </c>
      <c r="H219" t="s">
        <v>2878</v>
      </c>
      <c r="I219" s="11"/>
      <c r="J219" t="s">
        <v>2879</v>
      </c>
      <c r="K219" t="s">
        <v>132</v>
      </c>
      <c r="L219">
        <v>0</v>
      </c>
      <c r="M219">
        <v>0</v>
      </c>
      <c r="N219">
        <v>0</v>
      </c>
      <c r="O219" t="s">
        <v>134</v>
      </c>
      <c r="P219">
        <v>0</v>
      </c>
      <c r="Q219">
        <v>0</v>
      </c>
      <c r="R219">
        <v>0</v>
      </c>
      <c r="S219" t="s">
        <v>134</v>
      </c>
      <c r="T219" t="s">
        <v>2880</v>
      </c>
      <c r="U219" t="s">
        <v>127</v>
      </c>
      <c r="V219" s="16">
        <v>43982.083333333336</v>
      </c>
      <c r="W219" s="16">
        <v>43024.083333333336</v>
      </c>
      <c r="X219" t="s">
        <v>204</v>
      </c>
      <c r="Z219">
        <v>2012</v>
      </c>
      <c r="AA219" t="b">
        <f>NOT(ISERROR(MATCH(H219,assembly_qc!$B$2:$B$490,0)))</f>
        <v>1</v>
      </c>
      <c r="AY219" s="1"/>
      <c r="AZ219" s="1"/>
    </row>
    <row r="220" spans="1:52" x14ac:dyDescent="0.3">
      <c r="A220" t="s">
        <v>2871</v>
      </c>
      <c r="B220" t="s">
        <v>27</v>
      </c>
      <c r="C220" t="s">
        <v>127</v>
      </c>
      <c r="D220" t="s">
        <v>28</v>
      </c>
      <c r="E220" t="s">
        <v>29</v>
      </c>
      <c r="F220" t="s">
        <v>2581</v>
      </c>
      <c r="G220" s="11" t="s">
        <v>2872</v>
      </c>
      <c r="H220" t="s">
        <v>2873</v>
      </c>
      <c r="I220" s="11"/>
      <c r="J220" t="s">
        <v>2874</v>
      </c>
      <c r="K220" t="s">
        <v>132</v>
      </c>
      <c r="L220">
        <v>0</v>
      </c>
      <c r="M220">
        <v>0</v>
      </c>
      <c r="N220">
        <v>0</v>
      </c>
      <c r="O220" t="s">
        <v>134</v>
      </c>
      <c r="P220">
        <v>0</v>
      </c>
      <c r="Q220">
        <v>0</v>
      </c>
      <c r="R220">
        <v>0</v>
      </c>
      <c r="S220" t="s">
        <v>134</v>
      </c>
      <c r="T220" t="s">
        <v>2875</v>
      </c>
      <c r="U220" t="s">
        <v>127</v>
      </c>
      <c r="V220" s="16">
        <v>43982.083333333336</v>
      </c>
      <c r="W220" s="16">
        <v>43024.083333333336</v>
      </c>
      <c r="X220" t="s">
        <v>204</v>
      </c>
      <c r="Z220">
        <v>2012</v>
      </c>
      <c r="AA220" t="b">
        <f>NOT(ISERROR(MATCH(H220,assembly_qc!$B$2:$B$490,0)))</f>
        <v>1</v>
      </c>
      <c r="AY220" s="1"/>
      <c r="AZ220" s="1"/>
    </row>
    <row r="221" spans="1:52" x14ac:dyDescent="0.3">
      <c r="A221" t="s">
        <v>2866</v>
      </c>
      <c r="B221" t="s">
        <v>27</v>
      </c>
      <c r="C221" t="s">
        <v>127</v>
      </c>
      <c r="D221" t="s">
        <v>28</v>
      </c>
      <c r="E221" t="s">
        <v>29</v>
      </c>
      <c r="F221" t="s">
        <v>2581</v>
      </c>
      <c r="G221" s="11" t="s">
        <v>2867</v>
      </c>
      <c r="H221" t="s">
        <v>2868</v>
      </c>
      <c r="I221" s="11"/>
      <c r="J221" t="s">
        <v>2869</v>
      </c>
      <c r="K221" t="s">
        <v>132</v>
      </c>
      <c r="L221">
        <v>0</v>
      </c>
      <c r="M221">
        <v>0</v>
      </c>
      <c r="N221">
        <v>0</v>
      </c>
      <c r="O221" t="s">
        <v>134</v>
      </c>
      <c r="P221">
        <v>0</v>
      </c>
      <c r="Q221">
        <v>0</v>
      </c>
      <c r="R221">
        <v>0</v>
      </c>
      <c r="S221" t="s">
        <v>134</v>
      </c>
      <c r="T221" t="s">
        <v>2870</v>
      </c>
      <c r="U221" t="s">
        <v>127</v>
      </c>
      <c r="V221" s="16">
        <v>43982.083333333336</v>
      </c>
      <c r="W221" s="16">
        <v>43024.083333333336</v>
      </c>
      <c r="X221" t="s">
        <v>204</v>
      </c>
      <c r="Z221">
        <v>2013</v>
      </c>
      <c r="AA221" t="b">
        <f>NOT(ISERROR(MATCH(H221,assembly_qc!$B$2:$B$490,0)))</f>
        <v>1</v>
      </c>
      <c r="AY221" s="1"/>
      <c r="AZ221" s="1"/>
    </row>
    <row r="222" spans="1:52" x14ac:dyDescent="0.3">
      <c r="A222" t="s">
        <v>2861</v>
      </c>
      <c r="B222" t="s">
        <v>27</v>
      </c>
      <c r="C222" t="s">
        <v>127</v>
      </c>
      <c r="D222" t="s">
        <v>28</v>
      </c>
      <c r="E222" t="s">
        <v>29</v>
      </c>
      <c r="F222" t="s">
        <v>2581</v>
      </c>
      <c r="G222" s="11" t="s">
        <v>2862</v>
      </c>
      <c r="H222" t="s">
        <v>2863</v>
      </c>
      <c r="I222" s="11"/>
      <c r="J222" t="s">
        <v>2864</v>
      </c>
      <c r="K222" t="s">
        <v>132</v>
      </c>
      <c r="L222">
        <v>0</v>
      </c>
      <c r="M222">
        <v>0</v>
      </c>
      <c r="N222">
        <v>0</v>
      </c>
      <c r="O222" t="s">
        <v>134</v>
      </c>
      <c r="P222">
        <v>0</v>
      </c>
      <c r="Q222">
        <v>0</v>
      </c>
      <c r="R222">
        <v>0</v>
      </c>
      <c r="S222" t="s">
        <v>134</v>
      </c>
      <c r="T222" t="s">
        <v>2865</v>
      </c>
      <c r="U222" t="s">
        <v>127</v>
      </c>
      <c r="V222" s="16">
        <v>43982.083333333336</v>
      </c>
      <c r="W222" s="16">
        <v>43024.083333333336</v>
      </c>
      <c r="X222" t="s">
        <v>204</v>
      </c>
      <c r="Z222">
        <v>2013</v>
      </c>
      <c r="AA222" t="b">
        <f>NOT(ISERROR(MATCH(H222,assembly_qc!$B$2:$B$490,0)))</f>
        <v>1</v>
      </c>
      <c r="AY222" s="1"/>
      <c r="AZ222" s="1"/>
    </row>
    <row r="223" spans="1:52" x14ac:dyDescent="0.3">
      <c r="A223" t="s">
        <v>2856</v>
      </c>
      <c r="B223" t="s">
        <v>27</v>
      </c>
      <c r="C223" t="s">
        <v>127</v>
      </c>
      <c r="D223" t="s">
        <v>28</v>
      </c>
      <c r="E223" t="s">
        <v>29</v>
      </c>
      <c r="F223" t="s">
        <v>2581</v>
      </c>
      <c r="G223" s="11" t="s">
        <v>2857</v>
      </c>
      <c r="H223" t="s">
        <v>2858</v>
      </c>
      <c r="I223" s="11"/>
      <c r="J223" t="s">
        <v>2859</v>
      </c>
      <c r="K223" t="s">
        <v>132</v>
      </c>
      <c r="L223">
        <v>0</v>
      </c>
      <c r="M223">
        <v>0</v>
      </c>
      <c r="N223">
        <v>0</v>
      </c>
      <c r="O223" t="s">
        <v>134</v>
      </c>
      <c r="P223">
        <v>0</v>
      </c>
      <c r="Q223">
        <v>0</v>
      </c>
      <c r="R223">
        <v>0</v>
      </c>
      <c r="S223" t="s">
        <v>134</v>
      </c>
      <c r="T223" t="s">
        <v>2860</v>
      </c>
      <c r="U223" t="s">
        <v>127</v>
      </c>
      <c r="V223" s="16">
        <v>43982.083333333336</v>
      </c>
      <c r="W223" s="16">
        <v>43024.083333333336</v>
      </c>
      <c r="X223" t="s">
        <v>204</v>
      </c>
      <c r="Z223">
        <v>2014</v>
      </c>
      <c r="AA223" t="b">
        <f>NOT(ISERROR(MATCH(H223,assembly_qc!$B$2:$B$490,0)))</f>
        <v>1</v>
      </c>
      <c r="AY223" s="1"/>
      <c r="AZ223" s="1"/>
    </row>
    <row r="224" spans="1:52" x14ac:dyDescent="0.3">
      <c r="A224" t="s">
        <v>2846</v>
      </c>
      <c r="B224" t="s">
        <v>27</v>
      </c>
      <c r="C224" t="s">
        <v>127</v>
      </c>
      <c r="D224" t="s">
        <v>28</v>
      </c>
      <c r="E224" t="s">
        <v>29</v>
      </c>
      <c r="F224" t="s">
        <v>2581</v>
      </c>
      <c r="G224" s="11" t="s">
        <v>2847</v>
      </c>
      <c r="H224" t="s">
        <v>2848</v>
      </c>
      <c r="I224" s="11"/>
      <c r="J224" t="s">
        <v>2849</v>
      </c>
      <c r="K224" t="s">
        <v>132</v>
      </c>
      <c r="L224">
        <v>0</v>
      </c>
      <c r="M224">
        <v>0</v>
      </c>
      <c r="N224">
        <v>0</v>
      </c>
      <c r="O224" t="s">
        <v>134</v>
      </c>
      <c r="P224">
        <v>0</v>
      </c>
      <c r="Q224">
        <v>0</v>
      </c>
      <c r="R224">
        <v>0</v>
      </c>
      <c r="S224" t="s">
        <v>134</v>
      </c>
      <c r="T224" t="s">
        <v>2850</v>
      </c>
      <c r="U224" t="s">
        <v>127</v>
      </c>
      <c r="V224" s="16">
        <v>43982.083333333336</v>
      </c>
      <c r="W224" s="16">
        <v>43024.083333333336</v>
      </c>
      <c r="X224" t="s">
        <v>204</v>
      </c>
      <c r="Z224">
        <v>2014</v>
      </c>
      <c r="AA224" t="b">
        <f>NOT(ISERROR(MATCH(H224,assembly_qc!$B$2:$B$490,0)))</f>
        <v>1</v>
      </c>
      <c r="AY224" s="1"/>
      <c r="AZ224" s="1"/>
    </row>
    <row r="225" spans="1:52" x14ac:dyDescent="0.3">
      <c r="A225" t="s">
        <v>2841</v>
      </c>
      <c r="B225" t="s">
        <v>27</v>
      </c>
      <c r="C225" t="s">
        <v>127</v>
      </c>
      <c r="D225" t="s">
        <v>28</v>
      </c>
      <c r="E225" t="s">
        <v>29</v>
      </c>
      <c r="F225" t="s">
        <v>2581</v>
      </c>
      <c r="G225" s="11" t="s">
        <v>2842</v>
      </c>
      <c r="H225" t="s">
        <v>2843</v>
      </c>
      <c r="I225" s="11"/>
      <c r="J225" t="s">
        <v>2844</v>
      </c>
      <c r="K225" t="s">
        <v>132</v>
      </c>
      <c r="L225">
        <v>0</v>
      </c>
      <c r="M225">
        <v>0</v>
      </c>
      <c r="N225">
        <v>0</v>
      </c>
      <c r="O225" t="s">
        <v>134</v>
      </c>
      <c r="P225">
        <v>0</v>
      </c>
      <c r="Q225">
        <v>0</v>
      </c>
      <c r="R225">
        <v>0</v>
      </c>
      <c r="S225" t="s">
        <v>134</v>
      </c>
      <c r="T225" t="s">
        <v>2845</v>
      </c>
      <c r="U225" t="s">
        <v>127</v>
      </c>
      <c r="V225" s="16">
        <v>43982.083333333336</v>
      </c>
      <c r="W225" s="16">
        <v>43024.083333333336</v>
      </c>
      <c r="X225" t="s">
        <v>204</v>
      </c>
      <c r="Z225">
        <v>2012</v>
      </c>
      <c r="AA225" t="b">
        <f>NOT(ISERROR(MATCH(H225,assembly_qc!$B$2:$B$490,0)))</f>
        <v>1</v>
      </c>
      <c r="AY225" s="1"/>
      <c r="AZ225" s="1"/>
    </row>
    <row r="226" spans="1:52" x14ac:dyDescent="0.3">
      <c r="A226" t="s">
        <v>2836</v>
      </c>
      <c r="B226" t="s">
        <v>27</v>
      </c>
      <c r="C226" t="s">
        <v>127</v>
      </c>
      <c r="D226" t="s">
        <v>28</v>
      </c>
      <c r="E226" t="s">
        <v>29</v>
      </c>
      <c r="F226" t="s">
        <v>2581</v>
      </c>
      <c r="G226" s="11" t="s">
        <v>2837</v>
      </c>
      <c r="H226" t="s">
        <v>2838</v>
      </c>
      <c r="I226" s="11"/>
      <c r="J226" t="s">
        <v>2839</v>
      </c>
      <c r="K226" t="s">
        <v>132</v>
      </c>
      <c r="L226">
        <v>0</v>
      </c>
      <c r="M226">
        <v>0</v>
      </c>
      <c r="N226">
        <v>0</v>
      </c>
      <c r="O226" t="s">
        <v>134</v>
      </c>
      <c r="P226">
        <v>0</v>
      </c>
      <c r="Q226">
        <v>0</v>
      </c>
      <c r="R226">
        <v>0</v>
      </c>
      <c r="S226" t="s">
        <v>134</v>
      </c>
      <c r="T226" t="s">
        <v>2840</v>
      </c>
      <c r="U226" t="s">
        <v>127</v>
      </c>
      <c r="V226" s="16">
        <v>43982.083333333336</v>
      </c>
      <c r="W226" s="16">
        <v>43024.083333333336</v>
      </c>
      <c r="X226" t="s">
        <v>204</v>
      </c>
      <c r="Z226">
        <v>2011</v>
      </c>
      <c r="AA226" t="b">
        <f>NOT(ISERROR(MATCH(H226,assembly_qc!$B$2:$B$490,0)))</f>
        <v>1</v>
      </c>
      <c r="AY226" s="1"/>
      <c r="AZ226" s="1"/>
    </row>
    <row r="227" spans="1:52" x14ac:dyDescent="0.3">
      <c r="A227" t="s">
        <v>2831</v>
      </c>
      <c r="B227" t="s">
        <v>27</v>
      </c>
      <c r="C227" t="s">
        <v>127</v>
      </c>
      <c r="D227" t="s">
        <v>28</v>
      </c>
      <c r="E227" t="s">
        <v>29</v>
      </c>
      <c r="F227" t="s">
        <v>2581</v>
      </c>
      <c r="G227" s="11" t="s">
        <v>2832</v>
      </c>
      <c r="H227" t="s">
        <v>2833</v>
      </c>
      <c r="I227" s="11"/>
      <c r="J227" t="s">
        <v>2834</v>
      </c>
      <c r="K227" t="s">
        <v>132</v>
      </c>
      <c r="L227">
        <v>0</v>
      </c>
      <c r="M227">
        <v>0</v>
      </c>
      <c r="N227">
        <v>0</v>
      </c>
      <c r="O227" t="s">
        <v>134</v>
      </c>
      <c r="P227">
        <v>0</v>
      </c>
      <c r="Q227">
        <v>0</v>
      </c>
      <c r="R227">
        <v>0</v>
      </c>
      <c r="S227" t="s">
        <v>134</v>
      </c>
      <c r="T227" t="s">
        <v>2835</v>
      </c>
      <c r="U227" t="s">
        <v>127</v>
      </c>
      <c r="V227" s="16">
        <v>43982.083333333336</v>
      </c>
      <c r="W227" s="16">
        <v>43024.083333333336</v>
      </c>
      <c r="X227" t="s">
        <v>204</v>
      </c>
      <c r="Z227">
        <v>2011</v>
      </c>
      <c r="AA227" t="b">
        <f>NOT(ISERROR(MATCH(H227,assembly_qc!$B$2:$B$490,0)))</f>
        <v>1</v>
      </c>
      <c r="AY227" s="1"/>
      <c r="AZ227" s="1"/>
    </row>
    <row r="228" spans="1:52" x14ac:dyDescent="0.3">
      <c r="A228" t="s">
        <v>3013</v>
      </c>
      <c r="B228" t="s">
        <v>27</v>
      </c>
      <c r="C228" t="s">
        <v>127</v>
      </c>
      <c r="D228" t="s">
        <v>28</v>
      </c>
      <c r="E228" t="s">
        <v>29</v>
      </c>
      <c r="F228" t="s">
        <v>2581</v>
      </c>
      <c r="G228" s="11" t="s">
        <v>3014</v>
      </c>
      <c r="H228" t="s">
        <v>3015</v>
      </c>
      <c r="I228" s="11"/>
      <c r="J228" t="s">
        <v>3016</v>
      </c>
      <c r="K228" t="s">
        <v>132</v>
      </c>
      <c r="L228">
        <v>0</v>
      </c>
      <c r="M228">
        <v>0</v>
      </c>
      <c r="N228">
        <v>0</v>
      </c>
      <c r="O228" t="s">
        <v>134</v>
      </c>
      <c r="P228">
        <v>0</v>
      </c>
      <c r="Q228">
        <v>0</v>
      </c>
      <c r="R228">
        <v>0</v>
      </c>
      <c r="S228" t="s">
        <v>134</v>
      </c>
      <c r="T228" t="s">
        <v>3017</v>
      </c>
      <c r="U228" t="s">
        <v>127</v>
      </c>
      <c r="V228" s="16">
        <v>43982.083333333336</v>
      </c>
      <c r="W228" s="16">
        <v>43015.083333333336</v>
      </c>
      <c r="X228" t="s">
        <v>204</v>
      </c>
      <c r="Z228">
        <v>2011</v>
      </c>
      <c r="AA228" t="b">
        <f>NOT(ISERROR(MATCH(H228,assembly_qc!$B$2:$B$490,0)))</f>
        <v>1</v>
      </c>
      <c r="AY228" s="1"/>
      <c r="AZ228" s="1"/>
    </row>
    <row r="229" spans="1:52" x14ac:dyDescent="0.3">
      <c r="A229" t="s">
        <v>2826</v>
      </c>
      <c r="B229" t="s">
        <v>27</v>
      </c>
      <c r="C229" t="s">
        <v>127</v>
      </c>
      <c r="D229" t="s">
        <v>28</v>
      </c>
      <c r="E229" t="s">
        <v>29</v>
      </c>
      <c r="F229" t="s">
        <v>2581</v>
      </c>
      <c r="G229" s="11" t="s">
        <v>2827</v>
      </c>
      <c r="H229" t="s">
        <v>2828</v>
      </c>
      <c r="I229" s="11"/>
      <c r="J229" t="s">
        <v>2829</v>
      </c>
      <c r="K229" t="s">
        <v>132</v>
      </c>
      <c r="L229">
        <v>0</v>
      </c>
      <c r="M229">
        <v>0</v>
      </c>
      <c r="N229">
        <v>0</v>
      </c>
      <c r="O229" t="s">
        <v>134</v>
      </c>
      <c r="P229">
        <v>0</v>
      </c>
      <c r="Q229">
        <v>0</v>
      </c>
      <c r="R229">
        <v>0</v>
      </c>
      <c r="S229" t="s">
        <v>134</v>
      </c>
      <c r="T229" t="s">
        <v>2830</v>
      </c>
      <c r="U229" t="s">
        <v>127</v>
      </c>
      <c r="V229" s="16">
        <v>43982.083333333336</v>
      </c>
      <c r="W229" s="16">
        <v>43024.083333333336</v>
      </c>
      <c r="X229" t="s">
        <v>204</v>
      </c>
      <c r="Z229">
        <v>2011</v>
      </c>
      <c r="AA229" t="b">
        <f>NOT(ISERROR(MATCH(H229,assembly_qc!$B$2:$B$490,0)))</f>
        <v>1</v>
      </c>
      <c r="AY229" s="1"/>
      <c r="AZ229" s="1"/>
    </row>
    <row r="230" spans="1:52" x14ac:dyDescent="0.3">
      <c r="A230" t="s">
        <v>3008</v>
      </c>
      <c r="B230" t="s">
        <v>27</v>
      </c>
      <c r="C230" t="s">
        <v>127</v>
      </c>
      <c r="D230" t="s">
        <v>28</v>
      </c>
      <c r="E230" t="s">
        <v>29</v>
      </c>
      <c r="F230" t="s">
        <v>2581</v>
      </c>
      <c r="G230" s="11" t="s">
        <v>3009</v>
      </c>
      <c r="H230" t="s">
        <v>3010</v>
      </c>
      <c r="I230" s="11"/>
      <c r="J230" t="s">
        <v>3011</v>
      </c>
      <c r="K230" t="s">
        <v>132</v>
      </c>
      <c r="L230">
        <v>0</v>
      </c>
      <c r="M230">
        <v>0</v>
      </c>
      <c r="N230">
        <v>0</v>
      </c>
      <c r="O230" t="s">
        <v>134</v>
      </c>
      <c r="P230">
        <v>0</v>
      </c>
      <c r="Q230">
        <v>0</v>
      </c>
      <c r="R230">
        <v>0</v>
      </c>
      <c r="S230" t="s">
        <v>134</v>
      </c>
      <c r="T230" t="s">
        <v>3012</v>
      </c>
      <c r="U230" t="s">
        <v>127</v>
      </c>
      <c r="V230" s="16">
        <v>43982.083333333336</v>
      </c>
      <c r="W230" s="16">
        <v>43015.083333333336</v>
      </c>
      <c r="X230" t="s">
        <v>204</v>
      </c>
      <c r="Z230">
        <v>2011</v>
      </c>
      <c r="AA230" t="b">
        <f>NOT(ISERROR(MATCH(H230,assembly_qc!$B$2:$B$490,0)))</f>
        <v>1</v>
      </c>
      <c r="AY230" s="1"/>
      <c r="AZ230" s="1"/>
    </row>
    <row r="231" spans="1:52" x14ac:dyDescent="0.3">
      <c r="A231" t="s">
        <v>2161</v>
      </c>
      <c r="B231" t="s">
        <v>27</v>
      </c>
      <c r="C231" t="s">
        <v>127</v>
      </c>
      <c r="D231" t="s">
        <v>28</v>
      </c>
      <c r="E231" t="s">
        <v>29</v>
      </c>
      <c r="F231" t="s">
        <v>152</v>
      </c>
      <c r="G231" t="s">
        <v>2162</v>
      </c>
      <c r="H231" t="s">
        <v>2163</v>
      </c>
      <c r="J231" t="s">
        <v>2164</v>
      </c>
      <c r="K231" t="s">
        <v>2165</v>
      </c>
      <c r="L231">
        <v>3119125</v>
      </c>
      <c r="M231">
        <v>19</v>
      </c>
      <c r="N231">
        <v>3072</v>
      </c>
      <c r="O231" t="s">
        <v>133</v>
      </c>
      <c r="P231">
        <v>0</v>
      </c>
      <c r="Q231">
        <v>0</v>
      </c>
      <c r="R231">
        <v>0</v>
      </c>
      <c r="S231" t="s">
        <v>134</v>
      </c>
      <c r="T231" t="s">
        <v>127</v>
      </c>
      <c r="U231" t="s">
        <v>127</v>
      </c>
      <c r="V231" s="16">
        <v>43901.041666666664</v>
      </c>
      <c r="W231" s="16">
        <v>43551.041666666664</v>
      </c>
      <c r="X231" t="s">
        <v>135</v>
      </c>
      <c r="Y231" t="s">
        <v>157</v>
      </c>
      <c r="Z231">
        <v>2011</v>
      </c>
      <c r="AA231" t="b">
        <f>NOT(ISERROR(MATCH(H231,assembly_qc!$B$2:$B$490,0)))</f>
        <v>1</v>
      </c>
      <c r="AY231" s="1"/>
      <c r="AZ231" s="1"/>
    </row>
    <row r="232" spans="1:52" x14ac:dyDescent="0.3">
      <c r="A232" t="s">
        <v>2907</v>
      </c>
      <c r="B232" t="s">
        <v>27</v>
      </c>
      <c r="C232" t="s">
        <v>127</v>
      </c>
      <c r="D232" t="s">
        <v>28</v>
      </c>
      <c r="E232" t="s">
        <v>29</v>
      </c>
      <c r="F232" t="s">
        <v>2581</v>
      </c>
      <c r="G232" s="11" t="s">
        <v>2908</v>
      </c>
      <c r="H232" t="s">
        <v>2909</v>
      </c>
      <c r="I232" s="11"/>
      <c r="J232" t="s">
        <v>2910</v>
      </c>
      <c r="K232" t="s">
        <v>132</v>
      </c>
      <c r="L232">
        <v>0</v>
      </c>
      <c r="M232">
        <v>0</v>
      </c>
      <c r="N232">
        <v>0</v>
      </c>
      <c r="O232" t="s">
        <v>134</v>
      </c>
      <c r="P232">
        <v>0</v>
      </c>
      <c r="Q232">
        <v>0</v>
      </c>
      <c r="R232">
        <v>0</v>
      </c>
      <c r="S232" t="s">
        <v>134</v>
      </c>
      <c r="T232" t="s">
        <v>2911</v>
      </c>
      <c r="U232" t="s">
        <v>127</v>
      </c>
      <c r="V232" s="16">
        <v>44027.083333333336</v>
      </c>
      <c r="W232" s="16">
        <v>43022.083333333336</v>
      </c>
      <c r="X232" t="s">
        <v>204</v>
      </c>
      <c r="Z232">
        <v>2004</v>
      </c>
      <c r="AA232" t="b">
        <f>NOT(ISERROR(MATCH(H232,assembly_qc!$B$2:$B$490,0)))</f>
        <v>1</v>
      </c>
      <c r="AY232" s="1"/>
      <c r="AZ232" s="1"/>
    </row>
    <row r="233" spans="1:52" x14ac:dyDescent="0.3">
      <c r="A233" t="s">
        <v>2912</v>
      </c>
      <c r="B233" t="s">
        <v>27</v>
      </c>
      <c r="C233" t="s">
        <v>127</v>
      </c>
      <c r="D233" t="s">
        <v>28</v>
      </c>
      <c r="E233" t="s">
        <v>29</v>
      </c>
      <c r="F233" t="s">
        <v>2581</v>
      </c>
      <c r="G233" s="11" t="s">
        <v>2913</v>
      </c>
      <c r="H233" t="s">
        <v>2914</v>
      </c>
      <c r="I233" s="11"/>
      <c r="J233" t="s">
        <v>2915</v>
      </c>
      <c r="K233" t="s">
        <v>132</v>
      </c>
      <c r="L233">
        <v>0</v>
      </c>
      <c r="M233">
        <v>0</v>
      </c>
      <c r="N233">
        <v>0</v>
      </c>
      <c r="O233" t="s">
        <v>134</v>
      </c>
      <c r="P233">
        <v>0</v>
      </c>
      <c r="Q233">
        <v>0</v>
      </c>
      <c r="R233">
        <v>0</v>
      </c>
      <c r="S233" t="s">
        <v>134</v>
      </c>
      <c r="T233" t="s">
        <v>2916</v>
      </c>
      <c r="U233" t="s">
        <v>127</v>
      </c>
      <c r="V233" s="16">
        <v>44027.083333333336</v>
      </c>
      <c r="W233" s="16">
        <v>43022.083333333336</v>
      </c>
      <c r="X233" t="s">
        <v>204</v>
      </c>
      <c r="Z233">
        <v>2003</v>
      </c>
      <c r="AA233" t="b">
        <f>NOT(ISERROR(MATCH(H233,assembly_qc!$B$2:$B$490,0)))</f>
        <v>1</v>
      </c>
      <c r="AY233" s="1"/>
      <c r="AZ233" s="1"/>
    </row>
    <row r="234" spans="1:52" x14ac:dyDescent="0.3">
      <c r="A234" t="s">
        <v>2917</v>
      </c>
      <c r="B234" t="s">
        <v>27</v>
      </c>
      <c r="C234" t="s">
        <v>127</v>
      </c>
      <c r="D234" t="s">
        <v>28</v>
      </c>
      <c r="E234" t="s">
        <v>29</v>
      </c>
      <c r="F234" t="s">
        <v>2581</v>
      </c>
      <c r="G234" s="11" t="s">
        <v>2918</v>
      </c>
      <c r="H234" t="s">
        <v>2919</v>
      </c>
      <c r="I234" s="11"/>
      <c r="J234" t="s">
        <v>2920</v>
      </c>
      <c r="K234" t="s">
        <v>2787</v>
      </c>
      <c r="L234">
        <v>0</v>
      </c>
      <c r="M234">
        <v>0</v>
      </c>
      <c r="N234">
        <v>0</v>
      </c>
      <c r="O234" t="s">
        <v>134</v>
      </c>
      <c r="P234">
        <v>0</v>
      </c>
      <c r="Q234">
        <v>0</v>
      </c>
      <c r="R234">
        <v>0</v>
      </c>
      <c r="S234" t="s">
        <v>134</v>
      </c>
      <c r="T234" t="s">
        <v>2921</v>
      </c>
      <c r="U234" t="s">
        <v>127</v>
      </c>
      <c r="V234" s="16">
        <v>44027.083333333336</v>
      </c>
      <c r="W234" s="16">
        <v>43022.083333333336</v>
      </c>
      <c r="X234" t="s">
        <v>204</v>
      </c>
      <c r="Z234">
        <v>2003</v>
      </c>
      <c r="AA234" t="b">
        <f>NOT(ISERROR(MATCH(H234,assembly_qc!$B$2:$B$490,0)))</f>
        <v>1</v>
      </c>
      <c r="AY234" s="1"/>
      <c r="AZ234" s="1"/>
    </row>
    <row r="235" spans="1:52" x14ac:dyDescent="0.3">
      <c r="A235" t="s">
        <v>2666</v>
      </c>
      <c r="B235" t="s">
        <v>27</v>
      </c>
      <c r="C235" t="s">
        <v>127</v>
      </c>
      <c r="D235" t="s">
        <v>28</v>
      </c>
      <c r="E235" t="s">
        <v>29</v>
      </c>
      <c r="F235" t="s">
        <v>2581</v>
      </c>
      <c r="G235" t="s">
        <v>2667</v>
      </c>
      <c r="H235" t="s">
        <v>2668</v>
      </c>
      <c r="J235" t="s">
        <v>2669</v>
      </c>
      <c r="K235" t="s">
        <v>132</v>
      </c>
      <c r="L235">
        <v>0</v>
      </c>
      <c r="M235">
        <v>0</v>
      </c>
      <c r="N235">
        <v>0</v>
      </c>
      <c r="O235" t="s">
        <v>134</v>
      </c>
      <c r="P235">
        <v>0</v>
      </c>
      <c r="Q235">
        <v>0</v>
      </c>
      <c r="R235">
        <v>0</v>
      </c>
      <c r="S235" t="s">
        <v>134</v>
      </c>
      <c r="T235" t="s">
        <v>2670</v>
      </c>
      <c r="U235" t="s">
        <v>127</v>
      </c>
      <c r="V235" s="16">
        <v>44250.041666666664</v>
      </c>
      <c r="W235" s="16">
        <v>43377.083333333336</v>
      </c>
      <c r="X235" t="s">
        <v>467</v>
      </c>
      <c r="Z235">
        <v>2009</v>
      </c>
      <c r="AA235" t="b">
        <f>NOT(ISERROR(MATCH(H235,assembly_qc!$B$2:$B$490,0)))</f>
        <v>1</v>
      </c>
      <c r="AY235" s="1"/>
      <c r="AZ235" s="1"/>
    </row>
    <row r="236" spans="1:52" x14ac:dyDescent="0.3">
      <c r="A236" t="s">
        <v>2316</v>
      </c>
      <c r="B236" t="s">
        <v>27</v>
      </c>
      <c r="C236" t="s">
        <v>127</v>
      </c>
      <c r="D236" t="s">
        <v>28</v>
      </c>
      <c r="E236" t="s">
        <v>29</v>
      </c>
      <c r="F236" t="s">
        <v>152</v>
      </c>
      <c r="G236" t="s">
        <v>2317</v>
      </c>
      <c r="H236" t="s">
        <v>2318</v>
      </c>
      <c r="J236" t="s">
        <v>2319</v>
      </c>
      <c r="K236" t="s">
        <v>2286</v>
      </c>
      <c r="L236">
        <v>2929888</v>
      </c>
      <c r="M236">
        <v>14</v>
      </c>
      <c r="N236">
        <v>2886</v>
      </c>
      <c r="O236" t="s">
        <v>133</v>
      </c>
      <c r="P236">
        <v>0</v>
      </c>
      <c r="Q236">
        <v>0</v>
      </c>
      <c r="R236">
        <v>0</v>
      </c>
      <c r="S236" t="s">
        <v>134</v>
      </c>
      <c r="T236" t="s">
        <v>127</v>
      </c>
      <c r="U236" t="s">
        <v>127</v>
      </c>
      <c r="V236" s="16">
        <v>43901.041666666664</v>
      </c>
      <c r="W236" s="16">
        <v>43551.041666666664</v>
      </c>
      <c r="X236" t="s">
        <v>135</v>
      </c>
      <c r="Y236" t="s">
        <v>478</v>
      </c>
      <c r="Z236">
        <v>2009</v>
      </c>
      <c r="AA236" t="b">
        <f>NOT(ISERROR(MATCH(H236,assembly_qc!$B$2:$B$490,0)))</f>
        <v>1</v>
      </c>
      <c r="AY236" s="1"/>
      <c r="AZ236" s="1"/>
    </row>
    <row r="237" spans="1:52" x14ac:dyDescent="0.3">
      <c r="A237" t="s">
        <v>2576</v>
      </c>
      <c r="B237" t="s">
        <v>27</v>
      </c>
      <c r="C237" t="s">
        <v>127</v>
      </c>
      <c r="D237" t="s">
        <v>28</v>
      </c>
      <c r="E237" t="s">
        <v>29</v>
      </c>
      <c r="F237" t="s">
        <v>152</v>
      </c>
      <c r="G237" t="s">
        <v>2577</v>
      </c>
      <c r="H237" t="s">
        <v>2578</v>
      </c>
      <c r="J237" t="s">
        <v>2579</v>
      </c>
      <c r="K237" t="s">
        <v>2286</v>
      </c>
      <c r="L237">
        <v>2908244</v>
      </c>
      <c r="M237">
        <v>14</v>
      </c>
      <c r="N237">
        <v>2863</v>
      </c>
      <c r="O237" t="s">
        <v>133</v>
      </c>
      <c r="P237">
        <v>0</v>
      </c>
      <c r="Q237">
        <v>0</v>
      </c>
      <c r="R237">
        <v>0</v>
      </c>
      <c r="S237" t="s">
        <v>134</v>
      </c>
      <c r="T237" t="s">
        <v>127</v>
      </c>
      <c r="U237" s="1" t="s">
        <v>127</v>
      </c>
      <c r="V237" s="16">
        <v>43906.041666666664</v>
      </c>
      <c r="W237" s="16">
        <v>43440.041666666664</v>
      </c>
      <c r="X237" t="s">
        <v>135</v>
      </c>
      <c r="Y237" t="s">
        <v>478</v>
      </c>
      <c r="Z237">
        <v>2009</v>
      </c>
      <c r="AA237" t="b">
        <f>NOT(ISERROR(MATCH(H237,assembly_qc!$B$2:$B$490,0)))</f>
        <v>1</v>
      </c>
      <c r="AY237" s="1"/>
      <c r="AZ237" s="1"/>
    </row>
    <row r="238" spans="1:52" x14ac:dyDescent="0.3">
      <c r="A238" t="s">
        <v>2182</v>
      </c>
      <c r="B238" t="s">
        <v>27</v>
      </c>
      <c r="C238" t="s">
        <v>127</v>
      </c>
      <c r="D238" t="s">
        <v>28</v>
      </c>
      <c r="E238" t="s">
        <v>29</v>
      </c>
      <c r="F238" t="s">
        <v>152</v>
      </c>
      <c r="G238" t="s">
        <v>2183</v>
      </c>
      <c r="H238" t="s">
        <v>2184</v>
      </c>
      <c r="J238" t="s">
        <v>2185</v>
      </c>
      <c r="K238" t="s">
        <v>2181</v>
      </c>
      <c r="L238">
        <v>3060588</v>
      </c>
      <c r="M238">
        <v>23</v>
      </c>
      <c r="N238">
        <v>3022</v>
      </c>
      <c r="O238" t="s">
        <v>133</v>
      </c>
      <c r="P238">
        <v>0</v>
      </c>
      <c r="Q238">
        <v>0</v>
      </c>
      <c r="R238">
        <v>0</v>
      </c>
      <c r="S238" t="s">
        <v>134</v>
      </c>
      <c r="T238" t="s">
        <v>127</v>
      </c>
      <c r="U238" t="s">
        <v>127</v>
      </c>
      <c r="V238" s="16">
        <v>43901.041666666664</v>
      </c>
      <c r="W238" s="16">
        <v>43551.041666666664</v>
      </c>
      <c r="X238" t="s">
        <v>1444</v>
      </c>
      <c r="Z238">
        <v>2007</v>
      </c>
      <c r="AA238" t="b">
        <f>NOT(ISERROR(MATCH(H238,assembly_qc!$B$2:$B$490,0)))</f>
        <v>1</v>
      </c>
      <c r="AY238" s="1"/>
      <c r="AZ238" s="1"/>
    </row>
    <row r="239" spans="1:52" x14ac:dyDescent="0.3">
      <c r="A239" t="s">
        <v>2177</v>
      </c>
      <c r="B239" t="s">
        <v>27</v>
      </c>
      <c r="C239" t="s">
        <v>127</v>
      </c>
      <c r="D239" t="s">
        <v>28</v>
      </c>
      <c r="E239" t="s">
        <v>29</v>
      </c>
      <c r="F239" t="s">
        <v>152</v>
      </c>
      <c r="G239" t="s">
        <v>2178</v>
      </c>
      <c r="H239" t="s">
        <v>2179</v>
      </c>
      <c r="J239" t="s">
        <v>2180</v>
      </c>
      <c r="K239" t="s">
        <v>2181</v>
      </c>
      <c r="L239">
        <v>3091659</v>
      </c>
      <c r="M239">
        <v>24</v>
      </c>
      <c r="N239">
        <v>3056</v>
      </c>
      <c r="O239" t="s">
        <v>133</v>
      </c>
      <c r="P239">
        <v>0</v>
      </c>
      <c r="Q239">
        <v>0</v>
      </c>
      <c r="R239">
        <v>0</v>
      </c>
      <c r="S239" t="s">
        <v>134</v>
      </c>
      <c r="T239" t="s">
        <v>127</v>
      </c>
      <c r="U239" t="s">
        <v>127</v>
      </c>
      <c r="V239" s="16">
        <v>43901.041666666664</v>
      </c>
      <c r="W239" s="16">
        <v>43551.041666666664</v>
      </c>
      <c r="X239" t="s">
        <v>204</v>
      </c>
      <c r="Z239">
        <v>2014</v>
      </c>
      <c r="AA239" t="b">
        <f>NOT(ISERROR(MATCH(H239,assembly_qc!$B$2:$B$490,0)))</f>
        <v>1</v>
      </c>
      <c r="AY239" s="1"/>
      <c r="AZ239" s="1"/>
    </row>
    <row r="240" spans="1:52" x14ac:dyDescent="0.3">
      <c r="A240" t="s">
        <v>2186</v>
      </c>
      <c r="B240" t="s">
        <v>27</v>
      </c>
      <c r="C240" t="s">
        <v>127</v>
      </c>
      <c r="D240" t="s">
        <v>28</v>
      </c>
      <c r="E240" t="s">
        <v>29</v>
      </c>
      <c r="F240" t="s">
        <v>152</v>
      </c>
      <c r="G240" t="s">
        <v>2187</v>
      </c>
      <c r="H240" t="s">
        <v>2188</v>
      </c>
      <c r="J240" t="s">
        <v>2189</v>
      </c>
      <c r="K240" t="s">
        <v>2181</v>
      </c>
      <c r="L240">
        <v>3043591</v>
      </c>
      <c r="M240">
        <v>24</v>
      </c>
      <c r="N240">
        <v>3009</v>
      </c>
      <c r="O240" t="s">
        <v>133</v>
      </c>
      <c r="P240">
        <v>0</v>
      </c>
      <c r="Q240">
        <v>0</v>
      </c>
      <c r="R240">
        <v>0</v>
      </c>
      <c r="S240" t="s">
        <v>134</v>
      </c>
      <c r="T240" t="s">
        <v>127</v>
      </c>
      <c r="U240" t="s">
        <v>127</v>
      </c>
      <c r="V240" s="16">
        <v>43901.041666666664</v>
      </c>
      <c r="W240" s="16">
        <v>43551.041666666664</v>
      </c>
      <c r="X240" t="s">
        <v>1444</v>
      </c>
      <c r="Z240">
        <v>2007</v>
      </c>
      <c r="AA240" t="b">
        <f>NOT(ISERROR(MATCH(H240,assembly_qc!$B$2:$B$490,0)))</f>
        <v>1</v>
      </c>
      <c r="AY240" s="1"/>
      <c r="AZ240" s="1"/>
    </row>
    <row r="241" spans="1:52" x14ac:dyDescent="0.3">
      <c r="A241" t="s">
        <v>2190</v>
      </c>
      <c r="B241" t="s">
        <v>27</v>
      </c>
      <c r="C241" t="s">
        <v>127</v>
      </c>
      <c r="D241" t="s">
        <v>28</v>
      </c>
      <c r="E241" t="s">
        <v>29</v>
      </c>
      <c r="F241" t="s">
        <v>152</v>
      </c>
      <c r="G241" t="s">
        <v>2191</v>
      </c>
      <c r="H241" t="s">
        <v>2192</v>
      </c>
      <c r="J241" t="s">
        <v>2193</v>
      </c>
      <c r="K241" t="s">
        <v>132</v>
      </c>
      <c r="L241">
        <v>3111395</v>
      </c>
      <c r="M241">
        <v>28</v>
      </c>
      <c r="N241">
        <v>3090</v>
      </c>
      <c r="O241" t="s">
        <v>133</v>
      </c>
      <c r="P241">
        <v>0</v>
      </c>
      <c r="Q241">
        <v>0</v>
      </c>
      <c r="R241">
        <v>0</v>
      </c>
      <c r="S241" t="s">
        <v>134</v>
      </c>
      <c r="T241" t="s">
        <v>127</v>
      </c>
      <c r="U241" t="s">
        <v>127</v>
      </c>
      <c r="V241" s="16">
        <v>43551.041666666664</v>
      </c>
      <c r="W241" s="16">
        <v>43551.041666666664</v>
      </c>
      <c r="X241" t="s">
        <v>135</v>
      </c>
      <c r="Y241" t="s">
        <v>376</v>
      </c>
      <c r="Z241">
        <v>2009</v>
      </c>
      <c r="AA241" t="b">
        <f>NOT(ISERROR(MATCH(H241,assembly_qc!$B$2:$B$490,0)))</f>
        <v>1</v>
      </c>
      <c r="AY241" s="1"/>
      <c r="AZ241" s="1"/>
    </row>
    <row r="242" spans="1:52" x14ac:dyDescent="0.3">
      <c r="A242" t="s">
        <v>2194</v>
      </c>
      <c r="B242" t="s">
        <v>27</v>
      </c>
      <c r="C242" t="s">
        <v>127</v>
      </c>
      <c r="D242" t="s">
        <v>28</v>
      </c>
      <c r="E242" t="s">
        <v>29</v>
      </c>
      <c r="F242" t="s">
        <v>152</v>
      </c>
      <c r="G242" t="s">
        <v>2195</v>
      </c>
      <c r="H242" t="s">
        <v>2196</v>
      </c>
      <c r="J242" t="s">
        <v>2197</v>
      </c>
      <c r="K242" t="s">
        <v>2198</v>
      </c>
      <c r="L242">
        <v>2938965</v>
      </c>
      <c r="M242">
        <v>38</v>
      </c>
      <c r="N242">
        <v>2903</v>
      </c>
      <c r="O242" t="s">
        <v>133</v>
      </c>
      <c r="P242">
        <v>0</v>
      </c>
      <c r="Q242">
        <v>0</v>
      </c>
      <c r="R242">
        <v>0</v>
      </c>
      <c r="S242" t="s">
        <v>134</v>
      </c>
      <c r="T242" t="s">
        <v>127</v>
      </c>
      <c r="U242" t="s">
        <v>127</v>
      </c>
      <c r="V242" s="16">
        <v>43901.041666666664</v>
      </c>
      <c r="W242" s="16">
        <v>43551.041666666664</v>
      </c>
      <c r="X242" t="s">
        <v>1444</v>
      </c>
      <c r="Z242">
        <v>2003</v>
      </c>
      <c r="AA242" t="b">
        <f>NOT(ISERROR(MATCH(H242,assembly_qc!$B$2:$B$490,0)))</f>
        <v>1</v>
      </c>
      <c r="AY242" s="1"/>
      <c r="AZ242" s="1"/>
    </row>
    <row r="243" spans="1:52" x14ac:dyDescent="0.3">
      <c r="A243" t="s">
        <v>2440</v>
      </c>
      <c r="B243" t="s">
        <v>27</v>
      </c>
      <c r="C243" t="s">
        <v>127</v>
      </c>
      <c r="D243" t="s">
        <v>28</v>
      </c>
      <c r="E243" t="s">
        <v>29</v>
      </c>
      <c r="F243" t="s">
        <v>152</v>
      </c>
      <c r="G243" t="s">
        <v>2441</v>
      </c>
      <c r="H243" t="s">
        <v>2442</v>
      </c>
      <c r="J243" t="s">
        <v>2443</v>
      </c>
      <c r="K243" t="s">
        <v>2439</v>
      </c>
      <c r="L243">
        <v>2944907</v>
      </c>
      <c r="M243">
        <v>37</v>
      </c>
      <c r="N243">
        <v>2910</v>
      </c>
      <c r="O243" t="s">
        <v>133</v>
      </c>
      <c r="P243">
        <v>0</v>
      </c>
      <c r="Q243">
        <v>0</v>
      </c>
      <c r="R243">
        <v>0</v>
      </c>
      <c r="S243" t="s">
        <v>134</v>
      </c>
      <c r="T243" t="s">
        <v>127</v>
      </c>
      <c r="U243" t="s">
        <v>127</v>
      </c>
      <c r="V243" s="16">
        <v>43900.041666666664</v>
      </c>
      <c r="W243" s="16">
        <v>43550.041666666664</v>
      </c>
      <c r="X243" t="s">
        <v>1444</v>
      </c>
      <c r="Z243">
        <v>2004</v>
      </c>
      <c r="AA243" t="b">
        <f>NOT(ISERROR(MATCH(H243,assembly_qc!$B$2:$B$490,0)))</f>
        <v>1</v>
      </c>
      <c r="AY243" s="1"/>
      <c r="AZ243" s="1"/>
    </row>
    <row r="244" spans="1:52" x14ac:dyDescent="0.3">
      <c r="A244" t="s">
        <v>810</v>
      </c>
      <c r="B244" t="s">
        <v>27</v>
      </c>
      <c r="C244" t="s">
        <v>127</v>
      </c>
      <c r="D244" t="s">
        <v>28</v>
      </c>
      <c r="E244" t="s">
        <v>29</v>
      </c>
      <c r="F244" t="s">
        <v>152</v>
      </c>
      <c r="G244" t="s">
        <v>811</v>
      </c>
      <c r="H244" t="s">
        <v>812</v>
      </c>
      <c r="J244" t="s">
        <v>813</v>
      </c>
      <c r="K244" t="s">
        <v>814</v>
      </c>
      <c r="L244">
        <v>3099034</v>
      </c>
      <c r="M244">
        <v>17</v>
      </c>
      <c r="N244">
        <v>3057</v>
      </c>
      <c r="O244" t="s">
        <v>133</v>
      </c>
      <c r="P244">
        <v>0</v>
      </c>
      <c r="Q244">
        <v>0</v>
      </c>
      <c r="R244">
        <v>0</v>
      </c>
      <c r="S244" t="s">
        <v>134</v>
      </c>
      <c r="T244" t="s">
        <v>127</v>
      </c>
      <c r="U244" t="s">
        <v>127</v>
      </c>
      <c r="V244" s="16">
        <v>43560.083333333336</v>
      </c>
      <c r="W244" s="16">
        <v>43560.083333333336</v>
      </c>
      <c r="X244" t="s">
        <v>135</v>
      </c>
      <c r="Y244" t="s">
        <v>376</v>
      </c>
      <c r="Z244">
        <v>2005</v>
      </c>
      <c r="AA244" t="b">
        <f>NOT(ISERROR(MATCH(H244,assembly_qc!$B$2:$B$490,0)))</f>
        <v>1</v>
      </c>
      <c r="AY244" s="1"/>
      <c r="AZ244" s="1"/>
    </row>
    <row r="245" spans="1:52" x14ac:dyDescent="0.3">
      <c r="A245" t="s">
        <v>815</v>
      </c>
      <c r="B245" t="s">
        <v>27</v>
      </c>
      <c r="C245" t="s">
        <v>127</v>
      </c>
      <c r="D245" t="s">
        <v>28</v>
      </c>
      <c r="E245" t="s">
        <v>29</v>
      </c>
      <c r="F245" t="s">
        <v>152</v>
      </c>
      <c r="G245" t="s">
        <v>816</v>
      </c>
      <c r="H245" t="s">
        <v>817</v>
      </c>
      <c r="J245" t="s">
        <v>818</v>
      </c>
      <c r="K245" t="s">
        <v>819</v>
      </c>
      <c r="L245">
        <v>2997648</v>
      </c>
      <c r="M245">
        <v>17</v>
      </c>
      <c r="N245">
        <v>2976</v>
      </c>
      <c r="O245" t="s">
        <v>133</v>
      </c>
      <c r="P245">
        <v>0</v>
      </c>
      <c r="Q245">
        <v>0</v>
      </c>
      <c r="R245">
        <v>0</v>
      </c>
      <c r="S245" t="s">
        <v>134</v>
      </c>
      <c r="T245" t="s">
        <v>127</v>
      </c>
      <c r="U245" t="s">
        <v>127</v>
      </c>
      <c r="V245" s="16">
        <v>43560.083333333336</v>
      </c>
      <c r="W245" s="16">
        <v>43560.083333333336</v>
      </c>
      <c r="X245" t="s">
        <v>135</v>
      </c>
      <c r="Y245" t="s">
        <v>376</v>
      </c>
      <c r="Z245">
        <v>2006</v>
      </c>
      <c r="AA245" t="b">
        <f>NOT(ISERROR(MATCH(H245,assembly_qc!$B$2:$B$490,0)))</f>
        <v>1</v>
      </c>
      <c r="AY245" s="1"/>
      <c r="AZ245" s="1"/>
    </row>
    <row r="246" spans="1:52" x14ac:dyDescent="0.3">
      <c r="A246" t="s">
        <v>820</v>
      </c>
      <c r="B246" t="s">
        <v>27</v>
      </c>
      <c r="C246" t="s">
        <v>127</v>
      </c>
      <c r="D246" t="s">
        <v>28</v>
      </c>
      <c r="E246" t="s">
        <v>29</v>
      </c>
      <c r="F246" t="s">
        <v>152</v>
      </c>
      <c r="G246" t="s">
        <v>821</v>
      </c>
      <c r="H246" t="s">
        <v>822</v>
      </c>
      <c r="J246" t="s">
        <v>823</v>
      </c>
      <c r="K246" t="s">
        <v>824</v>
      </c>
      <c r="L246">
        <v>3090715</v>
      </c>
      <c r="M246">
        <v>25</v>
      </c>
      <c r="N246">
        <v>3033</v>
      </c>
      <c r="O246" t="s">
        <v>133</v>
      </c>
      <c r="P246">
        <v>0</v>
      </c>
      <c r="Q246">
        <v>0</v>
      </c>
      <c r="R246">
        <v>0</v>
      </c>
      <c r="S246" t="s">
        <v>134</v>
      </c>
      <c r="T246" t="s">
        <v>127</v>
      </c>
      <c r="U246" t="s">
        <v>127</v>
      </c>
      <c r="V246" s="16">
        <v>43560.083333333336</v>
      </c>
      <c r="W246" s="16">
        <v>43560.083333333336</v>
      </c>
      <c r="X246" t="s">
        <v>135</v>
      </c>
      <c r="Y246" t="s">
        <v>376</v>
      </c>
      <c r="Z246">
        <v>2007</v>
      </c>
      <c r="AA246" t="b">
        <f>NOT(ISERROR(MATCH(H246,assembly_qc!$B$2:$B$490,0)))</f>
        <v>1</v>
      </c>
      <c r="AY246" s="1"/>
      <c r="AZ246" s="1"/>
    </row>
    <row r="247" spans="1:52" x14ac:dyDescent="0.3">
      <c r="A247" t="s">
        <v>2381</v>
      </c>
      <c r="B247" t="s">
        <v>27</v>
      </c>
      <c r="C247" t="s">
        <v>127</v>
      </c>
      <c r="D247" t="s">
        <v>28</v>
      </c>
      <c r="E247" t="s">
        <v>29</v>
      </c>
      <c r="F247" t="s">
        <v>152</v>
      </c>
      <c r="G247" t="s">
        <v>2382</v>
      </c>
      <c r="H247" t="s">
        <v>2383</v>
      </c>
      <c r="J247" t="s">
        <v>2384</v>
      </c>
      <c r="K247" t="s">
        <v>2385</v>
      </c>
      <c r="L247">
        <v>3012242</v>
      </c>
      <c r="M247">
        <v>15</v>
      </c>
      <c r="N247">
        <v>3003</v>
      </c>
      <c r="O247" t="s">
        <v>133</v>
      </c>
      <c r="P247">
        <v>0</v>
      </c>
      <c r="Q247">
        <v>0</v>
      </c>
      <c r="R247">
        <v>0</v>
      </c>
      <c r="S247" t="s">
        <v>134</v>
      </c>
      <c r="T247" t="s">
        <v>127</v>
      </c>
      <c r="U247" t="s">
        <v>127</v>
      </c>
      <c r="V247" s="16">
        <v>43900.041666666664</v>
      </c>
      <c r="W247" s="16">
        <v>43550.041666666664</v>
      </c>
      <c r="X247" t="s">
        <v>204</v>
      </c>
      <c r="Z247">
        <v>2004</v>
      </c>
      <c r="AA247" t="b">
        <f>NOT(ISERROR(MATCH(H247,assembly_qc!$B$2:$B$490,0)))</f>
        <v>1</v>
      </c>
      <c r="AY247" s="1"/>
      <c r="AZ247" s="1"/>
    </row>
    <row r="248" spans="1:52" x14ac:dyDescent="0.3">
      <c r="A248" t="s">
        <v>2386</v>
      </c>
      <c r="B248" t="s">
        <v>27</v>
      </c>
      <c r="C248" t="s">
        <v>127</v>
      </c>
      <c r="D248" t="s">
        <v>28</v>
      </c>
      <c r="E248" t="s">
        <v>29</v>
      </c>
      <c r="F248" t="s">
        <v>152</v>
      </c>
      <c r="G248" t="s">
        <v>2387</v>
      </c>
      <c r="H248" t="s">
        <v>2388</v>
      </c>
      <c r="J248" t="s">
        <v>2389</v>
      </c>
      <c r="K248" t="s">
        <v>2203</v>
      </c>
      <c r="L248">
        <v>2962425</v>
      </c>
      <c r="M248">
        <v>14</v>
      </c>
      <c r="N248">
        <v>2914</v>
      </c>
      <c r="O248" t="s">
        <v>133</v>
      </c>
      <c r="P248">
        <v>0</v>
      </c>
      <c r="Q248">
        <v>0</v>
      </c>
      <c r="R248">
        <v>0</v>
      </c>
      <c r="S248" t="s">
        <v>134</v>
      </c>
      <c r="T248" t="s">
        <v>127</v>
      </c>
      <c r="U248" t="s">
        <v>127</v>
      </c>
      <c r="V248" s="16">
        <v>43900.041666666664</v>
      </c>
      <c r="W248" s="16">
        <v>43550.041666666664</v>
      </c>
      <c r="X248" t="s">
        <v>1444</v>
      </c>
      <c r="Z248">
        <v>2003</v>
      </c>
      <c r="AA248" t="b">
        <f>NOT(ISERROR(MATCH(H248,assembly_qc!$B$2:$B$490,0)))</f>
        <v>1</v>
      </c>
      <c r="AY248" s="1"/>
      <c r="AZ248" s="1"/>
    </row>
    <row r="249" spans="1:52" x14ac:dyDescent="0.3">
      <c r="A249" t="s">
        <v>2199</v>
      </c>
      <c r="B249" t="s">
        <v>27</v>
      </c>
      <c r="C249" t="s">
        <v>127</v>
      </c>
      <c r="D249" t="s">
        <v>28</v>
      </c>
      <c r="E249" t="s">
        <v>29</v>
      </c>
      <c r="F249" t="s">
        <v>152</v>
      </c>
      <c r="G249" t="s">
        <v>2200</v>
      </c>
      <c r="H249" t="s">
        <v>2201</v>
      </c>
      <c r="J249" t="s">
        <v>2202</v>
      </c>
      <c r="K249" t="s">
        <v>2203</v>
      </c>
      <c r="L249">
        <v>2990148</v>
      </c>
      <c r="M249">
        <v>15</v>
      </c>
      <c r="N249">
        <v>2945</v>
      </c>
      <c r="O249" t="s">
        <v>133</v>
      </c>
      <c r="P249">
        <v>0</v>
      </c>
      <c r="Q249">
        <v>0</v>
      </c>
      <c r="R249">
        <v>0</v>
      </c>
      <c r="S249" t="s">
        <v>134</v>
      </c>
      <c r="T249" t="s">
        <v>127</v>
      </c>
      <c r="U249" t="s">
        <v>127</v>
      </c>
      <c r="V249" s="16">
        <v>43901.041666666664</v>
      </c>
      <c r="W249" s="16">
        <v>43551.041666666664</v>
      </c>
      <c r="X249" t="s">
        <v>1444</v>
      </c>
      <c r="Z249">
        <v>2003</v>
      </c>
      <c r="AA249" t="b">
        <f>NOT(ISERROR(MATCH(H249,assembly_qc!$B$2:$B$490,0)))</f>
        <v>1</v>
      </c>
      <c r="AY249" s="1"/>
      <c r="AZ249" s="1"/>
    </row>
    <row r="250" spans="1:52" s="27" customFormat="1" x14ac:dyDescent="0.3">
      <c r="A250" s="27" t="s">
        <v>2209</v>
      </c>
      <c r="B250" s="27" t="s">
        <v>27</v>
      </c>
      <c r="C250" s="27" t="s">
        <v>127</v>
      </c>
      <c r="D250" s="27" t="s">
        <v>28</v>
      </c>
      <c r="E250" s="27" t="s">
        <v>29</v>
      </c>
      <c r="F250" s="27" t="s">
        <v>152</v>
      </c>
      <c r="G250" s="27" t="s">
        <v>2210</v>
      </c>
      <c r="H250" s="27" t="s">
        <v>2211</v>
      </c>
      <c r="J250" s="27" t="s">
        <v>2212</v>
      </c>
      <c r="K250" s="27" t="s">
        <v>2208</v>
      </c>
      <c r="L250" s="27">
        <v>3021020</v>
      </c>
      <c r="M250" s="27">
        <v>31</v>
      </c>
      <c r="N250" s="27">
        <v>3008</v>
      </c>
      <c r="O250" s="27" t="s">
        <v>133</v>
      </c>
      <c r="P250" s="27">
        <v>0</v>
      </c>
      <c r="Q250" s="27">
        <v>0</v>
      </c>
      <c r="R250" s="27">
        <v>0</v>
      </c>
      <c r="S250" s="27" t="s">
        <v>134</v>
      </c>
      <c r="T250" s="27" t="s">
        <v>127</v>
      </c>
      <c r="U250" s="27" t="s">
        <v>127</v>
      </c>
      <c r="V250" s="28">
        <v>43901.041666666664</v>
      </c>
      <c r="W250" s="28">
        <v>43551.041666666664</v>
      </c>
      <c r="X250" s="27" t="s">
        <v>1191</v>
      </c>
      <c r="Z250" s="27">
        <v>2009</v>
      </c>
      <c r="AA250" s="27" t="b">
        <f>NOT(ISERROR(MATCH(H250,assembly_qc!$B$2:$B$490,0)))</f>
        <v>0</v>
      </c>
      <c r="AY250" s="38"/>
      <c r="AZ250" s="38"/>
    </row>
    <row r="251" spans="1:52" x14ac:dyDescent="0.3">
      <c r="A251" t="s">
        <v>2204</v>
      </c>
      <c r="B251" t="s">
        <v>27</v>
      </c>
      <c r="C251" t="s">
        <v>127</v>
      </c>
      <c r="D251" t="s">
        <v>28</v>
      </c>
      <c r="E251" t="s">
        <v>29</v>
      </c>
      <c r="F251" t="s">
        <v>152</v>
      </c>
      <c r="G251" t="s">
        <v>2205</v>
      </c>
      <c r="H251" t="s">
        <v>2206</v>
      </c>
      <c r="J251" t="s">
        <v>2207</v>
      </c>
      <c r="K251" t="s">
        <v>2208</v>
      </c>
      <c r="L251">
        <v>3004365</v>
      </c>
      <c r="M251">
        <v>63</v>
      </c>
      <c r="N251">
        <v>3002</v>
      </c>
      <c r="O251" t="s">
        <v>133</v>
      </c>
      <c r="P251">
        <v>0</v>
      </c>
      <c r="Q251">
        <v>0</v>
      </c>
      <c r="R251">
        <v>0</v>
      </c>
      <c r="S251" t="s">
        <v>134</v>
      </c>
      <c r="T251" t="s">
        <v>127</v>
      </c>
      <c r="U251" t="s">
        <v>127</v>
      </c>
      <c r="V251" s="16">
        <v>43901.041666666664</v>
      </c>
      <c r="W251" s="16">
        <v>43551.041666666664</v>
      </c>
      <c r="X251" t="s">
        <v>1191</v>
      </c>
      <c r="Z251">
        <v>2009</v>
      </c>
      <c r="AA251" t="b">
        <f>NOT(ISERROR(MATCH(H251,assembly_qc!$B$2:$B$490,0)))</f>
        <v>1</v>
      </c>
      <c r="AY251" s="1"/>
      <c r="AZ251" s="1"/>
    </row>
    <row r="252" spans="1:52" x14ac:dyDescent="0.3">
      <c r="A252" t="s">
        <v>2213</v>
      </c>
      <c r="B252" t="s">
        <v>27</v>
      </c>
      <c r="C252" t="s">
        <v>127</v>
      </c>
      <c r="D252" t="s">
        <v>28</v>
      </c>
      <c r="E252" t="s">
        <v>29</v>
      </c>
      <c r="F252" t="s">
        <v>152</v>
      </c>
      <c r="G252" t="s">
        <v>2214</v>
      </c>
      <c r="H252" t="s">
        <v>2215</v>
      </c>
      <c r="J252" t="s">
        <v>2216</v>
      </c>
      <c r="K252" t="s">
        <v>2217</v>
      </c>
      <c r="L252">
        <v>3124857</v>
      </c>
      <c r="M252">
        <v>36</v>
      </c>
      <c r="N252">
        <v>3134</v>
      </c>
      <c r="O252" t="s">
        <v>133</v>
      </c>
      <c r="P252">
        <v>0</v>
      </c>
      <c r="Q252">
        <v>0</v>
      </c>
      <c r="R252">
        <v>0</v>
      </c>
      <c r="S252" t="s">
        <v>134</v>
      </c>
      <c r="T252" t="s">
        <v>127</v>
      </c>
      <c r="U252" t="s">
        <v>127</v>
      </c>
      <c r="V252" s="16">
        <v>43901.041666666664</v>
      </c>
      <c r="W252" s="16">
        <v>43551.041666666664</v>
      </c>
      <c r="X252" t="s">
        <v>786</v>
      </c>
      <c r="Z252">
        <v>2010</v>
      </c>
      <c r="AA252" t="b">
        <f>NOT(ISERROR(MATCH(H252,assembly_qc!$B$2:$B$490,0)))</f>
        <v>1</v>
      </c>
      <c r="AY252" s="1"/>
      <c r="AZ252" s="1"/>
    </row>
    <row r="253" spans="1:52" x14ac:dyDescent="0.3">
      <c r="A253" t="s">
        <v>2231</v>
      </c>
      <c r="B253" t="s">
        <v>27</v>
      </c>
      <c r="C253" t="s">
        <v>127</v>
      </c>
      <c r="D253" t="s">
        <v>28</v>
      </c>
      <c r="E253" t="s">
        <v>29</v>
      </c>
      <c r="F253" t="s">
        <v>152</v>
      </c>
      <c r="G253" t="s">
        <v>2232</v>
      </c>
      <c r="H253" t="s">
        <v>2233</v>
      </c>
      <c r="J253" t="s">
        <v>2234</v>
      </c>
      <c r="K253" t="s">
        <v>814</v>
      </c>
      <c r="L253">
        <v>2902350</v>
      </c>
      <c r="M253">
        <v>30</v>
      </c>
      <c r="N253">
        <v>2867</v>
      </c>
      <c r="O253" t="s">
        <v>133</v>
      </c>
      <c r="P253">
        <v>0</v>
      </c>
      <c r="Q253">
        <v>0</v>
      </c>
      <c r="R253">
        <v>0</v>
      </c>
      <c r="S253" t="s">
        <v>134</v>
      </c>
      <c r="T253" t="s">
        <v>127</v>
      </c>
      <c r="U253" t="s">
        <v>127</v>
      </c>
      <c r="V253" s="16">
        <v>43901.041666666664</v>
      </c>
      <c r="W253" s="16">
        <v>43551.041666666664</v>
      </c>
      <c r="X253" t="s">
        <v>135</v>
      </c>
      <c r="Y253" t="s">
        <v>146</v>
      </c>
      <c r="Z253">
        <v>1905</v>
      </c>
      <c r="AA253" t="b">
        <f>NOT(ISERROR(MATCH(H253,assembly_qc!$B$2:$B$490,0)))</f>
        <v>1</v>
      </c>
      <c r="AY253" s="1"/>
      <c r="AZ253" s="1"/>
    </row>
    <row r="254" spans="1:52" x14ac:dyDescent="0.3">
      <c r="A254" t="s">
        <v>1490</v>
      </c>
      <c r="B254" t="s">
        <v>27</v>
      </c>
      <c r="C254" t="s">
        <v>127</v>
      </c>
      <c r="D254" t="s">
        <v>28</v>
      </c>
      <c r="E254" t="s">
        <v>29</v>
      </c>
      <c r="F254" t="s">
        <v>152</v>
      </c>
      <c r="G254" t="s">
        <v>1491</v>
      </c>
      <c r="H254" t="s">
        <v>1492</v>
      </c>
      <c r="J254" t="s">
        <v>1493</v>
      </c>
      <c r="K254" t="s">
        <v>1494</v>
      </c>
      <c r="L254">
        <v>3030764</v>
      </c>
      <c r="M254">
        <v>38</v>
      </c>
      <c r="N254">
        <v>3003</v>
      </c>
      <c r="O254" t="s">
        <v>133</v>
      </c>
      <c r="P254">
        <v>0</v>
      </c>
      <c r="Q254">
        <v>0</v>
      </c>
      <c r="R254">
        <v>0</v>
      </c>
      <c r="S254" t="s">
        <v>134</v>
      </c>
      <c r="T254" t="s">
        <v>127</v>
      </c>
      <c r="U254" t="s">
        <v>127</v>
      </c>
      <c r="V254" s="16">
        <v>43901.041666666664</v>
      </c>
      <c r="W254" s="16">
        <v>43551.041666666664</v>
      </c>
      <c r="X254" t="s">
        <v>135</v>
      </c>
      <c r="Y254" t="s">
        <v>190</v>
      </c>
      <c r="Z254">
        <v>2010</v>
      </c>
      <c r="AA254" t="b">
        <f>NOT(ISERROR(MATCH(H254,assembly_qc!$B$2:$B$490,0)))</f>
        <v>1</v>
      </c>
      <c r="AY254" s="1"/>
      <c r="AZ254" s="1"/>
    </row>
    <row r="255" spans="1:52" x14ac:dyDescent="0.3">
      <c r="A255" t="s">
        <v>2223</v>
      </c>
      <c r="B255" t="s">
        <v>27</v>
      </c>
      <c r="C255" t="s">
        <v>127</v>
      </c>
      <c r="D255" t="s">
        <v>28</v>
      </c>
      <c r="E255" t="s">
        <v>29</v>
      </c>
      <c r="F255" t="s">
        <v>152</v>
      </c>
      <c r="G255" t="s">
        <v>2224</v>
      </c>
      <c r="H255" t="s">
        <v>2225</v>
      </c>
      <c r="J255" t="s">
        <v>2226</v>
      </c>
      <c r="K255" t="s">
        <v>1802</v>
      </c>
      <c r="L255">
        <v>3107719</v>
      </c>
      <c r="M255">
        <v>67</v>
      </c>
      <c r="N255">
        <v>3127</v>
      </c>
      <c r="O255" t="s">
        <v>133</v>
      </c>
      <c r="P255">
        <v>0</v>
      </c>
      <c r="Q255">
        <v>0</v>
      </c>
      <c r="R255">
        <v>0</v>
      </c>
      <c r="S255" t="s">
        <v>134</v>
      </c>
      <c r="T255" t="s">
        <v>127</v>
      </c>
      <c r="U255" t="s">
        <v>127</v>
      </c>
      <c r="V255" s="16">
        <v>43901.041666666664</v>
      </c>
      <c r="W255" s="16">
        <v>43551.041666666664</v>
      </c>
      <c r="X255" t="s">
        <v>204</v>
      </c>
      <c r="Z255">
        <v>2011</v>
      </c>
      <c r="AA255" t="b">
        <f>NOT(ISERROR(MATCH(H255,assembly_qc!$B$2:$B$490,0)))</f>
        <v>1</v>
      </c>
      <c r="AY255" s="1"/>
      <c r="AZ255" s="1"/>
    </row>
    <row r="256" spans="1:52" x14ac:dyDescent="0.3">
      <c r="A256" t="s">
        <v>2329</v>
      </c>
      <c r="B256" t="s">
        <v>27</v>
      </c>
      <c r="C256" t="s">
        <v>127</v>
      </c>
      <c r="D256" t="s">
        <v>28</v>
      </c>
      <c r="E256" t="s">
        <v>29</v>
      </c>
      <c r="F256" t="s">
        <v>152</v>
      </c>
      <c r="G256" t="s">
        <v>2330</v>
      </c>
      <c r="H256" t="s">
        <v>2331</v>
      </c>
      <c r="J256" t="s">
        <v>2332</v>
      </c>
      <c r="K256" t="s">
        <v>1802</v>
      </c>
      <c r="L256">
        <v>3140626</v>
      </c>
      <c r="M256">
        <v>45</v>
      </c>
      <c r="N256">
        <v>3160</v>
      </c>
      <c r="O256" t="s">
        <v>133</v>
      </c>
      <c r="P256">
        <v>0</v>
      </c>
      <c r="Q256">
        <v>0</v>
      </c>
      <c r="R256">
        <v>0</v>
      </c>
      <c r="S256" t="s">
        <v>134</v>
      </c>
      <c r="T256" t="s">
        <v>127</v>
      </c>
      <c r="U256" t="s">
        <v>127</v>
      </c>
      <c r="V256" s="16">
        <v>43900.041666666664</v>
      </c>
      <c r="W256" s="16">
        <v>43550.041666666664</v>
      </c>
      <c r="X256" t="s">
        <v>204</v>
      </c>
      <c r="Z256">
        <v>2011</v>
      </c>
      <c r="AA256" t="b">
        <f>NOT(ISERROR(MATCH(H256,assembly_qc!$B$2:$B$490,0)))</f>
        <v>1</v>
      </c>
      <c r="AY256" s="1"/>
      <c r="AZ256" s="1"/>
    </row>
    <row r="257" spans="1:52" x14ac:dyDescent="0.3">
      <c r="A257" t="s">
        <v>2227</v>
      </c>
      <c r="B257" t="s">
        <v>27</v>
      </c>
      <c r="C257" t="s">
        <v>127</v>
      </c>
      <c r="D257" t="s">
        <v>28</v>
      </c>
      <c r="E257" t="s">
        <v>29</v>
      </c>
      <c r="F257" t="s">
        <v>152</v>
      </c>
      <c r="G257" t="s">
        <v>2228</v>
      </c>
      <c r="H257" t="s">
        <v>2229</v>
      </c>
      <c r="J257" t="s">
        <v>2230</v>
      </c>
      <c r="K257" t="s">
        <v>2222</v>
      </c>
      <c r="L257">
        <v>2985898</v>
      </c>
      <c r="M257">
        <v>41</v>
      </c>
      <c r="N257">
        <v>2982</v>
      </c>
      <c r="O257" t="s">
        <v>133</v>
      </c>
      <c r="P257">
        <v>0</v>
      </c>
      <c r="Q257">
        <v>0</v>
      </c>
      <c r="R257">
        <v>0</v>
      </c>
      <c r="S257" t="s">
        <v>134</v>
      </c>
      <c r="T257" t="s">
        <v>127</v>
      </c>
      <c r="U257" t="s">
        <v>127</v>
      </c>
      <c r="V257" s="16">
        <v>43901.041666666664</v>
      </c>
      <c r="W257" s="16">
        <v>43551.041666666664</v>
      </c>
      <c r="X257" t="s">
        <v>581</v>
      </c>
      <c r="Z257">
        <v>2011</v>
      </c>
      <c r="AA257" t="b">
        <f>NOT(ISERROR(MATCH(H257,assembly_qc!$B$2:$B$490,0)))</f>
        <v>1</v>
      </c>
      <c r="AY257" s="1"/>
      <c r="AZ257" s="1"/>
    </row>
    <row r="258" spans="1:52" x14ac:dyDescent="0.3">
      <c r="A258" t="s">
        <v>2218</v>
      </c>
      <c r="B258" t="s">
        <v>27</v>
      </c>
      <c r="C258" t="s">
        <v>127</v>
      </c>
      <c r="D258" t="s">
        <v>28</v>
      </c>
      <c r="E258" t="s">
        <v>29</v>
      </c>
      <c r="F258" t="s">
        <v>152</v>
      </c>
      <c r="G258" t="s">
        <v>2219</v>
      </c>
      <c r="H258" t="s">
        <v>2220</v>
      </c>
      <c r="J258" t="s">
        <v>2221</v>
      </c>
      <c r="K258" t="s">
        <v>2222</v>
      </c>
      <c r="L258">
        <v>2989806</v>
      </c>
      <c r="M258">
        <v>23</v>
      </c>
      <c r="N258">
        <v>2984</v>
      </c>
      <c r="O258" t="s">
        <v>133</v>
      </c>
      <c r="P258">
        <v>0</v>
      </c>
      <c r="Q258">
        <v>0</v>
      </c>
      <c r="R258">
        <v>0</v>
      </c>
      <c r="S258" t="s">
        <v>134</v>
      </c>
      <c r="T258" t="s">
        <v>127</v>
      </c>
      <c r="U258" t="s">
        <v>127</v>
      </c>
      <c r="V258" s="16">
        <v>43901.041666666664</v>
      </c>
      <c r="W258" s="16">
        <v>43551.041666666664</v>
      </c>
      <c r="X258" t="s">
        <v>581</v>
      </c>
      <c r="Z258">
        <v>2011</v>
      </c>
      <c r="AA258" t="b">
        <f>NOT(ISERROR(MATCH(H258,assembly_qc!$B$2:$B$490,0)))</f>
        <v>1</v>
      </c>
      <c r="AY258" s="1"/>
      <c r="AZ258" s="1"/>
    </row>
    <row r="259" spans="1:52" x14ac:dyDescent="0.3">
      <c r="A259" t="s">
        <v>2235</v>
      </c>
      <c r="B259" t="s">
        <v>27</v>
      </c>
      <c r="C259" t="s">
        <v>127</v>
      </c>
      <c r="D259" t="s">
        <v>28</v>
      </c>
      <c r="E259" t="s">
        <v>29</v>
      </c>
      <c r="F259" t="s">
        <v>152</v>
      </c>
      <c r="G259" t="s">
        <v>2236</v>
      </c>
      <c r="H259" t="s">
        <v>2237</v>
      </c>
      <c r="J259" t="s">
        <v>2238</v>
      </c>
      <c r="K259" t="s">
        <v>2239</v>
      </c>
      <c r="L259">
        <v>2979701</v>
      </c>
      <c r="M259">
        <v>19</v>
      </c>
      <c r="N259">
        <v>2943</v>
      </c>
      <c r="O259" t="s">
        <v>133</v>
      </c>
      <c r="P259">
        <v>0</v>
      </c>
      <c r="Q259">
        <v>0</v>
      </c>
      <c r="R259">
        <v>0</v>
      </c>
      <c r="S259" t="s">
        <v>134</v>
      </c>
      <c r="T259" t="s">
        <v>127</v>
      </c>
      <c r="U259" t="s">
        <v>127</v>
      </c>
      <c r="V259" s="16">
        <v>43901.041666666664</v>
      </c>
      <c r="W259" s="16">
        <v>43551.041666666664</v>
      </c>
      <c r="X259" t="s">
        <v>1322</v>
      </c>
      <c r="Z259">
        <v>2011</v>
      </c>
      <c r="AA259" t="b">
        <f>NOT(ISERROR(MATCH(H259,assembly_qc!$B$2:$B$490,0)))</f>
        <v>1</v>
      </c>
      <c r="AY259" s="1"/>
      <c r="AZ259" s="1"/>
    </row>
    <row r="260" spans="1:52" x14ac:dyDescent="0.3">
      <c r="A260" t="s">
        <v>2287</v>
      </c>
      <c r="B260" t="s">
        <v>27</v>
      </c>
      <c r="C260" t="s">
        <v>127</v>
      </c>
      <c r="D260" t="s">
        <v>28</v>
      </c>
      <c r="E260" t="s">
        <v>29</v>
      </c>
      <c r="F260" t="s">
        <v>152</v>
      </c>
      <c r="G260" t="s">
        <v>2288</v>
      </c>
      <c r="H260" t="s">
        <v>2289</v>
      </c>
      <c r="J260" t="s">
        <v>2290</v>
      </c>
      <c r="K260" t="s">
        <v>2286</v>
      </c>
      <c r="L260">
        <v>3018046</v>
      </c>
      <c r="M260">
        <v>54</v>
      </c>
      <c r="N260">
        <v>2994</v>
      </c>
      <c r="O260" t="s">
        <v>133</v>
      </c>
      <c r="P260">
        <v>0</v>
      </c>
      <c r="Q260">
        <v>0</v>
      </c>
      <c r="R260">
        <v>0</v>
      </c>
      <c r="S260" t="s">
        <v>134</v>
      </c>
      <c r="T260" t="s">
        <v>127</v>
      </c>
      <c r="U260" t="s">
        <v>127</v>
      </c>
      <c r="V260" s="16">
        <v>43901.041666666664</v>
      </c>
      <c r="W260" s="16">
        <v>43551.041666666664</v>
      </c>
      <c r="X260" t="s">
        <v>135</v>
      </c>
      <c r="Y260" t="s">
        <v>190</v>
      </c>
      <c r="Z260">
        <v>2012</v>
      </c>
      <c r="AA260" t="b">
        <f>NOT(ISERROR(MATCH(H260,assembly_qc!$B$2:$B$490,0)))</f>
        <v>1</v>
      </c>
      <c r="AY260" s="1"/>
      <c r="AZ260" s="1"/>
    </row>
    <row r="261" spans="1:52" x14ac:dyDescent="0.3">
      <c r="A261" t="s">
        <v>2291</v>
      </c>
      <c r="B261" t="s">
        <v>27</v>
      </c>
      <c r="C261" t="s">
        <v>127</v>
      </c>
      <c r="D261" t="s">
        <v>28</v>
      </c>
      <c r="E261" t="s">
        <v>29</v>
      </c>
      <c r="F261" t="s">
        <v>152</v>
      </c>
      <c r="G261" t="s">
        <v>2292</v>
      </c>
      <c r="H261" t="s">
        <v>2293</v>
      </c>
      <c r="J261" t="s">
        <v>2294</v>
      </c>
      <c r="K261" t="s">
        <v>2286</v>
      </c>
      <c r="L261">
        <v>3037311</v>
      </c>
      <c r="M261">
        <v>35</v>
      </c>
      <c r="N261">
        <v>3010</v>
      </c>
      <c r="O261" t="s">
        <v>133</v>
      </c>
      <c r="P261">
        <v>0</v>
      </c>
      <c r="Q261">
        <v>0</v>
      </c>
      <c r="R261">
        <v>0</v>
      </c>
      <c r="S261" t="s">
        <v>134</v>
      </c>
      <c r="T261" t="s">
        <v>127</v>
      </c>
      <c r="U261" t="s">
        <v>127</v>
      </c>
      <c r="V261" s="16">
        <v>43901.041666666664</v>
      </c>
      <c r="W261" s="16">
        <v>43551.041666666664</v>
      </c>
      <c r="X261" t="s">
        <v>135</v>
      </c>
      <c r="Y261" t="s">
        <v>190</v>
      </c>
      <c r="Z261">
        <v>2012</v>
      </c>
      <c r="AA261" t="b">
        <f>NOT(ISERROR(MATCH(H261,assembly_qc!$B$2:$B$490,0)))</f>
        <v>1</v>
      </c>
      <c r="AY261" s="1"/>
      <c r="AZ261" s="1"/>
    </row>
    <row r="262" spans="1:52" x14ac:dyDescent="0.3">
      <c r="A262" t="s">
        <v>2254</v>
      </c>
      <c r="B262" t="s">
        <v>27</v>
      </c>
      <c r="C262" t="s">
        <v>127</v>
      </c>
      <c r="D262" t="s">
        <v>28</v>
      </c>
      <c r="E262" t="s">
        <v>29</v>
      </c>
      <c r="F262" t="s">
        <v>152</v>
      </c>
      <c r="G262" t="s">
        <v>2255</v>
      </c>
      <c r="H262" t="s">
        <v>2256</v>
      </c>
      <c r="J262" t="s">
        <v>2257</v>
      </c>
      <c r="K262" t="s">
        <v>1556</v>
      </c>
      <c r="L262">
        <v>3065124</v>
      </c>
      <c r="M262">
        <v>33</v>
      </c>
      <c r="N262">
        <v>3026</v>
      </c>
      <c r="O262" t="s">
        <v>133</v>
      </c>
      <c r="P262">
        <v>0</v>
      </c>
      <c r="Q262">
        <v>0</v>
      </c>
      <c r="R262">
        <v>0</v>
      </c>
      <c r="S262" t="s">
        <v>134</v>
      </c>
      <c r="T262" t="s">
        <v>127</v>
      </c>
      <c r="U262" t="s">
        <v>127</v>
      </c>
      <c r="V262" s="16">
        <v>43901.041666666664</v>
      </c>
      <c r="W262" s="16">
        <v>43551.041666666664</v>
      </c>
      <c r="X262" t="s">
        <v>135</v>
      </c>
      <c r="Y262" t="s">
        <v>190</v>
      </c>
      <c r="Z262">
        <v>2012</v>
      </c>
      <c r="AA262" t="b">
        <f>NOT(ISERROR(MATCH(H262,assembly_qc!$B$2:$B$490,0)))</f>
        <v>1</v>
      </c>
      <c r="AY262" s="1"/>
      <c r="AZ262" s="1"/>
    </row>
    <row r="263" spans="1:52" x14ac:dyDescent="0.3">
      <c r="A263" t="s">
        <v>2245</v>
      </c>
      <c r="B263" t="s">
        <v>27</v>
      </c>
      <c r="C263" t="s">
        <v>127</v>
      </c>
      <c r="D263" t="s">
        <v>28</v>
      </c>
      <c r="E263" t="s">
        <v>29</v>
      </c>
      <c r="F263" t="s">
        <v>152</v>
      </c>
      <c r="G263" t="s">
        <v>2246</v>
      </c>
      <c r="H263" t="s">
        <v>2247</v>
      </c>
      <c r="J263" t="s">
        <v>2248</v>
      </c>
      <c r="K263" t="s">
        <v>1556</v>
      </c>
      <c r="L263">
        <v>3052397</v>
      </c>
      <c r="M263">
        <v>26</v>
      </c>
      <c r="N263">
        <v>3017</v>
      </c>
      <c r="O263" t="s">
        <v>133</v>
      </c>
      <c r="P263">
        <v>0</v>
      </c>
      <c r="Q263">
        <v>0</v>
      </c>
      <c r="R263">
        <v>0</v>
      </c>
      <c r="S263" t="s">
        <v>134</v>
      </c>
      <c r="T263" t="s">
        <v>127</v>
      </c>
      <c r="U263" t="s">
        <v>127</v>
      </c>
      <c r="V263" s="16">
        <v>43901.041666666664</v>
      </c>
      <c r="W263" s="16">
        <v>43551.041666666664</v>
      </c>
      <c r="X263" t="s">
        <v>135</v>
      </c>
      <c r="Y263" t="s">
        <v>190</v>
      </c>
      <c r="Z263">
        <v>2012</v>
      </c>
      <c r="AA263" t="b">
        <f>NOT(ISERROR(MATCH(H263,assembly_qc!$B$2:$B$490,0)))</f>
        <v>1</v>
      </c>
      <c r="AY263" s="1"/>
      <c r="AZ263" s="1"/>
    </row>
    <row r="264" spans="1:52" x14ac:dyDescent="0.3">
      <c r="A264" t="s">
        <v>2240</v>
      </c>
      <c r="B264" t="s">
        <v>27</v>
      </c>
      <c r="C264" t="s">
        <v>127</v>
      </c>
      <c r="D264" t="s">
        <v>28</v>
      </c>
      <c r="E264" t="s">
        <v>29</v>
      </c>
      <c r="F264" t="s">
        <v>152</v>
      </c>
      <c r="G264" t="s">
        <v>2241</v>
      </c>
      <c r="H264" t="s">
        <v>2242</v>
      </c>
      <c r="J264" t="s">
        <v>2243</v>
      </c>
      <c r="K264" t="s">
        <v>2244</v>
      </c>
      <c r="L264">
        <v>3111907</v>
      </c>
      <c r="M264">
        <v>35</v>
      </c>
      <c r="N264">
        <v>3117</v>
      </c>
      <c r="O264" t="s">
        <v>133</v>
      </c>
      <c r="P264">
        <v>0</v>
      </c>
      <c r="Q264">
        <v>0</v>
      </c>
      <c r="R264">
        <v>0</v>
      </c>
      <c r="S264" t="s">
        <v>134</v>
      </c>
      <c r="T264" t="s">
        <v>127</v>
      </c>
      <c r="U264" t="s">
        <v>127</v>
      </c>
      <c r="V264" s="16">
        <v>43901.041666666664</v>
      </c>
      <c r="W264" s="16">
        <v>43551.041666666664</v>
      </c>
      <c r="X264" t="s">
        <v>204</v>
      </c>
      <c r="Z264">
        <v>2012</v>
      </c>
      <c r="AA264" t="b">
        <f>NOT(ISERROR(MATCH(H264,assembly_qc!$B$2:$B$490,0)))</f>
        <v>1</v>
      </c>
      <c r="AY264" s="1"/>
      <c r="AZ264" s="1"/>
    </row>
    <row r="265" spans="1:52" x14ac:dyDescent="0.3">
      <c r="A265" t="s">
        <v>1485</v>
      </c>
      <c r="B265" t="s">
        <v>27</v>
      </c>
      <c r="C265" t="s">
        <v>127</v>
      </c>
      <c r="D265" t="s">
        <v>28</v>
      </c>
      <c r="E265" t="s">
        <v>29</v>
      </c>
      <c r="F265" t="s">
        <v>152</v>
      </c>
      <c r="G265" t="s">
        <v>1486</v>
      </c>
      <c r="H265" t="s">
        <v>1487</v>
      </c>
      <c r="J265" t="s">
        <v>1488</v>
      </c>
      <c r="K265" t="s">
        <v>1489</v>
      </c>
      <c r="L265">
        <v>2885602</v>
      </c>
      <c r="M265">
        <v>38</v>
      </c>
      <c r="N265">
        <v>2855</v>
      </c>
      <c r="O265" t="s">
        <v>133</v>
      </c>
      <c r="P265">
        <v>0</v>
      </c>
      <c r="Q265">
        <v>0</v>
      </c>
      <c r="R265">
        <v>0</v>
      </c>
      <c r="S265" t="s">
        <v>134</v>
      </c>
      <c r="T265" t="s">
        <v>127</v>
      </c>
      <c r="U265" t="s">
        <v>127</v>
      </c>
      <c r="V265" s="16">
        <v>43901.041666666664</v>
      </c>
      <c r="W265" s="16">
        <v>43551.041666666664</v>
      </c>
      <c r="X265" t="s">
        <v>135</v>
      </c>
      <c r="Y265" t="s">
        <v>146</v>
      </c>
      <c r="Z265">
        <v>2012</v>
      </c>
      <c r="AA265" t="b">
        <f>NOT(ISERROR(MATCH(H265,assembly_qc!$B$2:$B$490,0)))</f>
        <v>1</v>
      </c>
      <c r="AY265" s="1"/>
      <c r="AZ265" s="1"/>
    </row>
    <row r="266" spans="1:52" x14ac:dyDescent="0.3">
      <c r="A266" t="s">
        <v>2249</v>
      </c>
      <c r="B266" t="s">
        <v>27</v>
      </c>
      <c r="C266" t="s">
        <v>127</v>
      </c>
      <c r="D266" t="s">
        <v>28</v>
      </c>
      <c r="E266" t="s">
        <v>29</v>
      </c>
      <c r="F266" t="s">
        <v>152</v>
      </c>
      <c r="G266" t="s">
        <v>2250</v>
      </c>
      <c r="H266" t="s">
        <v>2251</v>
      </c>
      <c r="J266" t="s">
        <v>2252</v>
      </c>
      <c r="K266" t="s">
        <v>2253</v>
      </c>
      <c r="L266">
        <v>2958198</v>
      </c>
      <c r="M266">
        <v>25</v>
      </c>
      <c r="N266">
        <v>2925</v>
      </c>
      <c r="O266" t="s">
        <v>133</v>
      </c>
      <c r="P266">
        <v>0</v>
      </c>
      <c r="Q266">
        <v>0</v>
      </c>
      <c r="R266">
        <v>0</v>
      </c>
      <c r="S266" t="s">
        <v>134</v>
      </c>
      <c r="T266" t="s">
        <v>127</v>
      </c>
      <c r="U266" t="s">
        <v>127</v>
      </c>
      <c r="V266" s="16">
        <v>43901.041666666664</v>
      </c>
      <c r="W266" s="16">
        <v>43551.041666666664</v>
      </c>
      <c r="X266" t="s">
        <v>204</v>
      </c>
      <c r="Z266">
        <v>2012</v>
      </c>
      <c r="AA266" t="b">
        <f>NOT(ISERROR(MATCH(H266,assembly_qc!$B$2:$B$490,0)))</f>
        <v>1</v>
      </c>
      <c r="AY266" s="1"/>
      <c r="AZ266" s="1"/>
    </row>
    <row r="267" spans="1:52" x14ac:dyDescent="0.3">
      <c r="A267" t="s">
        <v>2258</v>
      </c>
      <c r="B267" t="s">
        <v>27</v>
      </c>
      <c r="C267" t="s">
        <v>127</v>
      </c>
      <c r="D267" t="s">
        <v>28</v>
      </c>
      <c r="E267" t="s">
        <v>29</v>
      </c>
      <c r="F267" t="s">
        <v>152</v>
      </c>
      <c r="G267" t="s">
        <v>2259</v>
      </c>
      <c r="H267" t="s">
        <v>2260</v>
      </c>
      <c r="J267" t="s">
        <v>2261</v>
      </c>
      <c r="K267" t="s">
        <v>2262</v>
      </c>
      <c r="L267">
        <v>2968400</v>
      </c>
      <c r="M267">
        <v>20</v>
      </c>
      <c r="N267">
        <v>2931</v>
      </c>
      <c r="O267" t="s">
        <v>133</v>
      </c>
      <c r="P267">
        <v>0</v>
      </c>
      <c r="Q267">
        <v>0</v>
      </c>
      <c r="R267">
        <v>0</v>
      </c>
      <c r="S267" t="s">
        <v>134</v>
      </c>
      <c r="T267" t="s">
        <v>127</v>
      </c>
      <c r="U267" t="s">
        <v>127</v>
      </c>
      <c r="V267" s="16">
        <v>43901.041666666664</v>
      </c>
      <c r="W267" s="16">
        <v>43551.041666666664</v>
      </c>
      <c r="X267" t="s">
        <v>204</v>
      </c>
      <c r="Z267">
        <v>2013</v>
      </c>
      <c r="AA267" t="b">
        <f>NOT(ISERROR(MATCH(H267,assembly_qc!$B$2:$B$490,0)))</f>
        <v>1</v>
      </c>
      <c r="AY267" s="1"/>
      <c r="AZ267" s="1"/>
    </row>
    <row r="268" spans="1:52" x14ac:dyDescent="0.3">
      <c r="A268" t="s">
        <v>2263</v>
      </c>
      <c r="B268" t="s">
        <v>27</v>
      </c>
      <c r="C268" t="s">
        <v>127</v>
      </c>
      <c r="D268" t="s">
        <v>28</v>
      </c>
      <c r="E268" t="s">
        <v>29</v>
      </c>
      <c r="F268" t="s">
        <v>152</v>
      </c>
      <c r="G268" t="s">
        <v>2264</v>
      </c>
      <c r="H268" t="s">
        <v>2265</v>
      </c>
      <c r="J268" t="s">
        <v>2266</v>
      </c>
      <c r="K268" t="s">
        <v>2262</v>
      </c>
      <c r="L268">
        <v>3049138</v>
      </c>
      <c r="M268">
        <v>18</v>
      </c>
      <c r="N268">
        <v>3025</v>
      </c>
      <c r="O268" t="s">
        <v>133</v>
      </c>
      <c r="P268">
        <v>0</v>
      </c>
      <c r="Q268">
        <v>0</v>
      </c>
      <c r="R268">
        <v>0</v>
      </c>
      <c r="S268" t="s">
        <v>134</v>
      </c>
      <c r="T268" t="s">
        <v>127</v>
      </c>
      <c r="U268" t="s">
        <v>127</v>
      </c>
      <c r="V268" s="16">
        <v>43901.041666666664</v>
      </c>
      <c r="W268" s="16">
        <v>43551.041666666664</v>
      </c>
      <c r="X268" t="s">
        <v>204</v>
      </c>
      <c r="Z268">
        <v>2013</v>
      </c>
      <c r="AA268" t="b">
        <f>NOT(ISERROR(MATCH(H268,assembly_qc!$B$2:$B$490,0)))</f>
        <v>1</v>
      </c>
      <c r="AY268" s="1"/>
      <c r="AZ268" s="1"/>
    </row>
    <row r="269" spans="1:52" x14ac:dyDescent="0.3">
      <c r="A269" t="s">
        <v>2272</v>
      </c>
      <c r="B269" t="s">
        <v>27</v>
      </c>
      <c r="C269" t="s">
        <v>127</v>
      </c>
      <c r="D269" t="s">
        <v>28</v>
      </c>
      <c r="E269" t="s">
        <v>29</v>
      </c>
      <c r="F269" t="s">
        <v>152</v>
      </c>
      <c r="G269" t="s">
        <v>2273</v>
      </c>
      <c r="H269" t="s">
        <v>2274</v>
      </c>
      <c r="J269" t="s">
        <v>2275</v>
      </c>
      <c r="K269" t="s">
        <v>2271</v>
      </c>
      <c r="L269">
        <v>3074817</v>
      </c>
      <c r="M269">
        <v>28</v>
      </c>
      <c r="N269">
        <v>3077</v>
      </c>
      <c r="O269" t="s">
        <v>133</v>
      </c>
      <c r="P269">
        <v>0</v>
      </c>
      <c r="Q269">
        <v>0</v>
      </c>
      <c r="R269">
        <v>0</v>
      </c>
      <c r="S269" t="s">
        <v>134</v>
      </c>
      <c r="T269" t="s">
        <v>127</v>
      </c>
      <c r="U269" t="s">
        <v>127</v>
      </c>
      <c r="V269" s="16">
        <v>43901.041666666664</v>
      </c>
      <c r="W269" s="16">
        <v>43551.041666666664</v>
      </c>
      <c r="X269" t="s">
        <v>135</v>
      </c>
      <c r="Y269" t="s">
        <v>146</v>
      </c>
      <c r="Z269">
        <v>2013</v>
      </c>
      <c r="AA269" t="b">
        <f>NOT(ISERROR(MATCH(H269,assembly_qc!$B$2:$B$490,0)))</f>
        <v>1</v>
      </c>
      <c r="AY269" s="1"/>
      <c r="AZ269" s="1"/>
    </row>
    <row r="270" spans="1:52" x14ac:dyDescent="0.3">
      <c r="A270" t="s">
        <v>2267</v>
      </c>
      <c r="B270" t="s">
        <v>27</v>
      </c>
      <c r="C270" t="s">
        <v>127</v>
      </c>
      <c r="D270" t="s">
        <v>28</v>
      </c>
      <c r="E270" t="s">
        <v>29</v>
      </c>
      <c r="F270" t="s">
        <v>152</v>
      </c>
      <c r="G270" t="s">
        <v>2268</v>
      </c>
      <c r="H270" t="s">
        <v>2269</v>
      </c>
      <c r="J270" t="s">
        <v>2270</v>
      </c>
      <c r="K270" t="s">
        <v>2271</v>
      </c>
      <c r="L270">
        <v>3018872</v>
      </c>
      <c r="M270">
        <v>16</v>
      </c>
      <c r="N270">
        <v>2993</v>
      </c>
      <c r="O270" t="s">
        <v>133</v>
      </c>
      <c r="P270">
        <v>0</v>
      </c>
      <c r="Q270">
        <v>0</v>
      </c>
      <c r="R270">
        <v>0</v>
      </c>
      <c r="S270" t="s">
        <v>134</v>
      </c>
      <c r="T270" t="s">
        <v>127</v>
      </c>
      <c r="U270" t="s">
        <v>127</v>
      </c>
      <c r="V270" s="16">
        <v>43901.041666666664</v>
      </c>
      <c r="W270" s="16">
        <v>43551.041666666664</v>
      </c>
      <c r="X270" t="s">
        <v>135</v>
      </c>
      <c r="Y270" t="s">
        <v>146</v>
      </c>
      <c r="Z270">
        <v>2013</v>
      </c>
      <c r="AA270" t="b">
        <f>NOT(ISERROR(MATCH(H270,assembly_qc!$B$2:$B$490,0)))</f>
        <v>1</v>
      </c>
      <c r="AY270" s="1"/>
      <c r="AZ270" s="1"/>
    </row>
    <row r="271" spans="1:52" x14ac:dyDescent="0.3">
      <c r="A271" t="s">
        <v>829</v>
      </c>
      <c r="B271" t="s">
        <v>27</v>
      </c>
      <c r="C271" t="s">
        <v>127</v>
      </c>
      <c r="D271" t="s">
        <v>28</v>
      </c>
      <c r="E271" t="s">
        <v>29</v>
      </c>
      <c r="F271" t="s">
        <v>152</v>
      </c>
      <c r="G271" t="s">
        <v>830</v>
      </c>
      <c r="H271" t="s">
        <v>831</v>
      </c>
      <c r="J271" t="s">
        <v>832</v>
      </c>
      <c r="K271" t="s">
        <v>833</v>
      </c>
      <c r="L271">
        <v>3096318</v>
      </c>
      <c r="M271">
        <v>55</v>
      </c>
      <c r="N271">
        <v>3101</v>
      </c>
      <c r="O271" t="s">
        <v>133</v>
      </c>
      <c r="P271">
        <v>0</v>
      </c>
      <c r="Q271">
        <v>0</v>
      </c>
      <c r="R271">
        <v>0</v>
      </c>
      <c r="S271" t="s">
        <v>134</v>
      </c>
      <c r="T271" t="s">
        <v>127</v>
      </c>
      <c r="U271" t="s">
        <v>127</v>
      </c>
      <c r="V271" s="16">
        <v>43902.041666666664</v>
      </c>
      <c r="W271" s="16">
        <v>43560.083333333336</v>
      </c>
      <c r="X271" t="s">
        <v>204</v>
      </c>
      <c r="Z271">
        <v>2012</v>
      </c>
      <c r="AA271" t="b">
        <f>NOT(ISERROR(MATCH(H271,assembly_qc!$B$2:$B$490,0)))</f>
        <v>1</v>
      </c>
      <c r="AY271" s="1"/>
      <c r="AZ271" s="1"/>
    </row>
    <row r="272" spans="1:52" x14ac:dyDescent="0.3">
      <c r="A272" t="s">
        <v>1180</v>
      </c>
      <c r="B272" t="s">
        <v>27</v>
      </c>
      <c r="C272" t="s">
        <v>127</v>
      </c>
      <c r="D272" t="s">
        <v>28</v>
      </c>
      <c r="E272" t="s">
        <v>29</v>
      </c>
      <c r="F272" t="s">
        <v>152</v>
      </c>
      <c r="G272" t="s">
        <v>1181</v>
      </c>
      <c r="H272" t="s">
        <v>1182</v>
      </c>
      <c r="J272" t="s">
        <v>1183</v>
      </c>
      <c r="K272" t="s">
        <v>1184</v>
      </c>
      <c r="L272">
        <v>3111488</v>
      </c>
      <c r="M272">
        <v>15</v>
      </c>
      <c r="N272">
        <v>3063</v>
      </c>
      <c r="O272" t="s">
        <v>133</v>
      </c>
      <c r="P272">
        <v>0</v>
      </c>
      <c r="Q272">
        <v>0</v>
      </c>
      <c r="R272">
        <v>0</v>
      </c>
      <c r="S272" t="s">
        <v>134</v>
      </c>
      <c r="T272" t="s">
        <v>127</v>
      </c>
      <c r="U272" t="s">
        <v>127</v>
      </c>
      <c r="V272" s="16">
        <v>43901.041666666664</v>
      </c>
      <c r="W272" s="16">
        <v>43558.083333333336</v>
      </c>
      <c r="X272" t="s">
        <v>135</v>
      </c>
      <c r="Y272" t="s">
        <v>1185</v>
      </c>
      <c r="Z272">
        <v>2011</v>
      </c>
      <c r="AA272" t="b">
        <f>NOT(ISERROR(MATCH(H272,assembly_qc!$B$2:$B$490,0)))</f>
        <v>1</v>
      </c>
      <c r="AY272" s="1"/>
      <c r="AZ272" s="1"/>
    </row>
    <row r="273" spans="1:52" x14ac:dyDescent="0.3">
      <c r="A273" t="s">
        <v>1085</v>
      </c>
      <c r="B273" t="s">
        <v>27</v>
      </c>
      <c r="C273" t="s">
        <v>127</v>
      </c>
      <c r="D273" t="s">
        <v>28</v>
      </c>
      <c r="E273" t="s">
        <v>29</v>
      </c>
      <c r="F273" t="s">
        <v>152</v>
      </c>
      <c r="G273" t="s">
        <v>1086</v>
      </c>
      <c r="H273" t="s">
        <v>1087</v>
      </c>
      <c r="J273" t="s">
        <v>1088</v>
      </c>
      <c r="K273" t="s">
        <v>1089</v>
      </c>
      <c r="L273">
        <v>3036158</v>
      </c>
      <c r="M273">
        <v>26</v>
      </c>
      <c r="N273">
        <v>3020</v>
      </c>
      <c r="O273" t="s">
        <v>133</v>
      </c>
      <c r="P273">
        <v>0</v>
      </c>
      <c r="Q273">
        <v>0</v>
      </c>
      <c r="R273">
        <v>0</v>
      </c>
      <c r="S273" t="s">
        <v>134</v>
      </c>
      <c r="T273" t="s">
        <v>127</v>
      </c>
      <c r="U273" t="s">
        <v>127</v>
      </c>
      <c r="V273" s="16">
        <v>43558.083333333336</v>
      </c>
      <c r="W273" s="16">
        <v>43558.083333333336</v>
      </c>
      <c r="X273" t="s">
        <v>135</v>
      </c>
      <c r="Y273" t="s">
        <v>376</v>
      </c>
      <c r="Z273">
        <v>2004</v>
      </c>
      <c r="AA273" t="b">
        <f>NOT(ISERROR(MATCH(H273,assembly_qc!$B$2:$B$490,0)))</f>
        <v>1</v>
      </c>
      <c r="AY273" s="1"/>
      <c r="AZ273" s="1"/>
    </row>
    <row r="274" spans="1:52" x14ac:dyDescent="0.3">
      <c r="A274" t="s">
        <v>1513</v>
      </c>
      <c r="B274" t="s">
        <v>27</v>
      </c>
      <c r="C274" t="s">
        <v>127</v>
      </c>
      <c r="D274" t="s">
        <v>28</v>
      </c>
      <c r="E274" t="s">
        <v>29</v>
      </c>
      <c r="F274" t="s">
        <v>152</v>
      </c>
      <c r="G274" t="s">
        <v>1514</v>
      </c>
      <c r="H274" t="s">
        <v>1515</v>
      </c>
      <c r="J274" t="s">
        <v>1516</v>
      </c>
      <c r="K274" t="s">
        <v>1517</v>
      </c>
      <c r="L274">
        <v>3040760</v>
      </c>
      <c r="M274">
        <v>21</v>
      </c>
      <c r="N274">
        <v>3003</v>
      </c>
      <c r="O274" t="s">
        <v>133</v>
      </c>
      <c r="P274">
        <v>0</v>
      </c>
      <c r="Q274">
        <v>0</v>
      </c>
      <c r="R274">
        <v>0</v>
      </c>
      <c r="S274" t="s">
        <v>134</v>
      </c>
      <c r="T274" t="s">
        <v>127</v>
      </c>
      <c r="U274" t="s">
        <v>127</v>
      </c>
      <c r="V274" s="16">
        <v>43901.041666666664</v>
      </c>
      <c r="W274" s="16">
        <v>43551.041666666664</v>
      </c>
      <c r="X274" t="s">
        <v>135</v>
      </c>
      <c r="Y274" t="s">
        <v>1518</v>
      </c>
      <c r="Z274">
        <v>2003</v>
      </c>
      <c r="AA274" t="b">
        <f>NOT(ISERROR(MATCH(H274,assembly_qc!$B$2:$B$490,0)))</f>
        <v>1</v>
      </c>
      <c r="AY274" s="1"/>
      <c r="AZ274" s="1"/>
    </row>
    <row r="275" spans="1:52" x14ac:dyDescent="0.3">
      <c r="A275" t="s">
        <v>2444</v>
      </c>
      <c r="B275" t="s">
        <v>27</v>
      </c>
      <c r="C275" t="s">
        <v>127</v>
      </c>
      <c r="D275" t="s">
        <v>28</v>
      </c>
      <c r="E275" t="s">
        <v>29</v>
      </c>
      <c r="F275" t="s">
        <v>152</v>
      </c>
      <c r="G275" t="s">
        <v>2445</v>
      </c>
      <c r="H275" t="s">
        <v>2446</v>
      </c>
      <c r="J275" t="s">
        <v>2447</v>
      </c>
      <c r="K275" t="s">
        <v>2203</v>
      </c>
      <c r="L275">
        <v>3008546</v>
      </c>
      <c r="M275">
        <v>21</v>
      </c>
      <c r="N275">
        <v>2961</v>
      </c>
      <c r="O275" t="s">
        <v>133</v>
      </c>
      <c r="P275">
        <v>0</v>
      </c>
      <c r="Q275">
        <v>0</v>
      </c>
      <c r="R275">
        <v>0</v>
      </c>
      <c r="S275" t="s">
        <v>134</v>
      </c>
      <c r="T275" t="s">
        <v>127</v>
      </c>
      <c r="U275" t="s">
        <v>127</v>
      </c>
      <c r="V275" s="16">
        <v>43900.041666666664</v>
      </c>
      <c r="W275" s="16">
        <v>43550.041666666664</v>
      </c>
      <c r="X275" t="s">
        <v>1444</v>
      </c>
      <c r="Z275">
        <v>2003</v>
      </c>
      <c r="AA275" t="b">
        <f>NOT(ISERROR(MATCH(H275,assembly_qc!$B$2:$B$490,0)))</f>
        <v>1</v>
      </c>
      <c r="AY275" s="1"/>
      <c r="AZ275" s="1"/>
    </row>
    <row r="276" spans="1:52" x14ac:dyDescent="0.3">
      <c r="A276" t="s">
        <v>1525</v>
      </c>
      <c r="B276" t="s">
        <v>27</v>
      </c>
      <c r="C276" t="s">
        <v>127</v>
      </c>
      <c r="D276" t="s">
        <v>28</v>
      </c>
      <c r="E276" t="s">
        <v>29</v>
      </c>
      <c r="F276" t="s">
        <v>152</v>
      </c>
      <c r="G276" t="s">
        <v>1526</v>
      </c>
      <c r="H276" t="s">
        <v>1527</v>
      </c>
      <c r="J276" t="s">
        <v>1528</v>
      </c>
      <c r="K276" t="s">
        <v>1529</v>
      </c>
      <c r="L276">
        <v>3176156</v>
      </c>
      <c r="M276">
        <v>19</v>
      </c>
      <c r="N276">
        <v>3206</v>
      </c>
      <c r="O276" t="s">
        <v>133</v>
      </c>
      <c r="P276">
        <v>0</v>
      </c>
      <c r="Q276">
        <v>0</v>
      </c>
      <c r="R276">
        <v>0</v>
      </c>
      <c r="S276" t="s">
        <v>134</v>
      </c>
      <c r="T276" t="s">
        <v>127</v>
      </c>
      <c r="U276" t="s">
        <v>127</v>
      </c>
      <c r="V276" s="16">
        <v>43901.041666666664</v>
      </c>
      <c r="W276" s="16">
        <v>43551.041666666664</v>
      </c>
      <c r="X276" t="s">
        <v>1444</v>
      </c>
      <c r="Z276">
        <v>2003</v>
      </c>
      <c r="AA276" t="b">
        <f>NOT(ISERROR(MATCH(H276,assembly_qc!$B$2:$B$490,0)))</f>
        <v>1</v>
      </c>
      <c r="AY276" s="1"/>
      <c r="AZ276" s="1"/>
    </row>
    <row r="277" spans="1:52" x14ac:dyDescent="0.3">
      <c r="A277" t="s">
        <v>1109</v>
      </c>
      <c r="B277" t="s">
        <v>27</v>
      </c>
      <c r="C277" t="s">
        <v>127</v>
      </c>
      <c r="D277" t="s">
        <v>28</v>
      </c>
      <c r="E277" t="s">
        <v>29</v>
      </c>
      <c r="F277" t="s">
        <v>152</v>
      </c>
      <c r="G277" t="s">
        <v>1110</v>
      </c>
      <c r="H277" t="s">
        <v>1111</v>
      </c>
      <c r="J277" t="s">
        <v>1112</v>
      </c>
      <c r="K277" t="s">
        <v>1113</v>
      </c>
      <c r="L277">
        <v>3156493</v>
      </c>
      <c r="M277">
        <v>26</v>
      </c>
      <c r="N277">
        <v>3122</v>
      </c>
      <c r="O277" t="s">
        <v>133</v>
      </c>
      <c r="P277">
        <v>0</v>
      </c>
      <c r="Q277">
        <v>0</v>
      </c>
      <c r="R277">
        <v>0</v>
      </c>
      <c r="S277" t="s">
        <v>134</v>
      </c>
      <c r="T277" t="s">
        <v>127</v>
      </c>
      <c r="U277" t="s">
        <v>127</v>
      </c>
      <c r="V277" s="16">
        <v>43558.083333333336</v>
      </c>
      <c r="W277" s="16">
        <v>43558.083333333336</v>
      </c>
      <c r="X277" t="s">
        <v>135</v>
      </c>
      <c r="Y277" t="s">
        <v>1024</v>
      </c>
      <c r="Z277">
        <v>2009</v>
      </c>
      <c r="AA277" t="b">
        <f>NOT(ISERROR(MATCH(H277,assembly_qc!$B$2:$B$490,0)))</f>
        <v>1</v>
      </c>
      <c r="AY277" s="1"/>
      <c r="AZ277" s="1"/>
    </row>
    <row r="278" spans="1:52" x14ac:dyDescent="0.3">
      <c r="A278" t="s">
        <v>1114</v>
      </c>
      <c r="B278" t="s">
        <v>27</v>
      </c>
      <c r="C278" t="s">
        <v>127</v>
      </c>
      <c r="D278" t="s">
        <v>28</v>
      </c>
      <c r="E278" t="s">
        <v>29</v>
      </c>
      <c r="F278" t="s">
        <v>152</v>
      </c>
      <c r="G278" t="s">
        <v>1115</v>
      </c>
      <c r="H278" t="s">
        <v>1116</v>
      </c>
      <c r="J278" t="s">
        <v>1117</v>
      </c>
      <c r="K278" t="s">
        <v>132</v>
      </c>
      <c r="L278">
        <v>2975208</v>
      </c>
      <c r="M278">
        <v>23</v>
      </c>
      <c r="N278">
        <v>2933</v>
      </c>
      <c r="O278" t="s">
        <v>133</v>
      </c>
      <c r="P278">
        <v>0</v>
      </c>
      <c r="Q278">
        <v>0</v>
      </c>
      <c r="R278">
        <v>0</v>
      </c>
      <c r="S278" t="s">
        <v>134</v>
      </c>
      <c r="T278" t="s">
        <v>127</v>
      </c>
      <c r="U278" t="s">
        <v>127</v>
      </c>
      <c r="V278" s="16">
        <v>43558.083333333336</v>
      </c>
      <c r="W278" s="16">
        <v>43558.083333333336</v>
      </c>
      <c r="X278" t="s">
        <v>135</v>
      </c>
      <c r="Y278" t="s">
        <v>376</v>
      </c>
      <c r="Z278">
        <v>2004</v>
      </c>
      <c r="AA278" t="b">
        <f>NOT(ISERROR(MATCH(H278,assembly_qc!$B$2:$B$490,0)))</f>
        <v>1</v>
      </c>
      <c r="AY278" s="1"/>
      <c r="AZ278" s="1"/>
    </row>
    <row r="279" spans="1:52" x14ac:dyDescent="0.3">
      <c r="A279" t="s">
        <v>1118</v>
      </c>
      <c r="B279" t="s">
        <v>27</v>
      </c>
      <c r="C279" t="s">
        <v>127</v>
      </c>
      <c r="D279" t="s">
        <v>28</v>
      </c>
      <c r="E279" t="s">
        <v>29</v>
      </c>
      <c r="F279" t="s">
        <v>152</v>
      </c>
      <c r="G279" t="s">
        <v>1119</v>
      </c>
      <c r="H279" t="s">
        <v>1120</v>
      </c>
      <c r="J279" t="s">
        <v>1121</v>
      </c>
      <c r="K279" t="s">
        <v>1003</v>
      </c>
      <c r="L279">
        <v>3084322</v>
      </c>
      <c r="M279">
        <v>21</v>
      </c>
      <c r="N279">
        <v>3044</v>
      </c>
      <c r="O279" t="s">
        <v>133</v>
      </c>
      <c r="P279">
        <v>0</v>
      </c>
      <c r="Q279">
        <v>0</v>
      </c>
      <c r="R279">
        <v>0</v>
      </c>
      <c r="S279" t="s">
        <v>134</v>
      </c>
      <c r="T279" t="s">
        <v>127</v>
      </c>
      <c r="U279" t="s">
        <v>127</v>
      </c>
      <c r="V279" s="16">
        <v>43558.083333333336</v>
      </c>
      <c r="W279" s="16">
        <v>43558.083333333336</v>
      </c>
      <c r="X279" t="s">
        <v>135</v>
      </c>
      <c r="Y279" t="s">
        <v>376</v>
      </c>
      <c r="Z279">
        <v>2004</v>
      </c>
      <c r="AA279" t="b">
        <f>NOT(ISERROR(MATCH(H279,assembly_qc!$B$2:$B$490,0)))</f>
        <v>1</v>
      </c>
      <c r="AY279" s="1"/>
      <c r="AZ279" s="1"/>
    </row>
    <row r="280" spans="1:52" s="27" customFormat="1" x14ac:dyDescent="0.3">
      <c r="A280" s="27" t="s">
        <v>1122</v>
      </c>
      <c r="B280" s="27" t="s">
        <v>27</v>
      </c>
      <c r="C280" s="27" t="s">
        <v>127</v>
      </c>
      <c r="D280" s="27" t="s">
        <v>28</v>
      </c>
      <c r="E280" s="27" t="s">
        <v>29</v>
      </c>
      <c r="F280" s="27" t="s">
        <v>152</v>
      </c>
      <c r="G280" s="27" t="s">
        <v>1123</v>
      </c>
      <c r="H280" s="27" t="s">
        <v>1124</v>
      </c>
      <c r="J280" s="27" t="s">
        <v>1125</v>
      </c>
      <c r="K280" s="27" t="s">
        <v>1126</v>
      </c>
      <c r="L280" s="27">
        <v>3114446</v>
      </c>
      <c r="M280" s="27">
        <v>15</v>
      </c>
      <c r="N280" s="27">
        <v>3105</v>
      </c>
      <c r="O280" s="27" t="s">
        <v>133</v>
      </c>
      <c r="P280" s="27">
        <v>0</v>
      </c>
      <c r="Q280" s="27">
        <v>0</v>
      </c>
      <c r="R280" s="27">
        <v>0</v>
      </c>
      <c r="S280" s="27" t="s">
        <v>134</v>
      </c>
      <c r="T280" s="27" t="s">
        <v>127</v>
      </c>
      <c r="U280" s="27" t="s">
        <v>127</v>
      </c>
      <c r="V280" s="28">
        <v>43558.083333333336</v>
      </c>
      <c r="W280" s="28">
        <v>43558.083333333336</v>
      </c>
      <c r="X280" s="27" t="s">
        <v>135</v>
      </c>
      <c r="Y280" s="27" t="s">
        <v>376</v>
      </c>
      <c r="Z280" s="27">
        <v>2003</v>
      </c>
      <c r="AA280" s="27" t="b">
        <f>NOT(ISERROR(MATCH(H280,assembly_qc!$B$2:$B$490,0)))</f>
        <v>0</v>
      </c>
      <c r="AY280" s="38"/>
      <c r="AZ280" s="38"/>
    </row>
    <row r="281" spans="1:52" x14ac:dyDescent="0.3">
      <c r="A281" t="s">
        <v>1158</v>
      </c>
      <c r="B281" t="s">
        <v>27</v>
      </c>
      <c r="C281" t="s">
        <v>127</v>
      </c>
      <c r="D281" t="s">
        <v>28</v>
      </c>
      <c r="E281" t="s">
        <v>29</v>
      </c>
      <c r="F281" t="s">
        <v>152</v>
      </c>
      <c r="G281" t="s">
        <v>1159</v>
      </c>
      <c r="H281" t="s">
        <v>1160</v>
      </c>
      <c r="J281" t="s">
        <v>1161</v>
      </c>
      <c r="K281" t="s">
        <v>1162</v>
      </c>
      <c r="L281">
        <v>3068113</v>
      </c>
      <c r="M281">
        <v>33</v>
      </c>
      <c r="N281">
        <v>3049</v>
      </c>
      <c r="O281" t="s">
        <v>133</v>
      </c>
      <c r="P281">
        <v>0</v>
      </c>
      <c r="Q281">
        <v>0</v>
      </c>
      <c r="R281">
        <v>0</v>
      </c>
      <c r="S281" t="s">
        <v>134</v>
      </c>
      <c r="T281" t="s">
        <v>127</v>
      </c>
      <c r="U281" t="s">
        <v>127</v>
      </c>
      <c r="V281" s="16">
        <v>43558.083333333336</v>
      </c>
      <c r="W281" s="16">
        <v>43558.083333333336</v>
      </c>
      <c r="X281" t="s">
        <v>135</v>
      </c>
      <c r="Y281" t="s">
        <v>1024</v>
      </c>
      <c r="Z281">
        <v>2009</v>
      </c>
      <c r="AA281" t="b">
        <f>NOT(ISERROR(MATCH(H281,assembly_qc!$B$2:$B$490,0)))</f>
        <v>1</v>
      </c>
      <c r="AY281" s="1"/>
      <c r="AZ281" s="1"/>
    </row>
    <row r="282" spans="1:52" x14ac:dyDescent="0.3">
      <c r="A282" t="s">
        <v>1169</v>
      </c>
      <c r="B282" t="s">
        <v>27</v>
      </c>
      <c r="C282" t="s">
        <v>127</v>
      </c>
      <c r="D282" t="s">
        <v>28</v>
      </c>
      <c r="E282" t="s">
        <v>29</v>
      </c>
      <c r="F282" t="s">
        <v>152</v>
      </c>
      <c r="G282" t="s">
        <v>1170</v>
      </c>
      <c r="H282" t="s">
        <v>1171</v>
      </c>
      <c r="J282" t="s">
        <v>1172</v>
      </c>
      <c r="K282" t="s">
        <v>838</v>
      </c>
      <c r="L282">
        <v>2935595</v>
      </c>
      <c r="M282">
        <v>14</v>
      </c>
      <c r="N282">
        <v>2880</v>
      </c>
      <c r="O282" t="s">
        <v>133</v>
      </c>
      <c r="P282">
        <v>0</v>
      </c>
      <c r="Q282">
        <v>0</v>
      </c>
      <c r="R282">
        <v>0</v>
      </c>
      <c r="S282" t="s">
        <v>134</v>
      </c>
      <c r="T282" t="s">
        <v>127</v>
      </c>
      <c r="U282" t="s">
        <v>127</v>
      </c>
      <c r="V282" s="16">
        <v>43558.083333333336</v>
      </c>
      <c r="W282" s="16">
        <v>43558.083333333336</v>
      </c>
      <c r="X282" t="s">
        <v>135</v>
      </c>
      <c r="Y282" t="s">
        <v>1024</v>
      </c>
      <c r="Z282">
        <v>2013</v>
      </c>
      <c r="AA282" t="b">
        <f>NOT(ISERROR(MATCH(H282,assembly_qc!$B$2:$B$490,0)))</f>
        <v>1</v>
      </c>
      <c r="AY282" s="1"/>
      <c r="AZ282" s="1"/>
    </row>
    <row r="283" spans="1:52" x14ac:dyDescent="0.3">
      <c r="A283" t="s">
        <v>1173</v>
      </c>
      <c r="B283" t="s">
        <v>27</v>
      </c>
      <c r="C283" t="s">
        <v>127</v>
      </c>
      <c r="D283" t="s">
        <v>28</v>
      </c>
      <c r="E283" t="s">
        <v>29</v>
      </c>
      <c r="F283" t="s">
        <v>152</v>
      </c>
      <c r="G283" t="s">
        <v>1174</v>
      </c>
      <c r="H283" t="s">
        <v>1175</v>
      </c>
      <c r="J283" t="s">
        <v>1176</v>
      </c>
      <c r="K283" t="s">
        <v>764</v>
      </c>
      <c r="L283">
        <v>2971593</v>
      </c>
      <c r="M283">
        <v>13</v>
      </c>
      <c r="N283">
        <v>2914</v>
      </c>
      <c r="O283" t="s">
        <v>133</v>
      </c>
      <c r="P283">
        <v>0</v>
      </c>
      <c r="Q283">
        <v>0</v>
      </c>
      <c r="R283">
        <v>0</v>
      </c>
      <c r="S283" t="s">
        <v>134</v>
      </c>
      <c r="T283" t="s">
        <v>127</v>
      </c>
      <c r="U283" t="s">
        <v>127</v>
      </c>
      <c r="V283" s="16">
        <v>43558.083333333336</v>
      </c>
      <c r="W283" s="16">
        <v>43558.083333333336</v>
      </c>
      <c r="X283" t="s">
        <v>135</v>
      </c>
      <c r="Y283" t="s">
        <v>1024</v>
      </c>
      <c r="Z283">
        <v>2013</v>
      </c>
      <c r="AA283" t="b">
        <f>NOT(ISERROR(MATCH(H283,assembly_qc!$B$2:$B$490,0)))</f>
        <v>1</v>
      </c>
      <c r="AY283" s="1"/>
      <c r="AZ283" s="1"/>
    </row>
    <row r="284" spans="1:52" x14ac:dyDescent="0.3">
      <c r="A284" t="s">
        <v>1019</v>
      </c>
      <c r="B284" t="s">
        <v>27</v>
      </c>
      <c r="C284" t="s">
        <v>127</v>
      </c>
      <c r="D284" t="s">
        <v>28</v>
      </c>
      <c r="E284" t="s">
        <v>29</v>
      </c>
      <c r="F284" t="s">
        <v>152</v>
      </c>
      <c r="G284" t="s">
        <v>1020</v>
      </c>
      <c r="H284" t="s">
        <v>1021</v>
      </c>
      <c r="J284" t="s">
        <v>1022</v>
      </c>
      <c r="K284" t="s">
        <v>1023</v>
      </c>
      <c r="L284">
        <v>2948044</v>
      </c>
      <c r="M284">
        <v>29</v>
      </c>
      <c r="N284">
        <v>2900</v>
      </c>
      <c r="O284" t="s">
        <v>133</v>
      </c>
      <c r="P284">
        <v>0</v>
      </c>
      <c r="Q284">
        <v>0</v>
      </c>
      <c r="R284">
        <v>0</v>
      </c>
      <c r="S284" t="s">
        <v>134</v>
      </c>
      <c r="T284" t="s">
        <v>127</v>
      </c>
      <c r="U284" t="s">
        <v>127</v>
      </c>
      <c r="V284" s="16">
        <v>43558.083333333336</v>
      </c>
      <c r="W284" s="16">
        <v>43558.083333333336</v>
      </c>
      <c r="X284" t="s">
        <v>135</v>
      </c>
      <c r="Y284" t="s">
        <v>1024</v>
      </c>
      <c r="Z284">
        <v>2013</v>
      </c>
      <c r="AA284" t="b">
        <f>NOT(ISERROR(MATCH(H284,assembly_qc!$B$2:$B$490,0)))</f>
        <v>1</v>
      </c>
      <c r="AY284" s="1"/>
      <c r="AZ284" s="1"/>
    </row>
    <row r="285" spans="1:52" x14ac:dyDescent="0.3">
      <c r="A285" t="s">
        <v>1025</v>
      </c>
      <c r="B285" t="s">
        <v>27</v>
      </c>
      <c r="C285" t="s">
        <v>127</v>
      </c>
      <c r="D285" t="s">
        <v>28</v>
      </c>
      <c r="E285" t="s">
        <v>29</v>
      </c>
      <c r="F285" t="s">
        <v>152</v>
      </c>
      <c r="G285" t="s">
        <v>1026</v>
      </c>
      <c r="H285" t="s">
        <v>1027</v>
      </c>
      <c r="J285" t="s">
        <v>1028</v>
      </c>
      <c r="K285" t="s">
        <v>1029</v>
      </c>
      <c r="L285">
        <v>2893288</v>
      </c>
      <c r="M285">
        <v>34</v>
      </c>
      <c r="N285">
        <v>2848</v>
      </c>
      <c r="O285" t="s">
        <v>133</v>
      </c>
      <c r="P285">
        <v>0</v>
      </c>
      <c r="Q285">
        <v>0</v>
      </c>
      <c r="R285">
        <v>0</v>
      </c>
      <c r="S285" t="s">
        <v>134</v>
      </c>
      <c r="T285" t="s">
        <v>127</v>
      </c>
      <c r="U285" t="s">
        <v>127</v>
      </c>
      <c r="V285" s="16">
        <v>43558.083333333336</v>
      </c>
      <c r="W285" s="16">
        <v>43558.083333333336</v>
      </c>
      <c r="X285" t="s">
        <v>135</v>
      </c>
      <c r="Y285" t="s">
        <v>1030</v>
      </c>
      <c r="Z285">
        <v>2013</v>
      </c>
      <c r="AA285" t="b">
        <f>NOT(ISERROR(MATCH(H285,assembly_qc!$B$2:$B$490,0)))</f>
        <v>1</v>
      </c>
      <c r="AY285" s="1"/>
      <c r="AZ285" s="1"/>
    </row>
    <row r="286" spans="1:52" s="27" customFormat="1" x14ac:dyDescent="0.3">
      <c r="A286" s="27" t="s">
        <v>2772</v>
      </c>
      <c r="B286" s="27" t="s">
        <v>27</v>
      </c>
      <c r="C286" s="27" t="s">
        <v>127</v>
      </c>
      <c r="D286" s="27" t="s">
        <v>28</v>
      </c>
      <c r="E286" s="27" t="s">
        <v>29</v>
      </c>
      <c r="F286" s="27" t="s">
        <v>2581</v>
      </c>
      <c r="G286" s="37" t="s">
        <v>2773</v>
      </c>
      <c r="H286" s="27" t="s">
        <v>2774</v>
      </c>
      <c r="I286" s="37"/>
      <c r="J286" s="27" t="s">
        <v>2775</v>
      </c>
      <c r="K286" s="27" t="s">
        <v>2776</v>
      </c>
      <c r="L286" s="27">
        <v>0</v>
      </c>
      <c r="M286" s="27">
        <v>0</v>
      </c>
      <c r="N286" s="27">
        <v>0</v>
      </c>
      <c r="O286" s="27" t="s">
        <v>134</v>
      </c>
      <c r="P286" s="27">
        <v>0</v>
      </c>
      <c r="Q286" s="27">
        <v>0</v>
      </c>
      <c r="R286" s="27">
        <v>0</v>
      </c>
      <c r="S286" s="27" t="s">
        <v>134</v>
      </c>
      <c r="T286" s="27" t="s">
        <v>2777</v>
      </c>
      <c r="U286" s="27" t="s">
        <v>127</v>
      </c>
      <c r="V286" s="28">
        <v>44251.041666666664</v>
      </c>
      <c r="W286" s="28">
        <v>43024.083333333336</v>
      </c>
      <c r="X286" s="27" t="s">
        <v>204</v>
      </c>
      <c r="Z286" s="27">
        <v>2004</v>
      </c>
      <c r="AA286" s="27" t="b">
        <f>NOT(ISERROR(MATCH(H286,assembly_qc!$B$2:$B$490,0)))</f>
        <v>0</v>
      </c>
      <c r="AY286" s="38"/>
      <c r="AZ286" s="38"/>
    </row>
    <row r="287" spans="1:52" s="27" customFormat="1" x14ac:dyDescent="0.3">
      <c r="A287" s="27" t="s">
        <v>2898</v>
      </c>
      <c r="B287" s="27" t="s">
        <v>27</v>
      </c>
      <c r="C287" s="27" t="s">
        <v>127</v>
      </c>
      <c r="D287" s="27" t="s">
        <v>28</v>
      </c>
      <c r="E287" s="27" t="s">
        <v>29</v>
      </c>
      <c r="F287" s="27" t="s">
        <v>2581</v>
      </c>
      <c r="G287" s="37" t="s">
        <v>2899</v>
      </c>
      <c r="H287" s="27" t="s">
        <v>2900</v>
      </c>
      <c r="I287" s="37"/>
      <c r="J287" s="27" t="s">
        <v>2901</v>
      </c>
      <c r="K287" s="27" t="s">
        <v>2776</v>
      </c>
      <c r="L287" s="27">
        <v>0</v>
      </c>
      <c r="M287" s="27">
        <v>0</v>
      </c>
      <c r="N287" s="27">
        <v>0</v>
      </c>
      <c r="O287" s="27" t="s">
        <v>134</v>
      </c>
      <c r="P287" s="27">
        <v>0</v>
      </c>
      <c r="Q287" s="27">
        <v>0</v>
      </c>
      <c r="R287" s="27">
        <v>0</v>
      </c>
      <c r="S287" s="27" t="s">
        <v>134</v>
      </c>
      <c r="T287" s="27" t="s">
        <v>2902</v>
      </c>
      <c r="U287" s="27" t="s">
        <v>127</v>
      </c>
      <c r="V287" s="28">
        <v>44250.041666666664</v>
      </c>
      <c r="W287" s="28">
        <v>43022.083333333336</v>
      </c>
      <c r="X287" s="27" t="s">
        <v>204</v>
      </c>
      <c r="Z287" s="27">
        <v>2004</v>
      </c>
      <c r="AA287" s="27" t="b">
        <f>NOT(ISERROR(MATCH(H287,assembly_qc!$B$2:$B$490,0)))</f>
        <v>0</v>
      </c>
      <c r="AY287" s="38"/>
      <c r="AZ287" s="38"/>
    </row>
    <row r="288" spans="1:52" s="27" customFormat="1" x14ac:dyDescent="0.3">
      <c r="A288" s="27" t="s">
        <v>2881</v>
      </c>
      <c r="B288" s="27" t="s">
        <v>27</v>
      </c>
      <c r="C288" s="27" t="s">
        <v>127</v>
      </c>
      <c r="D288" s="27" t="s">
        <v>28</v>
      </c>
      <c r="E288" s="27" t="s">
        <v>29</v>
      </c>
      <c r="F288" s="27" t="s">
        <v>2581</v>
      </c>
      <c r="G288" s="37" t="s">
        <v>2882</v>
      </c>
      <c r="H288" s="27" t="s">
        <v>2883</v>
      </c>
      <c r="I288" s="37"/>
      <c r="J288" s="27" t="s">
        <v>2884</v>
      </c>
      <c r="K288" s="27" t="s">
        <v>2776</v>
      </c>
      <c r="L288" s="27">
        <v>0</v>
      </c>
      <c r="M288" s="27">
        <v>0</v>
      </c>
      <c r="N288" s="27">
        <v>0</v>
      </c>
      <c r="O288" s="27" t="s">
        <v>134</v>
      </c>
      <c r="P288" s="27">
        <v>0</v>
      </c>
      <c r="Q288" s="27">
        <v>0</v>
      </c>
      <c r="R288" s="27">
        <v>0</v>
      </c>
      <c r="S288" s="27" t="s">
        <v>134</v>
      </c>
      <c r="T288" s="27" t="s">
        <v>2885</v>
      </c>
      <c r="U288" s="27" t="s">
        <v>127</v>
      </c>
      <c r="V288" s="28">
        <v>44250.041666666664</v>
      </c>
      <c r="W288" s="28">
        <v>43022.083333333336</v>
      </c>
      <c r="X288" s="27" t="s">
        <v>204</v>
      </c>
      <c r="Z288" s="27">
        <v>2004</v>
      </c>
      <c r="AA288" s="27" t="b">
        <f>NOT(ISERROR(MATCH(H288,assembly_qc!$B$2:$B$490,0)))</f>
        <v>0</v>
      </c>
      <c r="AY288" s="38"/>
      <c r="AZ288" s="38"/>
    </row>
    <row r="289" spans="1:58" s="27" customFormat="1" x14ac:dyDescent="0.3">
      <c r="A289" s="27" t="s">
        <v>2985</v>
      </c>
      <c r="B289" s="27" t="s">
        <v>27</v>
      </c>
      <c r="C289" s="27" t="s">
        <v>127</v>
      </c>
      <c r="D289" s="27" t="s">
        <v>28</v>
      </c>
      <c r="E289" s="27" t="s">
        <v>29</v>
      </c>
      <c r="F289" s="27" t="s">
        <v>2581</v>
      </c>
      <c r="G289" s="37" t="s">
        <v>2986</v>
      </c>
      <c r="H289" s="27" t="s">
        <v>2987</v>
      </c>
      <c r="I289" s="37"/>
      <c r="J289" s="27" t="s">
        <v>2988</v>
      </c>
      <c r="K289" s="27" t="s">
        <v>2776</v>
      </c>
      <c r="L289" s="27">
        <v>0</v>
      </c>
      <c r="M289" s="27">
        <v>0</v>
      </c>
      <c r="N289" s="27">
        <v>0</v>
      </c>
      <c r="O289" s="27" t="s">
        <v>134</v>
      </c>
      <c r="P289" s="27">
        <v>0</v>
      </c>
      <c r="Q289" s="27">
        <v>0</v>
      </c>
      <c r="R289" s="27">
        <v>0</v>
      </c>
      <c r="S289" s="27" t="s">
        <v>134</v>
      </c>
      <c r="T289" s="27" t="s">
        <v>2989</v>
      </c>
      <c r="U289" s="27" t="s">
        <v>127</v>
      </c>
      <c r="V289" s="28">
        <v>44250.041666666664</v>
      </c>
      <c r="W289" s="28">
        <v>43022.083333333336</v>
      </c>
      <c r="X289" s="27" t="s">
        <v>204</v>
      </c>
      <c r="Z289" s="27">
        <v>2004</v>
      </c>
      <c r="AA289" s="27" t="b">
        <f>NOT(ISERROR(MATCH(H289,assembly_qc!$B$2:$B$490,0)))</f>
        <v>0</v>
      </c>
      <c r="AY289" s="38"/>
      <c r="AZ289" s="38"/>
    </row>
    <row r="290" spans="1:58" x14ac:dyDescent="0.3">
      <c r="A290" t="s">
        <v>2976</v>
      </c>
      <c r="B290" t="s">
        <v>27</v>
      </c>
      <c r="C290" t="s">
        <v>127</v>
      </c>
      <c r="D290" t="s">
        <v>28</v>
      </c>
      <c r="E290" t="s">
        <v>29</v>
      </c>
      <c r="F290" t="s">
        <v>2581</v>
      </c>
      <c r="G290" s="11" t="s">
        <v>2977</v>
      </c>
      <c r="H290" t="s">
        <v>2978</v>
      </c>
      <c r="I290" s="11"/>
      <c r="J290" t="s">
        <v>2979</v>
      </c>
      <c r="K290" t="s">
        <v>2776</v>
      </c>
      <c r="L290">
        <v>0</v>
      </c>
      <c r="M290">
        <v>0</v>
      </c>
      <c r="N290">
        <v>0</v>
      </c>
      <c r="O290" t="s">
        <v>134</v>
      </c>
      <c r="P290">
        <v>0</v>
      </c>
      <c r="Q290">
        <v>0</v>
      </c>
      <c r="R290">
        <v>0</v>
      </c>
      <c r="S290" t="s">
        <v>134</v>
      </c>
      <c r="T290" t="s">
        <v>2980</v>
      </c>
      <c r="U290" t="s">
        <v>127</v>
      </c>
      <c r="V290" s="16">
        <v>44250.041666666664</v>
      </c>
      <c r="W290" s="16">
        <v>43022.083333333336</v>
      </c>
      <c r="X290" t="s">
        <v>204</v>
      </c>
      <c r="Z290">
        <v>2004</v>
      </c>
      <c r="AA290" t="b">
        <f>NOT(ISERROR(MATCH(H290,assembly_qc!$B$2:$B$490,0)))</f>
        <v>1</v>
      </c>
      <c r="AY290" s="1"/>
      <c r="AZ290" s="1"/>
    </row>
    <row r="291" spans="1:58" x14ac:dyDescent="0.3">
      <c r="A291" t="s">
        <v>2971</v>
      </c>
      <c r="B291" t="s">
        <v>27</v>
      </c>
      <c r="C291" t="s">
        <v>127</v>
      </c>
      <c r="D291" t="s">
        <v>28</v>
      </c>
      <c r="E291" t="s">
        <v>29</v>
      </c>
      <c r="F291" t="s">
        <v>2581</v>
      </c>
      <c r="G291" s="11" t="s">
        <v>2972</v>
      </c>
      <c r="H291" t="s">
        <v>2973</v>
      </c>
      <c r="I291" s="11"/>
      <c r="J291" t="s">
        <v>2974</v>
      </c>
      <c r="K291" t="s">
        <v>2776</v>
      </c>
      <c r="L291">
        <v>0</v>
      </c>
      <c r="M291">
        <v>0</v>
      </c>
      <c r="N291">
        <v>0</v>
      </c>
      <c r="O291" t="s">
        <v>134</v>
      </c>
      <c r="P291">
        <v>0</v>
      </c>
      <c r="Q291">
        <v>0</v>
      </c>
      <c r="R291">
        <v>0</v>
      </c>
      <c r="S291" t="s">
        <v>134</v>
      </c>
      <c r="T291" t="s">
        <v>2975</v>
      </c>
      <c r="U291" t="s">
        <v>127</v>
      </c>
      <c r="V291" s="16">
        <v>44250.041666666664</v>
      </c>
      <c r="W291" s="16">
        <v>43022.083333333336</v>
      </c>
      <c r="X291" t="s">
        <v>204</v>
      </c>
      <c r="Z291">
        <v>2005</v>
      </c>
      <c r="AA291" t="b">
        <f>NOT(ISERROR(MATCH(H291,assembly_qc!$B$2:$B$490,0)))</f>
        <v>1</v>
      </c>
      <c r="AY291" s="1"/>
      <c r="AZ291" s="1"/>
    </row>
    <row r="292" spans="1:58" x14ac:dyDescent="0.3">
      <c r="A292" t="s">
        <v>2960</v>
      </c>
      <c r="B292" t="s">
        <v>27</v>
      </c>
      <c r="C292" t="s">
        <v>127</v>
      </c>
      <c r="D292" t="s">
        <v>28</v>
      </c>
      <c r="E292" t="s">
        <v>29</v>
      </c>
      <c r="F292" t="s">
        <v>2581</v>
      </c>
      <c r="G292" s="11" t="s">
        <v>2961</v>
      </c>
      <c r="H292" t="s">
        <v>2962</v>
      </c>
      <c r="I292" s="11"/>
      <c r="J292" t="s">
        <v>2963</v>
      </c>
      <c r="K292" t="s">
        <v>2776</v>
      </c>
      <c r="L292">
        <v>0</v>
      </c>
      <c r="M292">
        <v>0</v>
      </c>
      <c r="N292">
        <v>0</v>
      </c>
      <c r="O292" t="s">
        <v>134</v>
      </c>
      <c r="P292">
        <v>0</v>
      </c>
      <c r="Q292">
        <v>0</v>
      </c>
      <c r="R292">
        <v>0</v>
      </c>
      <c r="S292" t="s">
        <v>134</v>
      </c>
      <c r="T292" t="s">
        <v>2964</v>
      </c>
      <c r="U292" t="s">
        <v>127</v>
      </c>
      <c r="V292" s="16">
        <v>44250.041666666664</v>
      </c>
      <c r="W292" s="16">
        <v>43022.083333333336</v>
      </c>
      <c r="X292" t="s">
        <v>204</v>
      </c>
      <c r="Z292">
        <v>2006</v>
      </c>
      <c r="AA292" t="b">
        <f>NOT(ISERROR(MATCH(H292,assembly_qc!$B$2:$B$490,0)))</f>
        <v>1</v>
      </c>
      <c r="AY292" s="1"/>
      <c r="AZ292" s="1"/>
    </row>
    <row r="293" spans="1:58" x14ac:dyDescent="0.3">
      <c r="A293" t="s">
        <v>1031</v>
      </c>
      <c r="B293" t="s">
        <v>27</v>
      </c>
      <c r="C293" t="s">
        <v>127</v>
      </c>
      <c r="D293" t="s">
        <v>28</v>
      </c>
      <c r="E293" t="s">
        <v>29</v>
      </c>
      <c r="F293" t="s">
        <v>152</v>
      </c>
      <c r="G293" t="s">
        <v>1032</v>
      </c>
      <c r="H293" t="s">
        <v>1033</v>
      </c>
      <c r="J293" t="s">
        <v>1034</v>
      </c>
      <c r="K293" t="s">
        <v>1035</v>
      </c>
      <c r="L293">
        <v>2956699</v>
      </c>
      <c r="M293">
        <v>16</v>
      </c>
      <c r="N293">
        <v>2908</v>
      </c>
      <c r="O293" t="s">
        <v>133</v>
      </c>
      <c r="P293">
        <v>0</v>
      </c>
      <c r="Q293">
        <v>0</v>
      </c>
      <c r="R293">
        <v>0</v>
      </c>
      <c r="S293" t="s">
        <v>134</v>
      </c>
      <c r="T293" t="s">
        <v>127</v>
      </c>
      <c r="U293" t="s">
        <v>127</v>
      </c>
      <c r="V293" s="16">
        <v>43901.041666666664</v>
      </c>
      <c r="W293" s="16">
        <v>43558.083333333336</v>
      </c>
      <c r="X293" t="s">
        <v>135</v>
      </c>
      <c r="Y293" t="s">
        <v>381</v>
      </c>
      <c r="Z293">
        <v>2016</v>
      </c>
      <c r="AA293" t="b">
        <f>NOT(ISERROR(MATCH(H293,assembly_qc!$B$2:$B$490,0)))</f>
        <v>1</v>
      </c>
      <c r="AY293" s="1"/>
      <c r="AZ293" s="1"/>
    </row>
    <row r="294" spans="1:58" x14ac:dyDescent="0.3">
      <c r="A294" t="s">
        <v>1579</v>
      </c>
      <c r="B294" t="s">
        <v>27</v>
      </c>
      <c r="C294" t="s">
        <v>127</v>
      </c>
      <c r="D294" t="s">
        <v>28</v>
      </c>
      <c r="E294" t="s">
        <v>29</v>
      </c>
      <c r="F294" t="s">
        <v>152</v>
      </c>
      <c r="G294" t="s">
        <v>1580</v>
      </c>
      <c r="H294" t="s">
        <v>1581</v>
      </c>
      <c r="J294" t="s">
        <v>1582</v>
      </c>
      <c r="K294" t="s">
        <v>1583</v>
      </c>
      <c r="L294">
        <v>3135917</v>
      </c>
      <c r="M294">
        <v>24</v>
      </c>
      <c r="N294">
        <v>3092</v>
      </c>
      <c r="O294" t="s">
        <v>133</v>
      </c>
      <c r="P294">
        <v>0</v>
      </c>
      <c r="Q294">
        <v>0</v>
      </c>
      <c r="R294">
        <v>0</v>
      </c>
      <c r="S294" t="s">
        <v>134</v>
      </c>
      <c r="T294" t="s">
        <v>127</v>
      </c>
      <c r="U294" t="s">
        <v>127</v>
      </c>
      <c r="V294" s="16">
        <v>43901.041666666664</v>
      </c>
      <c r="W294" s="16">
        <v>43551.041666666664</v>
      </c>
      <c r="X294" t="s">
        <v>1584</v>
      </c>
      <c r="Z294">
        <v>2010</v>
      </c>
      <c r="AA294" t="b">
        <f>NOT(ISERROR(MATCH(H294,assembly_qc!$B$2:$B$490,0)))</f>
        <v>1</v>
      </c>
      <c r="AY294" s="1"/>
      <c r="AZ294" s="1"/>
    </row>
    <row r="295" spans="1:58" x14ac:dyDescent="0.3">
      <c r="A295" t="s">
        <v>468</v>
      </c>
      <c r="B295" t="s">
        <v>27</v>
      </c>
      <c r="C295" t="s">
        <v>127</v>
      </c>
      <c r="D295" t="s">
        <v>28</v>
      </c>
      <c r="E295" t="s">
        <v>29</v>
      </c>
      <c r="F295" t="s">
        <v>128</v>
      </c>
      <c r="G295" t="s">
        <v>469</v>
      </c>
      <c r="H295" t="s">
        <v>470</v>
      </c>
      <c r="J295" t="s">
        <v>471</v>
      </c>
      <c r="K295" t="s">
        <v>472</v>
      </c>
      <c r="L295">
        <v>3119608</v>
      </c>
      <c r="M295">
        <v>37</v>
      </c>
      <c r="N295">
        <v>3106</v>
      </c>
      <c r="O295" t="s">
        <v>133</v>
      </c>
      <c r="P295">
        <v>0</v>
      </c>
      <c r="Q295">
        <v>0</v>
      </c>
      <c r="R295">
        <v>0</v>
      </c>
      <c r="S295" t="s">
        <v>134</v>
      </c>
      <c r="T295" t="s">
        <v>127</v>
      </c>
      <c r="U295" t="s">
        <v>127</v>
      </c>
      <c r="V295" s="16">
        <v>43592.083333333336</v>
      </c>
      <c r="W295" s="16">
        <v>43592.083333333336</v>
      </c>
      <c r="X295" t="s">
        <v>135</v>
      </c>
      <c r="Z295">
        <v>2017</v>
      </c>
      <c r="AA295" t="b">
        <f>NOT(ISERROR(MATCH(H295,assembly_qc!$B$2:$B$490,0)))</f>
        <v>1</v>
      </c>
      <c r="AY295" s="1"/>
      <c r="AZ295" s="1"/>
    </row>
    <row r="296" spans="1:58" x14ac:dyDescent="0.3">
      <c r="A296" t="s">
        <v>839</v>
      </c>
      <c r="B296" t="s">
        <v>27</v>
      </c>
      <c r="C296" t="s">
        <v>127</v>
      </c>
      <c r="D296" t="s">
        <v>28</v>
      </c>
      <c r="E296" t="s">
        <v>29</v>
      </c>
      <c r="F296" t="s">
        <v>128</v>
      </c>
      <c r="G296" t="s">
        <v>840</v>
      </c>
      <c r="H296" t="s">
        <v>841</v>
      </c>
      <c r="J296" t="s">
        <v>842</v>
      </c>
      <c r="K296" t="s">
        <v>838</v>
      </c>
      <c r="L296">
        <v>2973267</v>
      </c>
      <c r="M296">
        <v>32</v>
      </c>
      <c r="N296">
        <v>2950</v>
      </c>
      <c r="O296" t="s">
        <v>133</v>
      </c>
      <c r="P296">
        <v>0</v>
      </c>
      <c r="Q296">
        <v>0</v>
      </c>
      <c r="R296">
        <v>0</v>
      </c>
      <c r="S296" t="s">
        <v>134</v>
      </c>
      <c r="T296" t="s">
        <v>127</v>
      </c>
      <c r="U296" t="s">
        <v>127</v>
      </c>
      <c r="V296" s="16">
        <v>43560.083333333336</v>
      </c>
      <c r="W296" s="16">
        <v>43560.083333333336</v>
      </c>
      <c r="X296" t="s">
        <v>135</v>
      </c>
      <c r="Z296" s="2">
        <v>2017</v>
      </c>
      <c r="AA296" t="b">
        <f>NOT(ISERROR(MATCH(H296,assembly_qc!$B$2:$B$490,0)))</f>
        <v>1</v>
      </c>
      <c r="AY296" s="1"/>
      <c r="AZ296" s="1"/>
    </row>
    <row r="297" spans="1:58" x14ac:dyDescent="0.3">
      <c r="A297" t="s">
        <v>834</v>
      </c>
      <c r="B297" t="s">
        <v>27</v>
      </c>
      <c r="C297" t="s">
        <v>127</v>
      </c>
      <c r="D297" t="s">
        <v>28</v>
      </c>
      <c r="E297" t="s">
        <v>29</v>
      </c>
      <c r="F297" t="s">
        <v>128</v>
      </c>
      <c r="G297" t="s">
        <v>835</v>
      </c>
      <c r="H297" t="s">
        <v>836</v>
      </c>
      <c r="J297" t="s">
        <v>837</v>
      </c>
      <c r="K297" t="s">
        <v>838</v>
      </c>
      <c r="L297">
        <v>2944003</v>
      </c>
      <c r="M297">
        <v>55</v>
      </c>
      <c r="N297">
        <v>2928</v>
      </c>
      <c r="O297" t="s">
        <v>133</v>
      </c>
      <c r="P297">
        <v>0</v>
      </c>
      <c r="Q297">
        <v>0</v>
      </c>
      <c r="R297">
        <v>0</v>
      </c>
      <c r="S297" t="s">
        <v>134</v>
      </c>
      <c r="T297" t="s">
        <v>127</v>
      </c>
      <c r="U297" t="s">
        <v>127</v>
      </c>
      <c r="V297" s="16">
        <v>43560.083333333336</v>
      </c>
      <c r="W297" s="16">
        <v>43560.083333333336</v>
      </c>
      <c r="X297" t="s">
        <v>135</v>
      </c>
      <c r="Z297" s="2">
        <v>2017</v>
      </c>
      <c r="AA297" t="b">
        <f>NOT(ISERROR(MATCH(H297,assembly_qc!$B$2:$B$490,0)))</f>
        <v>1</v>
      </c>
      <c r="AY297" s="1"/>
      <c r="AZ297" s="1"/>
    </row>
    <row r="298" spans="1:58" x14ac:dyDescent="0.3">
      <c r="A298" t="s">
        <v>1599</v>
      </c>
      <c r="B298" t="s">
        <v>27</v>
      </c>
      <c r="C298" t="s">
        <v>127</v>
      </c>
      <c r="D298" t="s">
        <v>28</v>
      </c>
      <c r="E298" t="s">
        <v>29</v>
      </c>
      <c r="F298" t="s">
        <v>152</v>
      </c>
      <c r="G298" t="s">
        <v>1600</v>
      </c>
      <c r="H298" t="s">
        <v>1601</v>
      </c>
      <c r="J298" t="s">
        <v>1602</v>
      </c>
      <c r="K298" t="s">
        <v>1603</v>
      </c>
      <c r="L298">
        <v>3159237</v>
      </c>
      <c r="M298">
        <v>46</v>
      </c>
      <c r="N298">
        <v>3167</v>
      </c>
      <c r="O298" t="s">
        <v>133</v>
      </c>
      <c r="P298">
        <v>0</v>
      </c>
      <c r="Q298">
        <v>0</v>
      </c>
      <c r="R298">
        <v>0</v>
      </c>
      <c r="S298" t="s">
        <v>134</v>
      </c>
      <c r="T298" t="s">
        <v>127</v>
      </c>
      <c r="U298" t="s">
        <v>127</v>
      </c>
      <c r="V298" s="16">
        <v>43901.041666666664</v>
      </c>
      <c r="W298" s="16">
        <v>43551.041666666664</v>
      </c>
      <c r="X298" t="s">
        <v>135</v>
      </c>
      <c r="Y298" t="s">
        <v>1604</v>
      </c>
      <c r="Z298">
        <v>2001</v>
      </c>
      <c r="AA298" t="b">
        <f>NOT(ISERROR(MATCH(H298,assembly_qc!$B$2:$B$490,0)))</f>
        <v>1</v>
      </c>
      <c r="AY298" s="1"/>
      <c r="AZ298" s="1"/>
    </row>
    <row r="299" spans="1:58" x14ac:dyDescent="0.3">
      <c r="A299" t="s">
        <v>1605</v>
      </c>
      <c r="B299" t="s">
        <v>27</v>
      </c>
      <c r="C299" t="s">
        <v>127</v>
      </c>
      <c r="D299" t="s">
        <v>28</v>
      </c>
      <c r="E299" t="s">
        <v>29</v>
      </c>
      <c r="F299" t="s">
        <v>152</v>
      </c>
      <c r="G299" t="s">
        <v>1606</v>
      </c>
      <c r="H299" t="s">
        <v>1607</v>
      </c>
      <c r="J299" t="s">
        <v>1608</v>
      </c>
      <c r="K299" t="s">
        <v>1603</v>
      </c>
      <c r="L299">
        <v>3155140</v>
      </c>
      <c r="M299">
        <v>45</v>
      </c>
      <c r="N299">
        <v>3167</v>
      </c>
      <c r="O299" t="s">
        <v>133</v>
      </c>
      <c r="P299">
        <v>0</v>
      </c>
      <c r="Q299">
        <v>0</v>
      </c>
      <c r="R299">
        <v>0</v>
      </c>
      <c r="S299" t="s">
        <v>134</v>
      </c>
      <c r="T299" t="s">
        <v>127</v>
      </c>
      <c r="U299" t="s">
        <v>127</v>
      </c>
      <c r="V299" s="16">
        <v>43901.041666666664</v>
      </c>
      <c r="W299" s="16">
        <v>43551.041666666664</v>
      </c>
      <c r="X299" t="s">
        <v>135</v>
      </c>
      <c r="Y299" t="s">
        <v>1604</v>
      </c>
      <c r="Z299">
        <v>2001</v>
      </c>
      <c r="AA299" t="b">
        <f>NOT(ISERROR(MATCH(H299,assembly_qc!$B$2:$B$490,0)))</f>
        <v>1</v>
      </c>
      <c r="AY299" s="1"/>
      <c r="AZ299" s="1"/>
    </row>
    <row r="300" spans="1:58" x14ac:dyDescent="0.3">
      <c r="A300" t="s">
        <v>2452</v>
      </c>
      <c r="B300" t="s">
        <v>27</v>
      </c>
      <c r="C300" t="s">
        <v>127</v>
      </c>
      <c r="D300" t="s">
        <v>28</v>
      </c>
      <c r="E300" t="s">
        <v>29</v>
      </c>
      <c r="F300" t="s">
        <v>152</v>
      </c>
      <c r="G300" t="s">
        <v>2453</v>
      </c>
      <c r="H300" t="s">
        <v>2454</v>
      </c>
      <c r="J300" t="s">
        <v>2455</v>
      </c>
      <c r="K300" t="s">
        <v>1603</v>
      </c>
      <c r="L300">
        <v>3154196</v>
      </c>
      <c r="M300">
        <v>30</v>
      </c>
      <c r="N300">
        <v>3157</v>
      </c>
      <c r="O300" t="s">
        <v>133</v>
      </c>
      <c r="P300">
        <v>0</v>
      </c>
      <c r="Q300">
        <v>0</v>
      </c>
      <c r="R300">
        <v>0</v>
      </c>
      <c r="S300" t="s">
        <v>134</v>
      </c>
      <c r="T300" t="s">
        <v>127</v>
      </c>
      <c r="U300" t="s">
        <v>127</v>
      </c>
      <c r="V300" s="16">
        <v>43900.041666666664</v>
      </c>
      <c r="W300" s="16">
        <v>43550.041666666664</v>
      </c>
      <c r="X300" t="s">
        <v>135</v>
      </c>
      <c r="Y300" t="s">
        <v>1604</v>
      </c>
      <c r="Z300">
        <v>2001</v>
      </c>
      <c r="AA300" t="b">
        <f>NOT(ISERROR(MATCH(H300,assembly_qc!$B$2:$B$490,0)))</f>
        <v>1</v>
      </c>
      <c r="AY300" s="1"/>
      <c r="AZ300" s="1"/>
    </row>
    <row r="301" spans="1:58" x14ac:dyDescent="0.3">
      <c r="A301" t="s">
        <v>765</v>
      </c>
      <c r="B301" t="s">
        <v>27</v>
      </c>
      <c r="C301" t="s">
        <v>127</v>
      </c>
      <c r="D301" t="s">
        <v>28</v>
      </c>
      <c r="E301" t="s">
        <v>29</v>
      </c>
      <c r="F301" t="s">
        <v>152</v>
      </c>
      <c r="G301" t="s">
        <v>766</v>
      </c>
      <c r="H301" t="s">
        <v>767</v>
      </c>
      <c r="J301" t="s">
        <v>768</v>
      </c>
      <c r="K301" t="s">
        <v>132</v>
      </c>
      <c r="L301">
        <v>2931488</v>
      </c>
      <c r="M301">
        <v>80</v>
      </c>
      <c r="N301">
        <v>2919</v>
      </c>
      <c r="O301" t="s">
        <v>133</v>
      </c>
      <c r="P301">
        <v>0</v>
      </c>
      <c r="Q301">
        <v>0</v>
      </c>
      <c r="R301">
        <v>0</v>
      </c>
      <c r="S301" t="s">
        <v>134</v>
      </c>
      <c r="T301" t="s">
        <v>127</v>
      </c>
      <c r="U301" t="s">
        <v>127</v>
      </c>
      <c r="V301" s="16">
        <v>43563.083333333336</v>
      </c>
      <c r="W301" s="16">
        <v>43563.083333333336</v>
      </c>
      <c r="X301" t="s">
        <v>135</v>
      </c>
      <c r="Y301" t="s">
        <v>146</v>
      </c>
      <c r="Z301">
        <v>2017</v>
      </c>
      <c r="AA301" t="b">
        <f>NOT(ISERROR(MATCH(H301,assembly_qc!$B$2:$B$490,0)))</f>
        <v>1</v>
      </c>
      <c r="AY301" s="1"/>
      <c r="AZ301" s="1"/>
    </row>
    <row r="302" spans="1:58" x14ac:dyDescent="0.3">
      <c r="A302" t="s">
        <v>769</v>
      </c>
      <c r="B302" t="s">
        <v>27</v>
      </c>
      <c r="C302" t="s">
        <v>127</v>
      </c>
      <c r="D302" t="s">
        <v>28</v>
      </c>
      <c r="E302" t="s">
        <v>29</v>
      </c>
      <c r="F302" t="s">
        <v>152</v>
      </c>
      <c r="G302" t="s">
        <v>770</v>
      </c>
      <c r="H302" t="s">
        <v>771</v>
      </c>
      <c r="J302" t="s">
        <v>772</v>
      </c>
      <c r="K302" t="s">
        <v>132</v>
      </c>
      <c r="L302">
        <v>2941368</v>
      </c>
      <c r="M302">
        <v>87</v>
      </c>
      <c r="N302">
        <v>2929</v>
      </c>
      <c r="O302" t="s">
        <v>133</v>
      </c>
      <c r="P302">
        <v>0</v>
      </c>
      <c r="Q302">
        <v>0</v>
      </c>
      <c r="R302">
        <v>0</v>
      </c>
      <c r="S302" t="s">
        <v>134</v>
      </c>
      <c r="T302" t="s">
        <v>127</v>
      </c>
      <c r="U302" t="s">
        <v>127</v>
      </c>
      <c r="V302" s="16">
        <v>43563.083333333336</v>
      </c>
      <c r="W302" s="16">
        <v>43563.083333333336</v>
      </c>
      <c r="X302" t="s">
        <v>135</v>
      </c>
      <c r="Y302" t="s">
        <v>146</v>
      </c>
      <c r="Z302">
        <v>2017</v>
      </c>
      <c r="AA302" t="b">
        <f>NOT(ISERROR(MATCH(H302,assembly_qc!$B$2:$B$490,0)))</f>
        <v>1</v>
      </c>
      <c r="AY302" s="1"/>
      <c r="AZ302" s="1"/>
    </row>
    <row r="303" spans="1:58" s="8" customFormat="1" x14ac:dyDescent="0.3">
      <c r="A303" t="s">
        <v>773</v>
      </c>
      <c r="B303" t="s">
        <v>27</v>
      </c>
      <c r="C303" t="s">
        <v>127</v>
      </c>
      <c r="D303" t="s">
        <v>28</v>
      </c>
      <c r="E303" t="s">
        <v>29</v>
      </c>
      <c r="F303" t="s">
        <v>152</v>
      </c>
      <c r="G303" t="s">
        <v>774</v>
      </c>
      <c r="H303" t="s">
        <v>775</v>
      </c>
      <c r="I303"/>
      <c r="J303" t="s">
        <v>776</v>
      </c>
      <c r="K303" t="s">
        <v>132</v>
      </c>
      <c r="L303">
        <v>2953771</v>
      </c>
      <c r="M303">
        <v>50</v>
      </c>
      <c r="N303">
        <v>2935</v>
      </c>
      <c r="O303" t="s">
        <v>133</v>
      </c>
      <c r="P303">
        <v>0</v>
      </c>
      <c r="Q303">
        <v>0</v>
      </c>
      <c r="R303">
        <v>0</v>
      </c>
      <c r="S303" t="s">
        <v>134</v>
      </c>
      <c r="T303" t="s">
        <v>127</v>
      </c>
      <c r="U303" t="s">
        <v>127</v>
      </c>
      <c r="V303" s="16">
        <v>43563.083333333336</v>
      </c>
      <c r="W303" s="16">
        <v>43563.083333333336</v>
      </c>
      <c r="X303" t="s">
        <v>135</v>
      </c>
      <c r="Y303" t="s">
        <v>146</v>
      </c>
      <c r="Z303">
        <v>2017</v>
      </c>
      <c r="AA303" t="b">
        <f>NOT(ISERROR(MATCH(H303,assembly_qc!$B$2:$B$490,0)))</f>
        <v>1</v>
      </c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 s="1"/>
      <c r="AZ303" s="1"/>
      <c r="BA303"/>
      <c r="BB303"/>
      <c r="BC303"/>
      <c r="BD303"/>
      <c r="BE303"/>
      <c r="BF303"/>
    </row>
    <row r="304" spans="1:58" s="8" customFormat="1" x14ac:dyDescent="0.3">
      <c r="A304" t="s">
        <v>2394</v>
      </c>
      <c r="B304" t="s">
        <v>27</v>
      </c>
      <c r="C304" t="s">
        <v>127</v>
      </c>
      <c r="D304" t="s">
        <v>28</v>
      </c>
      <c r="E304" t="s">
        <v>29</v>
      </c>
      <c r="F304" t="s">
        <v>152</v>
      </c>
      <c r="G304" t="s">
        <v>2395</v>
      </c>
      <c r="H304" t="s">
        <v>2396</v>
      </c>
      <c r="I304"/>
      <c r="J304" t="s">
        <v>2397</v>
      </c>
      <c r="K304" t="s">
        <v>2398</v>
      </c>
      <c r="L304">
        <v>3223944</v>
      </c>
      <c r="M304">
        <v>34</v>
      </c>
      <c r="N304">
        <v>3220</v>
      </c>
      <c r="O304" t="s">
        <v>133</v>
      </c>
      <c r="P304">
        <v>0</v>
      </c>
      <c r="Q304">
        <v>0</v>
      </c>
      <c r="R304">
        <v>0</v>
      </c>
      <c r="S304" t="s">
        <v>134</v>
      </c>
      <c r="T304" t="s">
        <v>127</v>
      </c>
      <c r="U304" t="s">
        <v>127</v>
      </c>
      <c r="V304" s="16">
        <v>43900.041666666664</v>
      </c>
      <c r="W304" s="16">
        <v>43550.041666666664</v>
      </c>
      <c r="X304" t="s">
        <v>135</v>
      </c>
      <c r="Y304" t="s">
        <v>1604</v>
      </c>
      <c r="Z304">
        <v>2001</v>
      </c>
      <c r="AA304" t="b">
        <f>NOT(ISERROR(MATCH(H304,assembly_qc!$B$2:$B$490,0)))</f>
        <v>1</v>
      </c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 s="1"/>
      <c r="AZ304" s="1"/>
      <c r="BA304"/>
      <c r="BB304"/>
      <c r="BC304"/>
      <c r="BD304"/>
      <c r="BE304"/>
      <c r="BF304"/>
    </row>
    <row r="305" spans="1:58" s="8" customFormat="1" x14ac:dyDescent="0.3">
      <c r="A305" t="s">
        <v>1609</v>
      </c>
      <c r="B305" t="s">
        <v>27</v>
      </c>
      <c r="C305" t="s">
        <v>127</v>
      </c>
      <c r="D305" t="s">
        <v>28</v>
      </c>
      <c r="E305" t="s">
        <v>29</v>
      </c>
      <c r="F305" t="s">
        <v>152</v>
      </c>
      <c r="G305" t="s">
        <v>1610</v>
      </c>
      <c r="H305" t="s">
        <v>1611</v>
      </c>
      <c r="I305"/>
      <c r="J305" t="s">
        <v>1612</v>
      </c>
      <c r="K305" t="s">
        <v>1603</v>
      </c>
      <c r="L305">
        <v>3146599</v>
      </c>
      <c r="M305">
        <v>42</v>
      </c>
      <c r="N305">
        <v>3158</v>
      </c>
      <c r="O305" t="s">
        <v>133</v>
      </c>
      <c r="P305">
        <v>0</v>
      </c>
      <c r="Q305">
        <v>0</v>
      </c>
      <c r="R305">
        <v>0</v>
      </c>
      <c r="S305" t="s">
        <v>134</v>
      </c>
      <c r="T305" t="s">
        <v>127</v>
      </c>
      <c r="U305" t="s">
        <v>127</v>
      </c>
      <c r="V305" s="16">
        <v>43901.041666666664</v>
      </c>
      <c r="W305" s="16">
        <v>43551.041666666664</v>
      </c>
      <c r="X305" t="s">
        <v>135</v>
      </c>
      <c r="Y305" t="s">
        <v>1604</v>
      </c>
      <c r="Z305">
        <v>2001</v>
      </c>
      <c r="AA305" t="b">
        <f>NOT(ISERROR(MATCH(H305,assembly_qc!$B$2:$B$490,0)))</f>
        <v>1</v>
      </c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 s="1"/>
      <c r="AZ305" s="1"/>
      <c r="BA305"/>
      <c r="BB305"/>
      <c r="BC305"/>
      <c r="BD305"/>
      <c r="BE305"/>
      <c r="BF305"/>
    </row>
    <row r="306" spans="1:58" s="8" customFormat="1" x14ac:dyDescent="0.3">
      <c r="A306" t="s">
        <v>777</v>
      </c>
      <c r="B306" t="s">
        <v>27</v>
      </c>
      <c r="C306" t="s">
        <v>127</v>
      </c>
      <c r="D306" t="s">
        <v>28</v>
      </c>
      <c r="E306" t="s">
        <v>29</v>
      </c>
      <c r="F306" t="s">
        <v>128</v>
      </c>
      <c r="G306" t="s">
        <v>778</v>
      </c>
      <c r="H306" t="s">
        <v>779</v>
      </c>
      <c r="I306"/>
      <c r="J306" t="s">
        <v>780</v>
      </c>
      <c r="K306" t="s">
        <v>781</v>
      </c>
      <c r="L306">
        <v>2964661</v>
      </c>
      <c r="M306">
        <v>43</v>
      </c>
      <c r="N306">
        <v>2941</v>
      </c>
      <c r="O306" t="s">
        <v>133</v>
      </c>
      <c r="P306">
        <v>0</v>
      </c>
      <c r="Q306">
        <v>0</v>
      </c>
      <c r="R306">
        <v>0</v>
      </c>
      <c r="S306" t="s">
        <v>134</v>
      </c>
      <c r="T306" t="s">
        <v>127</v>
      </c>
      <c r="U306" t="s">
        <v>127</v>
      </c>
      <c r="V306" s="16">
        <v>43563.083333333336</v>
      </c>
      <c r="W306" s="16">
        <v>43563.083333333336</v>
      </c>
      <c r="X306" t="s">
        <v>135</v>
      </c>
      <c r="Y306"/>
      <c r="Z306" s="2">
        <v>2017</v>
      </c>
      <c r="AA306" t="b">
        <f>NOT(ISERROR(MATCH(H306,assembly_qc!$B$2:$B$490,0)))</f>
        <v>1</v>
      </c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 s="1"/>
      <c r="AZ306" s="1"/>
      <c r="BA306"/>
      <c r="BB306"/>
      <c r="BC306"/>
      <c r="BD306"/>
      <c r="BE306"/>
      <c r="BF306"/>
    </row>
    <row r="307" spans="1:58" s="8" customFormat="1" x14ac:dyDescent="0.3">
      <c r="A307" t="s">
        <v>2399</v>
      </c>
      <c r="B307" t="s">
        <v>27</v>
      </c>
      <c r="C307" t="s">
        <v>127</v>
      </c>
      <c r="D307" t="s">
        <v>28</v>
      </c>
      <c r="E307" t="s">
        <v>29</v>
      </c>
      <c r="F307" t="s">
        <v>152</v>
      </c>
      <c r="G307" t="s">
        <v>2400</v>
      </c>
      <c r="H307" t="s">
        <v>2401</v>
      </c>
      <c r="I307"/>
      <c r="J307" t="s">
        <v>2402</v>
      </c>
      <c r="K307" t="s">
        <v>1617</v>
      </c>
      <c r="L307">
        <v>3137283</v>
      </c>
      <c r="M307">
        <v>51</v>
      </c>
      <c r="N307">
        <v>3126</v>
      </c>
      <c r="O307" t="s">
        <v>133</v>
      </c>
      <c r="P307">
        <v>0</v>
      </c>
      <c r="Q307">
        <v>0</v>
      </c>
      <c r="R307">
        <v>0</v>
      </c>
      <c r="S307" t="s">
        <v>134</v>
      </c>
      <c r="T307" t="s">
        <v>127</v>
      </c>
      <c r="U307" t="s">
        <v>127</v>
      </c>
      <c r="V307" s="16">
        <v>43900.041666666664</v>
      </c>
      <c r="W307" s="16">
        <v>43550.041666666664</v>
      </c>
      <c r="X307" t="s">
        <v>135</v>
      </c>
      <c r="Y307" t="s">
        <v>1518</v>
      </c>
      <c r="Z307">
        <v>2001</v>
      </c>
      <c r="AA307" t="b">
        <f>NOT(ISERROR(MATCH(H307,assembly_qc!$B$2:$B$490,0)))</f>
        <v>1</v>
      </c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 s="1"/>
      <c r="AZ307" s="1"/>
      <c r="BA307"/>
      <c r="BB307"/>
      <c r="BC307"/>
      <c r="BD307"/>
      <c r="BE307"/>
      <c r="BF307"/>
    </row>
    <row r="308" spans="1:58" s="8" customFormat="1" x14ac:dyDescent="0.3">
      <c r="A308" t="s">
        <v>1613</v>
      </c>
      <c r="B308" t="s">
        <v>27</v>
      </c>
      <c r="C308" t="s">
        <v>127</v>
      </c>
      <c r="D308" t="s">
        <v>28</v>
      </c>
      <c r="E308" t="s">
        <v>29</v>
      </c>
      <c r="F308" t="s">
        <v>152</v>
      </c>
      <c r="G308" t="s">
        <v>1614</v>
      </c>
      <c r="H308" t="s">
        <v>1615</v>
      </c>
      <c r="I308"/>
      <c r="J308" t="s">
        <v>1616</v>
      </c>
      <c r="K308" t="s">
        <v>1617</v>
      </c>
      <c r="L308">
        <v>3134099</v>
      </c>
      <c r="M308">
        <v>56</v>
      </c>
      <c r="N308">
        <v>3125</v>
      </c>
      <c r="O308" t="s">
        <v>133</v>
      </c>
      <c r="P308">
        <v>0</v>
      </c>
      <c r="Q308">
        <v>0</v>
      </c>
      <c r="R308">
        <v>0</v>
      </c>
      <c r="S308" t="s">
        <v>134</v>
      </c>
      <c r="T308" t="s">
        <v>127</v>
      </c>
      <c r="U308" t="s">
        <v>127</v>
      </c>
      <c r="V308" s="16">
        <v>43901.041666666664</v>
      </c>
      <c r="W308" s="16">
        <v>43551.041666666664</v>
      </c>
      <c r="X308" t="s">
        <v>135</v>
      </c>
      <c r="Y308" t="s">
        <v>1518</v>
      </c>
      <c r="Z308">
        <v>2001</v>
      </c>
      <c r="AA308" t="b">
        <f>NOT(ISERROR(MATCH(H308,assembly_qc!$B$2:$B$490,0)))</f>
        <v>1</v>
      </c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 s="1"/>
      <c r="AZ308" s="1"/>
      <c r="BA308"/>
      <c r="BB308"/>
      <c r="BC308"/>
      <c r="BD308"/>
      <c r="BE308"/>
      <c r="BF308"/>
    </row>
    <row r="309" spans="1:58" s="8" customFormat="1" x14ac:dyDescent="0.3">
      <c r="A309" t="s">
        <v>2503</v>
      </c>
      <c r="B309" t="s">
        <v>27</v>
      </c>
      <c r="C309" t="s">
        <v>127</v>
      </c>
      <c r="D309" t="s">
        <v>28</v>
      </c>
      <c r="E309" t="s">
        <v>29</v>
      </c>
      <c r="F309" t="s">
        <v>152</v>
      </c>
      <c r="G309" t="s">
        <v>2504</v>
      </c>
      <c r="H309" t="s">
        <v>2505</v>
      </c>
      <c r="I309"/>
      <c r="J309" t="s">
        <v>2506</v>
      </c>
      <c r="K309" t="s">
        <v>209</v>
      </c>
      <c r="L309">
        <v>2954751</v>
      </c>
      <c r="M309">
        <v>16</v>
      </c>
      <c r="N309">
        <v>2930</v>
      </c>
      <c r="O309" t="s">
        <v>133</v>
      </c>
      <c r="P309">
        <v>0</v>
      </c>
      <c r="Q309">
        <v>0</v>
      </c>
      <c r="R309">
        <v>0</v>
      </c>
      <c r="S309" t="s">
        <v>134</v>
      </c>
      <c r="T309" t="s">
        <v>127</v>
      </c>
      <c r="U309" t="s">
        <v>127</v>
      </c>
      <c r="V309" s="16">
        <v>43901.041666666664</v>
      </c>
      <c r="W309" s="16">
        <v>43550.041666666664</v>
      </c>
      <c r="X309" t="s">
        <v>135</v>
      </c>
      <c r="Y309" t="s">
        <v>146</v>
      </c>
      <c r="Z309">
        <v>2017</v>
      </c>
      <c r="AA309" t="b">
        <f>NOT(ISERROR(MATCH(H309,assembly_qc!$B$2:$B$490,0)))</f>
        <v>1</v>
      </c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 s="1"/>
      <c r="AZ309" s="1"/>
      <c r="BA309"/>
      <c r="BB309"/>
      <c r="BC309"/>
      <c r="BD309"/>
      <c r="BE309"/>
      <c r="BF309"/>
    </row>
    <row r="310" spans="1:58" s="8" customFormat="1" x14ac:dyDescent="0.3">
      <c r="A310" t="s">
        <v>679</v>
      </c>
      <c r="B310" t="s">
        <v>27</v>
      </c>
      <c r="C310" t="s">
        <v>127</v>
      </c>
      <c r="D310" t="s">
        <v>28</v>
      </c>
      <c r="E310" t="s">
        <v>29</v>
      </c>
      <c r="F310" t="s">
        <v>152</v>
      </c>
      <c r="G310" t="s">
        <v>680</v>
      </c>
      <c r="H310" t="s">
        <v>681</v>
      </c>
      <c r="I310"/>
      <c r="J310" t="s">
        <v>682</v>
      </c>
      <c r="K310" t="s">
        <v>132</v>
      </c>
      <c r="L310">
        <v>2970515</v>
      </c>
      <c r="M310">
        <v>106</v>
      </c>
      <c r="N310">
        <v>2965</v>
      </c>
      <c r="O310" t="s">
        <v>133</v>
      </c>
      <c r="P310">
        <v>0</v>
      </c>
      <c r="Q310">
        <v>0</v>
      </c>
      <c r="R310">
        <v>0</v>
      </c>
      <c r="S310" t="s">
        <v>134</v>
      </c>
      <c r="T310" t="s">
        <v>127</v>
      </c>
      <c r="U310" t="s">
        <v>127</v>
      </c>
      <c r="V310" s="16">
        <v>43563.083333333336</v>
      </c>
      <c r="W310" s="16">
        <v>43563.083333333336</v>
      </c>
      <c r="X310" t="s">
        <v>135</v>
      </c>
      <c r="Y310" t="s">
        <v>146</v>
      </c>
      <c r="Z310">
        <v>2009</v>
      </c>
      <c r="AA310" t="b">
        <f>NOT(ISERROR(MATCH(H310,assembly_qc!$B$2:$B$490,0)))</f>
        <v>1</v>
      </c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 s="1"/>
      <c r="AZ310" s="1"/>
      <c r="BA310"/>
      <c r="BB310"/>
      <c r="BC310"/>
      <c r="BD310"/>
      <c r="BE310"/>
      <c r="BF310"/>
    </row>
    <row r="311" spans="1:58" s="27" customFormat="1" x14ac:dyDescent="0.3">
      <c r="A311" s="27" t="s">
        <v>683</v>
      </c>
      <c r="B311" s="27" t="s">
        <v>27</v>
      </c>
      <c r="C311" s="27" t="s">
        <v>127</v>
      </c>
      <c r="D311" s="27" t="s">
        <v>28</v>
      </c>
      <c r="E311" s="27" t="s">
        <v>29</v>
      </c>
      <c r="F311" s="27" t="s">
        <v>128</v>
      </c>
      <c r="G311" s="27" t="s">
        <v>684</v>
      </c>
      <c r="H311" s="27" t="s">
        <v>685</v>
      </c>
      <c r="J311" s="27" t="s">
        <v>686</v>
      </c>
      <c r="K311" s="27" t="s">
        <v>132</v>
      </c>
      <c r="L311" s="27">
        <v>2890266</v>
      </c>
      <c r="M311" s="27">
        <v>98</v>
      </c>
      <c r="N311" s="27">
        <v>2853</v>
      </c>
      <c r="O311" s="27" t="s">
        <v>133</v>
      </c>
      <c r="P311" s="27">
        <v>0</v>
      </c>
      <c r="Q311" s="27">
        <v>0</v>
      </c>
      <c r="R311" s="27">
        <v>0</v>
      </c>
      <c r="S311" s="27" t="s">
        <v>134</v>
      </c>
      <c r="T311" s="27" t="s">
        <v>127</v>
      </c>
      <c r="U311" s="27" t="s">
        <v>127</v>
      </c>
      <c r="V311" s="28">
        <v>43563.083333333336</v>
      </c>
      <c r="W311" s="28">
        <v>43563.083333333336</v>
      </c>
      <c r="X311" s="27" t="s">
        <v>135</v>
      </c>
      <c r="Y311" s="27" t="s">
        <v>687</v>
      </c>
      <c r="Z311" s="39" t="s">
        <v>36</v>
      </c>
      <c r="AA311" s="27" t="b">
        <f>NOT(ISERROR(MATCH(H311,assembly_qc!$B$2:$B$490,0)))</f>
        <v>0</v>
      </c>
      <c r="AY311" s="38"/>
      <c r="AZ311" s="38"/>
    </row>
    <row r="312" spans="1:58" s="27" customFormat="1" x14ac:dyDescent="0.3">
      <c r="A312" s="27" t="s">
        <v>688</v>
      </c>
      <c r="B312" s="27" t="s">
        <v>27</v>
      </c>
      <c r="C312" s="27" t="s">
        <v>127</v>
      </c>
      <c r="D312" s="27" t="s">
        <v>28</v>
      </c>
      <c r="E312" s="27" t="s">
        <v>29</v>
      </c>
      <c r="F312" s="27" t="s">
        <v>128</v>
      </c>
      <c r="G312" s="27" t="s">
        <v>689</v>
      </c>
      <c r="H312" s="27" t="s">
        <v>690</v>
      </c>
      <c r="J312" s="27" t="s">
        <v>691</v>
      </c>
      <c r="K312" s="27" t="s">
        <v>132</v>
      </c>
      <c r="L312" s="27">
        <v>2942262</v>
      </c>
      <c r="M312" s="27">
        <v>42</v>
      </c>
      <c r="N312" s="27">
        <v>2895</v>
      </c>
      <c r="O312" s="27" t="s">
        <v>133</v>
      </c>
      <c r="P312" s="27">
        <v>0</v>
      </c>
      <c r="Q312" s="27">
        <v>0</v>
      </c>
      <c r="R312" s="27">
        <v>0</v>
      </c>
      <c r="S312" s="27" t="s">
        <v>134</v>
      </c>
      <c r="T312" s="27" t="s">
        <v>127</v>
      </c>
      <c r="U312" s="27" t="s">
        <v>127</v>
      </c>
      <c r="V312" s="28">
        <v>43563.083333333336</v>
      </c>
      <c r="W312" s="28">
        <v>43563.083333333336</v>
      </c>
      <c r="X312" s="27" t="s">
        <v>135</v>
      </c>
      <c r="Y312" s="27" t="s">
        <v>687</v>
      </c>
      <c r="Z312" s="39" t="s">
        <v>36</v>
      </c>
      <c r="AA312" s="27" t="b">
        <f>NOT(ISERROR(MATCH(H312,assembly_qc!$B$2:$B$490,0)))</f>
        <v>0</v>
      </c>
      <c r="AY312" s="38"/>
      <c r="AZ312" s="38"/>
    </row>
    <row r="313" spans="1:58" x14ac:dyDescent="0.3">
      <c r="A313" t="s">
        <v>634</v>
      </c>
      <c r="B313" t="s">
        <v>27</v>
      </c>
      <c r="C313" t="s">
        <v>127</v>
      </c>
      <c r="D313" t="s">
        <v>28</v>
      </c>
      <c r="E313" t="s">
        <v>29</v>
      </c>
      <c r="F313" t="s">
        <v>474</v>
      </c>
      <c r="G313" t="s">
        <v>635</v>
      </c>
      <c r="H313" t="s">
        <v>636</v>
      </c>
      <c r="J313" t="s">
        <v>637</v>
      </c>
      <c r="K313" t="s">
        <v>638</v>
      </c>
      <c r="L313">
        <v>2951102</v>
      </c>
      <c r="M313">
        <v>187</v>
      </c>
      <c r="N313">
        <v>2970</v>
      </c>
      <c r="O313" t="s">
        <v>133</v>
      </c>
      <c r="P313">
        <v>0</v>
      </c>
      <c r="Q313">
        <v>0</v>
      </c>
      <c r="R313">
        <v>0</v>
      </c>
      <c r="S313" t="s">
        <v>134</v>
      </c>
      <c r="T313" t="s">
        <v>127</v>
      </c>
      <c r="U313" t="s">
        <v>127</v>
      </c>
      <c r="V313" s="16">
        <v>43563.083333333336</v>
      </c>
      <c r="W313" s="16">
        <v>43563.083333333336</v>
      </c>
      <c r="X313" t="s">
        <v>135</v>
      </c>
      <c r="Y313" t="s">
        <v>478</v>
      </c>
      <c r="Z313">
        <v>2010</v>
      </c>
      <c r="AA313" t="b">
        <f>NOT(ISERROR(MATCH(H313,assembly_qc!$B$2:$B$490,0)))</f>
        <v>1</v>
      </c>
      <c r="AY313" s="1"/>
      <c r="AZ313" s="1"/>
      <c r="BC313" s="2"/>
    </row>
    <row r="314" spans="1:58" x14ac:dyDescent="0.3">
      <c r="A314" t="s">
        <v>625</v>
      </c>
      <c r="B314" t="s">
        <v>27</v>
      </c>
      <c r="C314" t="s">
        <v>127</v>
      </c>
      <c r="D314" t="s">
        <v>28</v>
      </c>
      <c r="E314" t="s">
        <v>29</v>
      </c>
      <c r="F314" t="s">
        <v>474</v>
      </c>
      <c r="G314" t="s">
        <v>626</v>
      </c>
      <c r="H314" t="s">
        <v>627</v>
      </c>
      <c r="J314" t="s">
        <v>628</v>
      </c>
      <c r="K314" t="s">
        <v>629</v>
      </c>
      <c r="L314">
        <v>3003840</v>
      </c>
      <c r="M314">
        <v>67</v>
      </c>
      <c r="N314">
        <v>2996</v>
      </c>
      <c r="O314" t="s">
        <v>133</v>
      </c>
      <c r="P314">
        <v>0</v>
      </c>
      <c r="Q314">
        <v>0</v>
      </c>
      <c r="R314">
        <v>0</v>
      </c>
      <c r="S314" t="s">
        <v>134</v>
      </c>
      <c r="T314" t="s">
        <v>127</v>
      </c>
      <c r="U314" t="s">
        <v>127</v>
      </c>
      <c r="V314" s="16">
        <v>43563.083333333336</v>
      </c>
      <c r="W314" s="16">
        <v>43563.083333333336</v>
      </c>
      <c r="X314" t="s">
        <v>135</v>
      </c>
      <c r="Y314" t="s">
        <v>478</v>
      </c>
      <c r="Z314">
        <v>2010</v>
      </c>
      <c r="AA314" t="b">
        <f>NOT(ISERROR(MATCH(H314,assembly_qc!$B$2:$B$490,0)))</f>
        <v>1</v>
      </c>
      <c r="AY314" s="1"/>
      <c r="AZ314" s="1"/>
      <c r="BC314" s="2"/>
    </row>
    <row r="315" spans="1:58" x14ac:dyDescent="0.3">
      <c r="A315" t="s">
        <v>630</v>
      </c>
      <c r="B315" t="s">
        <v>27</v>
      </c>
      <c r="C315" t="s">
        <v>127</v>
      </c>
      <c r="D315" t="s">
        <v>28</v>
      </c>
      <c r="E315" t="s">
        <v>29</v>
      </c>
      <c r="F315" t="s">
        <v>474</v>
      </c>
      <c r="G315" t="s">
        <v>631</v>
      </c>
      <c r="H315" t="s">
        <v>632</v>
      </c>
      <c r="J315" t="s">
        <v>633</v>
      </c>
      <c r="K315" t="s">
        <v>132</v>
      </c>
      <c r="L315">
        <v>2936916</v>
      </c>
      <c r="M315">
        <v>219</v>
      </c>
      <c r="N315">
        <v>2958</v>
      </c>
      <c r="O315" t="s">
        <v>133</v>
      </c>
      <c r="P315">
        <v>0</v>
      </c>
      <c r="Q315">
        <v>0</v>
      </c>
      <c r="R315">
        <v>0</v>
      </c>
      <c r="S315" t="s">
        <v>134</v>
      </c>
      <c r="T315" t="s">
        <v>127</v>
      </c>
      <c r="U315" t="s">
        <v>127</v>
      </c>
      <c r="V315" s="16">
        <v>43563.083333333336</v>
      </c>
      <c r="W315" s="16">
        <v>43563.083333333336</v>
      </c>
      <c r="X315" t="s">
        <v>135</v>
      </c>
      <c r="Y315" t="s">
        <v>478</v>
      </c>
      <c r="Z315">
        <v>2010</v>
      </c>
      <c r="AA315" t="b">
        <f>NOT(ISERROR(MATCH(H315,assembly_qc!$B$2:$B$490,0)))</f>
        <v>1</v>
      </c>
      <c r="AY315" s="1"/>
      <c r="AZ315" s="1"/>
    </row>
    <row r="316" spans="1:58" x14ac:dyDescent="0.3">
      <c r="A316" t="s">
        <v>639</v>
      </c>
      <c r="B316" t="s">
        <v>27</v>
      </c>
      <c r="C316" t="s">
        <v>127</v>
      </c>
      <c r="D316" t="s">
        <v>28</v>
      </c>
      <c r="E316" t="s">
        <v>29</v>
      </c>
      <c r="F316" t="s">
        <v>474</v>
      </c>
      <c r="G316" t="s">
        <v>640</v>
      </c>
      <c r="H316" t="s">
        <v>641</v>
      </c>
      <c r="J316" t="s">
        <v>642</v>
      </c>
      <c r="K316" t="s">
        <v>132</v>
      </c>
      <c r="L316">
        <v>2927801</v>
      </c>
      <c r="M316">
        <v>125</v>
      </c>
      <c r="N316">
        <v>2939</v>
      </c>
      <c r="O316" t="s">
        <v>133</v>
      </c>
      <c r="P316">
        <v>0</v>
      </c>
      <c r="Q316">
        <v>0</v>
      </c>
      <c r="R316">
        <v>0</v>
      </c>
      <c r="S316" t="s">
        <v>134</v>
      </c>
      <c r="T316" t="s">
        <v>127</v>
      </c>
      <c r="U316" t="s">
        <v>127</v>
      </c>
      <c r="V316" s="16">
        <v>43563.083333333336</v>
      </c>
      <c r="W316" s="16">
        <v>43563.083333333336</v>
      </c>
      <c r="X316" t="s">
        <v>135</v>
      </c>
      <c r="Y316" t="s">
        <v>478</v>
      </c>
      <c r="Z316">
        <v>2009</v>
      </c>
      <c r="AA316" t="b">
        <f>NOT(ISERROR(MATCH(H316,assembly_qc!$B$2:$B$490,0)))</f>
        <v>1</v>
      </c>
      <c r="AY316" s="1"/>
      <c r="AZ316" s="1"/>
    </row>
    <row r="317" spans="1:58" x14ac:dyDescent="0.3">
      <c r="A317" t="s">
        <v>647</v>
      </c>
      <c r="B317" t="s">
        <v>27</v>
      </c>
      <c r="C317" t="s">
        <v>127</v>
      </c>
      <c r="D317" t="s">
        <v>28</v>
      </c>
      <c r="E317" t="s">
        <v>29</v>
      </c>
      <c r="F317" t="s">
        <v>474</v>
      </c>
      <c r="G317" t="s">
        <v>648</v>
      </c>
      <c r="H317" t="s">
        <v>649</v>
      </c>
      <c r="J317" t="s">
        <v>650</v>
      </c>
      <c r="K317" t="s">
        <v>132</v>
      </c>
      <c r="L317">
        <v>2920258</v>
      </c>
      <c r="M317">
        <v>214</v>
      </c>
      <c r="N317">
        <v>2951</v>
      </c>
      <c r="O317" t="s">
        <v>133</v>
      </c>
      <c r="P317">
        <v>0</v>
      </c>
      <c r="Q317">
        <v>0</v>
      </c>
      <c r="R317">
        <v>0</v>
      </c>
      <c r="S317" t="s">
        <v>134</v>
      </c>
      <c r="T317" t="s">
        <v>127</v>
      </c>
      <c r="U317" t="s">
        <v>127</v>
      </c>
      <c r="V317" s="16">
        <v>43563.083333333336</v>
      </c>
      <c r="W317" s="16">
        <v>43563.083333333336</v>
      </c>
      <c r="X317" t="s">
        <v>135</v>
      </c>
      <c r="Y317" t="s">
        <v>478</v>
      </c>
      <c r="Z317">
        <v>2009</v>
      </c>
      <c r="AA317" t="b">
        <f>NOT(ISERROR(MATCH(H317,assembly_qc!$B$2:$B$490,0)))</f>
        <v>1</v>
      </c>
      <c r="AY317" s="1"/>
      <c r="AZ317" s="1"/>
    </row>
    <row r="318" spans="1:58" x14ac:dyDescent="0.3">
      <c r="A318" t="s">
        <v>643</v>
      </c>
      <c r="B318" t="s">
        <v>27</v>
      </c>
      <c r="C318" t="s">
        <v>127</v>
      </c>
      <c r="D318" t="s">
        <v>28</v>
      </c>
      <c r="E318" t="s">
        <v>29</v>
      </c>
      <c r="F318" t="s">
        <v>474</v>
      </c>
      <c r="G318" t="s">
        <v>644</v>
      </c>
      <c r="H318" t="s">
        <v>645</v>
      </c>
      <c r="J318" t="s">
        <v>646</v>
      </c>
      <c r="K318" t="s">
        <v>132</v>
      </c>
      <c r="L318">
        <v>2932628</v>
      </c>
      <c r="M318">
        <v>93</v>
      </c>
      <c r="N318">
        <v>2934</v>
      </c>
      <c r="O318" t="s">
        <v>133</v>
      </c>
      <c r="P318">
        <v>0</v>
      </c>
      <c r="Q318">
        <v>0</v>
      </c>
      <c r="R318">
        <v>0</v>
      </c>
      <c r="S318" t="s">
        <v>134</v>
      </c>
      <c r="T318" t="s">
        <v>127</v>
      </c>
      <c r="U318" t="s">
        <v>127</v>
      </c>
      <c r="V318" s="16">
        <v>43563.083333333336</v>
      </c>
      <c r="W318" s="16">
        <v>43563.083333333336</v>
      </c>
      <c r="X318" t="s">
        <v>135</v>
      </c>
      <c r="Y318" t="s">
        <v>478</v>
      </c>
      <c r="Z318">
        <v>2009</v>
      </c>
      <c r="AA318" t="b">
        <f>NOT(ISERROR(MATCH(H318,assembly_qc!$B$2:$B$490,0)))</f>
        <v>1</v>
      </c>
      <c r="AY318" s="1"/>
      <c r="AZ318" s="1"/>
    </row>
    <row r="319" spans="1:58" x14ac:dyDescent="0.3">
      <c r="A319" t="s">
        <v>651</v>
      </c>
      <c r="B319" t="s">
        <v>27</v>
      </c>
      <c r="C319" t="s">
        <v>127</v>
      </c>
      <c r="D319" t="s">
        <v>28</v>
      </c>
      <c r="E319" t="s">
        <v>29</v>
      </c>
      <c r="F319" t="s">
        <v>474</v>
      </c>
      <c r="G319" t="s">
        <v>652</v>
      </c>
      <c r="H319" t="s">
        <v>653</v>
      </c>
      <c r="J319" t="s">
        <v>654</v>
      </c>
      <c r="K319" t="s">
        <v>209</v>
      </c>
      <c r="L319">
        <v>2938998</v>
      </c>
      <c r="M319">
        <v>17</v>
      </c>
      <c r="N319">
        <v>2877</v>
      </c>
      <c r="O319" t="s">
        <v>133</v>
      </c>
      <c r="P319">
        <v>0</v>
      </c>
      <c r="Q319">
        <v>0</v>
      </c>
      <c r="R319">
        <v>0</v>
      </c>
      <c r="S319" t="s">
        <v>134</v>
      </c>
      <c r="T319" t="s">
        <v>127</v>
      </c>
      <c r="U319" t="s">
        <v>127</v>
      </c>
      <c r="V319" s="16">
        <v>43563.083333333336</v>
      </c>
      <c r="W319" s="16">
        <v>43563.083333333336</v>
      </c>
      <c r="X319" t="s">
        <v>135</v>
      </c>
      <c r="Y319" t="s">
        <v>478</v>
      </c>
      <c r="Z319">
        <v>2011</v>
      </c>
      <c r="AA319" t="b">
        <f>NOT(ISERROR(MATCH(H319,assembly_qc!$B$2:$B$490,0)))</f>
        <v>1</v>
      </c>
      <c r="AY319" s="1"/>
      <c r="AZ319" s="1"/>
    </row>
    <row r="320" spans="1:58" x14ac:dyDescent="0.3">
      <c r="A320" t="s">
        <v>1618</v>
      </c>
      <c r="B320" t="s">
        <v>27</v>
      </c>
      <c r="C320" t="s">
        <v>127</v>
      </c>
      <c r="D320" t="s">
        <v>28</v>
      </c>
      <c r="E320" t="s">
        <v>29</v>
      </c>
      <c r="F320" t="s">
        <v>152</v>
      </c>
      <c r="G320" t="s">
        <v>1619</v>
      </c>
      <c r="H320" t="s">
        <v>1620</v>
      </c>
      <c r="J320" t="s">
        <v>1621</v>
      </c>
      <c r="K320" t="s">
        <v>1622</v>
      </c>
      <c r="L320">
        <v>3040993</v>
      </c>
      <c r="M320">
        <v>35</v>
      </c>
      <c r="N320">
        <v>3005</v>
      </c>
      <c r="O320" t="s">
        <v>133</v>
      </c>
      <c r="P320">
        <v>0</v>
      </c>
      <c r="Q320">
        <v>0</v>
      </c>
      <c r="R320">
        <v>0</v>
      </c>
      <c r="S320" t="s">
        <v>134</v>
      </c>
      <c r="T320" t="s">
        <v>127</v>
      </c>
      <c r="U320" t="s">
        <v>127</v>
      </c>
      <c r="V320" s="16">
        <v>43901.041666666664</v>
      </c>
      <c r="W320" s="16">
        <v>43551.041666666664</v>
      </c>
      <c r="X320" t="s">
        <v>135</v>
      </c>
      <c r="Y320" t="s">
        <v>157</v>
      </c>
      <c r="Z320">
        <v>2011</v>
      </c>
      <c r="AA320" t="b">
        <f>NOT(ISERROR(MATCH(H320,assembly_qc!$B$2:$B$490,0)))</f>
        <v>1</v>
      </c>
      <c r="AY320" s="1"/>
      <c r="AZ320" s="1"/>
    </row>
    <row r="321" spans="1:58" x14ac:dyDescent="0.3">
      <c r="A321" t="s">
        <v>655</v>
      </c>
      <c r="B321" t="s">
        <v>27</v>
      </c>
      <c r="C321" t="s">
        <v>127</v>
      </c>
      <c r="D321" t="s">
        <v>28</v>
      </c>
      <c r="E321" t="s">
        <v>29</v>
      </c>
      <c r="F321" t="s">
        <v>474</v>
      </c>
      <c r="G321" t="s">
        <v>656</v>
      </c>
      <c r="H321" t="s">
        <v>657</v>
      </c>
      <c r="J321" t="s">
        <v>658</v>
      </c>
      <c r="K321" t="s">
        <v>132</v>
      </c>
      <c r="L321">
        <v>3050389</v>
      </c>
      <c r="M321">
        <v>126</v>
      </c>
      <c r="N321">
        <v>3047</v>
      </c>
      <c r="O321" t="s">
        <v>133</v>
      </c>
      <c r="P321">
        <v>0</v>
      </c>
      <c r="Q321">
        <v>0</v>
      </c>
      <c r="R321">
        <v>0</v>
      </c>
      <c r="S321" t="s">
        <v>134</v>
      </c>
      <c r="T321" t="s">
        <v>127</v>
      </c>
      <c r="U321" t="s">
        <v>127</v>
      </c>
      <c r="V321" s="16">
        <v>43563.083333333336</v>
      </c>
      <c r="W321" s="16">
        <v>43563.083333333336</v>
      </c>
      <c r="X321" t="s">
        <v>135</v>
      </c>
      <c r="Y321" t="s">
        <v>478</v>
      </c>
      <c r="Z321">
        <v>2011</v>
      </c>
      <c r="AA321" t="b">
        <f>NOT(ISERROR(MATCH(H321,assembly_qc!$B$2:$B$490,0)))</f>
        <v>1</v>
      </c>
      <c r="AY321" s="1"/>
      <c r="AZ321" s="1"/>
    </row>
    <row r="322" spans="1:58" x14ac:dyDescent="0.3">
      <c r="A322" t="s">
        <v>2460</v>
      </c>
      <c r="B322" t="s">
        <v>27</v>
      </c>
      <c r="C322" t="s">
        <v>127</v>
      </c>
      <c r="D322" t="s">
        <v>28</v>
      </c>
      <c r="E322" t="s">
        <v>29</v>
      </c>
      <c r="F322" t="s">
        <v>152</v>
      </c>
      <c r="G322" t="s">
        <v>2461</v>
      </c>
      <c r="H322" t="s">
        <v>2462</v>
      </c>
      <c r="J322" t="s">
        <v>2463</v>
      </c>
      <c r="K322" t="s">
        <v>2165</v>
      </c>
      <c r="L322">
        <v>3059482</v>
      </c>
      <c r="M322">
        <v>21</v>
      </c>
      <c r="N322">
        <v>3024</v>
      </c>
      <c r="O322" t="s">
        <v>133</v>
      </c>
      <c r="P322">
        <v>0</v>
      </c>
      <c r="Q322">
        <v>0</v>
      </c>
      <c r="R322">
        <v>0</v>
      </c>
      <c r="S322" t="s">
        <v>134</v>
      </c>
      <c r="T322" t="s">
        <v>127</v>
      </c>
      <c r="U322" t="s">
        <v>127</v>
      </c>
      <c r="V322" s="16">
        <v>43900.041666666664</v>
      </c>
      <c r="W322" s="16">
        <v>43550.041666666664</v>
      </c>
      <c r="X322" t="s">
        <v>135</v>
      </c>
      <c r="Y322" t="s">
        <v>157</v>
      </c>
      <c r="Z322">
        <v>2011</v>
      </c>
      <c r="AA322" t="b">
        <f>NOT(ISERROR(MATCH(H322,assembly_qc!$B$2:$B$490,0)))</f>
        <v>1</v>
      </c>
      <c r="AY322" s="1"/>
      <c r="AZ322" s="1"/>
    </row>
    <row r="323" spans="1:58" x14ac:dyDescent="0.3">
      <c r="A323" t="s">
        <v>1627</v>
      </c>
      <c r="B323" t="s">
        <v>27</v>
      </c>
      <c r="C323" t="s">
        <v>127</v>
      </c>
      <c r="D323" t="s">
        <v>28</v>
      </c>
      <c r="E323" t="s">
        <v>29</v>
      </c>
      <c r="F323" t="s">
        <v>152</v>
      </c>
      <c r="G323" t="s">
        <v>1628</v>
      </c>
      <c r="H323" t="s">
        <v>1629</v>
      </c>
      <c r="J323" t="s">
        <v>1630</v>
      </c>
      <c r="K323" t="s">
        <v>1622</v>
      </c>
      <c r="L323">
        <v>3031942</v>
      </c>
      <c r="M323">
        <v>21</v>
      </c>
      <c r="N323">
        <v>2994</v>
      </c>
      <c r="O323" t="s">
        <v>133</v>
      </c>
      <c r="P323">
        <v>0</v>
      </c>
      <c r="Q323">
        <v>0</v>
      </c>
      <c r="R323">
        <v>0</v>
      </c>
      <c r="S323" t="s">
        <v>134</v>
      </c>
      <c r="T323" t="s">
        <v>127</v>
      </c>
      <c r="U323" t="s">
        <v>127</v>
      </c>
      <c r="V323" s="16">
        <v>43901.041666666664</v>
      </c>
      <c r="W323" s="16">
        <v>43551.041666666664</v>
      </c>
      <c r="X323" t="s">
        <v>135</v>
      </c>
      <c r="Y323" t="s">
        <v>157</v>
      </c>
      <c r="Z323">
        <v>2011</v>
      </c>
      <c r="AA323" t="b">
        <f>NOT(ISERROR(MATCH(H323,assembly_qc!$B$2:$B$490,0)))</f>
        <v>1</v>
      </c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10"/>
      <c r="AZ323" s="10"/>
      <c r="BA323" s="8"/>
      <c r="BB323" s="8"/>
      <c r="BC323" s="8"/>
      <c r="BD323" s="8"/>
      <c r="BE323" s="8"/>
      <c r="BF323" s="8"/>
    </row>
    <row r="324" spans="1:58" s="8" customFormat="1" x14ac:dyDescent="0.3">
      <c r="A324" t="s">
        <v>1623</v>
      </c>
      <c r="B324" t="s">
        <v>27</v>
      </c>
      <c r="C324" t="s">
        <v>127</v>
      </c>
      <c r="D324" t="s">
        <v>28</v>
      </c>
      <c r="E324" t="s">
        <v>29</v>
      </c>
      <c r="F324" t="s">
        <v>152</v>
      </c>
      <c r="G324" t="s">
        <v>1624</v>
      </c>
      <c r="H324" t="s">
        <v>1625</v>
      </c>
      <c r="I324"/>
      <c r="J324" t="s">
        <v>1626</v>
      </c>
      <c r="K324" t="s">
        <v>1622</v>
      </c>
      <c r="L324">
        <v>3050844</v>
      </c>
      <c r="M324">
        <v>23</v>
      </c>
      <c r="N324">
        <v>3013</v>
      </c>
      <c r="O324" t="s">
        <v>133</v>
      </c>
      <c r="P324">
        <v>0</v>
      </c>
      <c r="Q324">
        <v>0</v>
      </c>
      <c r="R324">
        <v>0</v>
      </c>
      <c r="S324" t="s">
        <v>134</v>
      </c>
      <c r="T324" t="s">
        <v>127</v>
      </c>
      <c r="U324" t="s">
        <v>127</v>
      </c>
      <c r="V324" s="16">
        <v>43901.041666666664</v>
      </c>
      <c r="W324" s="16">
        <v>43551.041666666664</v>
      </c>
      <c r="X324" t="s">
        <v>135</v>
      </c>
      <c r="Y324" t="s">
        <v>157</v>
      </c>
      <c r="Z324">
        <v>2011</v>
      </c>
      <c r="AA324" t="b">
        <f>NOT(ISERROR(MATCH(H324,assembly_qc!$B$2:$B$490,0)))</f>
        <v>1</v>
      </c>
      <c r="AB324"/>
      <c r="AY324" s="10"/>
      <c r="AZ324" s="10"/>
    </row>
    <row r="325" spans="1:58" s="8" customFormat="1" x14ac:dyDescent="0.3">
      <c r="A325" t="s">
        <v>613</v>
      </c>
      <c r="B325" t="s">
        <v>27</v>
      </c>
      <c r="C325" t="s">
        <v>127</v>
      </c>
      <c r="D325" t="s">
        <v>28</v>
      </c>
      <c r="E325" t="s">
        <v>29</v>
      </c>
      <c r="F325" t="s">
        <v>474</v>
      </c>
      <c r="G325" t="s">
        <v>614</v>
      </c>
      <c r="H325" t="s">
        <v>615</v>
      </c>
      <c r="I325"/>
      <c r="J325" t="s">
        <v>616</v>
      </c>
      <c r="K325" t="s">
        <v>132</v>
      </c>
      <c r="L325">
        <v>3141185</v>
      </c>
      <c r="M325">
        <v>38</v>
      </c>
      <c r="N325">
        <v>3110</v>
      </c>
      <c r="O325" t="s">
        <v>133</v>
      </c>
      <c r="P325">
        <v>0</v>
      </c>
      <c r="Q325">
        <v>0</v>
      </c>
      <c r="R325">
        <v>0</v>
      </c>
      <c r="S325" t="s">
        <v>134</v>
      </c>
      <c r="T325" t="s">
        <v>127</v>
      </c>
      <c r="U325" t="s">
        <v>127</v>
      </c>
      <c r="V325" s="16">
        <v>43563.083333333336</v>
      </c>
      <c r="W325" s="16">
        <v>43563.083333333336</v>
      </c>
      <c r="X325" t="s">
        <v>135</v>
      </c>
      <c r="Y325" t="s">
        <v>478</v>
      </c>
      <c r="Z325">
        <v>2011</v>
      </c>
      <c r="AA325" t="b">
        <f>NOT(ISERROR(MATCH(H325,assembly_qc!$B$2:$B$490,0)))</f>
        <v>1</v>
      </c>
      <c r="AB325"/>
      <c r="AY325" s="10"/>
      <c r="AZ325" s="10"/>
    </row>
    <row r="326" spans="1:58" x14ac:dyDescent="0.3">
      <c r="A326" t="s">
        <v>621</v>
      </c>
      <c r="B326" t="s">
        <v>27</v>
      </c>
      <c r="C326" t="s">
        <v>127</v>
      </c>
      <c r="D326" t="s">
        <v>28</v>
      </c>
      <c r="E326" t="s">
        <v>29</v>
      </c>
      <c r="F326" t="s">
        <v>474</v>
      </c>
      <c r="G326" t="s">
        <v>622</v>
      </c>
      <c r="H326" t="s">
        <v>623</v>
      </c>
      <c r="J326" t="s">
        <v>624</v>
      </c>
      <c r="K326" t="s">
        <v>132</v>
      </c>
      <c r="L326">
        <v>3046692</v>
      </c>
      <c r="M326">
        <v>32</v>
      </c>
      <c r="N326">
        <v>3015</v>
      </c>
      <c r="O326" t="s">
        <v>133</v>
      </c>
      <c r="P326">
        <v>0</v>
      </c>
      <c r="Q326">
        <v>0</v>
      </c>
      <c r="R326">
        <v>0</v>
      </c>
      <c r="S326" t="s">
        <v>134</v>
      </c>
      <c r="T326" t="s">
        <v>127</v>
      </c>
      <c r="U326" t="s">
        <v>127</v>
      </c>
      <c r="V326" s="16">
        <v>43563.083333333336</v>
      </c>
      <c r="W326" s="16">
        <v>43563.083333333336</v>
      </c>
      <c r="X326" t="s">
        <v>135</v>
      </c>
      <c r="Y326" t="s">
        <v>478</v>
      </c>
      <c r="Z326">
        <v>2011</v>
      </c>
      <c r="AA326" t="b">
        <f>NOT(ISERROR(MATCH(H326,assembly_qc!$B$2:$B$490,0)))</f>
        <v>1</v>
      </c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10"/>
      <c r="AZ326" s="10"/>
      <c r="BA326" s="8"/>
      <c r="BB326" s="8"/>
      <c r="BC326" s="8"/>
      <c r="BD326" s="8"/>
      <c r="BE326" s="8"/>
      <c r="BF326" s="8"/>
    </row>
    <row r="327" spans="1:58" x14ac:dyDescent="0.3">
      <c r="A327" t="s">
        <v>617</v>
      </c>
      <c r="B327" t="s">
        <v>27</v>
      </c>
      <c r="C327" t="s">
        <v>127</v>
      </c>
      <c r="D327" t="s">
        <v>28</v>
      </c>
      <c r="E327" t="s">
        <v>29</v>
      </c>
      <c r="F327" t="s">
        <v>474</v>
      </c>
      <c r="G327" t="s">
        <v>618</v>
      </c>
      <c r="H327" t="s">
        <v>619</v>
      </c>
      <c r="J327" t="s">
        <v>620</v>
      </c>
      <c r="K327" t="s">
        <v>132</v>
      </c>
      <c r="L327">
        <v>3089448</v>
      </c>
      <c r="M327">
        <v>37</v>
      </c>
      <c r="N327">
        <v>3065</v>
      </c>
      <c r="O327" t="s">
        <v>133</v>
      </c>
      <c r="P327">
        <v>0</v>
      </c>
      <c r="Q327">
        <v>0</v>
      </c>
      <c r="R327">
        <v>0</v>
      </c>
      <c r="S327" t="s">
        <v>134</v>
      </c>
      <c r="T327" t="s">
        <v>127</v>
      </c>
      <c r="U327" t="s">
        <v>127</v>
      </c>
      <c r="V327" s="16">
        <v>43563.083333333336</v>
      </c>
      <c r="W327" s="16">
        <v>43563.083333333336</v>
      </c>
      <c r="X327" t="s">
        <v>135</v>
      </c>
      <c r="Y327" t="s">
        <v>478</v>
      </c>
      <c r="Z327">
        <v>2011</v>
      </c>
      <c r="AA327" t="b">
        <f>NOT(ISERROR(MATCH(H327,assembly_qc!$B$2:$B$490,0)))</f>
        <v>1</v>
      </c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10"/>
      <c r="AZ327" s="10"/>
      <c r="BA327" s="8"/>
      <c r="BB327" s="8"/>
      <c r="BC327" s="8"/>
      <c r="BD327" s="8"/>
      <c r="BE327" s="8"/>
      <c r="BF327" s="8"/>
    </row>
    <row r="328" spans="1:58" x14ac:dyDescent="0.3">
      <c r="A328" t="s">
        <v>692</v>
      </c>
      <c r="B328" t="s">
        <v>27</v>
      </c>
      <c r="C328" t="s">
        <v>127</v>
      </c>
      <c r="D328" t="s">
        <v>28</v>
      </c>
      <c r="E328" t="s">
        <v>29</v>
      </c>
      <c r="F328" t="s">
        <v>152</v>
      </c>
      <c r="G328" t="s">
        <v>693</v>
      </c>
      <c r="H328" t="s">
        <v>694</v>
      </c>
      <c r="J328" t="s">
        <v>695</v>
      </c>
      <c r="K328" t="s">
        <v>132</v>
      </c>
      <c r="L328">
        <v>3063791</v>
      </c>
      <c r="M328">
        <v>21</v>
      </c>
      <c r="N328">
        <v>3029</v>
      </c>
      <c r="O328" t="s">
        <v>133</v>
      </c>
      <c r="P328">
        <v>0</v>
      </c>
      <c r="Q328">
        <v>0</v>
      </c>
      <c r="R328">
        <v>0</v>
      </c>
      <c r="S328" t="s">
        <v>134</v>
      </c>
      <c r="T328" t="s">
        <v>127</v>
      </c>
      <c r="U328" t="s">
        <v>127</v>
      </c>
      <c r="V328" s="16">
        <v>43563.083333333336</v>
      </c>
      <c r="W328" s="16">
        <v>43563.083333333336</v>
      </c>
      <c r="X328" t="s">
        <v>135</v>
      </c>
      <c r="Y328" t="s">
        <v>376</v>
      </c>
      <c r="Z328">
        <v>2017</v>
      </c>
      <c r="AA328" t="b">
        <f>NOT(ISERROR(MATCH(H328,assembly_qc!$B$2:$B$490,0)))</f>
        <v>1</v>
      </c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10"/>
      <c r="AZ328" s="10"/>
      <c r="BA328" s="8"/>
      <c r="BB328" s="8"/>
      <c r="BC328" s="8"/>
      <c r="BD328" s="8"/>
      <c r="BE328" s="8"/>
      <c r="BF328" s="8"/>
    </row>
    <row r="329" spans="1:58" x14ac:dyDescent="0.3">
      <c r="A329" t="s">
        <v>732</v>
      </c>
      <c r="B329" t="s">
        <v>27</v>
      </c>
      <c r="C329" t="s">
        <v>127</v>
      </c>
      <c r="D329" t="s">
        <v>28</v>
      </c>
      <c r="E329" t="s">
        <v>29</v>
      </c>
      <c r="F329" t="s">
        <v>152</v>
      </c>
      <c r="G329" t="s">
        <v>733</v>
      </c>
      <c r="H329" s="40" t="s">
        <v>4502</v>
      </c>
      <c r="J329" t="s">
        <v>734</v>
      </c>
      <c r="K329" t="s">
        <v>735</v>
      </c>
      <c r="L329">
        <v>2945588</v>
      </c>
      <c r="M329">
        <v>298</v>
      </c>
      <c r="N329">
        <v>2990</v>
      </c>
      <c r="O329" t="s">
        <v>133</v>
      </c>
      <c r="P329">
        <v>0</v>
      </c>
      <c r="Q329">
        <v>0</v>
      </c>
      <c r="R329">
        <v>0</v>
      </c>
      <c r="S329" t="s">
        <v>134</v>
      </c>
      <c r="T329" t="s">
        <v>127</v>
      </c>
      <c r="U329" t="s">
        <v>127</v>
      </c>
      <c r="V329" s="16">
        <v>43902.041666666664</v>
      </c>
      <c r="W329" s="16">
        <v>43563.083333333336</v>
      </c>
      <c r="X329" t="s">
        <v>135</v>
      </c>
      <c r="Y329" t="s">
        <v>190</v>
      </c>
      <c r="Z329">
        <v>2009</v>
      </c>
      <c r="AA329" t="b">
        <f>NOT(ISERROR(MATCH(H329,assembly_qc!$B$2:$B$490,0)))</f>
        <v>0</v>
      </c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10"/>
      <c r="AZ329" s="10"/>
      <c r="BA329" s="8"/>
      <c r="BB329" s="8"/>
      <c r="BC329" s="8"/>
      <c r="BD329" s="8"/>
      <c r="BE329" s="8"/>
      <c r="BF329" s="8"/>
    </row>
    <row r="330" spans="1:58" x14ac:dyDescent="0.3">
      <c r="A330" t="s">
        <v>560</v>
      </c>
      <c r="B330" t="s">
        <v>27</v>
      </c>
      <c r="C330" t="s">
        <v>127</v>
      </c>
      <c r="D330" t="s">
        <v>28</v>
      </c>
      <c r="E330" t="s">
        <v>29</v>
      </c>
      <c r="F330" t="s">
        <v>474</v>
      </c>
      <c r="G330" t="s">
        <v>561</v>
      </c>
      <c r="H330" t="s">
        <v>562</v>
      </c>
      <c r="J330" t="s">
        <v>563</v>
      </c>
      <c r="K330" t="s">
        <v>132</v>
      </c>
      <c r="L330">
        <v>3020261</v>
      </c>
      <c r="M330">
        <v>31</v>
      </c>
      <c r="N330">
        <v>2995</v>
      </c>
      <c r="O330" t="s">
        <v>133</v>
      </c>
      <c r="P330">
        <v>0</v>
      </c>
      <c r="Q330">
        <v>0</v>
      </c>
      <c r="R330">
        <v>0</v>
      </c>
      <c r="S330" t="s">
        <v>134</v>
      </c>
      <c r="T330" t="s">
        <v>127</v>
      </c>
      <c r="U330" t="s">
        <v>127</v>
      </c>
      <c r="V330" s="16">
        <v>43564.083333333336</v>
      </c>
      <c r="W330" s="16">
        <v>43564.083333333336</v>
      </c>
      <c r="X330" t="s">
        <v>135</v>
      </c>
      <c r="Y330" t="s">
        <v>478</v>
      </c>
      <c r="Z330">
        <v>2012</v>
      </c>
      <c r="AA330" t="b">
        <f>NOT(ISERROR(MATCH(H330,assembly_qc!$B$2:$B$490,0)))</f>
        <v>1</v>
      </c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10"/>
      <c r="AZ330" s="10"/>
      <c r="BA330" s="8"/>
      <c r="BB330" s="8"/>
      <c r="BC330" s="8"/>
      <c r="BD330" s="8"/>
      <c r="BE330" s="8"/>
      <c r="BF330" s="8"/>
    </row>
    <row r="331" spans="1:58" s="8" customFormat="1" x14ac:dyDescent="0.3">
      <c r="A331" t="s">
        <v>659</v>
      </c>
      <c r="B331" t="s">
        <v>27</v>
      </c>
      <c r="C331" t="s">
        <v>127</v>
      </c>
      <c r="D331" t="s">
        <v>28</v>
      </c>
      <c r="E331" t="s">
        <v>29</v>
      </c>
      <c r="F331" t="s">
        <v>474</v>
      </c>
      <c r="G331" t="s">
        <v>660</v>
      </c>
      <c r="H331" t="s">
        <v>661</v>
      </c>
      <c r="I331"/>
      <c r="J331" t="s">
        <v>662</v>
      </c>
      <c r="K331" t="s">
        <v>132</v>
      </c>
      <c r="L331">
        <v>3024117</v>
      </c>
      <c r="M331">
        <v>41</v>
      </c>
      <c r="N331">
        <v>3004</v>
      </c>
      <c r="O331" t="s">
        <v>133</v>
      </c>
      <c r="P331">
        <v>0</v>
      </c>
      <c r="Q331">
        <v>0</v>
      </c>
      <c r="R331">
        <v>0</v>
      </c>
      <c r="S331" t="s">
        <v>134</v>
      </c>
      <c r="T331" t="s">
        <v>127</v>
      </c>
      <c r="U331" t="s">
        <v>127</v>
      </c>
      <c r="V331" s="16">
        <v>43563.083333333336</v>
      </c>
      <c r="W331" s="16">
        <v>43563.083333333336</v>
      </c>
      <c r="X331" t="s">
        <v>135</v>
      </c>
      <c r="Y331" t="s">
        <v>478</v>
      </c>
      <c r="Z331">
        <v>2012</v>
      </c>
      <c r="AA331" t="b">
        <f>NOT(ISERROR(MATCH(H331,assembly_qc!$B$2:$B$490,0)))</f>
        <v>1</v>
      </c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 s="1"/>
      <c r="AZ331" s="1"/>
      <c r="BA331"/>
      <c r="BB331"/>
      <c r="BC331"/>
      <c r="BD331"/>
      <c r="BE331"/>
      <c r="BF331"/>
    </row>
    <row r="332" spans="1:58" s="8" customFormat="1" x14ac:dyDescent="0.3">
      <c r="A332" t="s">
        <v>1056</v>
      </c>
      <c r="B332" t="s">
        <v>27</v>
      </c>
      <c r="C332" t="s">
        <v>127</v>
      </c>
      <c r="D332" t="s">
        <v>28</v>
      </c>
      <c r="E332" t="s">
        <v>29</v>
      </c>
      <c r="F332" t="s">
        <v>152</v>
      </c>
      <c r="G332" t="s">
        <v>1057</v>
      </c>
      <c r="H332" t="s">
        <v>1058</v>
      </c>
      <c r="I332"/>
      <c r="J332" t="s">
        <v>1059</v>
      </c>
      <c r="K332" t="s">
        <v>132</v>
      </c>
      <c r="L332">
        <v>2895412</v>
      </c>
      <c r="M332">
        <v>146</v>
      </c>
      <c r="N332">
        <v>2920</v>
      </c>
      <c r="O332" t="s">
        <v>133</v>
      </c>
      <c r="P332">
        <v>0</v>
      </c>
      <c r="Q332">
        <v>0</v>
      </c>
      <c r="R332">
        <v>0</v>
      </c>
      <c r="S332" t="s">
        <v>134</v>
      </c>
      <c r="T332" t="s">
        <v>127</v>
      </c>
      <c r="U332" t="s">
        <v>127</v>
      </c>
      <c r="V332" s="16">
        <v>43558.083333333336</v>
      </c>
      <c r="W332" s="16">
        <v>43558.083333333336</v>
      </c>
      <c r="X332" t="s">
        <v>135</v>
      </c>
      <c r="Y332" t="s">
        <v>146</v>
      </c>
      <c r="Z332">
        <v>2008</v>
      </c>
      <c r="AA332" t="b">
        <f>NOT(ISERROR(MATCH(H332,assembly_qc!$B$2:$B$490,0)))</f>
        <v>1</v>
      </c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 s="1"/>
      <c r="AZ332" s="1"/>
      <c r="BA332"/>
      <c r="BB332"/>
      <c r="BC332"/>
      <c r="BD332"/>
      <c r="BE332"/>
      <c r="BF332"/>
    </row>
    <row r="333" spans="1:58" s="8" customFormat="1" x14ac:dyDescent="0.3">
      <c r="A333" t="s">
        <v>1052</v>
      </c>
      <c r="B333" t="s">
        <v>27</v>
      </c>
      <c r="C333" t="s">
        <v>127</v>
      </c>
      <c r="D333" t="s">
        <v>28</v>
      </c>
      <c r="E333" t="s">
        <v>29</v>
      </c>
      <c r="F333" t="s">
        <v>152</v>
      </c>
      <c r="G333" t="s">
        <v>1053</v>
      </c>
      <c r="H333" t="s">
        <v>1054</v>
      </c>
      <c r="I333"/>
      <c r="J333" t="s">
        <v>1055</v>
      </c>
      <c r="K333" t="s">
        <v>132</v>
      </c>
      <c r="L333">
        <v>2887378</v>
      </c>
      <c r="M333">
        <v>186</v>
      </c>
      <c r="N333">
        <v>2932</v>
      </c>
      <c r="O333" t="s">
        <v>133</v>
      </c>
      <c r="P333">
        <v>0</v>
      </c>
      <c r="Q333">
        <v>0</v>
      </c>
      <c r="R333">
        <v>0</v>
      </c>
      <c r="S333" t="s">
        <v>134</v>
      </c>
      <c r="T333" t="s">
        <v>127</v>
      </c>
      <c r="U333" t="s">
        <v>127</v>
      </c>
      <c r="V333" s="16">
        <v>43558.083333333336</v>
      </c>
      <c r="W333" s="16">
        <v>43558.083333333336</v>
      </c>
      <c r="X333" t="s">
        <v>135</v>
      </c>
      <c r="Y333" t="s">
        <v>146</v>
      </c>
      <c r="Z333">
        <v>2008</v>
      </c>
      <c r="AA333" t="b">
        <f>NOT(ISERROR(MATCH(H333,assembly_qc!$B$2:$B$490,0)))</f>
        <v>1</v>
      </c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 s="1"/>
      <c r="AZ333" s="1"/>
      <c r="BA333"/>
      <c r="BB333"/>
      <c r="BC333"/>
      <c r="BD333"/>
      <c r="BE333"/>
      <c r="BF333"/>
    </row>
    <row r="334" spans="1:58" s="8" customFormat="1" x14ac:dyDescent="0.3">
      <c r="A334" t="s">
        <v>667</v>
      </c>
      <c r="B334" t="s">
        <v>27</v>
      </c>
      <c r="C334" t="s">
        <v>127</v>
      </c>
      <c r="D334" t="s">
        <v>28</v>
      </c>
      <c r="E334" t="s">
        <v>29</v>
      </c>
      <c r="F334" t="s">
        <v>474</v>
      </c>
      <c r="G334" t="s">
        <v>668</v>
      </c>
      <c r="H334" t="s">
        <v>669</v>
      </c>
      <c r="I334"/>
      <c r="J334" t="s">
        <v>670</v>
      </c>
      <c r="K334" t="s">
        <v>132</v>
      </c>
      <c r="L334">
        <v>3072158</v>
      </c>
      <c r="M334">
        <v>36</v>
      </c>
      <c r="N334">
        <v>3048</v>
      </c>
      <c r="O334" t="s">
        <v>133</v>
      </c>
      <c r="P334">
        <v>0</v>
      </c>
      <c r="Q334">
        <v>0</v>
      </c>
      <c r="R334">
        <v>0</v>
      </c>
      <c r="S334" t="s">
        <v>134</v>
      </c>
      <c r="T334" t="s">
        <v>127</v>
      </c>
      <c r="U334" t="s">
        <v>127</v>
      </c>
      <c r="V334" s="16">
        <v>43563.083333333336</v>
      </c>
      <c r="W334" s="16">
        <v>43563.083333333336</v>
      </c>
      <c r="X334" t="s">
        <v>135</v>
      </c>
      <c r="Y334" t="s">
        <v>478</v>
      </c>
      <c r="Z334">
        <v>2012</v>
      </c>
      <c r="AA334" t="b">
        <f>NOT(ISERROR(MATCH(H334,assembly_qc!$B$2:$B$490,0)))</f>
        <v>1</v>
      </c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 s="1"/>
      <c r="AZ334" s="1"/>
      <c r="BA334"/>
      <c r="BB334"/>
      <c r="BC334"/>
      <c r="BD334"/>
      <c r="BE334"/>
      <c r="BF334"/>
    </row>
    <row r="335" spans="1:58" x14ac:dyDescent="0.3">
      <c r="A335" t="s">
        <v>663</v>
      </c>
      <c r="B335" t="s">
        <v>27</v>
      </c>
      <c r="C335" t="s">
        <v>127</v>
      </c>
      <c r="D335" t="s">
        <v>28</v>
      </c>
      <c r="E335" t="s">
        <v>29</v>
      </c>
      <c r="F335" t="s">
        <v>474</v>
      </c>
      <c r="G335" t="s">
        <v>664</v>
      </c>
      <c r="H335" t="s">
        <v>665</v>
      </c>
      <c r="J335" t="s">
        <v>666</v>
      </c>
      <c r="K335" t="s">
        <v>132</v>
      </c>
      <c r="L335">
        <v>3085499</v>
      </c>
      <c r="M335">
        <v>34</v>
      </c>
      <c r="N335">
        <v>3057</v>
      </c>
      <c r="O335" t="s">
        <v>133</v>
      </c>
      <c r="P335">
        <v>0</v>
      </c>
      <c r="Q335">
        <v>0</v>
      </c>
      <c r="R335">
        <v>0</v>
      </c>
      <c r="S335" t="s">
        <v>134</v>
      </c>
      <c r="T335" t="s">
        <v>127</v>
      </c>
      <c r="U335" t="s">
        <v>127</v>
      </c>
      <c r="V335" s="16">
        <v>43563.083333333336</v>
      </c>
      <c r="W335" s="16">
        <v>43563.083333333336</v>
      </c>
      <c r="X335" t="s">
        <v>135</v>
      </c>
      <c r="Y335" t="s">
        <v>478</v>
      </c>
      <c r="Z335">
        <v>2012</v>
      </c>
      <c r="AA335" t="b">
        <f>NOT(ISERROR(MATCH(H335,assembly_qc!$B$2:$B$490,0)))</f>
        <v>1</v>
      </c>
      <c r="AY335" s="1"/>
      <c r="AZ335" s="1"/>
    </row>
    <row r="336" spans="1:58" x14ac:dyDescent="0.3">
      <c r="A336" t="s">
        <v>2468</v>
      </c>
      <c r="B336" t="s">
        <v>27</v>
      </c>
      <c r="C336" t="s">
        <v>127</v>
      </c>
      <c r="D336" t="s">
        <v>28</v>
      </c>
      <c r="E336" t="s">
        <v>29</v>
      </c>
      <c r="F336" t="s">
        <v>152</v>
      </c>
      <c r="G336" t="s">
        <v>2469</v>
      </c>
      <c r="H336" t="s">
        <v>2470</v>
      </c>
      <c r="J336" t="s">
        <v>2471</v>
      </c>
      <c r="K336" t="s">
        <v>1583</v>
      </c>
      <c r="L336">
        <v>3174619</v>
      </c>
      <c r="M336">
        <v>29</v>
      </c>
      <c r="N336">
        <v>3152</v>
      </c>
      <c r="O336" t="s">
        <v>133</v>
      </c>
      <c r="P336">
        <v>0</v>
      </c>
      <c r="Q336">
        <v>0</v>
      </c>
      <c r="R336">
        <v>0</v>
      </c>
      <c r="S336" t="s">
        <v>134</v>
      </c>
      <c r="T336" t="s">
        <v>127</v>
      </c>
      <c r="U336" t="s">
        <v>127</v>
      </c>
      <c r="V336" s="16">
        <v>43901.041666666664</v>
      </c>
      <c r="W336" s="16">
        <v>43550.041666666664</v>
      </c>
      <c r="X336" t="s">
        <v>1444</v>
      </c>
      <c r="Z336">
        <v>2010</v>
      </c>
      <c r="AA336" t="b">
        <f>NOT(ISERROR(MATCH(H336,assembly_qc!$B$2:$B$490,0)))</f>
        <v>1</v>
      </c>
      <c r="AY336" s="1"/>
      <c r="AZ336" s="1"/>
    </row>
    <row r="337" spans="1:58" x14ac:dyDescent="0.3">
      <c r="A337" t="s">
        <v>158</v>
      </c>
      <c r="B337" t="s">
        <v>27</v>
      </c>
      <c r="C337" t="s">
        <v>127</v>
      </c>
      <c r="D337" t="s">
        <v>28</v>
      </c>
      <c r="E337" t="s">
        <v>29</v>
      </c>
      <c r="F337" t="s">
        <v>152</v>
      </c>
      <c r="G337" t="s">
        <v>159</v>
      </c>
      <c r="H337" t="s">
        <v>160</v>
      </c>
      <c r="J337" t="s">
        <v>161</v>
      </c>
      <c r="K337" t="s">
        <v>132</v>
      </c>
      <c r="L337">
        <v>2999208</v>
      </c>
      <c r="M337">
        <v>19</v>
      </c>
      <c r="N337">
        <v>2939</v>
      </c>
      <c r="O337" t="s">
        <v>133</v>
      </c>
      <c r="P337">
        <v>0</v>
      </c>
      <c r="Q337">
        <v>0</v>
      </c>
      <c r="R337">
        <v>0</v>
      </c>
      <c r="S337" t="s">
        <v>134</v>
      </c>
      <c r="T337" t="s">
        <v>127</v>
      </c>
      <c r="U337" t="s">
        <v>127</v>
      </c>
      <c r="V337" s="16">
        <v>44187.041666666664</v>
      </c>
      <c r="W337" s="16">
        <v>44187.041666666664</v>
      </c>
      <c r="X337" t="s">
        <v>135</v>
      </c>
      <c r="Y337" t="s">
        <v>157</v>
      </c>
      <c r="Z337">
        <v>2012</v>
      </c>
      <c r="AA337" t="b">
        <f>NOT(ISERROR(MATCH(H337,assembly_qc!$B$2:$B$490,0)))</f>
        <v>1</v>
      </c>
      <c r="AY337" s="1"/>
      <c r="AZ337" s="1"/>
    </row>
    <row r="338" spans="1:58" x14ac:dyDescent="0.3">
      <c r="A338" t="s">
        <v>671</v>
      </c>
      <c r="B338" t="s">
        <v>27</v>
      </c>
      <c r="C338" t="s">
        <v>127</v>
      </c>
      <c r="D338" t="s">
        <v>28</v>
      </c>
      <c r="E338" t="s">
        <v>29</v>
      </c>
      <c r="F338" t="s">
        <v>474</v>
      </c>
      <c r="G338" t="s">
        <v>672</v>
      </c>
      <c r="H338" t="s">
        <v>673</v>
      </c>
      <c r="J338" t="s">
        <v>674</v>
      </c>
      <c r="K338" t="s">
        <v>638</v>
      </c>
      <c r="L338">
        <v>2996600</v>
      </c>
      <c r="M338">
        <v>22</v>
      </c>
      <c r="N338">
        <v>2979</v>
      </c>
      <c r="O338" t="s">
        <v>133</v>
      </c>
      <c r="P338">
        <v>0</v>
      </c>
      <c r="Q338">
        <v>0</v>
      </c>
      <c r="R338">
        <v>0</v>
      </c>
      <c r="S338" t="s">
        <v>134</v>
      </c>
      <c r="T338" t="s">
        <v>127</v>
      </c>
      <c r="U338" t="s">
        <v>127</v>
      </c>
      <c r="V338" s="16">
        <v>43563.083333333336</v>
      </c>
      <c r="W338" s="16">
        <v>43563.083333333336</v>
      </c>
      <c r="X338" t="s">
        <v>135</v>
      </c>
      <c r="Y338" t="s">
        <v>478</v>
      </c>
      <c r="Z338">
        <v>2010</v>
      </c>
      <c r="AA338" t="b">
        <f>NOT(ISERROR(MATCH(H338,assembly_qc!$B$2:$B$490,0)))</f>
        <v>1</v>
      </c>
      <c r="AY338" s="1"/>
      <c r="AZ338" s="1"/>
    </row>
    <row r="339" spans="1:58" x14ac:dyDescent="0.3">
      <c r="A339" t="s">
        <v>1064</v>
      </c>
      <c r="B339" t="s">
        <v>27</v>
      </c>
      <c r="C339" t="s">
        <v>127</v>
      </c>
      <c r="D339" t="s">
        <v>28</v>
      </c>
      <c r="E339" t="s">
        <v>29</v>
      </c>
      <c r="F339" t="s">
        <v>152</v>
      </c>
      <c r="G339" t="s">
        <v>1065</v>
      </c>
      <c r="H339" t="s">
        <v>1066</v>
      </c>
      <c r="J339" t="s">
        <v>1067</v>
      </c>
      <c r="K339" t="s">
        <v>1068</v>
      </c>
      <c r="L339">
        <v>2994730</v>
      </c>
      <c r="M339">
        <v>13</v>
      </c>
      <c r="N339">
        <v>2963</v>
      </c>
      <c r="O339" t="s">
        <v>133</v>
      </c>
      <c r="P339">
        <v>0</v>
      </c>
      <c r="Q339">
        <v>0</v>
      </c>
      <c r="R339">
        <v>0</v>
      </c>
      <c r="S339" t="s">
        <v>134</v>
      </c>
      <c r="T339" t="s">
        <v>127</v>
      </c>
      <c r="U339" t="s">
        <v>127</v>
      </c>
      <c r="V339" s="16">
        <v>43901.041666666664</v>
      </c>
      <c r="W339" s="16">
        <v>43558.083333333336</v>
      </c>
      <c r="X339" t="s">
        <v>786</v>
      </c>
      <c r="Z339">
        <v>2014</v>
      </c>
      <c r="AA339" t="b">
        <f>NOT(ISERROR(MATCH(H339,assembly_qc!$B$2:$B$490,0)))</f>
        <v>1</v>
      </c>
      <c r="AY339" s="1"/>
      <c r="AZ339" s="1"/>
    </row>
    <row r="340" spans="1:58" x14ac:dyDescent="0.3">
      <c r="A340" t="s">
        <v>1069</v>
      </c>
      <c r="B340" t="s">
        <v>27</v>
      </c>
      <c r="C340" t="s">
        <v>127</v>
      </c>
      <c r="D340" t="s">
        <v>28</v>
      </c>
      <c r="E340" t="s">
        <v>29</v>
      </c>
      <c r="F340" t="s">
        <v>128</v>
      </c>
      <c r="G340" t="s">
        <v>1070</v>
      </c>
      <c r="H340" t="s">
        <v>1071</v>
      </c>
      <c r="J340" t="s">
        <v>1072</v>
      </c>
      <c r="K340" t="s">
        <v>132</v>
      </c>
      <c r="L340">
        <v>2965084</v>
      </c>
      <c r="M340">
        <v>21</v>
      </c>
      <c r="N340">
        <v>2944</v>
      </c>
      <c r="O340" t="s">
        <v>133</v>
      </c>
      <c r="P340">
        <v>0</v>
      </c>
      <c r="Q340">
        <v>0</v>
      </c>
      <c r="R340">
        <v>0</v>
      </c>
      <c r="S340" t="s">
        <v>134</v>
      </c>
      <c r="T340" t="s">
        <v>127</v>
      </c>
      <c r="U340" t="s">
        <v>127</v>
      </c>
      <c r="V340" s="16">
        <v>43558.083333333336</v>
      </c>
      <c r="W340" s="16">
        <v>43558.083333333336</v>
      </c>
      <c r="X340" t="s">
        <v>135</v>
      </c>
      <c r="Z340">
        <v>2017</v>
      </c>
      <c r="AA340" t="b">
        <f>NOT(ISERROR(MATCH(H340,assembly_qc!$B$2:$B$490,0)))</f>
        <v>1</v>
      </c>
      <c r="AY340" s="1"/>
      <c r="AZ340" s="1"/>
    </row>
    <row r="341" spans="1:58" s="8" customFormat="1" x14ac:dyDescent="0.3">
      <c r="A341" t="s">
        <v>2472</v>
      </c>
      <c r="B341" t="s">
        <v>27</v>
      </c>
      <c r="C341" t="s">
        <v>127</v>
      </c>
      <c r="D341" t="s">
        <v>28</v>
      </c>
      <c r="E341" t="s">
        <v>29</v>
      </c>
      <c r="F341" t="s">
        <v>152</v>
      </c>
      <c r="G341" t="s">
        <v>2473</v>
      </c>
      <c r="H341" t="s">
        <v>2474</v>
      </c>
      <c r="I341"/>
      <c r="J341" t="s">
        <v>2475</v>
      </c>
      <c r="K341" t="s">
        <v>580</v>
      </c>
      <c r="L341">
        <v>3208098</v>
      </c>
      <c r="M341">
        <v>30</v>
      </c>
      <c r="N341">
        <v>3216</v>
      </c>
      <c r="O341" t="s">
        <v>133</v>
      </c>
      <c r="P341">
        <v>0</v>
      </c>
      <c r="Q341">
        <v>0</v>
      </c>
      <c r="R341">
        <v>0</v>
      </c>
      <c r="S341" t="s">
        <v>134</v>
      </c>
      <c r="T341" t="s">
        <v>127</v>
      </c>
      <c r="U341" t="s">
        <v>127</v>
      </c>
      <c r="V341" s="16">
        <v>43901.041666666664</v>
      </c>
      <c r="W341" s="16">
        <v>43550.041666666664</v>
      </c>
      <c r="X341" t="s">
        <v>581</v>
      </c>
      <c r="Y341"/>
      <c r="Z341">
        <v>2009</v>
      </c>
      <c r="AA341" t="b">
        <f>NOT(ISERROR(MATCH(H341,assembly_qc!$B$2:$B$490,0)))</f>
        <v>1</v>
      </c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 s="1"/>
      <c r="AZ341" s="1"/>
      <c r="BA341"/>
      <c r="BB341"/>
      <c r="BC341"/>
      <c r="BD341"/>
      <c r="BE341"/>
      <c r="BF341"/>
    </row>
    <row r="342" spans="1:58" s="8" customFormat="1" x14ac:dyDescent="0.3">
      <c r="A342" t="s">
        <v>1668</v>
      </c>
      <c r="B342" t="s">
        <v>27</v>
      </c>
      <c r="C342" t="s">
        <v>127</v>
      </c>
      <c r="D342" t="s">
        <v>28</v>
      </c>
      <c r="E342" t="s">
        <v>29</v>
      </c>
      <c r="F342" t="s">
        <v>152</v>
      </c>
      <c r="G342" t="s">
        <v>1669</v>
      </c>
      <c r="H342" t="s">
        <v>1670</v>
      </c>
      <c r="I342"/>
      <c r="J342" t="s">
        <v>1671</v>
      </c>
      <c r="K342" t="s">
        <v>132</v>
      </c>
      <c r="L342">
        <v>2981445</v>
      </c>
      <c r="M342">
        <v>25</v>
      </c>
      <c r="N342">
        <v>2984</v>
      </c>
      <c r="O342" t="s">
        <v>133</v>
      </c>
      <c r="P342">
        <v>0</v>
      </c>
      <c r="Q342">
        <v>0</v>
      </c>
      <c r="R342">
        <v>0</v>
      </c>
      <c r="S342" t="s">
        <v>134</v>
      </c>
      <c r="T342" t="s">
        <v>127</v>
      </c>
      <c r="U342" t="s">
        <v>127</v>
      </c>
      <c r="V342" s="16">
        <v>43901.041666666664</v>
      </c>
      <c r="W342" s="16">
        <v>43551.041666666664</v>
      </c>
      <c r="X342" t="s">
        <v>135</v>
      </c>
      <c r="Y342" t="s">
        <v>1317</v>
      </c>
      <c r="Z342">
        <v>2010</v>
      </c>
      <c r="AA342" t="b">
        <f>NOT(ISERROR(MATCH(H342,assembly_qc!$B$2:$B$490,0)))</f>
        <v>1</v>
      </c>
      <c r="AB342"/>
      <c r="AY342" s="10"/>
      <c r="AZ342" s="10"/>
    </row>
    <row r="343" spans="1:58" x14ac:dyDescent="0.3">
      <c r="A343" t="s">
        <v>1672</v>
      </c>
      <c r="B343" t="s">
        <v>27</v>
      </c>
      <c r="C343" t="s">
        <v>127</v>
      </c>
      <c r="D343" t="s">
        <v>28</v>
      </c>
      <c r="E343" t="s">
        <v>29</v>
      </c>
      <c r="F343" t="s">
        <v>152</v>
      </c>
      <c r="G343" t="s">
        <v>1673</v>
      </c>
      <c r="H343" t="s">
        <v>1674</v>
      </c>
      <c r="J343" t="s">
        <v>1675</v>
      </c>
      <c r="K343" t="s">
        <v>1676</v>
      </c>
      <c r="L343">
        <v>3084992</v>
      </c>
      <c r="M343">
        <v>15</v>
      </c>
      <c r="N343">
        <v>3046</v>
      </c>
      <c r="O343" t="s">
        <v>133</v>
      </c>
      <c r="P343">
        <v>0</v>
      </c>
      <c r="Q343">
        <v>0</v>
      </c>
      <c r="R343">
        <v>0</v>
      </c>
      <c r="S343" t="s">
        <v>134</v>
      </c>
      <c r="T343" t="s">
        <v>127</v>
      </c>
      <c r="U343" t="s">
        <v>127</v>
      </c>
      <c r="V343" s="16">
        <v>43901.041666666664</v>
      </c>
      <c r="W343" s="16">
        <v>43551.041666666664</v>
      </c>
      <c r="X343" t="s">
        <v>135</v>
      </c>
      <c r="Y343" t="s">
        <v>1317</v>
      </c>
      <c r="Z343">
        <v>2010</v>
      </c>
      <c r="AA343" t="b">
        <f>NOT(ISERROR(MATCH(H343,assembly_qc!$B$2:$B$490,0)))</f>
        <v>1</v>
      </c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10"/>
      <c r="AZ343" s="10"/>
      <c r="BA343" s="8"/>
      <c r="BB343" s="8"/>
      <c r="BC343" s="8"/>
      <c r="BD343" s="8"/>
      <c r="BE343" s="8"/>
      <c r="BF343" s="8"/>
    </row>
    <row r="344" spans="1:58" x14ac:dyDescent="0.3">
      <c r="A344" t="s">
        <v>2337</v>
      </c>
      <c r="B344" t="s">
        <v>27</v>
      </c>
      <c r="C344" t="s">
        <v>127</v>
      </c>
      <c r="D344" t="s">
        <v>28</v>
      </c>
      <c r="E344" t="s">
        <v>29</v>
      </c>
      <c r="F344" t="s">
        <v>152</v>
      </c>
      <c r="G344" t="s">
        <v>2338</v>
      </c>
      <c r="H344" t="s">
        <v>2339</v>
      </c>
      <c r="J344" t="s">
        <v>2340</v>
      </c>
      <c r="K344" t="s">
        <v>1676</v>
      </c>
      <c r="L344">
        <v>3078605</v>
      </c>
      <c r="M344">
        <v>16</v>
      </c>
      <c r="N344">
        <v>3041</v>
      </c>
      <c r="O344" t="s">
        <v>133</v>
      </c>
      <c r="P344">
        <v>0</v>
      </c>
      <c r="Q344">
        <v>0</v>
      </c>
      <c r="R344">
        <v>0</v>
      </c>
      <c r="S344" t="s">
        <v>134</v>
      </c>
      <c r="T344" t="s">
        <v>127</v>
      </c>
      <c r="U344" t="s">
        <v>127</v>
      </c>
      <c r="V344" s="16">
        <v>43900.041666666664</v>
      </c>
      <c r="W344" s="16">
        <v>43550.041666666664</v>
      </c>
      <c r="X344" t="s">
        <v>135</v>
      </c>
      <c r="Y344" t="s">
        <v>1317</v>
      </c>
      <c r="Z344">
        <v>2010</v>
      </c>
      <c r="AA344" t="b">
        <f>NOT(ISERROR(MATCH(H344,assembly_qc!$B$2:$B$490,0)))</f>
        <v>1</v>
      </c>
      <c r="AY344" s="1"/>
      <c r="AZ344" s="1"/>
    </row>
    <row r="345" spans="1:58" x14ac:dyDescent="0.3">
      <c r="A345" t="s">
        <v>999</v>
      </c>
      <c r="B345" t="s">
        <v>27</v>
      </c>
      <c r="C345" t="s">
        <v>127</v>
      </c>
      <c r="D345" t="s">
        <v>28</v>
      </c>
      <c r="E345" t="s">
        <v>29</v>
      </c>
      <c r="F345" t="s">
        <v>152</v>
      </c>
      <c r="G345" t="s">
        <v>1000</v>
      </c>
      <c r="H345" t="s">
        <v>1001</v>
      </c>
      <c r="J345" t="s">
        <v>1002</v>
      </c>
      <c r="K345" t="s">
        <v>1003</v>
      </c>
      <c r="L345">
        <v>3102178</v>
      </c>
      <c r="M345">
        <v>31</v>
      </c>
      <c r="N345">
        <v>3056</v>
      </c>
      <c r="O345" t="s">
        <v>133</v>
      </c>
      <c r="P345">
        <v>0</v>
      </c>
      <c r="Q345">
        <v>0</v>
      </c>
      <c r="R345">
        <v>0</v>
      </c>
      <c r="S345" t="s">
        <v>134</v>
      </c>
      <c r="T345" t="s">
        <v>127</v>
      </c>
      <c r="U345" t="s">
        <v>127</v>
      </c>
      <c r="V345" s="16">
        <v>43558.083333333336</v>
      </c>
      <c r="W345" s="16">
        <v>43558.083333333336</v>
      </c>
      <c r="X345" t="s">
        <v>135</v>
      </c>
      <c r="Y345" t="s">
        <v>376</v>
      </c>
      <c r="Z345">
        <v>2002</v>
      </c>
      <c r="AA345" t="b">
        <f>NOT(ISERROR(MATCH(H345,assembly_qc!$B$2:$B$490,0)))</f>
        <v>1</v>
      </c>
      <c r="AY345" s="1"/>
      <c r="AZ345" s="1"/>
    </row>
    <row r="346" spans="1:58" x14ac:dyDescent="0.3">
      <c r="A346" t="s">
        <v>1677</v>
      </c>
      <c r="B346" t="s">
        <v>27</v>
      </c>
      <c r="C346" t="s">
        <v>127</v>
      </c>
      <c r="D346" t="s">
        <v>28</v>
      </c>
      <c r="E346" t="s">
        <v>29</v>
      </c>
      <c r="F346" t="s">
        <v>152</v>
      </c>
      <c r="G346" t="s">
        <v>1678</v>
      </c>
      <c r="H346" t="s">
        <v>1679</v>
      </c>
      <c r="J346" t="s">
        <v>1680</v>
      </c>
      <c r="K346" t="s">
        <v>1681</v>
      </c>
      <c r="L346">
        <v>3041197</v>
      </c>
      <c r="M346">
        <v>13</v>
      </c>
      <c r="N346">
        <v>3005</v>
      </c>
      <c r="O346" t="s">
        <v>133</v>
      </c>
      <c r="P346">
        <v>0</v>
      </c>
      <c r="Q346">
        <v>0</v>
      </c>
      <c r="R346">
        <v>0</v>
      </c>
      <c r="S346" t="s">
        <v>134</v>
      </c>
      <c r="T346" t="s">
        <v>127</v>
      </c>
      <c r="U346" t="s">
        <v>127</v>
      </c>
      <c r="V346" s="16">
        <v>43901.041666666664</v>
      </c>
      <c r="W346" s="16">
        <v>43551.041666666664</v>
      </c>
      <c r="X346" t="s">
        <v>135</v>
      </c>
      <c r="Y346" t="s">
        <v>1317</v>
      </c>
      <c r="Z346">
        <v>2010</v>
      </c>
      <c r="AA346" t="b">
        <f>NOT(ISERROR(MATCH(H346,assembly_qc!$B$2:$B$490,0)))</f>
        <v>1</v>
      </c>
      <c r="AY346" s="1"/>
      <c r="AZ346" s="1"/>
    </row>
    <row r="347" spans="1:58" x14ac:dyDescent="0.3">
      <c r="A347" t="s">
        <v>1686</v>
      </c>
      <c r="B347" t="s">
        <v>27</v>
      </c>
      <c r="C347" t="s">
        <v>127</v>
      </c>
      <c r="D347" t="s">
        <v>28</v>
      </c>
      <c r="E347" t="s">
        <v>29</v>
      </c>
      <c r="F347" t="s">
        <v>152</v>
      </c>
      <c r="G347" t="s">
        <v>1687</v>
      </c>
      <c r="H347" t="s">
        <v>1688</v>
      </c>
      <c r="J347" t="s">
        <v>1689</v>
      </c>
      <c r="K347" t="s">
        <v>1681</v>
      </c>
      <c r="L347">
        <v>3032354</v>
      </c>
      <c r="M347">
        <v>12</v>
      </c>
      <c r="N347">
        <v>2998</v>
      </c>
      <c r="O347" t="s">
        <v>133</v>
      </c>
      <c r="P347">
        <v>0</v>
      </c>
      <c r="Q347">
        <v>0</v>
      </c>
      <c r="R347">
        <v>0</v>
      </c>
      <c r="S347" t="s">
        <v>134</v>
      </c>
      <c r="T347" t="s">
        <v>127</v>
      </c>
      <c r="U347" t="s">
        <v>127</v>
      </c>
      <c r="V347" s="16">
        <v>43901.041666666664</v>
      </c>
      <c r="W347" s="16">
        <v>43551.041666666664</v>
      </c>
      <c r="X347" t="s">
        <v>135</v>
      </c>
      <c r="Y347" t="s">
        <v>1317</v>
      </c>
      <c r="Z347">
        <v>2010</v>
      </c>
      <c r="AA347" t="b">
        <f>NOT(ISERROR(MATCH(H347,assembly_qc!$B$2:$B$490,0)))</f>
        <v>1</v>
      </c>
      <c r="AY347" s="1"/>
      <c r="AZ347" s="1"/>
    </row>
    <row r="348" spans="1:58" x14ac:dyDescent="0.3">
      <c r="A348" t="s">
        <v>1682</v>
      </c>
      <c r="B348" t="s">
        <v>27</v>
      </c>
      <c r="C348" t="s">
        <v>127</v>
      </c>
      <c r="D348" t="s">
        <v>28</v>
      </c>
      <c r="E348" t="s">
        <v>29</v>
      </c>
      <c r="F348" t="s">
        <v>152</v>
      </c>
      <c r="G348" t="s">
        <v>1683</v>
      </c>
      <c r="H348" t="s">
        <v>1684</v>
      </c>
      <c r="J348" t="s">
        <v>1685</v>
      </c>
      <c r="K348" t="s">
        <v>132</v>
      </c>
      <c r="L348">
        <v>3060608</v>
      </c>
      <c r="M348">
        <v>19</v>
      </c>
      <c r="N348">
        <v>3026</v>
      </c>
      <c r="O348" t="s">
        <v>133</v>
      </c>
      <c r="P348">
        <v>0</v>
      </c>
      <c r="Q348">
        <v>0</v>
      </c>
      <c r="R348">
        <v>0</v>
      </c>
      <c r="S348" t="s">
        <v>134</v>
      </c>
      <c r="T348" t="s">
        <v>127</v>
      </c>
      <c r="U348" t="s">
        <v>127</v>
      </c>
      <c r="V348" s="16">
        <v>43901.041666666664</v>
      </c>
      <c r="W348" s="16">
        <v>43551.041666666664</v>
      </c>
      <c r="X348" t="s">
        <v>135</v>
      </c>
      <c r="Y348" t="s">
        <v>1317</v>
      </c>
      <c r="Z348">
        <v>2010</v>
      </c>
      <c r="AA348" t="b">
        <f>NOT(ISERROR(MATCH(H348,assembly_qc!$B$2:$B$490,0)))</f>
        <v>1</v>
      </c>
      <c r="AY348" s="1"/>
      <c r="AZ348" s="1"/>
    </row>
    <row r="349" spans="1:58" x14ac:dyDescent="0.3">
      <c r="A349" t="s">
        <v>1690</v>
      </c>
      <c r="B349" t="s">
        <v>27</v>
      </c>
      <c r="C349" t="s">
        <v>127</v>
      </c>
      <c r="D349" t="s">
        <v>28</v>
      </c>
      <c r="E349" t="s">
        <v>29</v>
      </c>
      <c r="F349" t="s">
        <v>152</v>
      </c>
      <c r="G349" t="s">
        <v>1691</v>
      </c>
      <c r="H349" t="s">
        <v>1692</v>
      </c>
      <c r="J349" t="s">
        <v>1693</v>
      </c>
      <c r="K349" t="s">
        <v>132</v>
      </c>
      <c r="L349">
        <v>3003686</v>
      </c>
      <c r="M349">
        <v>18</v>
      </c>
      <c r="N349">
        <v>2968</v>
      </c>
      <c r="O349" t="s">
        <v>133</v>
      </c>
      <c r="P349">
        <v>0</v>
      </c>
      <c r="Q349">
        <v>0</v>
      </c>
      <c r="R349">
        <v>0</v>
      </c>
      <c r="S349" t="s">
        <v>134</v>
      </c>
      <c r="T349" t="s">
        <v>127</v>
      </c>
      <c r="U349" t="s">
        <v>127</v>
      </c>
      <c r="V349" s="16">
        <v>43901.041666666664</v>
      </c>
      <c r="W349" s="16">
        <v>43551.041666666664</v>
      </c>
      <c r="X349" t="s">
        <v>135</v>
      </c>
      <c r="Y349" t="s">
        <v>1317</v>
      </c>
      <c r="Z349">
        <v>2010</v>
      </c>
      <c r="AA349" t="b">
        <f>NOT(ISERROR(MATCH(H349,assembly_qc!$B$2:$B$490,0)))</f>
        <v>1</v>
      </c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10"/>
      <c r="AZ349" s="10"/>
      <c r="BA349" s="8"/>
      <c r="BB349" s="8"/>
      <c r="BC349" s="8"/>
      <c r="BD349" s="8"/>
      <c r="BE349" s="8"/>
      <c r="BF349" s="8"/>
    </row>
    <row r="350" spans="1:58" s="8" customFormat="1" x14ac:dyDescent="0.3">
      <c r="A350" t="s">
        <v>2341</v>
      </c>
      <c r="B350" t="s">
        <v>27</v>
      </c>
      <c r="C350" t="s">
        <v>127</v>
      </c>
      <c r="D350" t="s">
        <v>28</v>
      </c>
      <c r="E350" t="s">
        <v>29</v>
      </c>
      <c r="F350" t="s">
        <v>152</v>
      </c>
      <c r="G350" t="s">
        <v>2342</v>
      </c>
      <c r="H350" t="s">
        <v>2343</v>
      </c>
      <c r="I350"/>
      <c r="J350" t="s">
        <v>2344</v>
      </c>
      <c r="K350" t="s">
        <v>132</v>
      </c>
      <c r="L350">
        <v>3024365</v>
      </c>
      <c r="M350">
        <v>17</v>
      </c>
      <c r="N350">
        <v>2993</v>
      </c>
      <c r="O350" t="s">
        <v>133</v>
      </c>
      <c r="P350">
        <v>0</v>
      </c>
      <c r="Q350">
        <v>0</v>
      </c>
      <c r="R350">
        <v>0</v>
      </c>
      <c r="S350" t="s">
        <v>134</v>
      </c>
      <c r="T350" t="s">
        <v>127</v>
      </c>
      <c r="U350" t="s">
        <v>127</v>
      </c>
      <c r="V350" s="16">
        <v>43900.041666666664</v>
      </c>
      <c r="W350" s="16">
        <v>43550.041666666664</v>
      </c>
      <c r="X350" t="s">
        <v>135</v>
      </c>
      <c r="Y350" t="s">
        <v>1317</v>
      </c>
      <c r="Z350">
        <v>2010</v>
      </c>
      <c r="AA350" t="b">
        <f>NOT(ISERROR(MATCH(H350,assembly_qc!$B$2:$B$490,0)))</f>
        <v>1</v>
      </c>
      <c r="AB350"/>
      <c r="AY350" s="10"/>
      <c r="AZ350" s="10"/>
    </row>
    <row r="351" spans="1:58" s="8" customFormat="1" x14ac:dyDescent="0.3">
      <c r="A351" t="s">
        <v>1694</v>
      </c>
      <c r="B351" t="s">
        <v>27</v>
      </c>
      <c r="C351" t="s">
        <v>127</v>
      </c>
      <c r="D351" t="s">
        <v>28</v>
      </c>
      <c r="E351" t="s">
        <v>29</v>
      </c>
      <c r="F351" t="s">
        <v>152</v>
      </c>
      <c r="G351" t="s">
        <v>1695</v>
      </c>
      <c r="H351" t="s">
        <v>1696</v>
      </c>
      <c r="I351"/>
      <c r="J351" t="s">
        <v>1697</v>
      </c>
      <c r="K351" t="s">
        <v>132</v>
      </c>
      <c r="L351">
        <v>3082747</v>
      </c>
      <c r="M351">
        <v>17</v>
      </c>
      <c r="N351">
        <v>3043</v>
      </c>
      <c r="O351" t="s">
        <v>133</v>
      </c>
      <c r="P351">
        <v>0</v>
      </c>
      <c r="Q351">
        <v>0</v>
      </c>
      <c r="R351">
        <v>0</v>
      </c>
      <c r="S351" t="s">
        <v>134</v>
      </c>
      <c r="T351" t="s">
        <v>127</v>
      </c>
      <c r="U351" t="s">
        <v>127</v>
      </c>
      <c r="V351" s="16">
        <v>43901.041666666664</v>
      </c>
      <c r="W351" s="16">
        <v>43551.041666666664</v>
      </c>
      <c r="X351" t="s">
        <v>135</v>
      </c>
      <c r="Y351" t="s">
        <v>1317</v>
      </c>
      <c r="Z351">
        <v>2010</v>
      </c>
      <c r="AA351" t="b">
        <f>NOT(ISERROR(MATCH(H351,assembly_qc!$B$2:$B$490,0)))</f>
        <v>1</v>
      </c>
      <c r="AB351"/>
      <c r="AY351" s="10"/>
      <c r="AZ351" s="10"/>
    </row>
    <row r="352" spans="1:58" s="8" customFormat="1" x14ac:dyDescent="0.3">
      <c r="A352" t="s">
        <v>1004</v>
      </c>
      <c r="B352" t="s">
        <v>27</v>
      </c>
      <c r="C352" t="s">
        <v>127</v>
      </c>
      <c r="D352" t="s">
        <v>28</v>
      </c>
      <c r="E352" t="s">
        <v>29</v>
      </c>
      <c r="F352" t="s">
        <v>152</v>
      </c>
      <c r="G352" t="s">
        <v>1005</v>
      </c>
      <c r="H352" t="s">
        <v>1006</v>
      </c>
      <c r="I352"/>
      <c r="J352" t="s">
        <v>1007</v>
      </c>
      <c r="K352" t="s">
        <v>1008</v>
      </c>
      <c r="L352">
        <v>3025448</v>
      </c>
      <c r="M352">
        <v>36</v>
      </c>
      <c r="N352">
        <v>3007</v>
      </c>
      <c r="O352" t="s">
        <v>133</v>
      </c>
      <c r="P352">
        <v>0</v>
      </c>
      <c r="Q352">
        <v>0</v>
      </c>
      <c r="R352">
        <v>0</v>
      </c>
      <c r="S352" t="s">
        <v>134</v>
      </c>
      <c r="T352" t="s">
        <v>127</v>
      </c>
      <c r="U352" t="s">
        <v>127</v>
      </c>
      <c r="V352" s="16">
        <v>43558.083333333336</v>
      </c>
      <c r="W352" s="16">
        <v>43558.083333333336</v>
      </c>
      <c r="X352" t="s">
        <v>135</v>
      </c>
      <c r="Y352" t="s">
        <v>146</v>
      </c>
      <c r="Z352">
        <v>2009</v>
      </c>
      <c r="AA352" t="b">
        <f>NOT(ISERROR(MATCH(H352,assembly_qc!$B$2:$B$490,0)))</f>
        <v>1</v>
      </c>
      <c r="AB352"/>
      <c r="AY352" s="10"/>
      <c r="AZ352" s="10"/>
    </row>
    <row r="353" spans="1:58" x14ac:dyDescent="0.3">
      <c r="A353" t="s">
        <v>675</v>
      </c>
      <c r="B353" t="s">
        <v>27</v>
      </c>
      <c r="C353" t="s">
        <v>127</v>
      </c>
      <c r="D353" t="s">
        <v>28</v>
      </c>
      <c r="E353" t="s">
        <v>29</v>
      </c>
      <c r="F353" t="s">
        <v>474</v>
      </c>
      <c r="G353" t="s">
        <v>676</v>
      </c>
      <c r="H353" t="s">
        <v>677</v>
      </c>
      <c r="J353" t="s">
        <v>678</v>
      </c>
      <c r="K353" t="s">
        <v>132</v>
      </c>
      <c r="L353">
        <v>3071924</v>
      </c>
      <c r="M353">
        <v>56</v>
      </c>
      <c r="N353">
        <v>3046</v>
      </c>
      <c r="O353" t="s">
        <v>133</v>
      </c>
      <c r="P353">
        <v>0</v>
      </c>
      <c r="Q353">
        <v>0</v>
      </c>
      <c r="R353">
        <v>0</v>
      </c>
      <c r="S353" t="s">
        <v>134</v>
      </c>
      <c r="T353" t="s">
        <v>127</v>
      </c>
      <c r="U353" t="s">
        <v>127</v>
      </c>
      <c r="V353" s="16">
        <v>43563.083333333336</v>
      </c>
      <c r="W353" s="16">
        <v>43563.083333333336</v>
      </c>
      <c r="X353" t="s">
        <v>135</v>
      </c>
      <c r="Y353" t="s">
        <v>478</v>
      </c>
      <c r="Z353">
        <v>2012</v>
      </c>
      <c r="AA353" t="b">
        <f>NOT(ISERROR(MATCH(H353,assembly_qc!$B$2:$B$490,0)))</f>
        <v>1</v>
      </c>
      <c r="AY353" s="1"/>
      <c r="AZ353" s="1"/>
    </row>
    <row r="354" spans="1:58" x14ac:dyDescent="0.3">
      <c r="A354" t="s">
        <v>1698</v>
      </c>
      <c r="B354" t="s">
        <v>27</v>
      </c>
      <c r="C354" t="s">
        <v>127</v>
      </c>
      <c r="D354" t="s">
        <v>28</v>
      </c>
      <c r="E354" t="s">
        <v>29</v>
      </c>
      <c r="F354" t="s">
        <v>152</v>
      </c>
      <c r="G354" t="s">
        <v>1699</v>
      </c>
      <c r="H354" t="s">
        <v>1700</v>
      </c>
      <c r="J354" t="s">
        <v>1701</v>
      </c>
      <c r="K354" t="s">
        <v>132</v>
      </c>
      <c r="L354">
        <v>3001342</v>
      </c>
      <c r="M354">
        <v>45</v>
      </c>
      <c r="N354">
        <v>2986</v>
      </c>
      <c r="O354" t="s">
        <v>133</v>
      </c>
      <c r="P354">
        <v>0</v>
      </c>
      <c r="Q354">
        <v>0</v>
      </c>
      <c r="R354">
        <v>0</v>
      </c>
      <c r="S354" t="s">
        <v>134</v>
      </c>
      <c r="T354" t="s">
        <v>127</v>
      </c>
      <c r="U354" t="s">
        <v>127</v>
      </c>
      <c r="V354" s="16">
        <v>43901.041666666664</v>
      </c>
      <c r="W354" s="16">
        <v>43551.041666666664</v>
      </c>
      <c r="X354" t="s">
        <v>135</v>
      </c>
      <c r="Y354" t="s">
        <v>1317</v>
      </c>
      <c r="Z354">
        <v>2010</v>
      </c>
      <c r="AA354" t="b">
        <f>NOT(ISERROR(MATCH(H354,assembly_qc!$B$2:$B$490,0)))</f>
        <v>1</v>
      </c>
      <c r="AY354" s="1"/>
      <c r="AZ354" s="1"/>
    </row>
    <row r="355" spans="1:58" x14ac:dyDescent="0.3">
      <c r="A355" t="s">
        <v>1702</v>
      </c>
      <c r="B355" t="s">
        <v>27</v>
      </c>
      <c r="C355" t="s">
        <v>127</v>
      </c>
      <c r="D355" t="s">
        <v>28</v>
      </c>
      <c r="E355" t="s">
        <v>29</v>
      </c>
      <c r="F355" t="s">
        <v>152</v>
      </c>
      <c r="G355" t="s">
        <v>1703</v>
      </c>
      <c r="H355" t="s">
        <v>1704</v>
      </c>
      <c r="J355" t="s">
        <v>1705</v>
      </c>
      <c r="K355" t="s">
        <v>1706</v>
      </c>
      <c r="L355">
        <v>3063193</v>
      </c>
      <c r="M355">
        <v>22</v>
      </c>
      <c r="N355">
        <v>3025</v>
      </c>
      <c r="O355" t="s">
        <v>133</v>
      </c>
      <c r="P355">
        <v>0</v>
      </c>
      <c r="Q355">
        <v>0</v>
      </c>
      <c r="R355">
        <v>0</v>
      </c>
      <c r="S355" t="s">
        <v>134</v>
      </c>
      <c r="T355" t="s">
        <v>127</v>
      </c>
      <c r="U355" t="s">
        <v>127</v>
      </c>
      <c r="V355" s="16">
        <v>43901.041666666664</v>
      </c>
      <c r="W355" s="16">
        <v>43551.041666666664</v>
      </c>
      <c r="X355" t="s">
        <v>135</v>
      </c>
      <c r="Y355" t="s">
        <v>1317</v>
      </c>
      <c r="Z355">
        <v>2010</v>
      </c>
      <c r="AA355" t="b">
        <f>NOT(ISERROR(MATCH(H355,assembly_qc!$B$2:$B$490,0)))</f>
        <v>1</v>
      </c>
      <c r="AY355" s="1"/>
      <c r="AZ355" s="1"/>
    </row>
    <row r="356" spans="1:58" s="27" customFormat="1" x14ac:dyDescent="0.3">
      <c r="A356" s="27" t="s">
        <v>2345</v>
      </c>
      <c r="B356" s="27" t="s">
        <v>27</v>
      </c>
      <c r="C356" s="27" t="s">
        <v>127</v>
      </c>
      <c r="D356" s="27" t="s">
        <v>28</v>
      </c>
      <c r="E356" s="27" t="s">
        <v>29</v>
      </c>
      <c r="F356" s="27" t="s">
        <v>152</v>
      </c>
      <c r="G356" s="27" t="s">
        <v>2346</v>
      </c>
      <c r="H356" s="27" t="s">
        <v>2347</v>
      </c>
      <c r="J356" s="27" t="s">
        <v>2348</v>
      </c>
      <c r="K356" s="27" t="s">
        <v>1711</v>
      </c>
      <c r="L356" s="27">
        <v>3028760</v>
      </c>
      <c r="M356" s="27">
        <v>54</v>
      </c>
      <c r="N356" s="27">
        <v>3018</v>
      </c>
      <c r="O356" s="27" t="s">
        <v>133</v>
      </c>
      <c r="P356" s="27">
        <v>0</v>
      </c>
      <c r="Q356" s="27">
        <v>0</v>
      </c>
      <c r="R356" s="27">
        <v>0</v>
      </c>
      <c r="S356" s="27" t="s">
        <v>134</v>
      </c>
      <c r="T356" s="27" t="s">
        <v>127</v>
      </c>
      <c r="U356" s="27" t="s">
        <v>127</v>
      </c>
      <c r="V356" s="28">
        <v>43900.041666666664</v>
      </c>
      <c r="W356" s="28">
        <v>43550.041666666664</v>
      </c>
      <c r="X356" s="27" t="s">
        <v>135</v>
      </c>
      <c r="Y356" s="27" t="s">
        <v>1317</v>
      </c>
      <c r="Z356" s="27">
        <v>2010</v>
      </c>
      <c r="AA356" s="27" t="b">
        <f>NOT(ISERROR(MATCH(H356,assembly_qc!$B$2:$B$490,0)))</f>
        <v>0</v>
      </c>
      <c r="AY356" s="38"/>
      <c r="AZ356" s="38"/>
    </row>
    <row r="357" spans="1:58" x14ac:dyDescent="0.3">
      <c r="A357" t="s">
        <v>1707</v>
      </c>
      <c r="B357" t="s">
        <v>27</v>
      </c>
      <c r="C357" t="s">
        <v>127</v>
      </c>
      <c r="D357" t="s">
        <v>28</v>
      </c>
      <c r="E357" t="s">
        <v>29</v>
      </c>
      <c r="F357" t="s">
        <v>152</v>
      </c>
      <c r="G357" t="s">
        <v>1708</v>
      </c>
      <c r="H357" t="s">
        <v>1709</v>
      </c>
      <c r="J357" t="s">
        <v>1710</v>
      </c>
      <c r="K357" t="s">
        <v>1711</v>
      </c>
      <c r="L357">
        <v>3045681</v>
      </c>
      <c r="M357">
        <v>22</v>
      </c>
      <c r="N357">
        <v>3010</v>
      </c>
      <c r="O357" t="s">
        <v>133</v>
      </c>
      <c r="P357">
        <v>0</v>
      </c>
      <c r="Q357">
        <v>0</v>
      </c>
      <c r="R357">
        <v>0</v>
      </c>
      <c r="S357" t="s">
        <v>134</v>
      </c>
      <c r="T357" t="s">
        <v>127</v>
      </c>
      <c r="U357" t="s">
        <v>127</v>
      </c>
      <c r="V357" s="16">
        <v>43901.041666666664</v>
      </c>
      <c r="W357" s="16">
        <v>43551.041666666664</v>
      </c>
      <c r="X357" t="s">
        <v>135</v>
      </c>
      <c r="Y357" t="s">
        <v>1317</v>
      </c>
      <c r="Z357">
        <v>2010</v>
      </c>
      <c r="AA357" t="b">
        <f>NOT(ISERROR(MATCH(H357,assembly_qc!$B$2:$B$490,0)))</f>
        <v>1</v>
      </c>
      <c r="AY357" s="1"/>
      <c r="AZ357" s="1"/>
    </row>
    <row r="358" spans="1:58" x14ac:dyDescent="0.3">
      <c r="A358" t="s">
        <v>967</v>
      </c>
      <c r="B358" t="s">
        <v>27</v>
      </c>
      <c r="C358" t="s">
        <v>127</v>
      </c>
      <c r="D358" t="s">
        <v>28</v>
      </c>
      <c r="E358" t="s">
        <v>29</v>
      </c>
      <c r="F358" t="s">
        <v>152</v>
      </c>
      <c r="G358" t="s">
        <v>968</v>
      </c>
      <c r="H358" t="s">
        <v>969</v>
      </c>
      <c r="J358" t="s">
        <v>970</v>
      </c>
      <c r="K358" t="s">
        <v>971</v>
      </c>
      <c r="L358">
        <v>2938747</v>
      </c>
      <c r="M358">
        <v>42</v>
      </c>
      <c r="N358">
        <v>2915</v>
      </c>
      <c r="O358" t="s">
        <v>133</v>
      </c>
      <c r="P358">
        <v>0</v>
      </c>
      <c r="Q358">
        <v>0</v>
      </c>
      <c r="R358">
        <v>0</v>
      </c>
      <c r="S358" t="s">
        <v>134</v>
      </c>
      <c r="T358" t="s">
        <v>127</v>
      </c>
      <c r="U358" t="s">
        <v>127</v>
      </c>
      <c r="V358" s="16">
        <v>43559.083333333336</v>
      </c>
      <c r="W358" s="16">
        <v>43559.083333333336</v>
      </c>
      <c r="X358" t="s">
        <v>135</v>
      </c>
      <c r="Y358" t="s">
        <v>146</v>
      </c>
      <c r="Z358">
        <v>2017</v>
      </c>
      <c r="AA358" t="b">
        <f>NOT(ISERROR(MATCH(H358,assembly_qc!$B$2:$B$490,0)))</f>
        <v>1</v>
      </c>
      <c r="AY358" s="1"/>
      <c r="AZ358" s="1"/>
    </row>
    <row r="359" spans="1:58" x14ac:dyDescent="0.3">
      <c r="A359" t="s">
        <v>975</v>
      </c>
      <c r="B359" t="s">
        <v>27</v>
      </c>
      <c r="C359" t="s">
        <v>127</v>
      </c>
      <c r="D359" t="s">
        <v>28</v>
      </c>
      <c r="E359" t="s">
        <v>29</v>
      </c>
      <c r="F359" t="s">
        <v>152</v>
      </c>
      <c r="G359" t="s">
        <v>976</v>
      </c>
      <c r="H359" t="s">
        <v>977</v>
      </c>
      <c r="J359" t="s">
        <v>978</v>
      </c>
      <c r="K359" t="s">
        <v>429</v>
      </c>
      <c r="L359">
        <v>2916489</v>
      </c>
      <c r="M359">
        <v>30</v>
      </c>
      <c r="N359">
        <v>2892</v>
      </c>
      <c r="O359" t="s">
        <v>133</v>
      </c>
      <c r="P359">
        <v>0</v>
      </c>
      <c r="Q359">
        <v>0</v>
      </c>
      <c r="R359">
        <v>0</v>
      </c>
      <c r="S359" t="s">
        <v>134</v>
      </c>
      <c r="T359" t="s">
        <v>127</v>
      </c>
      <c r="U359" t="s">
        <v>127</v>
      </c>
      <c r="V359" s="16">
        <v>43559.083333333336</v>
      </c>
      <c r="W359" s="16">
        <v>43559.083333333336</v>
      </c>
      <c r="X359" t="s">
        <v>135</v>
      </c>
      <c r="Y359" t="s">
        <v>146</v>
      </c>
      <c r="Z359">
        <v>2017</v>
      </c>
      <c r="AA359" t="b">
        <f>NOT(ISERROR(MATCH(H359,assembly_qc!$B$2:$B$490,0)))</f>
        <v>1</v>
      </c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10"/>
      <c r="AZ359" s="10"/>
      <c r="BA359" s="8"/>
      <c r="BB359" s="8"/>
      <c r="BC359" s="8"/>
      <c r="BD359" s="8"/>
      <c r="BE359" s="8"/>
      <c r="BF359" s="8"/>
    </row>
    <row r="360" spans="1:58" x14ac:dyDescent="0.3">
      <c r="A360" t="s">
        <v>2407</v>
      </c>
      <c r="B360" t="s">
        <v>27</v>
      </c>
      <c r="C360" t="s">
        <v>127</v>
      </c>
      <c r="D360" t="s">
        <v>28</v>
      </c>
      <c r="E360" t="s">
        <v>29</v>
      </c>
      <c r="F360" t="s">
        <v>152</v>
      </c>
      <c r="G360" t="s">
        <v>2408</v>
      </c>
      <c r="H360" t="s">
        <v>2409</v>
      </c>
      <c r="J360" t="s">
        <v>2410</v>
      </c>
      <c r="K360" t="s">
        <v>1529</v>
      </c>
      <c r="L360">
        <v>3085342</v>
      </c>
      <c r="M360">
        <v>27</v>
      </c>
      <c r="N360">
        <v>3086</v>
      </c>
      <c r="O360" t="s">
        <v>133</v>
      </c>
      <c r="P360">
        <v>0</v>
      </c>
      <c r="Q360">
        <v>0</v>
      </c>
      <c r="R360">
        <v>0</v>
      </c>
      <c r="S360" t="s">
        <v>134</v>
      </c>
      <c r="T360" t="s">
        <v>127</v>
      </c>
      <c r="U360" t="s">
        <v>127</v>
      </c>
      <c r="V360" s="16">
        <v>43900.041666666664</v>
      </c>
      <c r="W360" s="16">
        <v>43550.041666666664</v>
      </c>
      <c r="X360" t="s">
        <v>135</v>
      </c>
      <c r="Y360" t="s">
        <v>1882</v>
      </c>
      <c r="Z360">
        <v>2003</v>
      </c>
      <c r="AA360" t="b">
        <f>NOT(ISERROR(MATCH(H360,assembly_qc!$B$2:$B$490,0)))</f>
        <v>1</v>
      </c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10"/>
      <c r="AZ360" s="10"/>
      <c r="BA360" s="8"/>
      <c r="BB360" s="8"/>
      <c r="BC360" s="8"/>
      <c r="BD360" s="8"/>
      <c r="BE360" s="8"/>
      <c r="BF360" s="8"/>
    </row>
    <row r="361" spans="1:58" x14ac:dyDescent="0.3">
      <c r="A361" t="s">
        <v>2476</v>
      </c>
      <c r="B361" t="s">
        <v>27</v>
      </c>
      <c r="C361" t="s">
        <v>127</v>
      </c>
      <c r="D361" t="s">
        <v>28</v>
      </c>
      <c r="E361" t="s">
        <v>29</v>
      </c>
      <c r="F361" t="s">
        <v>152</v>
      </c>
      <c r="G361" t="s">
        <v>2477</v>
      </c>
      <c r="H361" t="s">
        <v>2478</v>
      </c>
      <c r="J361" t="s">
        <v>2479</v>
      </c>
      <c r="K361" t="s">
        <v>2480</v>
      </c>
      <c r="L361">
        <v>2990100</v>
      </c>
      <c r="M361">
        <v>25</v>
      </c>
      <c r="N361">
        <v>2932</v>
      </c>
      <c r="O361" t="s">
        <v>133</v>
      </c>
      <c r="P361">
        <v>0</v>
      </c>
      <c r="Q361">
        <v>0</v>
      </c>
      <c r="R361">
        <v>0</v>
      </c>
      <c r="S361" t="s">
        <v>134</v>
      </c>
      <c r="T361" t="s">
        <v>127</v>
      </c>
      <c r="U361" t="s">
        <v>127</v>
      </c>
      <c r="V361" s="16">
        <v>43901.041666666664</v>
      </c>
      <c r="W361" s="16">
        <v>43550.041666666664</v>
      </c>
      <c r="X361" t="s">
        <v>1444</v>
      </c>
      <c r="Z361">
        <v>2003</v>
      </c>
      <c r="AA361" t="b">
        <f>NOT(ISERROR(MATCH(H361,assembly_qc!$B$2:$B$490,0)))</f>
        <v>1</v>
      </c>
      <c r="AY361" s="1"/>
      <c r="AZ361" s="1"/>
    </row>
    <row r="362" spans="1:58" x14ac:dyDescent="0.3">
      <c r="A362" t="s">
        <v>1712</v>
      </c>
      <c r="B362" t="s">
        <v>27</v>
      </c>
      <c r="C362" t="s">
        <v>127</v>
      </c>
      <c r="D362" t="s">
        <v>28</v>
      </c>
      <c r="E362" t="s">
        <v>29</v>
      </c>
      <c r="F362" t="s">
        <v>152</v>
      </c>
      <c r="G362" t="s">
        <v>1713</v>
      </c>
      <c r="H362" t="s">
        <v>1714</v>
      </c>
      <c r="J362" t="s">
        <v>1715</v>
      </c>
      <c r="K362" t="s">
        <v>1126</v>
      </c>
      <c r="L362">
        <v>3158665</v>
      </c>
      <c r="M362">
        <v>21</v>
      </c>
      <c r="N362">
        <v>3137</v>
      </c>
      <c r="O362" t="s">
        <v>133</v>
      </c>
      <c r="P362">
        <v>0</v>
      </c>
      <c r="Q362">
        <v>0</v>
      </c>
      <c r="R362">
        <v>0</v>
      </c>
      <c r="S362" t="s">
        <v>134</v>
      </c>
      <c r="T362" t="s">
        <v>127</v>
      </c>
      <c r="U362" t="s">
        <v>127</v>
      </c>
      <c r="V362" s="16">
        <v>43901.041666666664</v>
      </c>
      <c r="W362" s="16">
        <v>43551.041666666664</v>
      </c>
      <c r="X362" t="s">
        <v>135</v>
      </c>
      <c r="Z362">
        <v>2004</v>
      </c>
      <c r="AA362" t="b">
        <f>NOT(ISERROR(MATCH(H362,assembly_qc!$B$2:$B$490,0)))</f>
        <v>1</v>
      </c>
      <c r="AY362" s="1"/>
      <c r="AZ362" s="1"/>
    </row>
    <row r="363" spans="1:58" x14ac:dyDescent="0.3">
      <c r="A363" t="s">
        <v>987</v>
      </c>
      <c r="B363" t="s">
        <v>27</v>
      </c>
      <c r="C363" t="s">
        <v>127</v>
      </c>
      <c r="D363" t="s">
        <v>28</v>
      </c>
      <c r="E363" t="s">
        <v>29</v>
      </c>
      <c r="F363" t="s">
        <v>152</v>
      </c>
      <c r="G363" t="s">
        <v>988</v>
      </c>
      <c r="H363" t="s">
        <v>989</v>
      </c>
      <c r="J363" t="s">
        <v>990</v>
      </c>
      <c r="K363" t="s">
        <v>132</v>
      </c>
      <c r="L363">
        <v>2923939</v>
      </c>
      <c r="M363">
        <v>19</v>
      </c>
      <c r="N363">
        <v>2902</v>
      </c>
      <c r="O363" t="s">
        <v>133</v>
      </c>
      <c r="P363">
        <v>0</v>
      </c>
      <c r="Q363">
        <v>0</v>
      </c>
      <c r="R363">
        <v>0</v>
      </c>
      <c r="S363" t="s">
        <v>134</v>
      </c>
      <c r="T363" t="s">
        <v>127</v>
      </c>
      <c r="U363" t="s">
        <v>127</v>
      </c>
      <c r="V363" s="16">
        <v>43559.083333333336</v>
      </c>
      <c r="W363" s="16">
        <v>43559.083333333336</v>
      </c>
      <c r="X363" t="s">
        <v>135</v>
      </c>
      <c r="Y363" t="s">
        <v>146</v>
      </c>
      <c r="Z363">
        <v>2017</v>
      </c>
      <c r="AA363" t="b">
        <f>NOT(ISERROR(MATCH(H363,assembly_qc!$B$2:$B$490,0)))</f>
        <v>1</v>
      </c>
      <c r="AY363" s="1"/>
      <c r="AZ363" s="1"/>
    </row>
    <row r="364" spans="1:58" s="27" customFormat="1" x14ac:dyDescent="0.3">
      <c r="A364" s="27" t="s">
        <v>979</v>
      </c>
      <c r="B364" s="27" t="s">
        <v>27</v>
      </c>
      <c r="C364" s="27" t="s">
        <v>127</v>
      </c>
      <c r="D364" s="27" t="s">
        <v>28</v>
      </c>
      <c r="E364" s="27" t="s">
        <v>29</v>
      </c>
      <c r="F364" s="27" t="s">
        <v>152</v>
      </c>
      <c r="G364" s="27" t="s">
        <v>980</v>
      </c>
      <c r="H364" s="27" t="s">
        <v>981</v>
      </c>
      <c r="J364" s="27" t="s">
        <v>982</v>
      </c>
      <c r="K364" s="27" t="s">
        <v>132</v>
      </c>
      <c r="L364" s="27">
        <v>2913727</v>
      </c>
      <c r="M364" s="27">
        <v>18</v>
      </c>
      <c r="N364" s="27">
        <v>2891</v>
      </c>
      <c r="O364" s="27" t="s">
        <v>133</v>
      </c>
      <c r="P364" s="27">
        <v>0</v>
      </c>
      <c r="Q364" s="27">
        <v>0</v>
      </c>
      <c r="R364" s="27">
        <v>0</v>
      </c>
      <c r="S364" s="27" t="s">
        <v>134</v>
      </c>
      <c r="T364" s="27" t="s">
        <v>127</v>
      </c>
      <c r="U364" s="27" t="s">
        <v>127</v>
      </c>
      <c r="V364" s="28">
        <v>43559.083333333336</v>
      </c>
      <c r="W364" s="28">
        <v>43559.083333333336</v>
      </c>
      <c r="X364" s="27" t="s">
        <v>135</v>
      </c>
      <c r="Y364" s="27" t="s">
        <v>146</v>
      </c>
      <c r="Z364" s="27">
        <v>2017</v>
      </c>
      <c r="AA364" s="27" t="b">
        <f>NOT(ISERROR(MATCH(H364,assembly_qc!$B$2:$B$490,0)))</f>
        <v>0</v>
      </c>
      <c r="AY364" s="38"/>
      <c r="AZ364" s="38"/>
    </row>
    <row r="365" spans="1:58" x14ac:dyDescent="0.3">
      <c r="A365" t="s">
        <v>983</v>
      </c>
      <c r="B365" t="s">
        <v>27</v>
      </c>
      <c r="C365" t="s">
        <v>127</v>
      </c>
      <c r="D365" t="s">
        <v>28</v>
      </c>
      <c r="E365" t="s">
        <v>29</v>
      </c>
      <c r="F365" t="s">
        <v>152</v>
      </c>
      <c r="G365" t="s">
        <v>984</v>
      </c>
      <c r="H365" t="s">
        <v>985</v>
      </c>
      <c r="J365" t="s">
        <v>986</v>
      </c>
      <c r="K365" t="s">
        <v>132</v>
      </c>
      <c r="L365">
        <v>2945452</v>
      </c>
      <c r="M365">
        <v>18</v>
      </c>
      <c r="N365">
        <v>2919</v>
      </c>
      <c r="O365" t="s">
        <v>133</v>
      </c>
      <c r="P365">
        <v>0</v>
      </c>
      <c r="Q365">
        <v>0</v>
      </c>
      <c r="R365">
        <v>0</v>
      </c>
      <c r="S365" t="s">
        <v>134</v>
      </c>
      <c r="T365" t="s">
        <v>127</v>
      </c>
      <c r="U365" t="s">
        <v>127</v>
      </c>
      <c r="V365" s="16">
        <v>43559.083333333336</v>
      </c>
      <c r="W365" s="16">
        <v>43559.083333333336</v>
      </c>
      <c r="X365" t="s">
        <v>135</v>
      </c>
      <c r="Y365" t="s">
        <v>146</v>
      </c>
      <c r="Z365">
        <v>2017</v>
      </c>
      <c r="AA365" t="b">
        <f>NOT(ISERROR(MATCH(H365,assembly_qc!$B$2:$B$490,0)))</f>
        <v>1</v>
      </c>
      <c r="AY365" s="1"/>
      <c r="AZ365" s="1"/>
    </row>
    <row r="366" spans="1:58" x14ac:dyDescent="0.3">
      <c r="A366" t="s">
        <v>2481</v>
      </c>
      <c r="B366" t="s">
        <v>27</v>
      </c>
      <c r="C366" t="s">
        <v>127</v>
      </c>
      <c r="D366" t="s">
        <v>28</v>
      </c>
      <c r="E366" t="s">
        <v>29</v>
      </c>
      <c r="F366" t="s">
        <v>152</v>
      </c>
      <c r="G366" t="s">
        <v>2482</v>
      </c>
      <c r="H366" t="s">
        <v>2483</v>
      </c>
      <c r="J366" t="s">
        <v>2484</v>
      </c>
      <c r="K366" t="s">
        <v>2415</v>
      </c>
      <c r="L366">
        <v>3132604</v>
      </c>
      <c r="M366">
        <v>21</v>
      </c>
      <c r="N366">
        <v>3088</v>
      </c>
      <c r="O366" t="s">
        <v>133</v>
      </c>
      <c r="P366">
        <v>0</v>
      </c>
      <c r="Q366">
        <v>0</v>
      </c>
      <c r="R366">
        <v>0</v>
      </c>
      <c r="S366" t="s">
        <v>134</v>
      </c>
      <c r="T366" t="s">
        <v>127</v>
      </c>
      <c r="U366" t="s">
        <v>127</v>
      </c>
      <c r="V366" s="16">
        <v>43901.041666666664</v>
      </c>
      <c r="W366" s="16">
        <v>43550.041666666664</v>
      </c>
      <c r="X366" t="s">
        <v>1444</v>
      </c>
      <c r="Z366">
        <v>2007</v>
      </c>
      <c r="AA366" t="b">
        <f>NOT(ISERROR(MATCH(H366,assembly_qc!$B$2:$B$490,0)))</f>
        <v>1</v>
      </c>
      <c r="AY366" s="1"/>
      <c r="AZ366" s="1"/>
    </row>
    <row r="367" spans="1:58" s="27" customFormat="1" x14ac:dyDescent="0.3">
      <c r="A367" s="27" t="s">
        <v>2411</v>
      </c>
      <c r="B367" s="27" t="s">
        <v>27</v>
      </c>
      <c r="C367" s="27" t="s">
        <v>127</v>
      </c>
      <c r="D367" s="27" t="s">
        <v>28</v>
      </c>
      <c r="E367" s="27" t="s">
        <v>29</v>
      </c>
      <c r="F367" s="27" t="s">
        <v>152</v>
      </c>
      <c r="G367" s="27" t="s">
        <v>2412</v>
      </c>
      <c r="H367" s="27" t="s">
        <v>2413</v>
      </c>
      <c r="J367" s="27" t="s">
        <v>2414</v>
      </c>
      <c r="K367" s="27" t="s">
        <v>2415</v>
      </c>
      <c r="L367" s="27">
        <v>3154947</v>
      </c>
      <c r="M367" s="27">
        <v>23</v>
      </c>
      <c r="N367" s="27">
        <v>3111</v>
      </c>
      <c r="O367" s="27" t="s">
        <v>133</v>
      </c>
      <c r="P367" s="27">
        <v>0</v>
      </c>
      <c r="Q367" s="27">
        <v>0</v>
      </c>
      <c r="R367" s="27">
        <v>0</v>
      </c>
      <c r="S367" s="27" t="s">
        <v>134</v>
      </c>
      <c r="T367" s="27" t="s">
        <v>127</v>
      </c>
      <c r="U367" s="27" t="s">
        <v>127</v>
      </c>
      <c r="V367" s="28">
        <v>43900.041666666664</v>
      </c>
      <c r="W367" s="28">
        <v>43550.041666666664</v>
      </c>
      <c r="X367" s="27" t="s">
        <v>1444</v>
      </c>
      <c r="Z367" s="27">
        <v>2007</v>
      </c>
      <c r="AA367" s="27" t="b">
        <f>NOT(ISERROR(MATCH(H367,assembly_qc!$B$2:$B$490,0)))</f>
        <v>0</v>
      </c>
      <c r="AY367" s="38"/>
      <c r="AZ367" s="38"/>
    </row>
    <row r="368" spans="1:58" x14ac:dyDescent="0.3">
      <c r="A368" t="s">
        <v>2485</v>
      </c>
      <c r="B368" t="s">
        <v>27</v>
      </c>
      <c r="C368" t="s">
        <v>127</v>
      </c>
      <c r="D368" t="s">
        <v>28</v>
      </c>
      <c r="E368" t="s">
        <v>29</v>
      </c>
      <c r="F368" t="s">
        <v>152</v>
      </c>
      <c r="G368" t="s">
        <v>2486</v>
      </c>
      <c r="H368" t="s">
        <v>2487</v>
      </c>
      <c r="J368" t="s">
        <v>2488</v>
      </c>
      <c r="K368" t="s">
        <v>2489</v>
      </c>
      <c r="L368">
        <v>3182040</v>
      </c>
      <c r="M368">
        <v>21</v>
      </c>
      <c r="N368">
        <v>3171</v>
      </c>
      <c r="O368" t="s">
        <v>133</v>
      </c>
      <c r="P368">
        <v>0</v>
      </c>
      <c r="Q368">
        <v>0</v>
      </c>
      <c r="R368">
        <v>0</v>
      </c>
      <c r="S368" t="s">
        <v>134</v>
      </c>
      <c r="T368" t="s">
        <v>127</v>
      </c>
      <c r="U368" t="s">
        <v>127</v>
      </c>
      <c r="V368" s="16">
        <v>43901.041666666664</v>
      </c>
      <c r="W368" s="16">
        <v>43550.041666666664</v>
      </c>
      <c r="X368" t="s">
        <v>204</v>
      </c>
      <c r="Z368">
        <v>2003</v>
      </c>
      <c r="AA368" t="b">
        <f>NOT(ISERROR(MATCH(H368,assembly_qc!$B$2:$B$490,0)))</f>
        <v>1</v>
      </c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10"/>
      <c r="AZ368" s="10"/>
      <c r="BA368" s="8"/>
      <c r="BB368" s="8"/>
      <c r="BC368" s="8"/>
      <c r="BD368" s="8"/>
      <c r="BE368" s="8"/>
      <c r="BF368" s="8"/>
    </row>
    <row r="369" spans="1:58" x14ac:dyDescent="0.3">
      <c r="A369" t="s">
        <v>1716</v>
      </c>
      <c r="B369" t="s">
        <v>27</v>
      </c>
      <c r="C369" t="s">
        <v>127</v>
      </c>
      <c r="D369" t="s">
        <v>28</v>
      </c>
      <c r="E369" t="s">
        <v>29</v>
      </c>
      <c r="F369" t="s">
        <v>152</v>
      </c>
      <c r="G369" t="s">
        <v>1717</v>
      </c>
      <c r="H369" t="s">
        <v>1718</v>
      </c>
      <c r="J369" t="s">
        <v>1719</v>
      </c>
      <c r="K369" t="s">
        <v>132</v>
      </c>
      <c r="L369">
        <v>3082185</v>
      </c>
      <c r="M369">
        <v>24</v>
      </c>
      <c r="N369">
        <v>3048</v>
      </c>
      <c r="O369" t="s">
        <v>133</v>
      </c>
      <c r="P369">
        <v>0</v>
      </c>
      <c r="Q369">
        <v>0</v>
      </c>
      <c r="R369">
        <v>0</v>
      </c>
      <c r="S369" t="s">
        <v>134</v>
      </c>
      <c r="T369" t="s">
        <v>127</v>
      </c>
      <c r="U369" t="s">
        <v>127</v>
      </c>
      <c r="V369" s="16">
        <v>43901.041666666664</v>
      </c>
      <c r="W369" s="16">
        <v>43551.041666666664</v>
      </c>
      <c r="X369" t="s">
        <v>135</v>
      </c>
      <c r="Y369" t="s">
        <v>1317</v>
      </c>
      <c r="Z369">
        <v>2010</v>
      </c>
      <c r="AA369" t="b">
        <f>NOT(ISERROR(MATCH(H369,assembly_qc!$B$2:$B$490,0)))</f>
        <v>1</v>
      </c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10"/>
      <c r="AZ369" s="10"/>
      <c r="BA369" s="8"/>
      <c r="BB369" s="8"/>
      <c r="BC369" s="8"/>
      <c r="BD369" s="8"/>
      <c r="BE369" s="8"/>
      <c r="BF369" s="8"/>
    </row>
    <row r="370" spans="1:58" x14ac:dyDescent="0.3">
      <c r="A370" t="s">
        <v>1738</v>
      </c>
      <c r="B370" t="s">
        <v>27</v>
      </c>
      <c r="C370" t="s">
        <v>127</v>
      </c>
      <c r="D370" t="s">
        <v>28</v>
      </c>
      <c r="E370" t="s">
        <v>29</v>
      </c>
      <c r="F370" t="s">
        <v>152</v>
      </c>
      <c r="G370" t="s">
        <v>1739</v>
      </c>
      <c r="H370" s="40" t="s">
        <v>4503</v>
      </c>
      <c r="J370" t="s">
        <v>1740</v>
      </c>
      <c r="K370" t="s">
        <v>209</v>
      </c>
      <c r="L370">
        <v>2943595</v>
      </c>
      <c r="M370">
        <v>16</v>
      </c>
      <c r="N370">
        <v>2919</v>
      </c>
      <c r="O370" t="s">
        <v>133</v>
      </c>
      <c r="P370">
        <v>0</v>
      </c>
      <c r="Q370">
        <v>0</v>
      </c>
      <c r="R370">
        <v>0</v>
      </c>
      <c r="S370" t="s">
        <v>134</v>
      </c>
      <c r="T370" t="s">
        <v>127</v>
      </c>
      <c r="U370" t="s">
        <v>127</v>
      </c>
      <c r="V370" s="16">
        <v>43901.041666666664</v>
      </c>
      <c r="W370" s="16">
        <v>43551.041666666664</v>
      </c>
      <c r="X370" t="s">
        <v>135</v>
      </c>
      <c r="Y370" t="s">
        <v>146</v>
      </c>
      <c r="Z370">
        <v>2017</v>
      </c>
      <c r="AA370" t="b">
        <f>NOT(ISERROR(MATCH(H370,assembly_qc!$B$2:$B$490,0)))</f>
        <v>0</v>
      </c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10"/>
      <c r="AZ370" s="10"/>
      <c r="BA370" s="8"/>
      <c r="BB370" s="8"/>
      <c r="BC370" s="8"/>
      <c r="BD370" s="8"/>
      <c r="BE370" s="8"/>
      <c r="BF370" s="8"/>
    </row>
    <row r="371" spans="1:58" x14ac:dyDescent="0.3">
      <c r="A371" t="s">
        <v>995</v>
      </c>
      <c r="B371" t="s">
        <v>27</v>
      </c>
      <c r="C371" t="s">
        <v>127</v>
      </c>
      <c r="D371" t="s">
        <v>28</v>
      </c>
      <c r="E371" t="s">
        <v>29</v>
      </c>
      <c r="F371" t="s">
        <v>152</v>
      </c>
      <c r="G371" t="s">
        <v>996</v>
      </c>
      <c r="H371" t="s">
        <v>997</v>
      </c>
      <c r="J371" t="s">
        <v>998</v>
      </c>
      <c r="K371" t="s">
        <v>429</v>
      </c>
      <c r="L371">
        <v>2948390</v>
      </c>
      <c r="M371">
        <v>17</v>
      </c>
      <c r="N371">
        <v>2910</v>
      </c>
      <c r="O371" t="s">
        <v>133</v>
      </c>
      <c r="P371">
        <v>0</v>
      </c>
      <c r="Q371">
        <v>0</v>
      </c>
      <c r="R371">
        <v>0</v>
      </c>
      <c r="S371" t="s">
        <v>134</v>
      </c>
      <c r="T371" t="s">
        <v>127</v>
      </c>
      <c r="U371" t="s">
        <v>127</v>
      </c>
      <c r="V371" s="16">
        <v>43559.083333333336</v>
      </c>
      <c r="W371" s="16">
        <v>43559.083333333336</v>
      </c>
      <c r="X371" t="s">
        <v>135</v>
      </c>
      <c r="Y371" t="s">
        <v>146</v>
      </c>
      <c r="Z371">
        <v>2017</v>
      </c>
      <c r="AA371" t="b">
        <f>NOT(ISERROR(MATCH(H371,assembly_qc!$B$2:$B$490,0)))</f>
        <v>1</v>
      </c>
      <c r="AY371" s="1"/>
      <c r="AZ371" s="1"/>
    </row>
    <row r="372" spans="1:58" x14ac:dyDescent="0.3">
      <c r="A372" t="s">
        <v>895</v>
      </c>
      <c r="B372" t="s">
        <v>27</v>
      </c>
      <c r="C372" t="s">
        <v>127</v>
      </c>
      <c r="D372" t="s">
        <v>28</v>
      </c>
      <c r="E372" t="s">
        <v>29</v>
      </c>
      <c r="F372" t="s">
        <v>152</v>
      </c>
      <c r="G372" t="s">
        <v>896</v>
      </c>
      <c r="H372" t="s">
        <v>897</v>
      </c>
      <c r="J372" t="s">
        <v>898</v>
      </c>
      <c r="K372" t="s">
        <v>899</v>
      </c>
      <c r="L372">
        <v>3175038</v>
      </c>
      <c r="M372">
        <v>17</v>
      </c>
      <c r="N372">
        <v>3149</v>
      </c>
      <c r="O372" t="s">
        <v>133</v>
      </c>
      <c r="P372">
        <v>0</v>
      </c>
      <c r="Q372">
        <v>0</v>
      </c>
      <c r="R372">
        <v>0</v>
      </c>
      <c r="S372" t="s">
        <v>134</v>
      </c>
      <c r="T372" t="s">
        <v>127</v>
      </c>
      <c r="U372" t="s">
        <v>127</v>
      </c>
      <c r="V372" s="16">
        <v>43559.083333333336</v>
      </c>
      <c r="W372" s="16">
        <v>43559.083333333336</v>
      </c>
      <c r="X372" t="s">
        <v>135</v>
      </c>
      <c r="Y372" t="s">
        <v>376</v>
      </c>
      <c r="Z372">
        <v>2000</v>
      </c>
      <c r="AA372" t="b">
        <f>NOT(ISERROR(MATCH(H372,assembly_qc!$B$2:$B$490,0)))</f>
        <v>1</v>
      </c>
      <c r="AY372" s="1"/>
      <c r="AZ372" s="1"/>
    </row>
    <row r="373" spans="1:58" x14ac:dyDescent="0.3">
      <c r="A373" t="s">
        <v>900</v>
      </c>
      <c r="B373" t="s">
        <v>27</v>
      </c>
      <c r="C373" t="s">
        <v>127</v>
      </c>
      <c r="D373" t="s">
        <v>28</v>
      </c>
      <c r="E373" t="s">
        <v>29</v>
      </c>
      <c r="F373" t="s">
        <v>152</v>
      </c>
      <c r="G373" t="s">
        <v>901</v>
      </c>
      <c r="H373" t="s">
        <v>902</v>
      </c>
      <c r="J373" t="s">
        <v>903</v>
      </c>
      <c r="K373" t="s">
        <v>580</v>
      </c>
      <c r="L373">
        <v>3003744</v>
      </c>
      <c r="M373">
        <v>16</v>
      </c>
      <c r="N373">
        <v>2968</v>
      </c>
      <c r="O373" t="s">
        <v>133</v>
      </c>
      <c r="P373">
        <v>0</v>
      </c>
      <c r="Q373">
        <v>0</v>
      </c>
      <c r="R373">
        <v>0</v>
      </c>
      <c r="S373" t="s">
        <v>134</v>
      </c>
      <c r="T373" t="s">
        <v>127</v>
      </c>
      <c r="U373" t="s">
        <v>127</v>
      </c>
      <c r="V373" s="16">
        <v>43901.041666666664</v>
      </c>
      <c r="W373" s="16">
        <v>43559.083333333336</v>
      </c>
      <c r="X373" t="s">
        <v>135</v>
      </c>
      <c r="Y373" t="s">
        <v>157</v>
      </c>
      <c r="Z373">
        <v>2003</v>
      </c>
      <c r="AA373" t="b">
        <f>NOT(ISERROR(MATCH(H373,assembly_qc!$B$2:$B$490,0)))</f>
        <v>1</v>
      </c>
      <c r="AY373" s="1"/>
      <c r="AZ373" s="1"/>
    </row>
    <row r="374" spans="1:58" x14ac:dyDescent="0.3">
      <c r="A374" t="s">
        <v>904</v>
      </c>
      <c r="B374" t="s">
        <v>27</v>
      </c>
      <c r="C374" t="s">
        <v>127</v>
      </c>
      <c r="D374" t="s">
        <v>28</v>
      </c>
      <c r="E374" t="s">
        <v>29</v>
      </c>
      <c r="F374" t="s">
        <v>152</v>
      </c>
      <c r="G374" t="s">
        <v>905</v>
      </c>
      <c r="H374" t="s">
        <v>906</v>
      </c>
      <c r="J374" t="s">
        <v>907</v>
      </c>
      <c r="K374" t="s">
        <v>908</v>
      </c>
      <c r="L374">
        <v>3138839</v>
      </c>
      <c r="M374">
        <v>36</v>
      </c>
      <c r="N374">
        <v>3157</v>
      </c>
      <c r="O374" t="s">
        <v>133</v>
      </c>
      <c r="P374">
        <v>0</v>
      </c>
      <c r="Q374">
        <v>0</v>
      </c>
      <c r="R374">
        <v>0</v>
      </c>
      <c r="S374" t="s">
        <v>134</v>
      </c>
      <c r="T374" t="s">
        <v>127</v>
      </c>
      <c r="U374" t="s">
        <v>127</v>
      </c>
      <c r="V374" s="16">
        <v>43559.083333333336</v>
      </c>
      <c r="W374" s="16">
        <v>43559.083333333336</v>
      </c>
      <c r="X374" t="s">
        <v>135</v>
      </c>
      <c r="Y374" t="s">
        <v>376</v>
      </c>
      <c r="Z374">
        <v>2017</v>
      </c>
      <c r="AA374" t="b">
        <f>NOT(ISERROR(MATCH(H374,assembly_qc!$B$2:$B$490,0)))</f>
        <v>1</v>
      </c>
      <c r="AY374" s="1"/>
      <c r="AZ374" s="1"/>
    </row>
    <row r="375" spans="1:58" x14ac:dyDescent="0.3">
      <c r="A375" t="s">
        <v>2490</v>
      </c>
      <c r="B375" t="s">
        <v>27</v>
      </c>
      <c r="C375" t="s">
        <v>127</v>
      </c>
      <c r="D375" t="s">
        <v>28</v>
      </c>
      <c r="E375" t="s">
        <v>29</v>
      </c>
      <c r="F375" t="s">
        <v>152</v>
      </c>
      <c r="G375" t="s">
        <v>2491</v>
      </c>
      <c r="H375" t="s">
        <v>2492</v>
      </c>
      <c r="J375" t="s">
        <v>2493</v>
      </c>
      <c r="K375" t="s">
        <v>2494</v>
      </c>
      <c r="L375">
        <v>3040702</v>
      </c>
      <c r="M375">
        <v>28</v>
      </c>
      <c r="N375">
        <v>3045</v>
      </c>
      <c r="O375" t="s">
        <v>133</v>
      </c>
      <c r="P375">
        <v>0</v>
      </c>
      <c r="Q375">
        <v>0</v>
      </c>
      <c r="R375">
        <v>0</v>
      </c>
      <c r="S375" t="s">
        <v>134</v>
      </c>
      <c r="T375" t="s">
        <v>127</v>
      </c>
      <c r="U375" t="s">
        <v>127</v>
      </c>
      <c r="V375" s="16">
        <v>43901.041666666664</v>
      </c>
      <c r="W375" s="16">
        <v>43550.041666666664</v>
      </c>
      <c r="X375" t="s">
        <v>786</v>
      </c>
      <c r="Z375">
        <v>2010</v>
      </c>
      <c r="AA375" t="b">
        <f>NOT(ISERROR(MATCH(H375,assembly_qc!$B$2:$B$490,0)))</f>
        <v>1</v>
      </c>
      <c r="AY375" s="1"/>
      <c r="AZ375" s="1"/>
    </row>
    <row r="376" spans="1:58" x14ac:dyDescent="0.3">
      <c r="A376" t="s">
        <v>909</v>
      </c>
      <c r="B376" t="s">
        <v>27</v>
      </c>
      <c r="C376" t="s">
        <v>127</v>
      </c>
      <c r="D376" t="s">
        <v>28</v>
      </c>
      <c r="E376" t="s">
        <v>29</v>
      </c>
      <c r="F376" t="s">
        <v>152</v>
      </c>
      <c r="G376" t="s">
        <v>910</v>
      </c>
      <c r="H376" t="s">
        <v>911</v>
      </c>
      <c r="J376" t="s">
        <v>912</v>
      </c>
      <c r="K376" t="s">
        <v>913</v>
      </c>
      <c r="L376">
        <v>3033895</v>
      </c>
      <c r="M376">
        <v>16</v>
      </c>
      <c r="N376">
        <v>2979</v>
      </c>
      <c r="O376" t="s">
        <v>133</v>
      </c>
      <c r="P376">
        <v>0</v>
      </c>
      <c r="Q376">
        <v>0</v>
      </c>
      <c r="R376">
        <v>0</v>
      </c>
      <c r="S376" t="s">
        <v>134</v>
      </c>
      <c r="T376" t="s">
        <v>127</v>
      </c>
      <c r="U376" t="s">
        <v>127</v>
      </c>
      <c r="V376" s="16">
        <v>43559.083333333336</v>
      </c>
      <c r="W376" s="16">
        <v>43559.083333333336</v>
      </c>
      <c r="X376" t="s">
        <v>135</v>
      </c>
      <c r="Z376">
        <v>2003</v>
      </c>
      <c r="AA376" t="b">
        <f>NOT(ISERROR(MATCH(H376,assembly_qc!$B$2:$B$490,0)))</f>
        <v>1</v>
      </c>
      <c r="AY376" s="1"/>
      <c r="AZ376" s="1"/>
    </row>
    <row r="377" spans="1:58" x14ac:dyDescent="0.3">
      <c r="A377" t="s">
        <v>914</v>
      </c>
      <c r="B377" t="s">
        <v>27</v>
      </c>
      <c r="C377" t="s">
        <v>127</v>
      </c>
      <c r="D377" t="s">
        <v>28</v>
      </c>
      <c r="E377" t="s">
        <v>29</v>
      </c>
      <c r="F377" t="s">
        <v>152</v>
      </c>
      <c r="G377" t="s">
        <v>915</v>
      </c>
      <c r="H377" t="s">
        <v>916</v>
      </c>
      <c r="J377" t="s">
        <v>917</v>
      </c>
      <c r="K377" t="s">
        <v>913</v>
      </c>
      <c r="L377">
        <v>2950350</v>
      </c>
      <c r="M377">
        <v>51</v>
      </c>
      <c r="N377">
        <v>2914</v>
      </c>
      <c r="O377" t="s">
        <v>133</v>
      </c>
      <c r="P377">
        <v>0</v>
      </c>
      <c r="Q377">
        <v>0</v>
      </c>
      <c r="R377">
        <v>0</v>
      </c>
      <c r="S377" t="s">
        <v>134</v>
      </c>
      <c r="T377" t="s">
        <v>127</v>
      </c>
      <c r="U377" t="s">
        <v>127</v>
      </c>
      <c r="V377" s="16">
        <v>43559.083333333336</v>
      </c>
      <c r="W377" s="16">
        <v>43559.083333333336</v>
      </c>
      <c r="X377" t="s">
        <v>135</v>
      </c>
      <c r="Z377">
        <v>2003</v>
      </c>
      <c r="AA377" t="b">
        <f>NOT(ISERROR(MATCH(H377,assembly_qc!$B$2:$B$490,0)))</f>
        <v>1</v>
      </c>
      <c r="AY377" s="1"/>
      <c r="AZ377" s="1"/>
    </row>
    <row r="378" spans="1:58" s="27" customFormat="1" x14ac:dyDescent="0.3">
      <c r="A378" s="27" t="s">
        <v>918</v>
      </c>
      <c r="B378" s="27" t="s">
        <v>27</v>
      </c>
      <c r="C378" s="27" t="s">
        <v>127</v>
      </c>
      <c r="D378" s="27" t="s">
        <v>28</v>
      </c>
      <c r="E378" s="27" t="s">
        <v>29</v>
      </c>
      <c r="F378" s="27" t="s">
        <v>152</v>
      </c>
      <c r="G378" s="27" t="s">
        <v>919</v>
      </c>
      <c r="H378" s="27" t="s">
        <v>920</v>
      </c>
      <c r="J378" s="27" t="s">
        <v>921</v>
      </c>
      <c r="K378" s="27" t="s">
        <v>132</v>
      </c>
      <c r="L378" s="27">
        <v>2932234</v>
      </c>
      <c r="M378" s="27">
        <v>14</v>
      </c>
      <c r="N378" s="27">
        <v>2904</v>
      </c>
      <c r="O378" s="27" t="s">
        <v>133</v>
      </c>
      <c r="P378" s="27">
        <v>0</v>
      </c>
      <c r="Q378" s="27">
        <v>0</v>
      </c>
      <c r="R378" s="27">
        <v>0</v>
      </c>
      <c r="S378" s="27" t="s">
        <v>134</v>
      </c>
      <c r="T378" s="27" t="s">
        <v>127</v>
      </c>
      <c r="U378" s="27" t="s">
        <v>127</v>
      </c>
      <c r="V378" s="28">
        <v>43559.083333333336</v>
      </c>
      <c r="W378" s="28">
        <v>43559.083333333336</v>
      </c>
      <c r="X378" s="27" t="s">
        <v>135</v>
      </c>
      <c r="Y378" s="27" t="s">
        <v>146</v>
      </c>
      <c r="Z378" s="27">
        <v>2017</v>
      </c>
      <c r="AA378" s="27" t="b">
        <f>NOT(ISERROR(MATCH(H378,assembly_qc!$B$2:$B$490,0)))</f>
        <v>0</v>
      </c>
      <c r="AY378" s="38"/>
      <c r="AZ378" s="38"/>
    </row>
    <row r="379" spans="1:58" x14ac:dyDescent="0.3">
      <c r="A379" t="s">
        <v>1720</v>
      </c>
      <c r="B379" t="s">
        <v>27</v>
      </c>
      <c r="C379" t="s">
        <v>127</v>
      </c>
      <c r="D379" t="s">
        <v>28</v>
      </c>
      <c r="E379" t="s">
        <v>29</v>
      </c>
      <c r="F379" t="s">
        <v>152</v>
      </c>
      <c r="G379" t="s">
        <v>1721</v>
      </c>
      <c r="H379" t="s">
        <v>1722</v>
      </c>
      <c r="J379" t="s">
        <v>1723</v>
      </c>
      <c r="K379" t="s">
        <v>1724</v>
      </c>
      <c r="L379">
        <v>3054702</v>
      </c>
      <c r="M379">
        <v>21</v>
      </c>
      <c r="N379">
        <v>3002</v>
      </c>
      <c r="O379" t="s">
        <v>133</v>
      </c>
      <c r="P379">
        <v>0</v>
      </c>
      <c r="Q379">
        <v>0</v>
      </c>
      <c r="R379">
        <v>0</v>
      </c>
      <c r="S379" t="s">
        <v>134</v>
      </c>
      <c r="T379" t="s">
        <v>127</v>
      </c>
      <c r="U379" t="s">
        <v>127</v>
      </c>
      <c r="V379" s="16">
        <v>43901.041666666664</v>
      </c>
      <c r="W379" s="16">
        <v>43551.041666666664</v>
      </c>
      <c r="X379" t="s">
        <v>1444</v>
      </c>
      <c r="Z379">
        <v>2001</v>
      </c>
      <c r="AA379" t="b">
        <f>NOT(ISERROR(MATCH(H379,assembly_qc!$B$2:$B$490,0)))</f>
        <v>1</v>
      </c>
      <c r="AY379" s="1"/>
      <c r="AZ379" s="1"/>
    </row>
    <row r="380" spans="1:58" x14ac:dyDescent="0.3">
      <c r="A380" t="s">
        <v>2495</v>
      </c>
      <c r="B380" t="s">
        <v>27</v>
      </c>
      <c r="C380" t="s">
        <v>127</v>
      </c>
      <c r="D380" t="s">
        <v>28</v>
      </c>
      <c r="E380" t="s">
        <v>29</v>
      </c>
      <c r="F380" t="s">
        <v>152</v>
      </c>
      <c r="G380" t="s">
        <v>2496</v>
      </c>
      <c r="H380" t="s">
        <v>2497</v>
      </c>
      <c r="J380" t="s">
        <v>2498</v>
      </c>
      <c r="K380" t="s">
        <v>1724</v>
      </c>
      <c r="L380">
        <v>3058972</v>
      </c>
      <c r="M380">
        <v>21</v>
      </c>
      <c r="N380">
        <v>3035</v>
      </c>
      <c r="O380" t="s">
        <v>133</v>
      </c>
      <c r="P380">
        <v>0</v>
      </c>
      <c r="Q380">
        <v>0</v>
      </c>
      <c r="R380">
        <v>0</v>
      </c>
      <c r="S380" t="s">
        <v>134</v>
      </c>
      <c r="T380" t="s">
        <v>127</v>
      </c>
      <c r="U380" t="s">
        <v>127</v>
      </c>
      <c r="V380" s="16">
        <v>43901.041666666664</v>
      </c>
      <c r="W380" s="16">
        <v>43550.041666666664</v>
      </c>
      <c r="X380" t="s">
        <v>1444</v>
      </c>
      <c r="Z380">
        <v>2001</v>
      </c>
      <c r="AA380" t="b">
        <f>NOT(ISERROR(MATCH(H380,assembly_qc!$B$2:$B$490,0)))</f>
        <v>1</v>
      </c>
      <c r="AY380" s="1"/>
      <c r="AZ380" s="1"/>
    </row>
    <row r="381" spans="1:58" x14ac:dyDescent="0.3">
      <c r="A381" t="s">
        <v>922</v>
      </c>
      <c r="B381" t="s">
        <v>27</v>
      </c>
      <c r="C381" t="s">
        <v>127</v>
      </c>
      <c r="D381" t="s">
        <v>28</v>
      </c>
      <c r="E381" t="s">
        <v>29</v>
      </c>
      <c r="F381" t="s">
        <v>152</v>
      </c>
      <c r="G381" t="s">
        <v>923</v>
      </c>
      <c r="H381" t="s">
        <v>924</v>
      </c>
      <c r="J381" t="s">
        <v>925</v>
      </c>
      <c r="K381" t="s">
        <v>926</v>
      </c>
      <c r="L381">
        <v>3011128</v>
      </c>
      <c r="M381">
        <v>36</v>
      </c>
      <c r="N381">
        <v>2978</v>
      </c>
      <c r="O381" t="s">
        <v>133</v>
      </c>
      <c r="P381">
        <v>0</v>
      </c>
      <c r="Q381">
        <v>0</v>
      </c>
      <c r="R381">
        <v>0</v>
      </c>
      <c r="S381" t="s">
        <v>134</v>
      </c>
      <c r="T381" t="s">
        <v>127</v>
      </c>
      <c r="U381" t="s">
        <v>127</v>
      </c>
      <c r="V381" s="16">
        <v>43559.083333333336</v>
      </c>
      <c r="W381" s="16">
        <v>43559.083333333336</v>
      </c>
      <c r="X381" t="s">
        <v>135</v>
      </c>
      <c r="Y381" t="s">
        <v>146</v>
      </c>
      <c r="Z381">
        <v>2012</v>
      </c>
      <c r="AA381" t="b">
        <f>NOT(ISERROR(MATCH(H381,assembly_qc!$B$2:$B$490,0)))</f>
        <v>1</v>
      </c>
      <c r="AY381" s="1"/>
      <c r="AZ381" s="1"/>
    </row>
    <row r="382" spans="1:58" x14ac:dyDescent="0.3">
      <c r="A382" t="s">
        <v>736</v>
      </c>
      <c r="B382" t="s">
        <v>27</v>
      </c>
      <c r="C382" t="s">
        <v>127</v>
      </c>
      <c r="D382" t="s">
        <v>28</v>
      </c>
      <c r="E382" t="s">
        <v>29</v>
      </c>
      <c r="F382" t="s">
        <v>152</v>
      </c>
      <c r="G382" t="s">
        <v>737</v>
      </c>
      <c r="H382" t="s">
        <v>738</v>
      </c>
      <c r="J382" t="s">
        <v>739</v>
      </c>
      <c r="K382" t="s">
        <v>735</v>
      </c>
      <c r="L382">
        <v>2958895</v>
      </c>
      <c r="M382">
        <v>376</v>
      </c>
      <c r="N382">
        <v>3050</v>
      </c>
      <c r="O382" t="s">
        <v>133</v>
      </c>
      <c r="P382">
        <v>0</v>
      </c>
      <c r="Q382">
        <v>0</v>
      </c>
      <c r="R382">
        <v>0</v>
      </c>
      <c r="S382" t="s">
        <v>134</v>
      </c>
      <c r="T382" t="s">
        <v>127</v>
      </c>
      <c r="U382" t="s">
        <v>127</v>
      </c>
      <c r="V382" s="16">
        <v>43902.041666666664</v>
      </c>
      <c r="W382" s="16">
        <v>43563.083333333336</v>
      </c>
      <c r="X382" t="s">
        <v>135</v>
      </c>
      <c r="Y382" t="s">
        <v>190</v>
      </c>
      <c r="Z382">
        <v>2010</v>
      </c>
      <c r="AA382" t="b">
        <f>NOT(ISERROR(MATCH(H382,assembly_qc!$B$2:$B$490,0)))</f>
        <v>1</v>
      </c>
      <c r="AY382" s="1"/>
      <c r="AZ382" s="1"/>
    </row>
    <row r="383" spans="1:58" s="8" customFormat="1" x14ac:dyDescent="0.3">
      <c r="A383" t="s">
        <v>747</v>
      </c>
      <c r="B383" t="s">
        <v>27</v>
      </c>
      <c r="C383" t="s">
        <v>127</v>
      </c>
      <c r="D383" t="s">
        <v>28</v>
      </c>
      <c r="E383" t="s">
        <v>29</v>
      </c>
      <c r="F383" t="s">
        <v>152</v>
      </c>
      <c r="G383" t="s">
        <v>748</v>
      </c>
      <c r="H383" t="s">
        <v>749</v>
      </c>
      <c r="I383"/>
      <c r="J383" t="s">
        <v>750</v>
      </c>
      <c r="K383" t="s">
        <v>424</v>
      </c>
      <c r="L383">
        <v>2948510</v>
      </c>
      <c r="M383">
        <v>47</v>
      </c>
      <c r="N383">
        <v>2932</v>
      </c>
      <c r="O383" t="s">
        <v>133</v>
      </c>
      <c r="P383">
        <v>0</v>
      </c>
      <c r="Q383">
        <v>0</v>
      </c>
      <c r="R383">
        <v>0</v>
      </c>
      <c r="S383" t="s">
        <v>134</v>
      </c>
      <c r="T383" t="s">
        <v>127</v>
      </c>
      <c r="U383" t="s">
        <v>127</v>
      </c>
      <c r="V383" s="16">
        <v>43563.083333333336</v>
      </c>
      <c r="W383" s="16">
        <v>43563.083333333336</v>
      </c>
      <c r="X383" t="s">
        <v>135</v>
      </c>
      <c r="Y383" t="s">
        <v>146</v>
      </c>
      <c r="Z383">
        <v>2018</v>
      </c>
      <c r="AA383" t="b">
        <f>NOT(ISERROR(MATCH(H383,assembly_qc!$B$2:$B$490,0)))</f>
        <v>1</v>
      </c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 s="1"/>
      <c r="AZ383" s="1"/>
      <c r="BA383"/>
      <c r="BB383"/>
      <c r="BC383"/>
      <c r="BD383"/>
      <c r="BE383"/>
      <c r="BF383"/>
    </row>
    <row r="384" spans="1:58" s="8" customFormat="1" x14ac:dyDescent="0.3">
      <c r="A384" t="s">
        <v>751</v>
      </c>
      <c r="B384" t="s">
        <v>27</v>
      </c>
      <c r="C384" t="s">
        <v>127</v>
      </c>
      <c r="D384" t="s">
        <v>28</v>
      </c>
      <c r="E384" t="s">
        <v>29</v>
      </c>
      <c r="F384" t="s">
        <v>152</v>
      </c>
      <c r="G384" t="s">
        <v>752</v>
      </c>
      <c r="H384" t="s">
        <v>753</v>
      </c>
      <c r="I384"/>
      <c r="J384" t="s">
        <v>754</v>
      </c>
      <c r="K384" t="s">
        <v>424</v>
      </c>
      <c r="L384">
        <v>2988399</v>
      </c>
      <c r="M384">
        <v>61</v>
      </c>
      <c r="N384">
        <v>2970</v>
      </c>
      <c r="O384" t="s">
        <v>133</v>
      </c>
      <c r="P384">
        <v>0</v>
      </c>
      <c r="Q384">
        <v>0</v>
      </c>
      <c r="R384">
        <v>0</v>
      </c>
      <c r="S384" t="s">
        <v>134</v>
      </c>
      <c r="T384" t="s">
        <v>127</v>
      </c>
      <c r="U384" t="s">
        <v>127</v>
      </c>
      <c r="V384" s="16">
        <v>43563.083333333336</v>
      </c>
      <c r="W384" s="16">
        <v>43563.083333333336</v>
      </c>
      <c r="X384" t="s">
        <v>135</v>
      </c>
      <c r="Y384" t="s">
        <v>146</v>
      </c>
      <c r="Z384">
        <v>2019</v>
      </c>
      <c r="AA384" t="b">
        <f>NOT(ISERROR(MATCH(H384,assembly_qc!$B$2:$B$490,0)))</f>
        <v>1</v>
      </c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 s="1"/>
      <c r="AZ384" s="1"/>
      <c r="BA384"/>
      <c r="BB384"/>
      <c r="BC384"/>
      <c r="BD384"/>
      <c r="BE384"/>
      <c r="BF384"/>
    </row>
    <row r="385" spans="1:58" x14ac:dyDescent="0.3">
      <c r="A385" t="s">
        <v>760</v>
      </c>
      <c r="B385" t="s">
        <v>27</v>
      </c>
      <c r="C385" t="s">
        <v>127</v>
      </c>
      <c r="D385" t="s">
        <v>28</v>
      </c>
      <c r="E385" t="s">
        <v>29</v>
      </c>
      <c r="F385" t="s">
        <v>152</v>
      </c>
      <c r="G385" t="s">
        <v>761</v>
      </c>
      <c r="H385" t="s">
        <v>762</v>
      </c>
      <c r="J385" t="s">
        <v>763</v>
      </c>
      <c r="K385" t="s">
        <v>764</v>
      </c>
      <c r="L385">
        <v>3056687</v>
      </c>
      <c r="M385">
        <v>54</v>
      </c>
      <c r="N385">
        <v>3063</v>
      </c>
      <c r="O385" t="s">
        <v>133</v>
      </c>
      <c r="P385">
        <v>0</v>
      </c>
      <c r="Q385">
        <v>0</v>
      </c>
      <c r="R385">
        <v>0</v>
      </c>
      <c r="S385" t="s">
        <v>134</v>
      </c>
      <c r="T385" t="s">
        <v>127</v>
      </c>
      <c r="U385" t="s">
        <v>127</v>
      </c>
      <c r="V385" s="16">
        <v>43902.041666666664</v>
      </c>
      <c r="W385" s="16">
        <v>43563.083333333336</v>
      </c>
      <c r="X385" t="s">
        <v>204</v>
      </c>
      <c r="Z385">
        <v>2007</v>
      </c>
      <c r="AA385" t="b">
        <f>NOT(ISERROR(MATCH(H385,assembly_qc!$B$2:$B$490,0)))</f>
        <v>1</v>
      </c>
      <c r="AY385" s="1"/>
      <c r="AZ385" s="1"/>
    </row>
    <row r="386" spans="1:58" x14ac:dyDescent="0.3">
      <c r="A386" t="s">
        <v>755</v>
      </c>
      <c r="B386" t="s">
        <v>27</v>
      </c>
      <c r="C386" t="s">
        <v>127</v>
      </c>
      <c r="D386" t="s">
        <v>28</v>
      </c>
      <c r="E386" t="s">
        <v>29</v>
      </c>
      <c r="F386" t="s">
        <v>152</v>
      </c>
      <c r="G386" t="s">
        <v>756</v>
      </c>
      <c r="H386" t="s">
        <v>757</v>
      </c>
      <c r="J386" t="s">
        <v>758</v>
      </c>
      <c r="K386" t="s">
        <v>759</v>
      </c>
      <c r="L386">
        <v>2948184</v>
      </c>
      <c r="M386">
        <v>22</v>
      </c>
      <c r="N386">
        <v>2902</v>
      </c>
      <c r="O386" t="s">
        <v>133</v>
      </c>
      <c r="P386">
        <v>0</v>
      </c>
      <c r="Q386">
        <v>0</v>
      </c>
      <c r="R386">
        <v>0</v>
      </c>
      <c r="S386" t="s">
        <v>134</v>
      </c>
      <c r="T386" t="s">
        <v>127</v>
      </c>
      <c r="U386" t="s">
        <v>127</v>
      </c>
      <c r="V386" s="16">
        <v>43902.041666666664</v>
      </c>
      <c r="W386" s="16">
        <v>43563.083333333336</v>
      </c>
      <c r="X386" t="s">
        <v>135</v>
      </c>
      <c r="Y386" t="s">
        <v>157</v>
      </c>
      <c r="Z386">
        <v>2006</v>
      </c>
      <c r="AA386" t="b">
        <f>NOT(ISERROR(MATCH(H386,assembly_qc!$B$2:$B$490,0)))</f>
        <v>1</v>
      </c>
      <c r="AY386" s="1"/>
      <c r="AZ386" s="1"/>
    </row>
    <row r="387" spans="1:58" s="8" customFormat="1" x14ac:dyDescent="0.3">
      <c r="A387" t="s">
        <v>2613</v>
      </c>
      <c r="B387" t="s">
        <v>27</v>
      </c>
      <c r="C387" t="s">
        <v>127</v>
      </c>
      <c r="D387" t="s">
        <v>28</v>
      </c>
      <c r="E387" t="s">
        <v>29</v>
      </c>
      <c r="F387" t="s">
        <v>152</v>
      </c>
      <c r="G387" t="s">
        <v>2614</v>
      </c>
      <c r="H387" t="s">
        <v>2615</v>
      </c>
      <c r="I387"/>
      <c r="J387" t="s">
        <v>2616</v>
      </c>
      <c r="K387" t="s">
        <v>2239</v>
      </c>
      <c r="L387">
        <v>3172272</v>
      </c>
      <c r="M387">
        <v>27</v>
      </c>
      <c r="N387">
        <v>3180</v>
      </c>
      <c r="O387" t="s">
        <v>133</v>
      </c>
      <c r="P387">
        <v>0</v>
      </c>
      <c r="Q387">
        <v>0</v>
      </c>
      <c r="R387">
        <v>0</v>
      </c>
      <c r="S387" t="s">
        <v>134</v>
      </c>
      <c r="T387" t="s">
        <v>127</v>
      </c>
      <c r="U387" t="s">
        <v>127</v>
      </c>
      <c r="V387" s="16">
        <v>43906.041666666664</v>
      </c>
      <c r="W387" s="16">
        <v>43396.083333333336</v>
      </c>
      <c r="X387" t="s">
        <v>204</v>
      </c>
      <c r="Y387"/>
      <c r="Z387">
        <v>2004</v>
      </c>
      <c r="AA387" t="b">
        <f>NOT(ISERROR(MATCH(H387,assembly_qc!$B$2:$B$490,0)))</f>
        <v>1</v>
      </c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 s="1"/>
      <c r="AZ387" s="1"/>
      <c r="BA387"/>
      <c r="BB387"/>
      <c r="BC387"/>
      <c r="BD387"/>
      <c r="BE387"/>
      <c r="BF387"/>
    </row>
    <row r="388" spans="1:58" s="8" customFormat="1" x14ac:dyDescent="0.3">
      <c r="A388" t="s">
        <v>2644</v>
      </c>
      <c r="B388" t="s">
        <v>27</v>
      </c>
      <c r="C388" t="s">
        <v>127</v>
      </c>
      <c r="D388" t="s">
        <v>28</v>
      </c>
      <c r="E388" t="s">
        <v>29</v>
      </c>
      <c r="F388" t="s">
        <v>152</v>
      </c>
      <c r="G388" t="s">
        <v>2645</v>
      </c>
      <c r="H388" t="s">
        <v>2646</v>
      </c>
      <c r="I388"/>
      <c r="J388" t="s">
        <v>2647</v>
      </c>
      <c r="K388" t="s">
        <v>184</v>
      </c>
      <c r="L388">
        <v>2833681</v>
      </c>
      <c r="M388">
        <v>270</v>
      </c>
      <c r="N388">
        <v>2842</v>
      </c>
      <c r="O388" t="s">
        <v>133</v>
      </c>
      <c r="P388">
        <v>0</v>
      </c>
      <c r="Q388">
        <v>0</v>
      </c>
      <c r="R388">
        <v>0</v>
      </c>
      <c r="S388" t="s">
        <v>134</v>
      </c>
      <c r="T388" t="s">
        <v>127</v>
      </c>
      <c r="U388" t="s">
        <v>127</v>
      </c>
      <c r="V388" s="16">
        <v>43433.041666666664</v>
      </c>
      <c r="W388" s="16">
        <v>43396.083333333336</v>
      </c>
      <c r="X388" t="s">
        <v>135</v>
      </c>
      <c r="Y388" t="s">
        <v>146</v>
      </c>
      <c r="Z388">
        <v>2018</v>
      </c>
      <c r="AA388" t="b">
        <f>NOT(ISERROR(MATCH(H388,assembly_qc!$B$2:$B$490,0)))</f>
        <v>1</v>
      </c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 s="1"/>
      <c r="AZ388" s="1"/>
      <c r="BA388"/>
      <c r="BB388"/>
      <c r="BC388"/>
      <c r="BD388"/>
      <c r="BE388"/>
      <c r="BF388"/>
    </row>
    <row r="389" spans="1:58" x14ac:dyDescent="0.3">
      <c r="A389" t="s">
        <v>1745</v>
      </c>
      <c r="B389" t="s">
        <v>27</v>
      </c>
      <c r="C389" t="s">
        <v>127</v>
      </c>
      <c r="D389" t="s">
        <v>28</v>
      </c>
      <c r="E389" t="s">
        <v>29</v>
      </c>
      <c r="F389" t="s">
        <v>152</v>
      </c>
      <c r="G389" t="s">
        <v>1746</v>
      </c>
      <c r="H389" t="s">
        <v>1747</v>
      </c>
      <c r="J389" t="s">
        <v>1748</v>
      </c>
      <c r="K389" t="s">
        <v>462</v>
      </c>
      <c r="L389">
        <v>3044571</v>
      </c>
      <c r="M389">
        <v>59</v>
      </c>
      <c r="N389">
        <v>3033</v>
      </c>
      <c r="O389" t="s">
        <v>133</v>
      </c>
      <c r="P389">
        <v>0</v>
      </c>
      <c r="Q389">
        <v>0</v>
      </c>
      <c r="R389">
        <v>0</v>
      </c>
      <c r="S389" t="s">
        <v>134</v>
      </c>
      <c r="T389" t="s">
        <v>127</v>
      </c>
      <c r="U389" t="s">
        <v>127</v>
      </c>
      <c r="V389" s="16">
        <v>43901.041666666664</v>
      </c>
      <c r="W389" s="16">
        <v>43551.041666666664</v>
      </c>
      <c r="X389" t="s">
        <v>204</v>
      </c>
      <c r="Z389">
        <v>2008</v>
      </c>
      <c r="AA389" t="b">
        <f>NOT(ISERROR(MATCH(H389,assembly_qc!$B$2:$B$490,0)))</f>
        <v>1</v>
      </c>
      <c r="AY389" s="1"/>
      <c r="AZ389" s="1"/>
    </row>
    <row r="390" spans="1:58" x14ac:dyDescent="0.3">
      <c r="A390" t="s">
        <v>458</v>
      </c>
      <c r="B390" t="s">
        <v>27</v>
      </c>
      <c r="C390" t="s">
        <v>127</v>
      </c>
      <c r="D390" t="s">
        <v>28</v>
      </c>
      <c r="E390" t="s">
        <v>29</v>
      </c>
      <c r="F390" t="s">
        <v>152</v>
      </c>
      <c r="G390" t="s">
        <v>459</v>
      </c>
      <c r="H390" t="s">
        <v>460</v>
      </c>
      <c r="J390" t="s">
        <v>461</v>
      </c>
      <c r="K390" t="s">
        <v>462</v>
      </c>
      <c r="L390">
        <v>3029464</v>
      </c>
      <c r="M390">
        <v>22</v>
      </c>
      <c r="N390">
        <v>3019</v>
      </c>
      <c r="O390" t="s">
        <v>133</v>
      </c>
      <c r="P390">
        <v>0</v>
      </c>
      <c r="Q390">
        <v>0</v>
      </c>
      <c r="R390">
        <v>0</v>
      </c>
      <c r="S390" t="s">
        <v>134</v>
      </c>
      <c r="T390" t="s">
        <v>127</v>
      </c>
      <c r="U390" t="s">
        <v>127</v>
      </c>
      <c r="V390" s="16">
        <v>43902.041666666664</v>
      </c>
      <c r="W390" s="16">
        <v>43594.083333333336</v>
      </c>
      <c r="X390" t="s">
        <v>204</v>
      </c>
      <c r="Z390">
        <v>2008</v>
      </c>
      <c r="AA390" t="b">
        <f>NOT(ISERROR(MATCH(H390,assembly_qc!$B$2:$B$490,0)))</f>
        <v>1</v>
      </c>
      <c r="AY390" s="1"/>
      <c r="AZ390" s="1"/>
    </row>
    <row r="391" spans="1:58" x14ac:dyDescent="0.3">
      <c r="A391" t="s">
        <v>2555</v>
      </c>
      <c r="B391" t="s">
        <v>27</v>
      </c>
      <c r="C391" t="s">
        <v>127</v>
      </c>
      <c r="D391" t="s">
        <v>28</v>
      </c>
      <c r="E391" t="s">
        <v>29</v>
      </c>
      <c r="F391" t="s">
        <v>152</v>
      </c>
      <c r="G391" t="s">
        <v>2556</v>
      </c>
      <c r="H391" t="s">
        <v>2557</v>
      </c>
      <c r="J391" t="s">
        <v>2558</v>
      </c>
      <c r="K391" t="s">
        <v>2559</v>
      </c>
      <c r="L391">
        <v>3082758</v>
      </c>
      <c r="M391">
        <v>20</v>
      </c>
      <c r="N391">
        <v>3063</v>
      </c>
      <c r="O391" t="s">
        <v>133</v>
      </c>
      <c r="P391">
        <v>0</v>
      </c>
      <c r="Q391">
        <v>0</v>
      </c>
      <c r="R391">
        <v>0</v>
      </c>
      <c r="S391" t="s">
        <v>134</v>
      </c>
      <c r="T391" t="s">
        <v>127</v>
      </c>
      <c r="U391" t="s">
        <v>127</v>
      </c>
      <c r="V391" s="16">
        <v>43899.041666666664</v>
      </c>
      <c r="W391" s="16">
        <v>43502.041666666664</v>
      </c>
      <c r="X391" t="s">
        <v>1444</v>
      </c>
      <c r="Z391">
        <v>2007</v>
      </c>
      <c r="AA391" t="b">
        <f>NOT(ISERROR(MATCH(H391,assembly_qc!$B$2:$B$490,0)))</f>
        <v>1</v>
      </c>
      <c r="AY391" s="1"/>
      <c r="AZ391" s="1"/>
    </row>
    <row r="392" spans="1:58" x14ac:dyDescent="0.3">
      <c r="A392" t="s">
        <v>2560</v>
      </c>
      <c r="B392" t="s">
        <v>27</v>
      </c>
      <c r="C392" t="s">
        <v>127</v>
      </c>
      <c r="D392" t="s">
        <v>28</v>
      </c>
      <c r="E392" t="s">
        <v>29</v>
      </c>
      <c r="F392" t="s">
        <v>152</v>
      </c>
      <c r="G392" t="s">
        <v>2561</v>
      </c>
      <c r="H392" t="s">
        <v>2562</v>
      </c>
      <c r="J392" t="s">
        <v>2563</v>
      </c>
      <c r="K392" t="s">
        <v>2554</v>
      </c>
      <c r="L392">
        <v>3041220</v>
      </c>
      <c r="M392">
        <v>18</v>
      </c>
      <c r="N392">
        <v>3005</v>
      </c>
      <c r="O392" t="s">
        <v>133</v>
      </c>
      <c r="P392">
        <v>0</v>
      </c>
      <c r="Q392">
        <v>0</v>
      </c>
      <c r="R392">
        <v>0</v>
      </c>
      <c r="S392" t="s">
        <v>134</v>
      </c>
      <c r="T392" t="s">
        <v>127</v>
      </c>
      <c r="U392" t="s">
        <v>127</v>
      </c>
      <c r="V392" s="16">
        <v>43899.041666666664</v>
      </c>
      <c r="W392" s="16">
        <v>43502.041666666664</v>
      </c>
      <c r="X392" t="s">
        <v>1444</v>
      </c>
      <c r="Z392">
        <v>2007</v>
      </c>
      <c r="AA392" t="b">
        <f>NOT(ISERROR(MATCH(H392,assembly_qc!$B$2:$B$490,0)))</f>
        <v>1</v>
      </c>
      <c r="AY392" s="1"/>
      <c r="AZ392" s="1"/>
    </row>
    <row r="393" spans="1:58" x14ac:dyDescent="0.3">
      <c r="A393" t="s">
        <v>2550</v>
      </c>
      <c r="B393" t="s">
        <v>27</v>
      </c>
      <c r="C393" t="s">
        <v>127</v>
      </c>
      <c r="D393" t="s">
        <v>28</v>
      </c>
      <c r="E393" t="s">
        <v>29</v>
      </c>
      <c r="F393" t="s">
        <v>152</v>
      </c>
      <c r="G393" t="s">
        <v>2551</v>
      </c>
      <c r="H393" t="s">
        <v>2552</v>
      </c>
      <c r="J393" t="s">
        <v>2553</v>
      </c>
      <c r="K393" t="s">
        <v>2554</v>
      </c>
      <c r="L393">
        <v>3039395</v>
      </c>
      <c r="M393">
        <v>17</v>
      </c>
      <c r="N393">
        <v>2999</v>
      </c>
      <c r="O393" t="s">
        <v>133</v>
      </c>
      <c r="P393">
        <v>0</v>
      </c>
      <c r="Q393">
        <v>0</v>
      </c>
      <c r="R393">
        <v>0</v>
      </c>
      <c r="S393" t="s">
        <v>134</v>
      </c>
      <c r="T393" t="s">
        <v>127</v>
      </c>
      <c r="U393" t="s">
        <v>127</v>
      </c>
      <c r="V393" s="16">
        <v>43899.041666666664</v>
      </c>
      <c r="W393" s="16">
        <v>43502.041666666664</v>
      </c>
      <c r="X393" t="s">
        <v>1444</v>
      </c>
      <c r="Z393">
        <v>2007</v>
      </c>
      <c r="AA393" t="b">
        <f>NOT(ISERROR(MATCH(H393,assembly_qc!$B$2:$B$490,0)))</f>
        <v>1</v>
      </c>
      <c r="AY393" s="1"/>
      <c r="AZ393" s="1"/>
    </row>
    <row r="394" spans="1:58" x14ac:dyDescent="0.3">
      <c r="A394" t="s">
        <v>1741</v>
      </c>
      <c r="B394" t="s">
        <v>27</v>
      </c>
      <c r="C394" t="s">
        <v>127</v>
      </c>
      <c r="D394" t="s">
        <v>28</v>
      </c>
      <c r="E394" t="s">
        <v>29</v>
      </c>
      <c r="F394" t="s">
        <v>152</v>
      </c>
      <c r="G394" t="s">
        <v>1742</v>
      </c>
      <c r="H394" t="s">
        <v>1743</v>
      </c>
      <c r="J394" t="s">
        <v>1744</v>
      </c>
      <c r="K394" t="s">
        <v>462</v>
      </c>
      <c r="L394">
        <v>3001823</v>
      </c>
      <c r="M394">
        <v>24</v>
      </c>
      <c r="N394">
        <v>2997</v>
      </c>
      <c r="O394" t="s">
        <v>133</v>
      </c>
      <c r="P394">
        <v>0</v>
      </c>
      <c r="Q394">
        <v>0</v>
      </c>
      <c r="R394">
        <v>0</v>
      </c>
      <c r="S394" t="s">
        <v>134</v>
      </c>
      <c r="T394" t="s">
        <v>127</v>
      </c>
      <c r="U394" t="s">
        <v>127</v>
      </c>
      <c r="V394" s="16">
        <v>43901.041666666664</v>
      </c>
      <c r="W394" s="16">
        <v>43551.041666666664</v>
      </c>
      <c r="X394" t="s">
        <v>204</v>
      </c>
      <c r="Z394">
        <v>2008</v>
      </c>
      <c r="AA394" t="b">
        <f>NOT(ISERROR(MATCH(H394,assembly_qc!$B$2:$B$490,0)))</f>
        <v>1</v>
      </c>
      <c r="AY394" s="1"/>
      <c r="AZ394" s="1"/>
    </row>
    <row r="395" spans="1:58" x14ac:dyDescent="0.3">
      <c r="A395" t="s">
        <v>1749</v>
      </c>
      <c r="B395" t="s">
        <v>27</v>
      </c>
      <c r="C395" t="s">
        <v>127</v>
      </c>
      <c r="D395" t="s">
        <v>28</v>
      </c>
      <c r="E395" t="s">
        <v>29</v>
      </c>
      <c r="F395" t="s">
        <v>152</v>
      </c>
      <c r="G395" t="s">
        <v>1750</v>
      </c>
      <c r="H395" t="s">
        <v>1751</v>
      </c>
      <c r="J395" t="s">
        <v>1752</v>
      </c>
      <c r="K395" t="s">
        <v>462</v>
      </c>
      <c r="L395">
        <v>3008184</v>
      </c>
      <c r="M395">
        <v>24</v>
      </c>
      <c r="N395">
        <v>3005</v>
      </c>
      <c r="O395" t="s">
        <v>133</v>
      </c>
      <c r="P395">
        <v>0</v>
      </c>
      <c r="Q395">
        <v>0</v>
      </c>
      <c r="R395">
        <v>0</v>
      </c>
      <c r="S395" t="s">
        <v>134</v>
      </c>
      <c r="T395" t="s">
        <v>127</v>
      </c>
      <c r="U395" t="s">
        <v>127</v>
      </c>
      <c r="V395" s="16">
        <v>43901.041666666664</v>
      </c>
      <c r="W395" s="16">
        <v>43551.041666666664</v>
      </c>
      <c r="X395" t="s">
        <v>204</v>
      </c>
      <c r="Z395">
        <v>2008</v>
      </c>
      <c r="AA395" t="b">
        <f>NOT(ISERROR(MATCH(H395,assembly_qc!$B$2:$B$490,0)))</f>
        <v>1</v>
      </c>
      <c r="AY395" s="1"/>
      <c r="AZ395" s="1"/>
    </row>
    <row r="396" spans="1:58" x14ac:dyDescent="0.3">
      <c r="A396" t="s">
        <v>473</v>
      </c>
      <c r="B396" t="s">
        <v>27</v>
      </c>
      <c r="C396" t="s">
        <v>127</v>
      </c>
      <c r="D396" t="s">
        <v>28</v>
      </c>
      <c r="E396" t="s">
        <v>29</v>
      </c>
      <c r="F396" t="s">
        <v>474</v>
      </c>
      <c r="G396" t="s">
        <v>475</v>
      </c>
      <c r="H396" t="s">
        <v>476</v>
      </c>
      <c r="J396" t="s">
        <v>477</v>
      </c>
      <c r="K396" t="s">
        <v>132</v>
      </c>
      <c r="L396">
        <v>3228600</v>
      </c>
      <c r="M396">
        <v>65</v>
      </c>
      <c r="N396">
        <v>3219</v>
      </c>
      <c r="O396" t="s">
        <v>133</v>
      </c>
      <c r="P396">
        <v>0</v>
      </c>
      <c r="Q396">
        <v>0</v>
      </c>
      <c r="R396">
        <v>0</v>
      </c>
      <c r="S396" t="s">
        <v>134</v>
      </c>
      <c r="T396" t="s">
        <v>127</v>
      </c>
      <c r="U396" t="s">
        <v>127</v>
      </c>
      <c r="V396" s="16">
        <v>43564.083333333336</v>
      </c>
      <c r="W396" s="16">
        <v>43564.083333333336</v>
      </c>
      <c r="X396" t="s">
        <v>135</v>
      </c>
      <c r="Y396" t="s">
        <v>478</v>
      </c>
      <c r="Z396">
        <v>2018</v>
      </c>
      <c r="AA396" t="b">
        <f>NOT(ISERROR(MATCH(H396,assembly_qc!$B$2:$B$490,0)))</f>
        <v>1</v>
      </c>
      <c r="AY396" s="1"/>
      <c r="AZ396" s="1"/>
    </row>
    <row r="397" spans="1:58" x14ac:dyDescent="0.3">
      <c r="A397" t="s">
        <v>479</v>
      </c>
      <c r="B397" t="s">
        <v>27</v>
      </c>
      <c r="C397" t="s">
        <v>127</v>
      </c>
      <c r="D397" t="s">
        <v>28</v>
      </c>
      <c r="E397" t="s">
        <v>29</v>
      </c>
      <c r="F397" t="s">
        <v>474</v>
      </c>
      <c r="G397" t="s">
        <v>480</v>
      </c>
      <c r="H397" t="s">
        <v>481</v>
      </c>
      <c r="J397" t="s">
        <v>482</v>
      </c>
      <c r="K397" t="s">
        <v>132</v>
      </c>
      <c r="L397">
        <v>3223220</v>
      </c>
      <c r="M397">
        <v>59</v>
      </c>
      <c r="N397">
        <v>3206</v>
      </c>
      <c r="O397" t="s">
        <v>133</v>
      </c>
      <c r="P397">
        <v>0</v>
      </c>
      <c r="Q397">
        <v>0</v>
      </c>
      <c r="R397">
        <v>0</v>
      </c>
      <c r="S397" t="s">
        <v>134</v>
      </c>
      <c r="T397" t="s">
        <v>127</v>
      </c>
      <c r="U397" t="s">
        <v>127</v>
      </c>
      <c r="V397" s="16">
        <v>43564.083333333336</v>
      </c>
      <c r="W397" s="16">
        <v>43564.083333333336</v>
      </c>
      <c r="X397" t="s">
        <v>135</v>
      </c>
      <c r="Y397" t="s">
        <v>478</v>
      </c>
      <c r="Z397">
        <v>2018</v>
      </c>
      <c r="AA397" t="b">
        <f>NOT(ISERROR(MATCH(H397,assembly_qc!$B$2:$B$490,0)))</f>
        <v>1</v>
      </c>
      <c r="AY397" s="1"/>
      <c r="AZ397" s="1"/>
    </row>
    <row r="398" spans="1:58" s="27" customFormat="1" x14ac:dyDescent="0.3">
      <c r="A398" s="27" t="s">
        <v>2520</v>
      </c>
      <c r="B398" s="27" t="s">
        <v>27</v>
      </c>
      <c r="C398" s="27" t="s">
        <v>127</v>
      </c>
      <c r="D398" s="27" t="s">
        <v>28</v>
      </c>
      <c r="E398" s="27" t="s">
        <v>29</v>
      </c>
      <c r="F398" s="27" t="s">
        <v>152</v>
      </c>
      <c r="G398" s="27" t="s">
        <v>2521</v>
      </c>
      <c r="H398" s="27" t="s">
        <v>2522</v>
      </c>
      <c r="J398" s="27" t="s">
        <v>2523</v>
      </c>
      <c r="K398" s="27" t="s">
        <v>132</v>
      </c>
      <c r="L398" s="27">
        <v>3209162</v>
      </c>
      <c r="M398" s="27">
        <v>62</v>
      </c>
      <c r="N398" s="27">
        <v>3189</v>
      </c>
      <c r="O398" s="27" t="s">
        <v>133</v>
      </c>
      <c r="P398" s="27">
        <v>0</v>
      </c>
      <c r="Q398" s="27">
        <v>0</v>
      </c>
      <c r="R398" s="27">
        <v>0</v>
      </c>
      <c r="S398" s="27" t="s">
        <v>134</v>
      </c>
      <c r="T398" s="27" t="s">
        <v>127</v>
      </c>
      <c r="U398" s="27" t="s">
        <v>127</v>
      </c>
      <c r="V398" s="28">
        <v>43901.041666666664</v>
      </c>
      <c r="W398" s="28">
        <v>43550.041666666664</v>
      </c>
      <c r="X398" s="27" t="s">
        <v>135</v>
      </c>
      <c r="Y398" s="27" t="s">
        <v>478</v>
      </c>
      <c r="Z398" s="27">
        <v>2018</v>
      </c>
      <c r="AA398" s="27" t="b">
        <f>NOT(ISERROR(MATCH(H398,assembly_qc!$B$2:$B$490,0)))</f>
        <v>0</v>
      </c>
      <c r="AY398" s="38"/>
      <c r="AZ398" s="38"/>
    </row>
    <row r="399" spans="1:58" x14ac:dyDescent="0.3">
      <c r="A399" t="s">
        <v>1761</v>
      </c>
      <c r="B399" t="s">
        <v>27</v>
      </c>
      <c r="C399" t="s">
        <v>127</v>
      </c>
      <c r="D399" t="s">
        <v>28</v>
      </c>
      <c r="E399" t="s">
        <v>29</v>
      </c>
      <c r="F399" t="s">
        <v>152</v>
      </c>
      <c r="G399" t="s">
        <v>1762</v>
      </c>
      <c r="H399" t="s">
        <v>1763</v>
      </c>
      <c r="J399" t="s">
        <v>1764</v>
      </c>
      <c r="K399" t="s">
        <v>132</v>
      </c>
      <c r="L399">
        <v>3204502</v>
      </c>
      <c r="M399">
        <v>58</v>
      </c>
      <c r="N399">
        <v>3186</v>
      </c>
      <c r="O399" t="s">
        <v>133</v>
      </c>
      <c r="P399">
        <v>0</v>
      </c>
      <c r="Q399">
        <v>0</v>
      </c>
      <c r="R399">
        <v>0</v>
      </c>
      <c r="S399" t="s">
        <v>134</v>
      </c>
      <c r="T399" t="s">
        <v>127</v>
      </c>
      <c r="U399" t="s">
        <v>127</v>
      </c>
      <c r="V399" s="16">
        <v>43901.041666666664</v>
      </c>
      <c r="W399" s="16">
        <v>43551.041666666664</v>
      </c>
      <c r="X399" t="s">
        <v>135</v>
      </c>
      <c r="Y399" t="s">
        <v>478</v>
      </c>
      <c r="Z399">
        <v>2018</v>
      </c>
      <c r="AA399" t="b">
        <f>NOT(ISERROR(MATCH(H399,assembly_qc!$B$2:$B$490,0)))</f>
        <v>1</v>
      </c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10"/>
      <c r="AZ399" s="10"/>
      <c r="BA399" s="8"/>
      <c r="BB399" s="8"/>
      <c r="BC399" s="8"/>
      <c r="BD399" s="8"/>
      <c r="BE399" s="8"/>
      <c r="BF399" s="8"/>
    </row>
    <row r="400" spans="1:58" x14ac:dyDescent="0.3">
      <c r="A400" t="s">
        <v>1765</v>
      </c>
      <c r="B400" t="s">
        <v>27</v>
      </c>
      <c r="C400" t="s">
        <v>127</v>
      </c>
      <c r="D400" t="s">
        <v>28</v>
      </c>
      <c r="E400" t="s">
        <v>29</v>
      </c>
      <c r="F400" t="s">
        <v>152</v>
      </c>
      <c r="G400" t="s">
        <v>1766</v>
      </c>
      <c r="H400" t="s">
        <v>1767</v>
      </c>
      <c r="J400" t="s">
        <v>1768</v>
      </c>
      <c r="K400" t="s">
        <v>132</v>
      </c>
      <c r="L400">
        <v>3272844</v>
      </c>
      <c r="M400">
        <v>38</v>
      </c>
      <c r="N400">
        <v>3260</v>
      </c>
      <c r="O400" t="s">
        <v>133</v>
      </c>
      <c r="P400">
        <v>0</v>
      </c>
      <c r="Q400">
        <v>0</v>
      </c>
      <c r="R400">
        <v>0</v>
      </c>
      <c r="S400" t="s">
        <v>134</v>
      </c>
      <c r="T400" t="s">
        <v>127</v>
      </c>
      <c r="U400" t="s">
        <v>127</v>
      </c>
      <c r="V400" s="16">
        <v>43901.041666666664</v>
      </c>
      <c r="W400" s="16">
        <v>43551.041666666664</v>
      </c>
      <c r="X400" t="s">
        <v>135</v>
      </c>
      <c r="Y400" t="s">
        <v>478</v>
      </c>
      <c r="Z400">
        <v>2018</v>
      </c>
      <c r="AA400" t="b">
        <f>NOT(ISERROR(MATCH(H400,assembly_qc!$B$2:$B$490,0)))</f>
        <v>1</v>
      </c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10"/>
      <c r="AZ400" s="10"/>
      <c r="BA400" s="8"/>
      <c r="BB400" s="8"/>
      <c r="BC400" s="8"/>
      <c r="BD400" s="8"/>
      <c r="BE400" s="8"/>
      <c r="BF400" s="8"/>
    </row>
    <row r="401" spans="1:58" x14ac:dyDescent="0.3">
      <c r="A401" t="s">
        <v>2524</v>
      </c>
      <c r="B401" t="s">
        <v>27</v>
      </c>
      <c r="C401" t="s">
        <v>127</v>
      </c>
      <c r="D401" t="s">
        <v>28</v>
      </c>
      <c r="E401" t="s">
        <v>29</v>
      </c>
      <c r="F401" t="s">
        <v>152</v>
      </c>
      <c r="G401" t="s">
        <v>2525</v>
      </c>
      <c r="H401" t="s">
        <v>2526</v>
      </c>
      <c r="J401" t="s">
        <v>2527</v>
      </c>
      <c r="K401" t="s">
        <v>132</v>
      </c>
      <c r="L401">
        <v>3224788</v>
      </c>
      <c r="M401">
        <v>40</v>
      </c>
      <c r="N401">
        <v>3210</v>
      </c>
      <c r="O401" t="s">
        <v>133</v>
      </c>
      <c r="P401">
        <v>0</v>
      </c>
      <c r="Q401">
        <v>0</v>
      </c>
      <c r="R401">
        <v>0</v>
      </c>
      <c r="S401" t="s">
        <v>134</v>
      </c>
      <c r="T401" t="s">
        <v>127</v>
      </c>
      <c r="U401" t="s">
        <v>127</v>
      </c>
      <c r="V401" s="16">
        <v>43901.041666666664</v>
      </c>
      <c r="W401" s="16">
        <v>43550.041666666664</v>
      </c>
      <c r="X401" t="s">
        <v>135</v>
      </c>
      <c r="Y401" t="s">
        <v>478</v>
      </c>
      <c r="Z401">
        <v>2018</v>
      </c>
      <c r="AA401" t="b">
        <f>NOT(ISERROR(MATCH(H401,assembly_qc!$B$2:$B$490,0)))</f>
        <v>1</v>
      </c>
      <c r="AY401" s="1"/>
      <c r="AZ401" s="1"/>
    </row>
    <row r="402" spans="1:58" x14ac:dyDescent="0.3">
      <c r="A402" t="s">
        <v>1769</v>
      </c>
      <c r="B402" t="s">
        <v>27</v>
      </c>
      <c r="C402" t="s">
        <v>127</v>
      </c>
      <c r="D402" t="s">
        <v>28</v>
      </c>
      <c r="E402" t="s">
        <v>29</v>
      </c>
      <c r="F402" t="s">
        <v>152</v>
      </c>
      <c r="G402" t="s">
        <v>1770</v>
      </c>
      <c r="H402" t="s">
        <v>1771</v>
      </c>
      <c r="J402" t="s">
        <v>1772</v>
      </c>
      <c r="K402" t="s">
        <v>1773</v>
      </c>
      <c r="L402">
        <v>3110518</v>
      </c>
      <c r="M402">
        <v>83</v>
      </c>
      <c r="N402">
        <v>3129</v>
      </c>
      <c r="O402" t="s">
        <v>133</v>
      </c>
      <c r="P402">
        <v>0</v>
      </c>
      <c r="Q402">
        <v>0</v>
      </c>
      <c r="R402">
        <v>0</v>
      </c>
      <c r="S402" t="s">
        <v>134</v>
      </c>
      <c r="T402" t="s">
        <v>127</v>
      </c>
      <c r="U402" t="s">
        <v>127</v>
      </c>
      <c r="V402" s="16">
        <v>43901.041666666664</v>
      </c>
      <c r="W402" s="16">
        <v>43551.041666666664</v>
      </c>
      <c r="X402" t="s">
        <v>204</v>
      </c>
      <c r="Z402">
        <v>2005</v>
      </c>
      <c r="AA402" t="b">
        <f>NOT(ISERROR(MATCH(H402,assembly_qc!$B$2:$B$490,0)))</f>
        <v>1</v>
      </c>
      <c r="AY402" s="1"/>
      <c r="AZ402" s="1"/>
    </row>
    <row r="403" spans="1:58" x14ac:dyDescent="0.3">
      <c r="A403" t="s">
        <v>1774</v>
      </c>
      <c r="B403" t="s">
        <v>27</v>
      </c>
      <c r="C403" t="s">
        <v>127</v>
      </c>
      <c r="D403" t="s">
        <v>28</v>
      </c>
      <c r="E403" t="s">
        <v>29</v>
      </c>
      <c r="F403" t="s">
        <v>152</v>
      </c>
      <c r="G403" t="s">
        <v>1775</v>
      </c>
      <c r="H403" t="s">
        <v>1776</v>
      </c>
      <c r="J403" t="s">
        <v>1777</v>
      </c>
      <c r="K403" t="s">
        <v>1778</v>
      </c>
      <c r="L403">
        <v>3060535</v>
      </c>
      <c r="M403">
        <v>38</v>
      </c>
      <c r="N403">
        <v>3018</v>
      </c>
      <c r="O403" t="s">
        <v>133</v>
      </c>
      <c r="P403">
        <v>0</v>
      </c>
      <c r="Q403">
        <v>0</v>
      </c>
      <c r="R403">
        <v>0</v>
      </c>
      <c r="S403" t="s">
        <v>134</v>
      </c>
      <c r="T403" t="s">
        <v>127</v>
      </c>
      <c r="U403" t="s">
        <v>127</v>
      </c>
      <c r="V403" s="16">
        <v>43901.041666666664</v>
      </c>
      <c r="W403" s="16">
        <v>43551.041666666664</v>
      </c>
      <c r="X403" t="s">
        <v>786</v>
      </c>
      <c r="Z403">
        <v>2004</v>
      </c>
      <c r="AA403" t="b">
        <f>NOT(ISERROR(MATCH(H403,assembly_qc!$B$2:$B$490,0)))</f>
        <v>1</v>
      </c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10"/>
      <c r="AZ403" s="10"/>
      <c r="BA403" s="8"/>
      <c r="BB403" s="8"/>
      <c r="BC403" s="8"/>
      <c r="BD403" s="8"/>
      <c r="BE403" s="8"/>
      <c r="BF403" s="8"/>
    </row>
    <row r="404" spans="1:58" x14ac:dyDescent="0.3">
      <c r="A404" t="s">
        <v>1779</v>
      </c>
      <c r="B404" t="s">
        <v>27</v>
      </c>
      <c r="C404" t="s">
        <v>127</v>
      </c>
      <c r="D404" t="s">
        <v>28</v>
      </c>
      <c r="E404" t="s">
        <v>29</v>
      </c>
      <c r="F404" t="s">
        <v>152</v>
      </c>
      <c r="G404" t="s">
        <v>1780</v>
      </c>
      <c r="H404" t="s">
        <v>1781</v>
      </c>
      <c r="J404" t="s">
        <v>1782</v>
      </c>
      <c r="K404" t="s">
        <v>132</v>
      </c>
      <c r="L404">
        <v>2995893</v>
      </c>
      <c r="M404">
        <v>39</v>
      </c>
      <c r="N404">
        <v>2998</v>
      </c>
      <c r="O404" t="s">
        <v>133</v>
      </c>
      <c r="P404">
        <v>0</v>
      </c>
      <c r="Q404">
        <v>0</v>
      </c>
      <c r="R404">
        <v>0</v>
      </c>
      <c r="S404" t="s">
        <v>134</v>
      </c>
      <c r="T404" t="s">
        <v>127</v>
      </c>
      <c r="U404" t="s">
        <v>127</v>
      </c>
      <c r="V404" s="16">
        <v>43901.041666666664</v>
      </c>
      <c r="W404" s="16">
        <v>43551.041666666664</v>
      </c>
      <c r="X404" t="s">
        <v>204</v>
      </c>
      <c r="Z404">
        <v>2003</v>
      </c>
      <c r="AA404" t="b">
        <f>NOT(ISERROR(MATCH(H404,assembly_qc!$B$2:$B$490,0)))</f>
        <v>1</v>
      </c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10"/>
      <c r="AZ404" s="10"/>
      <c r="BA404" s="8"/>
      <c r="BB404" s="8"/>
      <c r="BC404" s="8"/>
      <c r="BD404" s="8"/>
      <c r="BE404" s="8"/>
      <c r="BF404" s="8"/>
    </row>
    <row r="405" spans="1:58" x14ac:dyDescent="0.3">
      <c r="A405" t="s">
        <v>1783</v>
      </c>
      <c r="B405" t="s">
        <v>27</v>
      </c>
      <c r="C405" t="s">
        <v>127</v>
      </c>
      <c r="D405" t="s">
        <v>28</v>
      </c>
      <c r="E405" t="s">
        <v>29</v>
      </c>
      <c r="F405" t="s">
        <v>152</v>
      </c>
      <c r="G405" t="s">
        <v>1784</v>
      </c>
      <c r="H405" t="s">
        <v>1785</v>
      </c>
      <c r="J405" t="s">
        <v>1786</v>
      </c>
      <c r="K405" t="s">
        <v>1787</v>
      </c>
      <c r="L405">
        <v>3099549</v>
      </c>
      <c r="M405">
        <v>21</v>
      </c>
      <c r="N405">
        <v>3080</v>
      </c>
      <c r="O405" t="s">
        <v>133</v>
      </c>
      <c r="P405">
        <v>0</v>
      </c>
      <c r="Q405">
        <v>0</v>
      </c>
      <c r="R405">
        <v>0</v>
      </c>
      <c r="S405" t="s">
        <v>134</v>
      </c>
      <c r="T405" t="s">
        <v>127</v>
      </c>
      <c r="U405" t="s">
        <v>127</v>
      </c>
      <c r="V405" s="16">
        <v>43901.041666666664</v>
      </c>
      <c r="W405" s="16">
        <v>43551.041666666664</v>
      </c>
      <c r="X405" t="s">
        <v>581</v>
      </c>
      <c r="Z405">
        <v>2002</v>
      </c>
      <c r="AA405" t="b">
        <f>NOT(ISERROR(MATCH(H405,assembly_qc!$B$2:$B$490,0)))</f>
        <v>1</v>
      </c>
      <c r="AY405" s="1"/>
      <c r="AZ405" s="1"/>
    </row>
    <row r="406" spans="1:58" x14ac:dyDescent="0.3">
      <c r="A406" t="s">
        <v>1794</v>
      </c>
      <c r="B406" t="s">
        <v>27</v>
      </c>
      <c r="C406" t="s">
        <v>127</v>
      </c>
      <c r="D406" t="s">
        <v>28</v>
      </c>
      <c r="E406" t="s">
        <v>29</v>
      </c>
      <c r="F406" t="s">
        <v>152</v>
      </c>
      <c r="G406" t="s">
        <v>1795</v>
      </c>
      <c r="H406" t="s">
        <v>1796</v>
      </c>
      <c r="J406" t="s">
        <v>1797</v>
      </c>
      <c r="K406" t="s">
        <v>1792</v>
      </c>
      <c r="L406">
        <v>3094427</v>
      </c>
      <c r="M406">
        <v>64</v>
      </c>
      <c r="N406">
        <v>3074</v>
      </c>
      <c r="O406" t="s">
        <v>133</v>
      </c>
      <c r="P406">
        <v>0</v>
      </c>
      <c r="Q406">
        <v>0</v>
      </c>
      <c r="R406">
        <v>0</v>
      </c>
      <c r="S406" t="s">
        <v>134</v>
      </c>
      <c r="T406" t="s">
        <v>127</v>
      </c>
      <c r="U406" t="s">
        <v>127</v>
      </c>
      <c r="V406" s="16">
        <v>43901.041666666664</v>
      </c>
      <c r="W406" s="16">
        <v>43551.041666666664</v>
      </c>
      <c r="X406" t="s">
        <v>1322</v>
      </c>
      <c r="Z406">
        <v>2004</v>
      </c>
      <c r="AA406" t="b">
        <f>NOT(ISERROR(MATCH(H406,assembly_qc!$B$2:$B$490,0)))</f>
        <v>1</v>
      </c>
      <c r="AY406" s="1"/>
      <c r="AZ406" s="1"/>
    </row>
    <row r="407" spans="1:58" x14ac:dyDescent="0.3">
      <c r="A407" t="s">
        <v>1798</v>
      </c>
      <c r="B407" t="s">
        <v>27</v>
      </c>
      <c r="C407" t="s">
        <v>127</v>
      </c>
      <c r="D407" t="s">
        <v>28</v>
      </c>
      <c r="E407" t="s">
        <v>29</v>
      </c>
      <c r="F407" t="s">
        <v>152</v>
      </c>
      <c r="G407" t="s">
        <v>1799</v>
      </c>
      <c r="H407" t="s">
        <v>1800</v>
      </c>
      <c r="J407" t="s">
        <v>1801</v>
      </c>
      <c r="K407" t="s">
        <v>1802</v>
      </c>
      <c r="L407">
        <v>3116550</v>
      </c>
      <c r="M407">
        <v>28</v>
      </c>
      <c r="N407">
        <v>3108</v>
      </c>
      <c r="O407" t="s">
        <v>133</v>
      </c>
      <c r="P407">
        <v>0</v>
      </c>
      <c r="Q407">
        <v>0</v>
      </c>
      <c r="R407">
        <v>0</v>
      </c>
      <c r="S407" t="s">
        <v>134</v>
      </c>
      <c r="T407" t="s">
        <v>127</v>
      </c>
      <c r="U407" t="s">
        <v>127</v>
      </c>
      <c r="V407" s="16">
        <v>43901.041666666664</v>
      </c>
      <c r="W407" s="16">
        <v>43551.041666666664</v>
      </c>
      <c r="X407" t="s">
        <v>204</v>
      </c>
      <c r="Z407">
        <v>2005</v>
      </c>
      <c r="AA407" t="b">
        <f>NOT(ISERROR(MATCH(H407,assembly_qc!$B$2:$B$490,0)))</f>
        <v>1</v>
      </c>
      <c r="AY407" s="1"/>
      <c r="AZ407" s="1"/>
    </row>
    <row r="408" spans="1:58" x14ac:dyDescent="0.3">
      <c r="A408" t="s">
        <v>2282</v>
      </c>
      <c r="B408" t="s">
        <v>27</v>
      </c>
      <c r="C408" t="s">
        <v>127</v>
      </c>
      <c r="D408" t="s">
        <v>28</v>
      </c>
      <c r="E408" t="s">
        <v>29</v>
      </c>
      <c r="F408" t="s">
        <v>152</v>
      </c>
      <c r="G408" t="s">
        <v>2283</v>
      </c>
      <c r="H408" t="s">
        <v>2284</v>
      </c>
      <c r="J408" t="s">
        <v>2285</v>
      </c>
      <c r="K408" t="s">
        <v>2286</v>
      </c>
      <c r="L408">
        <v>3014626</v>
      </c>
      <c r="M408">
        <v>53</v>
      </c>
      <c r="N408">
        <v>3000</v>
      </c>
      <c r="O408" t="s">
        <v>133</v>
      </c>
      <c r="P408">
        <v>0</v>
      </c>
      <c r="Q408">
        <v>0</v>
      </c>
      <c r="R408">
        <v>0</v>
      </c>
      <c r="S408" t="s">
        <v>134</v>
      </c>
      <c r="T408" t="s">
        <v>127</v>
      </c>
      <c r="U408" t="s">
        <v>127</v>
      </c>
      <c r="V408" s="16">
        <v>43901.041666666664</v>
      </c>
      <c r="W408" s="16">
        <v>43551.041666666664</v>
      </c>
      <c r="X408" t="s">
        <v>135</v>
      </c>
      <c r="Y408" t="s">
        <v>146</v>
      </c>
      <c r="Z408">
        <v>2004</v>
      </c>
      <c r="AA408" t="b">
        <f>NOT(ISERROR(MATCH(H408,assembly_qc!$B$2:$B$490,0)))</f>
        <v>1</v>
      </c>
      <c r="AY408" s="1"/>
      <c r="AZ408" s="1"/>
    </row>
    <row r="409" spans="1:58" x14ac:dyDescent="0.3">
      <c r="A409" t="s">
        <v>1803</v>
      </c>
      <c r="B409" t="s">
        <v>27</v>
      </c>
      <c r="C409" t="s">
        <v>127</v>
      </c>
      <c r="D409" t="s">
        <v>28</v>
      </c>
      <c r="E409" t="s">
        <v>29</v>
      </c>
      <c r="F409" t="s">
        <v>152</v>
      </c>
      <c r="G409" t="s">
        <v>1804</v>
      </c>
      <c r="H409" t="s">
        <v>1805</v>
      </c>
      <c r="J409" t="s">
        <v>1806</v>
      </c>
      <c r="K409" t="s">
        <v>1773</v>
      </c>
      <c r="L409">
        <v>3093538</v>
      </c>
      <c r="M409">
        <v>56</v>
      </c>
      <c r="N409">
        <v>3105</v>
      </c>
      <c r="O409" t="s">
        <v>133</v>
      </c>
      <c r="P409">
        <v>0</v>
      </c>
      <c r="Q409">
        <v>0</v>
      </c>
      <c r="R409">
        <v>0</v>
      </c>
      <c r="S409" t="s">
        <v>134</v>
      </c>
      <c r="T409" t="s">
        <v>127</v>
      </c>
      <c r="U409" t="s">
        <v>127</v>
      </c>
      <c r="V409" s="16">
        <v>43901.041666666664</v>
      </c>
      <c r="W409" s="16">
        <v>43551.041666666664</v>
      </c>
      <c r="X409" t="s">
        <v>204</v>
      </c>
      <c r="Z409">
        <v>2005</v>
      </c>
      <c r="AA409" t="b">
        <f>NOT(ISERROR(MATCH(H409,assembly_qc!$B$2:$B$490,0)))</f>
        <v>1</v>
      </c>
      <c r="AY409" s="1"/>
      <c r="AZ409" s="1"/>
    </row>
    <row r="410" spans="1:58" x14ac:dyDescent="0.3">
      <c r="A410" t="s">
        <v>2528</v>
      </c>
      <c r="B410" t="s">
        <v>27</v>
      </c>
      <c r="C410" t="s">
        <v>127</v>
      </c>
      <c r="D410" t="s">
        <v>28</v>
      </c>
      <c r="E410" t="s">
        <v>29</v>
      </c>
      <c r="F410" t="s">
        <v>152</v>
      </c>
      <c r="G410" t="s">
        <v>2529</v>
      </c>
      <c r="H410" t="s">
        <v>2530</v>
      </c>
      <c r="J410" t="s">
        <v>2531</v>
      </c>
      <c r="K410" t="s">
        <v>1841</v>
      </c>
      <c r="L410">
        <v>3034985</v>
      </c>
      <c r="M410">
        <v>34</v>
      </c>
      <c r="N410">
        <v>3029</v>
      </c>
      <c r="O410" t="s">
        <v>133</v>
      </c>
      <c r="P410">
        <v>0</v>
      </c>
      <c r="Q410">
        <v>0</v>
      </c>
      <c r="R410">
        <v>0</v>
      </c>
      <c r="S410" t="s">
        <v>134</v>
      </c>
      <c r="T410" t="s">
        <v>127</v>
      </c>
      <c r="U410" t="s">
        <v>127</v>
      </c>
      <c r="V410" s="16">
        <v>43901.041666666664</v>
      </c>
      <c r="W410" s="16">
        <v>43550.041666666664</v>
      </c>
      <c r="X410" t="s">
        <v>1816</v>
      </c>
      <c r="Z410">
        <v>2002</v>
      </c>
      <c r="AA410" t="b">
        <f>NOT(ISERROR(MATCH(H410,assembly_qc!$B$2:$B$490,0)))</f>
        <v>1</v>
      </c>
      <c r="AY410" s="1"/>
      <c r="AZ410" s="1"/>
    </row>
    <row r="411" spans="1:58" x14ac:dyDescent="0.3">
      <c r="A411" t="s">
        <v>1817</v>
      </c>
      <c r="B411" t="s">
        <v>27</v>
      </c>
      <c r="C411" t="s">
        <v>127</v>
      </c>
      <c r="D411" t="s">
        <v>28</v>
      </c>
      <c r="E411" t="s">
        <v>29</v>
      </c>
      <c r="F411" t="s">
        <v>152</v>
      </c>
      <c r="G411" t="s">
        <v>1818</v>
      </c>
      <c r="H411" t="s">
        <v>1819</v>
      </c>
      <c r="J411" t="s">
        <v>1820</v>
      </c>
      <c r="K411" t="s">
        <v>1821</v>
      </c>
      <c r="L411">
        <v>2990287</v>
      </c>
      <c r="M411">
        <v>42</v>
      </c>
      <c r="N411">
        <v>2941</v>
      </c>
      <c r="O411" t="s">
        <v>133</v>
      </c>
      <c r="P411">
        <v>0</v>
      </c>
      <c r="Q411">
        <v>0</v>
      </c>
      <c r="R411">
        <v>0</v>
      </c>
      <c r="S411" t="s">
        <v>134</v>
      </c>
      <c r="T411" t="s">
        <v>127</v>
      </c>
      <c r="U411" t="s">
        <v>127</v>
      </c>
      <c r="V411" s="16">
        <v>43901.041666666664</v>
      </c>
      <c r="W411" s="16">
        <v>43551.041666666664</v>
      </c>
      <c r="X411" t="s">
        <v>305</v>
      </c>
      <c r="Z411">
        <v>2004</v>
      </c>
      <c r="AA411" t="b">
        <f>NOT(ISERROR(MATCH(H411,assembly_qc!$B$2:$B$490,0)))</f>
        <v>1</v>
      </c>
      <c r="AY411" s="1"/>
      <c r="AZ411" s="1"/>
    </row>
    <row r="412" spans="1:58" x14ac:dyDescent="0.3">
      <c r="A412" t="s">
        <v>2532</v>
      </c>
      <c r="B412" t="s">
        <v>27</v>
      </c>
      <c r="C412" t="s">
        <v>127</v>
      </c>
      <c r="D412" t="s">
        <v>28</v>
      </c>
      <c r="E412" t="s">
        <v>29</v>
      </c>
      <c r="F412" t="s">
        <v>152</v>
      </c>
      <c r="G412" t="s">
        <v>2533</v>
      </c>
      <c r="H412" t="s">
        <v>2534</v>
      </c>
      <c r="J412" t="s">
        <v>2535</v>
      </c>
      <c r="K412" t="s">
        <v>2536</v>
      </c>
      <c r="L412">
        <v>3056840</v>
      </c>
      <c r="M412">
        <v>39</v>
      </c>
      <c r="N412">
        <v>3051</v>
      </c>
      <c r="O412" t="s">
        <v>133</v>
      </c>
      <c r="P412">
        <v>0</v>
      </c>
      <c r="Q412">
        <v>0</v>
      </c>
      <c r="R412">
        <v>0</v>
      </c>
      <c r="S412" t="s">
        <v>134</v>
      </c>
      <c r="T412" t="s">
        <v>127</v>
      </c>
      <c r="U412" t="s">
        <v>127</v>
      </c>
      <c r="V412" s="16">
        <v>43901.041666666664</v>
      </c>
      <c r="W412" s="16">
        <v>43550.041666666664</v>
      </c>
      <c r="X412" t="s">
        <v>204</v>
      </c>
      <c r="Z412">
        <v>2006</v>
      </c>
      <c r="AA412" t="b">
        <f>NOT(ISERROR(MATCH(H412,assembly_qc!$B$2:$B$490,0)))</f>
        <v>1</v>
      </c>
      <c r="AY412" s="1"/>
      <c r="AZ412" s="1"/>
    </row>
    <row r="413" spans="1:58" x14ac:dyDescent="0.3">
      <c r="A413" t="s">
        <v>1811</v>
      </c>
      <c r="B413" t="s">
        <v>27</v>
      </c>
      <c r="C413" t="s">
        <v>127</v>
      </c>
      <c r="D413" t="s">
        <v>28</v>
      </c>
      <c r="E413" t="s">
        <v>29</v>
      </c>
      <c r="F413" t="s">
        <v>152</v>
      </c>
      <c r="G413" t="s">
        <v>1812</v>
      </c>
      <c r="H413" t="s">
        <v>1813</v>
      </c>
      <c r="J413" t="s">
        <v>1814</v>
      </c>
      <c r="K413" t="s">
        <v>1815</v>
      </c>
      <c r="L413">
        <v>3040091</v>
      </c>
      <c r="M413">
        <v>57</v>
      </c>
      <c r="N413">
        <v>3044</v>
      </c>
      <c r="O413" t="s">
        <v>133</v>
      </c>
      <c r="P413">
        <v>0</v>
      </c>
      <c r="Q413">
        <v>0</v>
      </c>
      <c r="R413">
        <v>0</v>
      </c>
      <c r="S413" t="s">
        <v>134</v>
      </c>
      <c r="T413" t="s">
        <v>127</v>
      </c>
      <c r="U413" t="s">
        <v>127</v>
      </c>
      <c r="V413" s="16">
        <v>43901.041666666664</v>
      </c>
      <c r="W413" s="16">
        <v>43551.041666666664</v>
      </c>
      <c r="X413" t="s">
        <v>1816</v>
      </c>
      <c r="Z413">
        <v>2002</v>
      </c>
      <c r="AA413" t="b">
        <f>NOT(ISERROR(MATCH(H413,assembly_qc!$B$2:$B$490,0)))</f>
        <v>1</v>
      </c>
      <c r="AY413" s="1"/>
      <c r="AZ413" s="1"/>
    </row>
    <row r="414" spans="1:58" x14ac:dyDescent="0.3">
      <c r="A414" t="s">
        <v>1837</v>
      </c>
      <c r="B414" t="s">
        <v>27</v>
      </c>
      <c r="C414" t="s">
        <v>127</v>
      </c>
      <c r="D414" t="s">
        <v>28</v>
      </c>
      <c r="E414" t="s">
        <v>29</v>
      </c>
      <c r="F414" t="s">
        <v>152</v>
      </c>
      <c r="G414" t="s">
        <v>1838</v>
      </c>
      <c r="H414" t="s">
        <v>1839</v>
      </c>
      <c r="J414" t="s">
        <v>1840</v>
      </c>
      <c r="K414" t="s">
        <v>1841</v>
      </c>
      <c r="L414">
        <v>3041510</v>
      </c>
      <c r="M414">
        <v>22</v>
      </c>
      <c r="N414">
        <v>3042</v>
      </c>
      <c r="O414" t="s">
        <v>133</v>
      </c>
      <c r="P414">
        <v>0</v>
      </c>
      <c r="Q414">
        <v>0</v>
      </c>
      <c r="R414">
        <v>0</v>
      </c>
      <c r="S414" t="s">
        <v>134</v>
      </c>
      <c r="T414" t="s">
        <v>127</v>
      </c>
      <c r="U414" t="s">
        <v>127</v>
      </c>
      <c r="V414" s="16">
        <v>43901.041666666664</v>
      </c>
      <c r="W414" s="16">
        <v>43551.041666666664</v>
      </c>
      <c r="X414" t="s">
        <v>1816</v>
      </c>
      <c r="Z414">
        <v>2002</v>
      </c>
      <c r="AA414" t="b">
        <f>NOT(ISERROR(MATCH(H414,assembly_qc!$B$2:$B$490,0)))</f>
        <v>1</v>
      </c>
      <c r="AY414" s="1"/>
      <c r="AZ414" s="1"/>
    </row>
    <row r="415" spans="1:58" x14ac:dyDescent="0.3">
      <c r="A415" t="s">
        <v>1832</v>
      </c>
      <c r="B415" t="s">
        <v>27</v>
      </c>
      <c r="C415" t="s">
        <v>127</v>
      </c>
      <c r="D415" t="s">
        <v>28</v>
      </c>
      <c r="E415" t="s">
        <v>29</v>
      </c>
      <c r="F415" t="s">
        <v>152</v>
      </c>
      <c r="G415" t="s">
        <v>1833</v>
      </c>
      <c r="H415" t="s">
        <v>1834</v>
      </c>
      <c r="J415" t="s">
        <v>1835</v>
      </c>
      <c r="K415" t="s">
        <v>1836</v>
      </c>
      <c r="L415">
        <v>2983637</v>
      </c>
      <c r="M415">
        <v>104</v>
      </c>
      <c r="N415">
        <v>3006</v>
      </c>
      <c r="O415" t="s">
        <v>133</v>
      </c>
      <c r="P415">
        <v>0</v>
      </c>
      <c r="Q415">
        <v>0</v>
      </c>
      <c r="R415">
        <v>0</v>
      </c>
      <c r="S415" t="s">
        <v>134</v>
      </c>
      <c r="T415" t="s">
        <v>127</v>
      </c>
      <c r="U415" t="s">
        <v>127</v>
      </c>
      <c r="V415" s="16">
        <v>43901.041666666664</v>
      </c>
      <c r="W415" s="16">
        <v>43551.041666666664</v>
      </c>
      <c r="X415" t="s">
        <v>135</v>
      </c>
      <c r="Y415" t="s">
        <v>146</v>
      </c>
      <c r="Z415">
        <v>2018</v>
      </c>
      <c r="AA415" t="b">
        <f>NOT(ISERROR(MATCH(H415,assembly_qc!$B$2:$B$490,0)))</f>
        <v>1</v>
      </c>
      <c r="AY415" s="1"/>
      <c r="AZ415" s="1"/>
    </row>
    <row r="416" spans="1:58" x14ac:dyDescent="0.3">
      <c r="A416" t="s">
        <v>2571</v>
      </c>
      <c r="B416" t="s">
        <v>27</v>
      </c>
      <c r="C416" t="s">
        <v>127</v>
      </c>
      <c r="D416" t="s">
        <v>28</v>
      </c>
      <c r="E416" t="s">
        <v>29</v>
      </c>
      <c r="F416" t="s">
        <v>152</v>
      </c>
      <c r="G416" t="s">
        <v>2572</v>
      </c>
      <c r="H416" t="s">
        <v>2573</v>
      </c>
      <c r="J416" t="s">
        <v>2574</v>
      </c>
      <c r="K416" t="s">
        <v>2575</v>
      </c>
      <c r="L416">
        <v>3052194</v>
      </c>
      <c r="M416">
        <v>25</v>
      </c>
      <c r="N416">
        <v>3049</v>
      </c>
      <c r="O416" t="s">
        <v>133</v>
      </c>
      <c r="P416">
        <v>0</v>
      </c>
      <c r="Q416">
        <v>0</v>
      </c>
      <c r="R416">
        <v>0</v>
      </c>
      <c r="S416" t="s">
        <v>134</v>
      </c>
      <c r="T416" t="s">
        <v>127</v>
      </c>
      <c r="U416" t="s">
        <v>127</v>
      </c>
      <c r="V416" s="16">
        <v>43899.041666666664</v>
      </c>
      <c r="W416" s="16">
        <v>43497.041666666664</v>
      </c>
      <c r="X416" t="s">
        <v>1816</v>
      </c>
      <c r="Z416">
        <v>2002</v>
      </c>
      <c r="AA416" t="b">
        <f>NOT(ISERROR(MATCH(H416,assembly_qc!$B$2:$B$490,0)))</f>
        <v>1</v>
      </c>
      <c r="AY416" s="1"/>
      <c r="AZ416" s="1"/>
    </row>
    <row r="417" spans="1:52" x14ac:dyDescent="0.3">
      <c r="A417" t="s">
        <v>1842</v>
      </c>
      <c r="B417" t="s">
        <v>27</v>
      </c>
      <c r="C417" t="s">
        <v>127</v>
      </c>
      <c r="D417" t="s">
        <v>28</v>
      </c>
      <c r="E417" t="s">
        <v>29</v>
      </c>
      <c r="F417" t="s">
        <v>152</v>
      </c>
      <c r="G417" t="s">
        <v>1843</v>
      </c>
      <c r="H417" t="s">
        <v>1844</v>
      </c>
      <c r="J417" t="s">
        <v>1845</v>
      </c>
      <c r="K417" t="s">
        <v>1846</v>
      </c>
      <c r="L417">
        <v>3187745</v>
      </c>
      <c r="M417">
        <v>64</v>
      </c>
      <c r="N417">
        <v>3248</v>
      </c>
      <c r="O417" t="s">
        <v>133</v>
      </c>
      <c r="P417">
        <v>0</v>
      </c>
      <c r="Q417">
        <v>0</v>
      </c>
      <c r="R417">
        <v>0</v>
      </c>
      <c r="S417" t="s">
        <v>134</v>
      </c>
      <c r="T417" t="s">
        <v>127</v>
      </c>
      <c r="U417" t="s">
        <v>127</v>
      </c>
      <c r="V417" s="16">
        <v>43901.041666666664</v>
      </c>
      <c r="W417" s="16">
        <v>43551.041666666664</v>
      </c>
      <c r="X417" t="s">
        <v>135</v>
      </c>
      <c r="Y417" t="s">
        <v>1847</v>
      </c>
      <c r="Z417">
        <v>2002</v>
      </c>
      <c r="AA417" t="b">
        <f>NOT(ISERROR(MATCH(H417,assembly_qc!$B$2:$B$490,0)))</f>
        <v>1</v>
      </c>
      <c r="AY417" s="1"/>
      <c r="AZ417" s="1"/>
    </row>
    <row r="418" spans="1:52" x14ac:dyDescent="0.3">
      <c r="A418" t="s">
        <v>1848</v>
      </c>
      <c r="B418" t="s">
        <v>27</v>
      </c>
      <c r="C418" t="s">
        <v>127</v>
      </c>
      <c r="D418" t="s">
        <v>28</v>
      </c>
      <c r="E418" t="s">
        <v>29</v>
      </c>
      <c r="F418" t="s">
        <v>152</v>
      </c>
      <c r="G418" t="s">
        <v>1849</v>
      </c>
      <c r="H418" t="s">
        <v>1850</v>
      </c>
      <c r="J418" t="s">
        <v>1851</v>
      </c>
      <c r="K418" t="s">
        <v>1836</v>
      </c>
      <c r="L418">
        <v>3081323</v>
      </c>
      <c r="M418">
        <v>56</v>
      </c>
      <c r="N418">
        <v>3083</v>
      </c>
      <c r="O418" t="s">
        <v>133</v>
      </c>
      <c r="P418">
        <v>0</v>
      </c>
      <c r="Q418">
        <v>0</v>
      </c>
      <c r="R418">
        <v>0</v>
      </c>
      <c r="S418" t="s">
        <v>134</v>
      </c>
      <c r="T418" t="s">
        <v>127</v>
      </c>
      <c r="U418" t="s">
        <v>127</v>
      </c>
      <c r="V418" s="16">
        <v>43901.041666666664</v>
      </c>
      <c r="W418" s="16">
        <v>43551.041666666664</v>
      </c>
      <c r="X418" t="s">
        <v>135</v>
      </c>
      <c r="Y418" t="s">
        <v>146</v>
      </c>
      <c r="Z418">
        <v>2018</v>
      </c>
      <c r="AA418" t="b">
        <f>NOT(ISERROR(MATCH(H418,assembly_qc!$B$2:$B$490,0)))</f>
        <v>1</v>
      </c>
      <c r="AY418" s="1"/>
      <c r="AZ418" s="1"/>
    </row>
    <row r="419" spans="1:52" x14ac:dyDescent="0.3">
      <c r="A419" t="s">
        <v>2420</v>
      </c>
      <c r="B419" t="s">
        <v>27</v>
      </c>
      <c r="C419" t="s">
        <v>127</v>
      </c>
      <c r="D419" t="s">
        <v>28</v>
      </c>
      <c r="E419" t="s">
        <v>29</v>
      </c>
      <c r="F419" t="s">
        <v>152</v>
      </c>
      <c r="G419" t="s">
        <v>2421</v>
      </c>
      <c r="H419" t="s">
        <v>2422</v>
      </c>
      <c r="J419" t="s">
        <v>2423</v>
      </c>
      <c r="K419" t="s">
        <v>1815</v>
      </c>
      <c r="L419">
        <v>3053834</v>
      </c>
      <c r="M419">
        <v>39</v>
      </c>
      <c r="N419">
        <v>3053</v>
      </c>
      <c r="O419" t="s">
        <v>133</v>
      </c>
      <c r="P419">
        <v>0</v>
      </c>
      <c r="Q419">
        <v>0</v>
      </c>
      <c r="R419">
        <v>0</v>
      </c>
      <c r="S419" t="s">
        <v>134</v>
      </c>
      <c r="T419" t="s">
        <v>127</v>
      </c>
      <c r="U419" t="s">
        <v>127</v>
      </c>
      <c r="V419" s="16">
        <v>43900.041666666664</v>
      </c>
      <c r="W419" s="16">
        <v>43550.041666666664</v>
      </c>
      <c r="X419" t="s">
        <v>1816</v>
      </c>
      <c r="Z419">
        <v>2002</v>
      </c>
      <c r="AA419" t="b">
        <f>NOT(ISERROR(MATCH(H419,assembly_qc!$B$2:$B$490,0)))</f>
        <v>1</v>
      </c>
      <c r="AY419" s="1"/>
      <c r="AZ419" s="1"/>
    </row>
    <row r="420" spans="1:52" x14ac:dyDescent="0.3">
      <c r="A420" t="s">
        <v>2537</v>
      </c>
      <c r="B420" t="s">
        <v>27</v>
      </c>
      <c r="C420" t="s">
        <v>127</v>
      </c>
      <c r="D420" t="s">
        <v>28</v>
      </c>
      <c r="E420" t="s">
        <v>29</v>
      </c>
      <c r="F420" t="s">
        <v>152</v>
      </c>
      <c r="G420" t="s">
        <v>2538</v>
      </c>
      <c r="H420" t="s">
        <v>2539</v>
      </c>
      <c r="J420" t="s">
        <v>2540</v>
      </c>
      <c r="K420" t="s">
        <v>2536</v>
      </c>
      <c r="L420">
        <v>3062184</v>
      </c>
      <c r="M420">
        <v>38</v>
      </c>
      <c r="N420">
        <v>3062</v>
      </c>
      <c r="O420" t="s">
        <v>133</v>
      </c>
      <c r="P420">
        <v>0</v>
      </c>
      <c r="Q420">
        <v>0</v>
      </c>
      <c r="R420">
        <v>0</v>
      </c>
      <c r="S420" t="s">
        <v>134</v>
      </c>
      <c r="T420" t="s">
        <v>127</v>
      </c>
      <c r="U420" t="s">
        <v>127</v>
      </c>
      <c r="V420" s="16">
        <v>43901.041666666664</v>
      </c>
      <c r="W420" s="16">
        <v>43550.041666666664</v>
      </c>
      <c r="X420" t="s">
        <v>204</v>
      </c>
      <c r="Z420">
        <v>2005</v>
      </c>
      <c r="AA420" t="b">
        <f>NOT(ISERROR(MATCH(H420,assembly_qc!$B$2:$B$490,0)))</f>
        <v>1</v>
      </c>
      <c r="AY420" s="1"/>
      <c r="AZ420" s="1"/>
    </row>
    <row r="421" spans="1:52" x14ac:dyDescent="0.3">
      <c r="A421" t="s">
        <v>1883</v>
      </c>
      <c r="B421" t="s">
        <v>27</v>
      </c>
      <c r="C421" t="s">
        <v>127</v>
      </c>
      <c r="D421" t="s">
        <v>28</v>
      </c>
      <c r="E421" t="s">
        <v>29</v>
      </c>
      <c r="F421" t="s">
        <v>152</v>
      </c>
      <c r="G421" t="s">
        <v>1884</v>
      </c>
      <c r="H421" t="s">
        <v>1885</v>
      </c>
      <c r="J421" t="s">
        <v>1886</v>
      </c>
      <c r="K421" t="s">
        <v>132</v>
      </c>
      <c r="L421">
        <v>2904110</v>
      </c>
      <c r="M421">
        <v>17</v>
      </c>
      <c r="N421">
        <v>2867</v>
      </c>
      <c r="O421" t="s">
        <v>133</v>
      </c>
      <c r="P421">
        <v>0</v>
      </c>
      <c r="Q421">
        <v>0</v>
      </c>
      <c r="R421">
        <v>0</v>
      </c>
      <c r="S421" t="s">
        <v>134</v>
      </c>
      <c r="T421" t="s">
        <v>127</v>
      </c>
      <c r="U421" t="s">
        <v>127</v>
      </c>
      <c r="V421" s="16">
        <v>43551.041666666664</v>
      </c>
      <c r="W421" s="16">
        <v>43551.041666666664</v>
      </c>
      <c r="X421" t="s">
        <v>135</v>
      </c>
      <c r="Y421" t="s">
        <v>136</v>
      </c>
      <c r="Z421">
        <v>2018</v>
      </c>
      <c r="AA421" t="b">
        <f>NOT(ISERROR(MATCH(H421,assembly_qc!$B$2:$B$490,0)))</f>
        <v>1</v>
      </c>
      <c r="AY421" s="1"/>
      <c r="AZ421" s="1"/>
    </row>
    <row r="422" spans="1:52" s="27" customFormat="1" x14ac:dyDescent="0.3">
      <c r="A422" s="27" t="s">
        <v>1887</v>
      </c>
      <c r="B422" s="27" t="s">
        <v>27</v>
      </c>
      <c r="C422" s="27" t="s">
        <v>127</v>
      </c>
      <c r="D422" s="27" t="s">
        <v>28</v>
      </c>
      <c r="E422" s="27" t="s">
        <v>29</v>
      </c>
      <c r="F422" s="27" t="s">
        <v>152</v>
      </c>
      <c r="G422" s="27" t="s">
        <v>1888</v>
      </c>
      <c r="H422" s="27" t="s">
        <v>1889</v>
      </c>
      <c r="J422" s="27" t="s">
        <v>1890</v>
      </c>
      <c r="K422" s="27" t="s">
        <v>1443</v>
      </c>
      <c r="L422" s="27">
        <v>3058756</v>
      </c>
      <c r="M422" s="27">
        <v>15</v>
      </c>
      <c r="N422" s="27">
        <v>2994</v>
      </c>
      <c r="O422" s="27" t="s">
        <v>133</v>
      </c>
      <c r="P422" s="27">
        <v>0</v>
      </c>
      <c r="Q422" s="27">
        <v>0</v>
      </c>
      <c r="R422" s="27">
        <v>0</v>
      </c>
      <c r="S422" s="27" t="s">
        <v>134</v>
      </c>
      <c r="T422" s="27" t="s">
        <v>127</v>
      </c>
      <c r="U422" s="27" t="s">
        <v>127</v>
      </c>
      <c r="V422" s="28">
        <v>43901.041666666664</v>
      </c>
      <c r="W422" s="28">
        <v>43551.041666666664</v>
      </c>
      <c r="X422" s="27" t="s">
        <v>1444</v>
      </c>
      <c r="Z422" s="27">
        <v>2010</v>
      </c>
      <c r="AA422" s="27" t="b">
        <f>NOT(ISERROR(MATCH(H422,assembly_qc!$B$2:$B$490,0)))</f>
        <v>0</v>
      </c>
      <c r="AY422" s="38"/>
      <c r="AZ422" s="38"/>
    </row>
    <row r="423" spans="1:52" x14ac:dyDescent="0.3">
      <c r="A423" t="s">
        <v>1895</v>
      </c>
      <c r="B423" t="s">
        <v>27</v>
      </c>
      <c r="C423" t="s">
        <v>127</v>
      </c>
      <c r="D423" t="s">
        <v>28</v>
      </c>
      <c r="E423" t="s">
        <v>29</v>
      </c>
      <c r="F423" t="s">
        <v>152</v>
      </c>
      <c r="G423" t="s">
        <v>1896</v>
      </c>
      <c r="H423" t="s">
        <v>1897</v>
      </c>
      <c r="J423" t="s">
        <v>1898</v>
      </c>
      <c r="K423" t="s">
        <v>1443</v>
      </c>
      <c r="L423">
        <v>3052730</v>
      </c>
      <c r="M423">
        <v>18</v>
      </c>
      <c r="N423">
        <v>2982</v>
      </c>
      <c r="O423" t="s">
        <v>133</v>
      </c>
      <c r="P423">
        <v>0</v>
      </c>
      <c r="Q423">
        <v>0</v>
      </c>
      <c r="R423">
        <v>0</v>
      </c>
      <c r="S423" t="s">
        <v>134</v>
      </c>
      <c r="T423" t="s">
        <v>127</v>
      </c>
      <c r="U423" t="s">
        <v>127</v>
      </c>
      <c r="V423" s="16">
        <v>43901.041666666664</v>
      </c>
      <c r="W423" s="16">
        <v>43551.041666666664</v>
      </c>
      <c r="X423" t="s">
        <v>1444</v>
      </c>
      <c r="Z423">
        <v>2010</v>
      </c>
      <c r="AA423" t="b">
        <f>NOT(ISERROR(MATCH(H423,assembly_qc!$B$2:$B$490,0)))</f>
        <v>1</v>
      </c>
      <c r="AY423" s="1"/>
      <c r="AZ423" s="1"/>
    </row>
    <row r="424" spans="1:52" x14ac:dyDescent="0.3">
      <c r="A424" t="s">
        <v>1891</v>
      </c>
      <c r="B424" t="s">
        <v>27</v>
      </c>
      <c r="C424" t="s">
        <v>127</v>
      </c>
      <c r="D424" t="s">
        <v>28</v>
      </c>
      <c r="E424" t="s">
        <v>29</v>
      </c>
      <c r="F424" t="s">
        <v>152</v>
      </c>
      <c r="G424" t="s">
        <v>1892</v>
      </c>
      <c r="H424" t="s">
        <v>1893</v>
      </c>
      <c r="J424" t="s">
        <v>1894</v>
      </c>
      <c r="K424" t="s">
        <v>1443</v>
      </c>
      <c r="L424">
        <v>3059983</v>
      </c>
      <c r="M424">
        <v>18</v>
      </c>
      <c r="N424">
        <v>2991</v>
      </c>
      <c r="O424" t="s">
        <v>133</v>
      </c>
      <c r="P424">
        <v>0</v>
      </c>
      <c r="Q424">
        <v>0</v>
      </c>
      <c r="R424">
        <v>0</v>
      </c>
      <c r="S424" t="s">
        <v>134</v>
      </c>
      <c r="T424" t="s">
        <v>127</v>
      </c>
      <c r="U424" t="s">
        <v>127</v>
      </c>
      <c r="V424" s="16">
        <v>43901.041666666664</v>
      </c>
      <c r="W424" s="16">
        <v>43551.041666666664</v>
      </c>
      <c r="X424" t="s">
        <v>1444</v>
      </c>
      <c r="Z424">
        <v>2010</v>
      </c>
      <c r="AA424" t="b">
        <f>NOT(ISERROR(MATCH(H424,assembly_qc!$B$2:$B$490,0)))</f>
        <v>1</v>
      </c>
      <c r="AY424" s="1"/>
      <c r="AZ424" s="1"/>
    </row>
    <row r="425" spans="1:52" x14ac:dyDescent="0.3">
      <c r="A425" t="s">
        <v>1439</v>
      </c>
      <c r="B425" t="s">
        <v>27</v>
      </c>
      <c r="C425" t="s">
        <v>127</v>
      </c>
      <c r="D425" t="s">
        <v>28</v>
      </c>
      <c r="E425" t="s">
        <v>29</v>
      </c>
      <c r="F425" t="s">
        <v>152</v>
      </c>
      <c r="G425" t="s">
        <v>1440</v>
      </c>
      <c r="H425" t="s">
        <v>1441</v>
      </c>
      <c r="J425" t="s">
        <v>1442</v>
      </c>
      <c r="K425" t="s">
        <v>1443</v>
      </c>
      <c r="L425">
        <v>3077353</v>
      </c>
      <c r="M425">
        <v>15</v>
      </c>
      <c r="N425">
        <v>3016</v>
      </c>
      <c r="O425" t="s">
        <v>133</v>
      </c>
      <c r="P425">
        <v>0</v>
      </c>
      <c r="Q425">
        <v>0</v>
      </c>
      <c r="R425">
        <v>0</v>
      </c>
      <c r="S425" t="s">
        <v>134</v>
      </c>
      <c r="T425" t="s">
        <v>127</v>
      </c>
      <c r="U425" t="s">
        <v>127</v>
      </c>
      <c r="V425" s="16">
        <v>43901.041666666664</v>
      </c>
      <c r="W425" s="16">
        <v>43551.041666666664</v>
      </c>
      <c r="X425" t="s">
        <v>1444</v>
      </c>
      <c r="Z425">
        <v>2010</v>
      </c>
      <c r="AA425" t="b">
        <f>NOT(ISERROR(MATCH(H425,assembly_qc!$B$2:$B$490,0)))</f>
        <v>1</v>
      </c>
      <c r="AY425" s="1"/>
      <c r="AZ425" s="1"/>
    </row>
    <row r="426" spans="1:52" x14ac:dyDescent="0.3">
      <c r="A426" t="s">
        <v>1313</v>
      </c>
      <c r="B426" t="s">
        <v>27</v>
      </c>
      <c r="C426" t="s">
        <v>127</v>
      </c>
      <c r="D426" t="s">
        <v>28</v>
      </c>
      <c r="E426" t="s">
        <v>29</v>
      </c>
      <c r="F426" t="s">
        <v>152</v>
      </c>
      <c r="G426" t="s">
        <v>1314</v>
      </c>
      <c r="H426" t="s">
        <v>1315</v>
      </c>
      <c r="J426" t="s">
        <v>1316</v>
      </c>
      <c r="K426" t="s">
        <v>132</v>
      </c>
      <c r="L426">
        <v>3049709</v>
      </c>
      <c r="M426">
        <v>13</v>
      </c>
      <c r="N426">
        <v>3003</v>
      </c>
      <c r="O426" t="s">
        <v>133</v>
      </c>
      <c r="P426">
        <v>0</v>
      </c>
      <c r="Q426">
        <v>0</v>
      </c>
      <c r="R426">
        <v>0</v>
      </c>
      <c r="S426" t="s">
        <v>134</v>
      </c>
      <c r="T426" t="s">
        <v>127</v>
      </c>
      <c r="U426" t="s">
        <v>127</v>
      </c>
      <c r="V426" s="16">
        <v>43901.041666666664</v>
      </c>
      <c r="W426" s="16">
        <v>43556.083333333336</v>
      </c>
      <c r="X426" t="s">
        <v>135</v>
      </c>
      <c r="Y426" t="s">
        <v>1317</v>
      </c>
      <c r="Z426">
        <v>2010</v>
      </c>
      <c r="AA426" t="b">
        <f>NOT(ISERROR(MATCH(H426,assembly_qc!$B$2:$B$490,0)))</f>
        <v>1</v>
      </c>
      <c r="AY426" s="1"/>
      <c r="AZ426" s="1"/>
    </row>
    <row r="427" spans="1:52" x14ac:dyDescent="0.3">
      <c r="A427" t="s">
        <v>1318</v>
      </c>
      <c r="B427" t="s">
        <v>27</v>
      </c>
      <c r="C427" t="s">
        <v>127</v>
      </c>
      <c r="D427" t="s">
        <v>28</v>
      </c>
      <c r="E427" t="s">
        <v>29</v>
      </c>
      <c r="F427" t="s">
        <v>152</v>
      </c>
      <c r="G427" t="s">
        <v>1319</v>
      </c>
      <c r="H427" t="s">
        <v>1320</v>
      </c>
      <c r="J427" t="s">
        <v>1321</v>
      </c>
      <c r="K427" t="s">
        <v>796</v>
      </c>
      <c r="L427">
        <v>3248706</v>
      </c>
      <c r="M427">
        <v>18</v>
      </c>
      <c r="N427">
        <v>3230</v>
      </c>
      <c r="O427" t="s">
        <v>133</v>
      </c>
      <c r="P427">
        <v>0</v>
      </c>
      <c r="Q427">
        <v>0</v>
      </c>
      <c r="R427">
        <v>0</v>
      </c>
      <c r="S427" t="s">
        <v>134</v>
      </c>
      <c r="T427" t="s">
        <v>127</v>
      </c>
      <c r="U427" t="s">
        <v>127</v>
      </c>
      <c r="V427" s="16">
        <v>43901.041666666664</v>
      </c>
      <c r="W427" s="16">
        <v>43556.083333333336</v>
      </c>
      <c r="X427" t="s">
        <v>1322</v>
      </c>
      <c r="Z427">
        <v>2003</v>
      </c>
      <c r="AA427" t="b">
        <f>NOT(ISERROR(MATCH(H427,assembly_qc!$B$2:$B$490,0)))</f>
        <v>1</v>
      </c>
      <c r="AY427" s="1"/>
      <c r="AZ427" s="1"/>
    </row>
    <row r="428" spans="1:52" x14ac:dyDescent="0.3">
      <c r="A428" t="s">
        <v>1186</v>
      </c>
      <c r="B428" t="s">
        <v>27</v>
      </c>
      <c r="C428" t="s">
        <v>127</v>
      </c>
      <c r="D428" t="s">
        <v>28</v>
      </c>
      <c r="E428" t="s">
        <v>29</v>
      </c>
      <c r="F428" t="s">
        <v>152</v>
      </c>
      <c r="G428" t="s">
        <v>1187</v>
      </c>
      <c r="H428" t="s">
        <v>1188</v>
      </c>
      <c r="J428" t="s">
        <v>1189</v>
      </c>
      <c r="K428" t="s">
        <v>1190</v>
      </c>
      <c r="L428">
        <v>3075298</v>
      </c>
      <c r="M428">
        <v>55</v>
      </c>
      <c r="N428">
        <v>3059</v>
      </c>
      <c r="O428" t="s">
        <v>133</v>
      </c>
      <c r="P428">
        <v>0</v>
      </c>
      <c r="Q428">
        <v>0</v>
      </c>
      <c r="R428">
        <v>0</v>
      </c>
      <c r="S428" t="s">
        <v>134</v>
      </c>
      <c r="T428" t="s">
        <v>127</v>
      </c>
      <c r="U428" t="s">
        <v>127</v>
      </c>
      <c r="V428" s="16">
        <v>43901.041666666664</v>
      </c>
      <c r="W428" s="16">
        <v>43556.083333333336</v>
      </c>
      <c r="X428" t="s">
        <v>1191</v>
      </c>
      <c r="Z428">
        <v>2018</v>
      </c>
      <c r="AA428" t="b">
        <f>NOT(ISERROR(MATCH(H428,assembly_qc!$B$2:$B$490,0)))</f>
        <v>1</v>
      </c>
      <c r="AY428" s="1"/>
      <c r="AZ428" s="1"/>
    </row>
    <row r="429" spans="1:52" x14ac:dyDescent="0.3">
      <c r="A429" t="s">
        <v>1359</v>
      </c>
      <c r="B429" t="s">
        <v>27</v>
      </c>
      <c r="C429" t="s">
        <v>127</v>
      </c>
      <c r="D429" t="s">
        <v>28</v>
      </c>
      <c r="E429" t="s">
        <v>556</v>
      </c>
      <c r="F429" t="s">
        <v>152</v>
      </c>
      <c r="G429" t="s">
        <v>1360</v>
      </c>
      <c r="H429" t="s">
        <v>1361</v>
      </c>
      <c r="J429" t="s">
        <v>1362</v>
      </c>
      <c r="K429" t="s">
        <v>132</v>
      </c>
      <c r="L429">
        <v>3181770</v>
      </c>
      <c r="M429">
        <v>31</v>
      </c>
      <c r="N429">
        <v>3183</v>
      </c>
      <c r="O429" t="s">
        <v>133</v>
      </c>
      <c r="P429">
        <v>0</v>
      </c>
      <c r="Q429">
        <v>0</v>
      </c>
      <c r="R429">
        <v>0</v>
      </c>
      <c r="S429" t="s">
        <v>134</v>
      </c>
      <c r="T429" t="s">
        <v>127</v>
      </c>
      <c r="U429" t="s">
        <v>127</v>
      </c>
      <c r="V429" s="16">
        <v>43555.041666666664</v>
      </c>
      <c r="W429" s="16">
        <v>43555.041666666664</v>
      </c>
      <c r="X429" t="s">
        <v>467</v>
      </c>
      <c r="Z429">
        <v>2017</v>
      </c>
      <c r="AA429" t="b">
        <f>NOT(ISERROR(MATCH(H429,assembly_qc!$B$2:$B$490,0)))</f>
        <v>1</v>
      </c>
      <c r="AY429" s="1"/>
      <c r="AZ429" s="1"/>
    </row>
    <row r="430" spans="1:52" x14ac:dyDescent="0.3">
      <c r="A430" t="s">
        <v>1327</v>
      </c>
      <c r="B430" t="s">
        <v>27</v>
      </c>
      <c r="C430" t="s">
        <v>127</v>
      </c>
      <c r="D430" t="s">
        <v>28</v>
      </c>
      <c r="E430" t="s">
        <v>29</v>
      </c>
      <c r="F430" t="s">
        <v>152</v>
      </c>
      <c r="G430" t="s">
        <v>1328</v>
      </c>
      <c r="H430" t="s">
        <v>1329</v>
      </c>
      <c r="J430" t="s">
        <v>1330</v>
      </c>
      <c r="K430" t="s">
        <v>132</v>
      </c>
      <c r="L430">
        <v>2926414</v>
      </c>
      <c r="M430">
        <v>25</v>
      </c>
      <c r="N430">
        <v>2878</v>
      </c>
      <c r="O430" t="s">
        <v>133</v>
      </c>
      <c r="P430">
        <v>0</v>
      </c>
      <c r="Q430">
        <v>0</v>
      </c>
      <c r="R430">
        <v>0</v>
      </c>
      <c r="S430" t="s">
        <v>134</v>
      </c>
      <c r="T430" t="s">
        <v>127</v>
      </c>
      <c r="U430" t="s">
        <v>127</v>
      </c>
      <c r="V430" s="16">
        <v>43555.041666666664</v>
      </c>
      <c r="W430" s="16">
        <v>43555.041666666664</v>
      </c>
      <c r="X430" t="s">
        <v>467</v>
      </c>
      <c r="Z430">
        <v>2016</v>
      </c>
      <c r="AA430" t="b">
        <f>NOT(ISERROR(MATCH(H430,assembly_qc!$B$2:$B$490,0)))</f>
        <v>1</v>
      </c>
      <c r="AY430" s="1"/>
      <c r="AZ430" s="1"/>
    </row>
    <row r="431" spans="1:52" x14ac:dyDescent="0.3">
      <c r="A431" t="s">
        <v>463</v>
      </c>
      <c r="B431" t="s">
        <v>27</v>
      </c>
      <c r="C431" t="s">
        <v>127</v>
      </c>
      <c r="D431" t="s">
        <v>28</v>
      </c>
      <c r="E431" t="s">
        <v>29</v>
      </c>
      <c r="F431" t="s">
        <v>152</v>
      </c>
      <c r="G431" t="s">
        <v>464</v>
      </c>
      <c r="H431" t="s">
        <v>465</v>
      </c>
      <c r="J431" t="s">
        <v>466</v>
      </c>
      <c r="K431" t="s">
        <v>132</v>
      </c>
      <c r="L431">
        <v>2922057</v>
      </c>
      <c r="M431">
        <v>18</v>
      </c>
      <c r="N431">
        <v>2874</v>
      </c>
      <c r="O431" t="s">
        <v>133</v>
      </c>
      <c r="P431">
        <v>0</v>
      </c>
      <c r="Q431">
        <v>0</v>
      </c>
      <c r="R431">
        <v>0</v>
      </c>
      <c r="S431" t="s">
        <v>134</v>
      </c>
      <c r="T431" t="s">
        <v>127</v>
      </c>
      <c r="U431" t="s">
        <v>127</v>
      </c>
      <c r="V431" s="16">
        <v>43594.083333333336</v>
      </c>
      <c r="W431" s="16">
        <v>43594.083333333336</v>
      </c>
      <c r="X431" t="s">
        <v>467</v>
      </c>
      <c r="Z431">
        <v>2016</v>
      </c>
      <c r="AA431" t="b">
        <f>NOT(ISERROR(MATCH(H431,assembly_qc!$B$2:$B$490,0)))</f>
        <v>1</v>
      </c>
      <c r="AY431" s="1"/>
      <c r="AZ431" s="1"/>
    </row>
    <row r="432" spans="1:52" x14ac:dyDescent="0.3">
      <c r="A432" t="s">
        <v>1192</v>
      </c>
      <c r="B432" t="s">
        <v>27</v>
      </c>
      <c r="C432" t="s">
        <v>127</v>
      </c>
      <c r="D432" t="s">
        <v>28</v>
      </c>
      <c r="E432" t="s">
        <v>29</v>
      </c>
      <c r="F432" t="s">
        <v>152</v>
      </c>
      <c r="G432" t="s">
        <v>1193</v>
      </c>
      <c r="H432" t="s">
        <v>1194</v>
      </c>
      <c r="J432" t="s">
        <v>1195</v>
      </c>
      <c r="K432" t="s">
        <v>132</v>
      </c>
      <c r="L432">
        <v>2967431</v>
      </c>
      <c r="M432">
        <v>16</v>
      </c>
      <c r="N432">
        <v>2919</v>
      </c>
      <c r="O432" t="s">
        <v>133</v>
      </c>
      <c r="P432">
        <v>0</v>
      </c>
      <c r="Q432">
        <v>0</v>
      </c>
      <c r="R432">
        <v>0</v>
      </c>
      <c r="S432" t="s">
        <v>134</v>
      </c>
      <c r="T432" t="s">
        <v>127</v>
      </c>
      <c r="U432" t="s">
        <v>127</v>
      </c>
      <c r="V432" s="16">
        <v>43556.083333333336</v>
      </c>
      <c r="W432" s="16">
        <v>43556.083333333336</v>
      </c>
      <c r="X432" t="s">
        <v>467</v>
      </c>
      <c r="Z432">
        <v>2016</v>
      </c>
      <c r="AA432" t="b">
        <f>NOT(ISERROR(MATCH(H432,assembly_qc!$B$2:$B$490,0)))</f>
        <v>1</v>
      </c>
      <c r="AY432" s="1"/>
      <c r="AZ432" s="1"/>
    </row>
    <row r="433" spans="1:58" x14ac:dyDescent="0.3">
      <c r="A433" t="s">
        <v>1331</v>
      </c>
      <c r="B433" t="s">
        <v>27</v>
      </c>
      <c r="C433" t="s">
        <v>127</v>
      </c>
      <c r="D433" t="s">
        <v>28</v>
      </c>
      <c r="E433" t="s">
        <v>29</v>
      </c>
      <c r="F433" t="s">
        <v>152</v>
      </c>
      <c r="G433" t="s">
        <v>1332</v>
      </c>
      <c r="H433" t="s">
        <v>1333</v>
      </c>
      <c r="J433" t="s">
        <v>1334</v>
      </c>
      <c r="K433" t="s">
        <v>132</v>
      </c>
      <c r="L433">
        <v>2926500</v>
      </c>
      <c r="M433">
        <v>15</v>
      </c>
      <c r="N433">
        <v>2876</v>
      </c>
      <c r="O433" t="s">
        <v>133</v>
      </c>
      <c r="P433">
        <v>0</v>
      </c>
      <c r="Q433">
        <v>0</v>
      </c>
      <c r="R433">
        <v>0</v>
      </c>
      <c r="S433" t="s">
        <v>134</v>
      </c>
      <c r="T433" t="s">
        <v>127</v>
      </c>
      <c r="U433" t="s">
        <v>127</v>
      </c>
      <c r="V433" s="16">
        <v>43555.041666666664</v>
      </c>
      <c r="W433" s="16">
        <v>43555.041666666664</v>
      </c>
      <c r="X433" t="s">
        <v>467</v>
      </c>
      <c r="Z433">
        <v>2016</v>
      </c>
      <c r="AA433" t="b">
        <f>NOT(ISERROR(MATCH(H433,assembly_qc!$B$2:$B$490,0)))</f>
        <v>1</v>
      </c>
      <c r="AY433" s="1"/>
      <c r="AZ433" s="1"/>
    </row>
    <row r="434" spans="1:58" x14ac:dyDescent="0.3">
      <c r="A434" t="s">
        <v>1224</v>
      </c>
      <c r="B434" t="s">
        <v>27</v>
      </c>
      <c r="C434" t="s">
        <v>127</v>
      </c>
      <c r="D434" t="s">
        <v>28</v>
      </c>
      <c r="E434" t="s">
        <v>556</v>
      </c>
      <c r="F434" t="s">
        <v>152</v>
      </c>
      <c r="G434" t="s">
        <v>1225</v>
      </c>
      <c r="H434" t="s">
        <v>1226</v>
      </c>
      <c r="J434" t="s">
        <v>1227</v>
      </c>
      <c r="K434" t="s">
        <v>132</v>
      </c>
      <c r="L434">
        <v>3139773</v>
      </c>
      <c r="M434">
        <v>27</v>
      </c>
      <c r="N434">
        <v>3133</v>
      </c>
      <c r="O434" t="s">
        <v>133</v>
      </c>
      <c r="P434">
        <v>0</v>
      </c>
      <c r="Q434">
        <v>0</v>
      </c>
      <c r="R434">
        <v>0</v>
      </c>
      <c r="S434" t="s">
        <v>134</v>
      </c>
      <c r="T434" t="s">
        <v>127</v>
      </c>
      <c r="U434" t="s">
        <v>127</v>
      </c>
      <c r="V434" s="16">
        <v>43556.083333333336</v>
      </c>
      <c r="W434" s="16">
        <v>43556.083333333336</v>
      </c>
      <c r="X434" t="s">
        <v>467</v>
      </c>
      <c r="Z434">
        <v>2017</v>
      </c>
      <c r="AA434" t="b">
        <f>NOT(ISERROR(MATCH(H434,assembly_qc!$B$2:$B$490,0)))</f>
        <v>1</v>
      </c>
      <c r="AY434" s="1"/>
      <c r="AZ434" s="1"/>
    </row>
    <row r="435" spans="1:58" x14ac:dyDescent="0.3">
      <c r="A435" t="s">
        <v>1379</v>
      </c>
      <c r="B435" t="s">
        <v>27</v>
      </c>
      <c r="C435" t="s">
        <v>127</v>
      </c>
      <c r="D435" t="s">
        <v>28</v>
      </c>
      <c r="E435" t="s">
        <v>556</v>
      </c>
      <c r="F435" t="s">
        <v>152</v>
      </c>
      <c r="G435" t="s">
        <v>1380</v>
      </c>
      <c r="H435" t="s">
        <v>1381</v>
      </c>
      <c r="J435" t="s">
        <v>1382</v>
      </c>
      <c r="K435" t="s">
        <v>132</v>
      </c>
      <c r="L435">
        <v>3136255</v>
      </c>
      <c r="M435">
        <v>32</v>
      </c>
      <c r="N435">
        <v>3131</v>
      </c>
      <c r="O435" t="s">
        <v>133</v>
      </c>
      <c r="P435">
        <v>0</v>
      </c>
      <c r="Q435">
        <v>0</v>
      </c>
      <c r="R435">
        <v>0</v>
      </c>
      <c r="S435" t="s">
        <v>134</v>
      </c>
      <c r="T435" t="s">
        <v>127</v>
      </c>
      <c r="U435" t="s">
        <v>127</v>
      </c>
      <c r="V435" s="16">
        <v>43555.041666666664</v>
      </c>
      <c r="W435" s="16">
        <v>43555.041666666664</v>
      </c>
      <c r="X435" t="s">
        <v>467</v>
      </c>
      <c r="Z435">
        <v>2017</v>
      </c>
      <c r="AA435" t="b">
        <f>NOT(ISERROR(MATCH(H435,assembly_qc!$B$2:$B$490,0)))</f>
        <v>1</v>
      </c>
      <c r="AY435" s="1"/>
      <c r="AZ435" s="1"/>
    </row>
    <row r="436" spans="1:58" s="8" customFormat="1" x14ac:dyDescent="0.3">
      <c r="A436" t="s">
        <v>1236</v>
      </c>
      <c r="B436" t="s">
        <v>27</v>
      </c>
      <c r="C436" t="s">
        <v>127</v>
      </c>
      <c r="D436" t="s">
        <v>28</v>
      </c>
      <c r="E436" t="s">
        <v>556</v>
      </c>
      <c r="F436" t="s">
        <v>152</v>
      </c>
      <c r="G436" t="s">
        <v>1237</v>
      </c>
      <c r="H436" t="s">
        <v>1238</v>
      </c>
      <c r="I436"/>
      <c r="J436" t="s">
        <v>1239</v>
      </c>
      <c r="K436" t="s">
        <v>132</v>
      </c>
      <c r="L436">
        <v>3121818</v>
      </c>
      <c r="M436">
        <v>29</v>
      </c>
      <c r="N436">
        <v>3116</v>
      </c>
      <c r="O436" t="s">
        <v>133</v>
      </c>
      <c r="P436">
        <v>0</v>
      </c>
      <c r="Q436">
        <v>0</v>
      </c>
      <c r="R436">
        <v>0</v>
      </c>
      <c r="S436" t="s">
        <v>134</v>
      </c>
      <c r="T436" t="s">
        <v>127</v>
      </c>
      <c r="U436" t="s">
        <v>127</v>
      </c>
      <c r="V436" s="16">
        <v>43556.083333333336</v>
      </c>
      <c r="W436" s="16">
        <v>43556.083333333336</v>
      </c>
      <c r="X436" t="s">
        <v>467</v>
      </c>
      <c r="Y436"/>
      <c r="Z436">
        <v>2017</v>
      </c>
      <c r="AA436" t="b">
        <f>NOT(ISERROR(MATCH(H436,assembly_qc!$B$2:$B$490,0)))</f>
        <v>1</v>
      </c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 s="1"/>
      <c r="AZ436" s="1"/>
      <c r="BA436"/>
      <c r="BB436"/>
      <c r="BC436"/>
      <c r="BD436"/>
      <c r="BE436"/>
      <c r="BF436"/>
    </row>
    <row r="437" spans="1:58" s="8" customFormat="1" x14ac:dyDescent="0.3">
      <c r="A437" t="s">
        <v>1371</v>
      </c>
      <c r="B437" t="s">
        <v>27</v>
      </c>
      <c r="C437" t="s">
        <v>127</v>
      </c>
      <c r="D437" t="s">
        <v>28</v>
      </c>
      <c r="E437" t="s">
        <v>556</v>
      </c>
      <c r="F437" t="s">
        <v>152</v>
      </c>
      <c r="G437" t="s">
        <v>1372</v>
      </c>
      <c r="H437" t="s">
        <v>1373</v>
      </c>
      <c r="I437"/>
      <c r="J437" t="s">
        <v>1374</v>
      </c>
      <c r="K437" t="s">
        <v>132</v>
      </c>
      <c r="L437">
        <v>3123200</v>
      </c>
      <c r="M437">
        <v>32</v>
      </c>
      <c r="N437">
        <v>3114</v>
      </c>
      <c r="O437" t="s">
        <v>133</v>
      </c>
      <c r="P437">
        <v>0</v>
      </c>
      <c r="Q437">
        <v>0</v>
      </c>
      <c r="R437">
        <v>0</v>
      </c>
      <c r="S437" t="s">
        <v>134</v>
      </c>
      <c r="T437" t="s">
        <v>127</v>
      </c>
      <c r="U437" t="s">
        <v>127</v>
      </c>
      <c r="V437" s="16">
        <v>43555.041666666664</v>
      </c>
      <c r="W437" s="16">
        <v>43555.041666666664</v>
      </c>
      <c r="X437" t="s">
        <v>467</v>
      </c>
      <c r="Y437"/>
      <c r="Z437">
        <v>2017</v>
      </c>
      <c r="AA437" t="b">
        <f>NOT(ISERROR(MATCH(H437,assembly_qc!$B$2:$B$490,0)))</f>
        <v>1</v>
      </c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 s="1"/>
      <c r="AZ437" s="1"/>
      <c r="BA437"/>
      <c r="BB437"/>
      <c r="BC437"/>
      <c r="BD437"/>
      <c r="BE437"/>
      <c r="BF437"/>
    </row>
    <row r="438" spans="1:58" x14ac:dyDescent="0.3">
      <c r="A438" t="s">
        <v>1244</v>
      </c>
      <c r="B438" t="s">
        <v>27</v>
      </c>
      <c r="C438" t="s">
        <v>127</v>
      </c>
      <c r="D438" t="s">
        <v>28</v>
      </c>
      <c r="E438" t="s">
        <v>556</v>
      </c>
      <c r="F438" t="s">
        <v>152</v>
      </c>
      <c r="G438" t="s">
        <v>1245</v>
      </c>
      <c r="H438" t="s">
        <v>1246</v>
      </c>
      <c r="J438" t="s">
        <v>1247</v>
      </c>
      <c r="K438" t="s">
        <v>132</v>
      </c>
      <c r="L438">
        <v>3165262</v>
      </c>
      <c r="M438">
        <v>33</v>
      </c>
      <c r="N438">
        <v>3167</v>
      </c>
      <c r="O438" t="s">
        <v>133</v>
      </c>
      <c r="P438">
        <v>0</v>
      </c>
      <c r="Q438">
        <v>0</v>
      </c>
      <c r="R438">
        <v>0</v>
      </c>
      <c r="S438" t="s">
        <v>134</v>
      </c>
      <c r="T438" t="s">
        <v>127</v>
      </c>
      <c r="U438" t="s">
        <v>127</v>
      </c>
      <c r="V438" s="16">
        <v>43556.083333333336</v>
      </c>
      <c r="W438" s="16">
        <v>43556.083333333336</v>
      </c>
      <c r="X438" t="s">
        <v>467</v>
      </c>
      <c r="Z438">
        <v>2017</v>
      </c>
      <c r="AA438" t="b">
        <f>NOT(ISERROR(MATCH(H438,assembly_qc!$B$2:$B$490,0)))</f>
        <v>1</v>
      </c>
      <c r="AY438" s="1"/>
      <c r="AZ438" s="1"/>
    </row>
    <row r="439" spans="1:58" x14ac:dyDescent="0.3">
      <c r="A439" t="s">
        <v>1232</v>
      </c>
      <c r="B439" t="s">
        <v>27</v>
      </c>
      <c r="C439" t="s">
        <v>127</v>
      </c>
      <c r="D439" t="s">
        <v>28</v>
      </c>
      <c r="E439" t="s">
        <v>556</v>
      </c>
      <c r="F439" t="s">
        <v>152</v>
      </c>
      <c r="G439" t="s">
        <v>1233</v>
      </c>
      <c r="H439" t="s">
        <v>1234</v>
      </c>
      <c r="J439" t="s">
        <v>1235</v>
      </c>
      <c r="K439" t="s">
        <v>132</v>
      </c>
      <c r="L439">
        <v>3152880</v>
      </c>
      <c r="M439">
        <v>29</v>
      </c>
      <c r="N439">
        <v>3148</v>
      </c>
      <c r="O439" t="s">
        <v>133</v>
      </c>
      <c r="P439">
        <v>0</v>
      </c>
      <c r="Q439">
        <v>0</v>
      </c>
      <c r="R439">
        <v>0</v>
      </c>
      <c r="S439" t="s">
        <v>134</v>
      </c>
      <c r="T439" t="s">
        <v>127</v>
      </c>
      <c r="U439" t="s">
        <v>127</v>
      </c>
      <c r="V439" s="16">
        <v>43556.083333333336</v>
      </c>
      <c r="W439" s="16">
        <v>43556.083333333336</v>
      </c>
      <c r="X439" t="s">
        <v>467</v>
      </c>
      <c r="Z439">
        <v>2017</v>
      </c>
      <c r="AA439" t="b">
        <f>NOT(ISERROR(MATCH(H439,assembly_qc!$B$2:$B$490,0)))</f>
        <v>1</v>
      </c>
      <c r="AY439" s="1"/>
      <c r="AZ439" s="1"/>
    </row>
    <row r="440" spans="1:58" x14ac:dyDescent="0.3">
      <c r="A440" t="s">
        <v>1363</v>
      </c>
      <c r="B440" t="s">
        <v>27</v>
      </c>
      <c r="C440" t="s">
        <v>127</v>
      </c>
      <c r="D440" t="s">
        <v>28</v>
      </c>
      <c r="E440" t="s">
        <v>556</v>
      </c>
      <c r="F440" t="s">
        <v>152</v>
      </c>
      <c r="G440" t="s">
        <v>1364</v>
      </c>
      <c r="H440" t="s">
        <v>1365</v>
      </c>
      <c r="J440" t="s">
        <v>1366</v>
      </c>
      <c r="K440" t="s">
        <v>132</v>
      </c>
      <c r="L440">
        <v>3116513</v>
      </c>
      <c r="M440">
        <v>33</v>
      </c>
      <c r="N440">
        <v>3111</v>
      </c>
      <c r="O440" t="s">
        <v>133</v>
      </c>
      <c r="P440">
        <v>0</v>
      </c>
      <c r="Q440">
        <v>0</v>
      </c>
      <c r="R440">
        <v>0</v>
      </c>
      <c r="S440" t="s">
        <v>134</v>
      </c>
      <c r="T440" t="s">
        <v>127</v>
      </c>
      <c r="U440" t="s">
        <v>127</v>
      </c>
      <c r="V440" s="16">
        <v>43555.041666666664</v>
      </c>
      <c r="W440" s="16">
        <v>43555.041666666664</v>
      </c>
      <c r="X440" t="s">
        <v>467</v>
      </c>
      <c r="Z440">
        <v>2017</v>
      </c>
      <c r="AA440" t="b">
        <f>NOT(ISERROR(MATCH(H440,assembly_qc!$B$2:$B$490,0)))</f>
        <v>1</v>
      </c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10"/>
      <c r="AZ440" s="10"/>
      <c r="BA440" s="8"/>
      <c r="BB440" s="8"/>
      <c r="BC440" s="8"/>
      <c r="BD440" s="8"/>
      <c r="BE440" s="8"/>
      <c r="BF440" s="8"/>
    </row>
    <row r="441" spans="1:58" x14ac:dyDescent="0.3">
      <c r="A441" t="s">
        <v>1228</v>
      </c>
      <c r="B441" t="s">
        <v>27</v>
      </c>
      <c r="C441" t="s">
        <v>127</v>
      </c>
      <c r="D441" t="s">
        <v>28</v>
      </c>
      <c r="E441" t="s">
        <v>556</v>
      </c>
      <c r="F441" t="s">
        <v>152</v>
      </c>
      <c r="G441" t="s">
        <v>1229</v>
      </c>
      <c r="H441" t="s">
        <v>1230</v>
      </c>
      <c r="J441" t="s">
        <v>1231</v>
      </c>
      <c r="K441" t="s">
        <v>132</v>
      </c>
      <c r="L441">
        <v>3153186</v>
      </c>
      <c r="M441">
        <v>24</v>
      </c>
      <c r="N441">
        <v>3144</v>
      </c>
      <c r="O441" t="s">
        <v>133</v>
      </c>
      <c r="P441">
        <v>0</v>
      </c>
      <c r="Q441">
        <v>0</v>
      </c>
      <c r="R441">
        <v>0</v>
      </c>
      <c r="S441" t="s">
        <v>134</v>
      </c>
      <c r="T441" t="s">
        <v>127</v>
      </c>
      <c r="U441" t="s">
        <v>127</v>
      </c>
      <c r="V441" s="16">
        <v>43556.083333333336</v>
      </c>
      <c r="W441" s="16">
        <v>43556.083333333336</v>
      </c>
      <c r="X441" t="s">
        <v>467</v>
      </c>
      <c r="Z441">
        <v>2017</v>
      </c>
      <c r="AA441" t="b">
        <f>NOT(ISERROR(MATCH(H441,assembly_qc!$B$2:$B$490,0)))</f>
        <v>1</v>
      </c>
      <c r="AY441" s="1"/>
      <c r="AZ441" s="1"/>
    </row>
    <row r="442" spans="1:58" x14ac:dyDescent="0.3">
      <c r="A442" t="s">
        <v>1383</v>
      </c>
      <c r="B442" t="s">
        <v>27</v>
      </c>
      <c r="C442" t="s">
        <v>127</v>
      </c>
      <c r="D442" t="s">
        <v>28</v>
      </c>
      <c r="E442" t="s">
        <v>556</v>
      </c>
      <c r="F442" t="s">
        <v>152</v>
      </c>
      <c r="G442" t="s">
        <v>1384</v>
      </c>
      <c r="H442" t="s">
        <v>1385</v>
      </c>
      <c r="J442" t="s">
        <v>1386</v>
      </c>
      <c r="K442" t="s">
        <v>132</v>
      </c>
      <c r="L442">
        <v>3122425</v>
      </c>
      <c r="M442">
        <v>38</v>
      </c>
      <c r="N442">
        <v>3115</v>
      </c>
      <c r="O442" t="s">
        <v>133</v>
      </c>
      <c r="P442">
        <v>0</v>
      </c>
      <c r="Q442">
        <v>0</v>
      </c>
      <c r="R442">
        <v>0</v>
      </c>
      <c r="S442" t="s">
        <v>134</v>
      </c>
      <c r="T442" t="s">
        <v>127</v>
      </c>
      <c r="U442" t="s">
        <v>127</v>
      </c>
      <c r="V442" s="16">
        <v>43555.041666666664</v>
      </c>
      <c r="W442" s="16">
        <v>43555.041666666664</v>
      </c>
      <c r="X442" t="s">
        <v>467</v>
      </c>
      <c r="Z442">
        <v>2017</v>
      </c>
      <c r="AA442" t="b">
        <f>NOT(ISERROR(MATCH(H442,assembly_qc!$B$2:$B$490,0)))</f>
        <v>1</v>
      </c>
      <c r="AY442" s="1"/>
      <c r="AZ442" s="1"/>
    </row>
    <row r="443" spans="1:58" x14ac:dyDescent="0.3">
      <c r="A443" t="s">
        <v>1240</v>
      </c>
      <c r="B443" t="s">
        <v>27</v>
      </c>
      <c r="C443" t="s">
        <v>127</v>
      </c>
      <c r="D443" t="s">
        <v>28</v>
      </c>
      <c r="E443" t="s">
        <v>556</v>
      </c>
      <c r="F443" t="s">
        <v>152</v>
      </c>
      <c r="G443" t="s">
        <v>1241</v>
      </c>
      <c r="H443" t="s">
        <v>1242</v>
      </c>
      <c r="J443" t="s">
        <v>1243</v>
      </c>
      <c r="K443" t="s">
        <v>132</v>
      </c>
      <c r="L443">
        <v>3035842</v>
      </c>
      <c r="M443">
        <v>25</v>
      </c>
      <c r="N443">
        <v>3026</v>
      </c>
      <c r="O443" t="s">
        <v>133</v>
      </c>
      <c r="P443">
        <v>0</v>
      </c>
      <c r="Q443">
        <v>0</v>
      </c>
      <c r="R443">
        <v>0</v>
      </c>
      <c r="S443" t="s">
        <v>134</v>
      </c>
      <c r="T443" t="s">
        <v>127</v>
      </c>
      <c r="U443" t="s">
        <v>127</v>
      </c>
      <c r="V443" s="16">
        <v>43556.083333333336</v>
      </c>
      <c r="W443" s="16">
        <v>43556.083333333336</v>
      </c>
      <c r="X443" t="s">
        <v>467</v>
      </c>
      <c r="Z443">
        <v>2016</v>
      </c>
      <c r="AA443" t="b">
        <f>NOT(ISERROR(MATCH(H443,assembly_qc!$B$2:$B$490,0)))</f>
        <v>1</v>
      </c>
      <c r="AY443" s="1"/>
      <c r="AZ443" s="1"/>
    </row>
    <row r="444" spans="1:58" x14ac:dyDescent="0.3">
      <c r="A444" t="s">
        <v>1367</v>
      </c>
      <c r="B444" t="s">
        <v>27</v>
      </c>
      <c r="C444" t="s">
        <v>127</v>
      </c>
      <c r="D444" t="s">
        <v>28</v>
      </c>
      <c r="E444" t="s">
        <v>556</v>
      </c>
      <c r="F444" t="s">
        <v>152</v>
      </c>
      <c r="G444" t="s">
        <v>1368</v>
      </c>
      <c r="H444" t="s">
        <v>1369</v>
      </c>
      <c r="J444" t="s">
        <v>1370</v>
      </c>
      <c r="K444" t="s">
        <v>132</v>
      </c>
      <c r="L444">
        <v>3132084</v>
      </c>
      <c r="M444">
        <v>31</v>
      </c>
      <c r="N444">
        <v>3129</v>
      </c>
      <c r="O444" t="s">
        <v>133</v>
      </c>
      <c r="P444">
        <v>0</v>
      </c>
      <c r="Q444">
        <v>0</v>
      </c>
      <c r="R444">
        <v>0</v>
      </c>
      <c r="S444" t="s">
        <v>134</v>
      </c>
      <c r="T444" t="s">
        <v>127</v>
      </c>
      <c r="U444" t="s">
        <v>127</v>
      </c>
      <c r="V444" s="16">
        <v>43555.041666666664</v>
      </c>
      <c r="W444" s="16">
        <v>43555.041666666664</v>
      </c>
      <c r="X444" t="s">
        <v>467</v>
      </c>
      <c r="Z444">
        <v>2017</v>
      </c>
      <c r="AA444" t="b">
        <f>NOT(ISERROR(MATCH(H444,assembly_qc!$B$2:$B$490,0)))</f>
        <v>1</v>
      </c>
      <c r="AY444" s="1"/>
      <c r="AZ444" s="1"/>
    </row>
    <row r="445" spans="1:58" x14ac:dyDescent="0.3">
      <c r="A445" t="s">
        <v>1375</v>
      </c>
      <c r="B445" t="s">
        <v>27</v>
      </c>
      <c r="C445" t="s">
        <v>127</v>
      </c>
      <c r="D445" t="s">
        <v>28</v>
      </c>
      <c r="E445" t="s">
        <v>556</v>
      </c>
      <c r="F445" t="s">
        <v>152</v>
      </c>
      <c r="G445" t="s">
        <v>1376</v>
      </c>
      <c r="H445" t="s">
        <v>1377</v>
      </c>
      <c r="J445" t="s">
        <v>1378</v>
      </c>
      <c r="K445" t="s">
        <v>132</v>
      </c>
      <c r="L445">
        <v>3037201</v>
      </c>
      <c r="M445">
        <v>31</v>
      </c>
      <c r="N445">
        <v>3026</v>
      </c>
      <c r="O445" t="s">
        <v>133</v>
      </c>
      <c r="P445">
        <v>0</v>
      </c>
      <c r="Q445">
        <v>0</v>
      </c>
      <c r="R445">
        <v>0</v>
      </c>
      <c r="S445" t="s">
        <v>134</v>
      </c>
      <c r="T445" t="s">
        <v>127</v>
      </c>
      <c r="U445" t="s">
        <v>127</v>
      </c>
      <c r="V445" s="16">
        <v>43555.041666666664</v>
      </c>
      <c r="W445" s="16">
        <v>43555.041666666664</v>
      </c>
      <c r="X445" t="s">
        <v>467</v>
      </c>
      <c r="Z445">
        <v>2016</v>
      </c>
      <c r="AA445" t="b">
        <f>NOT(ISERROR(MATCH(H445,assembly_qc!$B$2:$B$490,0)))</f>
        <v>1</v>
      </c>
      <c r="AY445" s="1"/>
      <c r="AZ445" s="1"/>
    </row>
    <row r="446" spans="1:58" x14ac:dyDescent="0.3">
      <c r="A446" t="s">
        <v>1248</v>
      </c>
      <c r="B446" t="s">
        <v>27</v>
      </c>
      <c r="C446" t="s">
        <v>127</v>
      </c>
      <c r="D446" t="s">
        <v>28</v>
      </c>
      <c r="E446" t="s">
        <v>556</v>
      </c>
      <c r="F446" t="s">
        <v>152</v>
      </c>
      <c r="G446" t="s">
        <v>1249</v>
      </c>
      <c r="H446" t="s">
        <v>1250</v>
      </c>
      <c r="J446" t="s">
        <v>1251</v>
      </c>
      <c r="K446" t="s">
        <v>132</v>
      </c>
      <c r="L446">
        <v>3094040</v>
      </c>
      <c r="M446">
        <v>28</v>
      </c>
      <c r="N446">
        <v>3080</v>
      </c>
      <c r="O446" t="s">
        <v>133</v>
      </c>
      <c r="P446">
        <v>0</v>
      </c>
      <c r="Q446">
        <v>0</v>
      </c>
      <c r="R446">
        <v>0</v>
      </c>
      <c r="S446" t="s">
        <v>134</v>
      </c>
      <c r="T446" t="s">
        <v>127</v>
      </c>
      <c r="U446" t="s">
        <v>127</v>
      </c>
      <c r="V446" s="16">
        <v>43556.083333333336</v>
      </c>
      <c r="W446" s="16">
        <v>43556.083333333336</v>
      </c>
      <c r="X446" t="s">
        <v>467</v>
      </c>
      <c r="Z446">
        <v>2017</v>
      </c>
      <c r="AA446" t="b">
        <f>NOT(ISERROR(MATCH(H446,assembly_qc!$B$2:$B$490,0)))</f>
        <v>1</v>
      </c>
      <c r="AY446" s="1"/>
      <c r="AZ446" s="1"/>
    </row>
    <row r="447" spans="1:58" s="8" customFormat="1" x14ac:dyDescent="0.3">
      <c r="A447" t="s">
        <v>1252</v>
      </c>
      <c r="B447" t="s">
        <v>27</v>
      </c>
      <c r="C447" t="s">
        <v>127</v>
      </c>
      <c r="D447" t="s">
        <v>28</v>
      </c>
      <c r="E447" t="s">
        <v>556</v>
      </c>
      <c r="F447" t="s">
        <v>152</v>
      </c>
      <c r="G447" t="s">
        <v>1253</v>
      </c>
      <c r="H447" t="s">
        <v>1254</v>
      </c>
      <c r="I447"/>
      <c r="J447" t="s">
        <v>1255</v>
      </c>
      <c r="K447" t="s">
        <v>132</v>
      </c>
      <c r="L447">
        <v>3113579</v>
      </c>
      <c r="M447">
        <v>30</v>
      </c>
      <c r="N447">
        <v>3104</v>
      </c>
      <c r="O447" t="s">
        <v>133</v>
      </c>
      <c r="P447">
        <v>0</v>
      </c>
      <c r="Q447">
        <v>0</v>
      </c>
      <c r="R447">
        <v>0</v>
      </c>
      <c r="S447" t="s">
        <v>134</v>
      </c>
      <c r="T447" t="s">
        <v>127</v>
      </c>
      <c r="U447" t="s">
        <v>127</v>
      </c>
      <c r="V447" s="16">
        <v>43556.083333333336</v>
      </c>
      <c r="W447" s="16">
        <v>43556.083333333336</v>
      </c>
      <c r="X447" t="s">
        <v>467</v>
      </c>
      <c r="Y447"/>
      <c r="Z447">
        <v>2016</v>
      </c>
      <c r="AA447" t="b">
        <f>NOT(ISERROR(MATCH(H447,assembly_qc!$B$2:$B$490,0)))</f>
        <v>1</v>
      </c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 s="1"/>
      <c r="AZ447" s="1"/>
      <c r="BA447"/>
      <c r="BB447"/>
      <c r="BC447"/>
      <c r="BD447"/>
      <c r="BE447"/>
      <c r="BF447"/>
    </row>
    <row r="448" spans="1:58" s="8" customFormat="1" x14ac:dyDescent="0.3">
      <c r="A448" t="s">
        <v>1387</v>
      </c>
      <c r="B448" t="s">
        <v>27</v>
      </c>
      <c r="C448" t="s">
        <v>127</v>
      </c>
      <c r="D448" t="s">
        <v>28</v>
      </c>
      <c r="E448" t="s">
        <v>556</v>
      </c>
      <c r="F448" t="s">
        <v>152</v>
      </c>
      <c r="G448" t="s">
        <v>1388</v>
      </c>
      <c r="H448" t="s">
        <v>1389</v>
      </c>
      <c r="I448"/>
      <c r="J448" t="s">
        <v>1390</v>
      </c>
      <c r="K448" t="s">
        <v>132</v>
      </c>
      <c r="L448">
        <v>3163082</v>
      </c>
      <c r="M448">
        <v>74</v>
      </c>
      <c r="N448">
        <v>3182</v>
      </c>
      <c r="O448" t="s">
        <v>133</v>
      </c>
      <c r="P448">
        <v>0</v>
      </c>
      <c r="Q448">
        <v>0</v>
      </c>
      <c r="R448">
        <v>0</v>
      </c>
      <c r="S448" t="s">
        <v>134</v>
      </c>
      <c r="T448" t="s">
        <v>127</v>
      </c>
      <c r="U448" t="s">
        <v>127</v>
      </c>
      <c r="V448" s="16">
        <v>43555.041666666664</v>
      </c>
      <c r="W448" s="16">
        <v>43555.041666666664</v>
      </c>
      <c r="X448" t="s">
        <v>467</v>
      </c>
      <c r="Y448"/>
      <c r="Z448">
        <v>2016</v>
      </c>
      <c r="AA448" t="b">
        <f>NOT(ISERROR(MATCH(H448,assembly_qc!$B$2:$B$490,0)))</f>
        <v>1</v>
      </c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 s="1"/>
      <c r="AZ448" s="1"/>
      <c r="BA448"/>
      <c r="BB448"/>
      <c r="BC448"/>
      <c r="BD448"/>
      <c r="BE448"/>
      <c r="BF448"/>
    </row>
    <row r="449" spans="1:58" x14ac:dyDescent="0.3">
      <c r="A449" t="s">
        <v>1256</v>
      </c>
      <c r="B449" t="s">
        <v>27</v>
      </c>
      <c r="C449" t="s">
        <v>127</v>
      </c>
      <c r="D449" t="s">
        <v>28</v>
      </c>
      <c r="E449" t="s">
        <v>556</v>
      </c>
      <c r="F449" t="s">
        <v>152</v>
      </c>
      <c r="G449" t="s">
        <v>1257</v>
      </c>
      <c r="H449" t="s">
        <v>1258</v>
      </c>
      <c r="J449" t="s">
        <v>1259</v>
      </c>
      <c r="K449" t="s">
        <v>132</v>
      </c>
      <c r="L449">
        <v>3109420</v>
      </c>
      <c r="M449">
        <v>31</v>
      </c>
      <c r="N449">
        <v>3100</v>
      </c>
      <c r="O449" t="s">
        <v>133</v>
      </c>
      <c r="P449">
        <v>0</v>
      </c>
      <c r="Q449">
        <v>0</v>
      </c>
      <c r="R449">
        <v>0</v>
      </c>
      <c r="S449" t="s">
        <v>134</v>
      </c>
      <c r="T449" t="s">
        <v>127</v>
      </c>
      <c r="U449" t="s">
        <v>127</v>
      </c>
      <c r="V449" s="16">
        <v>43556.083333333336</v>
      </c>
      <c r="W449" s="16">
        <v>43556.083333333336</v>
      </c>
      <c r="X449" t="s">
        <v>467</v>
      </c>
      <c r="Z449">
        <v>2016</v>
      </c>
      <c r="AA449" t="b">
        <f>NOT(ISERROR(MATCH(H449,assembly_qc!$B$2:$B$490,0)))</f>
        <v>1</v>
      </c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10"/>
      <c r="AZ449" s="10"/>
      <c r="BA449" s="8"/>
      <c r="BB449" s="8"/>
      <c r="BC449" s="8"/>
      <c r="BD449" s="8"/>
      <c r="BE449" s="8"/>
      <c r="BF449" s="8"/>
    </row>
    <row r="450" spans="1:58" x14ac:dyDescent="0.3">
      <c r="A450" t="s">
        <v>1260</v>
      </c>
      <c r="B450" t="s">
        <v>27</v>
      </c>
      <c r="C450" t="s">
        <v>127</v>
      </c>
      <c r="D450" t="s">
        <v>28</v>
      </c>
      <c r="E450" t="s">
        <v>556</v>
      </c>
      <c r="F450" t="s">
        <v>152</v>
      </c>
      <c r="G450" t="s">
        <v>1261</v>
      </c>
      <c r="H450" t="s">
        <v>1262</v>
      </c>
      <c r="J450" t="s">
        <v>1263</v>
      </c>
      <c r="K450" t="s">
        <v>132</v>
      </c>
      <c r="L450">
        <v>3121772</v>
      </c>
      <c r="M450">
        <v>49</v>
      </c>
      <c r="N450">
        <v>3121</v>
      </c>
      <c r="O450" t="s">
        <v>133</v>
      </c>
      <c r="P450">
        <v>0</v>
      </c>
      <c r="Q450">
        <v>0</v>
      </c>
      <c r="R450">
        <v>0</v>
      </c>
      <c r="S450" t="s">
        <v>134</v>
      </c>
      <c r="T450" t="s">
        <v>127</v>
      </c>
      <c r="U450" t="s">
        <v>127</v>
      </c>
      <c r="V450" s="16">
        <v>43556.083333333336</v>
      </c>
      <c r="W450" s="16">
        <v>43556.083333333336</v>
      </c>
      <c r="X450" t="s">
        <v>467</v>
      </c>
      <c r="Z450">
        <v>2016</v>
      </c>
      <c r="AA450" t="b">
        <f>NOT(ISERROR(MATCH(H450,assembly_qc!$B$2:$B$490,0)))</f>
        <v>1</v>
      </c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10"/>
      <c r="AZ450" s="10"/>
      <c r="BA450" s="8"/>
      <c r="BB450" s="8"/>
      <c r="BC450" s="8"/>
      <c r="BD450" s="8"/>
      <c r="BE450" s="8"/>
      <c r="BF450" s="8"/>
    </row>
    <row r="451" spans="1:58" x14ac:dyDescent="0.3">
      <c r="A451" t="s">
        <v>1272</v>
      </c>
      <c r="B451" t="s">
        <v>27</v>
      </c>
      <c r="C451" t="s">
        <v>127</v>
      </c>
      <c r="D451" t="s">
        <v>28</v>
      </c>
      <c r="E451" t="s">
        <v>556</v>
      </c>
      <c r="F451" t="s">
        <v>152</v>
      </c>
      <c r="G451" t="s">
        <v>1273</v>
      </c>
      <c r="H451" t="s">
        <v>1274</v>
      </c>
      <c r="J451" t="s">
        <v>1275</v>
      </c>
      <c r="K451" t="s">
        <v>132</v>
      </c>
      <c r="L451">
        <v>3115344</v>
      </c>
      <c r="M451">
        <v>33</v>
      </c>
      <c r="N451">
        <v>3107</v>
      </c>
      <c r="O451" t="s">
        <v>133</v>
      </c>
      <c r="P451">
        <v>0</v>
      </c>
      <c r="Q451">
        <v>0</v>
      </c>
      <c r="R451">
        <v>0</v>
      </c>
      <c r="S451" t="s">
        <v>134</v>
      </c>
      <c r="T451" t="s">
        <v>127</v>
      </c>
      <c r="U451" t="s">
        <v>127</v>
      </c>
      <c r="V451" s="16">
        <v>43556.083333333336</v>
      </c>
      <c r="W451" s="16">
        <v>43556.083333333336</v>
      </c>
      <c r="X451" t="s">
        <v>467</v>
      </c>
      <c r="Z451">
        <v>2016</v>
      </c>
      <c r="AA451" t="b">
        <f>NOT(ISERROR(MATCH(H451,assembly_qc!$B$2:$B$490,0)))</f>
        <v>1</v>
      </c>
      <c r="AY451" s="1"/>
      <c r="AZ451" s="1"/>
    </row>
    <row r="452" spans="1:58" s="27" customFormat="1" x14ac:dyDescent="0.3">
      <c r="A452" s="27" t="s">
        <v>1391</v>
      </c>
      <c r="B452" s="27" t="s">
        <v>27</v>
      </c>
      <c r="C452" s="27" t="s">
        <v>127</v>
      </c>
      <c r="D452" s="27" t="s">
        <v>28</v>
      </c>
      <c r="E452" s="27" t="s">
        <v>556</v>
      </c>
      <c r="F452" s="27" t="s">
        <v>152</v>
      </c>
      <c r="G452" s="27" t="s">
        <v>1392</v>
      </c>
      <c r="H452" s="27" t="s">
        <v>1393</v>
      </c>
      <c r="J452" s="27" t="s">
        <v>1394</v>
      </c>
      <c r="K452" s="27" t="s">
        <v>132</v>
      </c>
      <c r="L452" s="27">
        <v>3108384</v>
      </c>
      <c r="M452" s="27">
        <v>72</v>
      </c>
      <c r="N452" s="27">
        <v>3114</v>
      </c>
      <c r="O452" s="27" t="s">
        <v>133</v>
      </c>
      <c r="P452" s="27">
        <v>0</v>
      </c>
      <c r="Q452" s="27">
        <v>0</v>
      </c>
      <c r="R452" s="27">
        <v>0</v>
      </c>
      <c r="S452" s="27" t="s">
        <v>134</v>
      </c>
      <c r="T452" s="27" t="s">
        <v>127</v>
      </c>
      <c r="U452" s="27" t="s">
        <v>127</v>
      </c>
      <c r="V452" s="28">
        <v>43555.041666666664</v>
      </c>
      <c r="W452" s="28">
        <v>43555.041666666664</v>
      </c>
      <c r="X452" s="27" t="s">
        <v>467</v>
      </c>
      <c r="Z452" s="27">
        <v>2016</v>
      </c>
      <c r="AA452" s="27" t="b">
        <f>NOT(ISERROR(MATCH(H452,assembly_qc!$B$2:$B$490,0)))</f>
        <v>0</v>
      </c>
      <c r="AY452" s="38"/>
      <c r="AZ452" s="38"/>
    </row>
    <row r="453" spans="1:58" x14ac:dyDescent="0.3">
      <c r="A453" t="s">
        <v>1399</v>
      </c>
      <c r="B453" t="s">
        <v>27</v>
      </c>
      <c r="C453" t="s">
        <v>127</v>
      </c>
      <c r="D453" t="s">
        <v>28</v>
      </c>
      <c r="E453" t="s">
        <v>556</v>
      </c>
      <c r="F453" t="s">
        <v>152</v>
      </c>
      <c r="G453" t="s">
        <v>1400</v>
      </c>
      <c r="H453" t="s">
        <v>1401</v>
      </c>
      <c r="J453" t="s">
        <v>1402</v>
      </c>
      <c r="K453" t="s">
        <v>132</v>
      </c>
      <c r="L453">
        <v>3066355</v>
      </c>
      <c r="M453">
        <v>32</v>
      </c>
      <c r="N453">
        <v>3052</v>
      </c>
      <c r="O453" t="s">
        <v>133</v>
      </c>
      <c r="P453">
        <v>0</v>
      </c>
      <c r="Q453">
        <v>0</v>
      </c>
      <c r="R453">
        <v>0</v>
      </c>
      <c r="S453" t="s">
        <v>134</v>
      </c>
      <c r="T453" t="s">
        <v>127</v>
      </c>
      <c r="U453" t="s">
        <v>127</v>
      </c>
      <c r="V453" s="16">
        <v>43555.041666666664</v>
      </c>
      <c r="W453" s="16">
        <v>43555.041666666664</v>
      </c>
      <c r="X453" t="s">
        <v>467</v>
      </c>
      <c r="Z453">
        <v>2017</v>
      </c>
      <c r="AA453" t="b">
        <f>NOT(ISERROR(MATCH(H453,assembly_qc!$B$2:$B$490,0)))</f>
        <v>1</v>
      </c>
      <c r="AY453" s="1"/>
      <c r="AZ453" s="1"/>
    </row>
    <row r="454" spans="1:58" s="27" customFormat="1" x14ac:dyDescent="0.3">
      <c r="A454" s="27" t="s">
        <v>1264</v>
      </c>
      <c r="B454" s="27" t="s">
        <v>27</v>
      </c>
      <c r="C454" s="27" t="s">
        <v>127</v>
      </c>
      <c r="D454" s="27" t="s">
        <v>28</v>
      </c>
      <c r="E454" s="27" t="s">
        <v>556</v>
      </c>
      <c r="F454" s="27" t="s">
        <v>152</v>
      </c>
      <c r="G454" s="27" t="s">
        <v>1265</v>
      </c>
      <c r="H454" s="27" t="s">
        <v>1266</v>
      </c>
      <c r="J454" s="27" t="s">
        <v>1267</v>
      </c>
      <c r="K454" s="27" t="s">
        <v>132</v>
      </c>
      <c r="L454" s="27">
        <v>3070972</v>
      </c>
      <c r="M454" s="27">
        <v>29</v>
      </c>
      <c r="N454" s="27">
        <v>3059</v>
      </c>
      <c r="O454" s="27" t="s">
        <v>133</v>
      </c>
      <c r="P454" s="27">
        <v>0</v>
      </c>
      <c r="Q454" s="27">
        <v>0</v>
      </c>
      <c r="R454" s="27">
        <v>0</v>
      </c>
      <c r="S454" s="27" t="s">
        <v>134</v>
      </c>
      <c r="T454" s="27" t="s">
        <v>127</v>
      </c>
      <c r="U454" s="27" t="s">
        <v>127</v>
      </c>
      <c r="V454" s="28">
        <v>43556.083333333336</v>
      </c>
      <c r="W454" s="28">
        <v>43556.083333333336</v>
      </c>
      <c r="X454" s="27" t="s">
        <v>467</v>
      </c>
      <c r="Z454" s="27">
        <v>2017</v>
      </c>
      <c r="AA454" s="27" t="b">
        <f>NOT(ISERROR(MATCH(H454,assembly_qc!$B$2:$B$490,0)))</f>
        <v>0</v>
      </c>
      <c r="AY454" s="38"/>
      <c r="AZ454" s="38"/>
    </row>
    <row r="455" spans="1:58" x14ac:dyDescent="0.3">
      <c r="A455" t="s">
        <v>1276</v>
      </c>
      <c r="B455" t="s">
        <v>27</v>
      </c>
      <c r="C455" t="s">
        <v>127</v>
      </c>
      <c r="D455" t="s">
        <v>28</v>
      </c>
      <c r="E455" t="s">
        <v>556</v>
      </c>
      <c r="F455" t="s">
        <v>152</v>
      </c>
      <c r="G455" t="s">
        <v>1277</v>
      </c>
      <c r="H455" t="s">
        <v>1278</v>
      </c>
      <c r="J455" t="s">
        <v>1279</v>
      </c>
      <c r="K455" t="s">
        <v>132</v>
      </c>
      <c r="L455">
        <v>3255678</v>
      </c>
      <c r="M455">
        <v>36</v>
      </c>
      <c r="N455">
        <v>3251</v>
      </c>
      <c r="O455" t="s">
        <v>133</v>
      </c>
      <c r="P455">
        <v>0</v>
      </c>
      <c r="Q455">
        <v>0</v>
      </c>
      <c r="R455">
        <v>0</v>
      </c>
      <c r="S455" t="s">
        <v>134</v>
      </c>
      <c r="T455" t="s">
        <v>127</v>
      </c>
      <c r="U455" t="s">
        <v>127</v>
      </c>
      <c r="V455" s="16">
        <v>43556.083333333336</v>
      </c>
      <c r="W455" s="16">
        <v>43556.083333333336</v>
      </c>
      <c r="X455" t="s">
        <v>467</v>
      </c>
      <c r="Z455">
        <v>2016</v>
      </c>
      <c r="AA455" t="b">
        <f>NOT(ISERROR(MATCH(H455,assembly_qc!$B$2:$B$490,0)))</f>
        <v>1</v>
      </c>
      <c r="AY455" s="1"/>
      <c r="AZ455" s="1"/>
    </row>
    <row r="456" spans="1:58" x14ac:dyDescent="0.3">
      <c r="A456" t="s">
        <v>1395</v>
      </c>
      <c r="B456" t="s">
        <v>27</v>
      </c>
      <c r="C456" t="s">
        <v>127</v>
      </c>
      <c r="D456" t="s">
        <v>28</v>
      </c>
      <c r="E456" t="s">
        <v>556</v>
      </c>
      <c r="F456" t="s">
        <v>152</v>
      </c>
      <c r="G456" t="s">
        <v>1396</v>
      </c>
      <c r="H456" t="s">
        <v>1397</v>
      </c>
      <c r="J456" t="s">
        <v>1398</v>
      </c>
      <c r="K456" t="s">
        <v>132</v>
      </c>
      <c r="L456">
        <v>3134392</v>
      </c>
      <c r="M456">
        <v>29</v>
      </c>
      <c r="N456">
        <v>3120</v>
      </c>
      <c r="O456" t="s">
        <v>133</v>
      </c>
      <c r="P456">
        <v>0</v>
      </c>
      <c r="Q456">
        <v>0</v>
      </c>
      <c r="R456">
        <v>0</v>
      </c>
      <c r="S456" t="s">
        <v>134</v>
      </c>
      <c r="T456" t="s">
        <v>127</v>
      </c>
      <c r="U456" t="s">
        <v>127</v>
      </c>
      <c r="V456" s="16">
        <v>43555.041666666664</v>
      </c>
      <c r="W456" s="16">
        <v>43555.041666666664</v>
      </c>
      <c r="X456" t="s">
        <v>467</v>
      </c>
      <c r="Z456">
        <v>2016</v>
      </c>
      <c r="AA456" t="b">
        <f>NOT(ISERROR(MATCH(H456,assembly_qc!$B$2:$B$490,0)))</f>
        <v>1</v>
      </c>
      <c r="AY456" s="1"/>
      <c r="AZ456" s="1"/>
    </row>
    <row r="457" spans="1:58" x14ac:dyDescent="0.3">
      <c r="A457" t="s">
        <v>1415</v>
      </c>
      <c r="B457" t="s">
        <v>27</v>
      </c>
      <c r="C457" t="s">
        <v>127</v>
      </c>
      <c r="D457" t="s">
        <v>28</v>
      </c>
      <c r="E457" t="s">
        <v>556</v>
      </c>
      <c r="F457" t="s">
        <v>152</v>
      </c>
      <c r="G457" t="s">
        <v>1416</v>
      </c>
      <c r="H457" t="s">
        <v>1417</v>
      </c>
      <c r="J457" t="s">
        <v>1418</v>
      </c>
      <c r="K457" t="s">
        <v>132</v>
      </c>
      <c r="L457">
        <v>3248811</v>
      </c>
      <c r="M457">
        <v>30</v>
      </c>
      <c r="N457">
        <v>3246</v>
      </c>
      <c r="O457" t="s">
        <v>133</v>
      </c>
      <c r="P457">
        <v>0</v>
      </c>
      <c r="Q457">
        <v>0</v>
      </c>
      <c r="R457">
        <v>0</v>
      </c>
      <c r="S457" t="s">
        <v>134</v>
      </c>
      <c r="T457" t="s">
        <v>127</v>
      </c>
      <c r="U457" t="s">
        <v>127</v>
      </c>
      <c r="V457" s="16">
        <v>43555.041666666664</v>
      </c>
      <c r="W457" s="16">
        <v>43555.041666666664</v>
      </c>
      <c r="X457" t="s">
        <v>467</v>
      </c>
      <c r="Z457">
        <v>2016</v>
      </c>
      <c r="AA457" t="b">
        <f>NOT(ISERROR(MATCH(H457,assembly_qc!$B$2:$B$490,0)))</f>
        <v>1</v>
      </c>
      <c r="AY457" s="1"/>
      <c r="AZ457" s="1"/>
    </row>
    <row r="458" spans="1:58" x14ac:dyDescent="0.3">
      <c r="A458" t="s">
        <v>1427</v>
      </c>
      <c r="B458" t="s">
        <v>27</v>
      </c>
      <c r="C458" t="s">
        <v>127</v>
      </c>
      <c r="D458" t="s">
        <v>28</v>
      </c>
      <c r="E458" t="s">
        <v>556</v>
      </c>
      <c r="F458" t="s">
        <v>152</v>
      </c>
      <c r="G458" t="s">
        <v>1428</v>
      </c>
      <c r="H458" t="s">
        <v>1429</v>
      </c>
      <c r="J458" t="s">
        <v>1430</v>
      </c>
      <c r="K458" t="s">
        <v>132</v>
      </c>
      <c r="L458">
        <v>3217887</v>
      </c>
      <c r="M458">
        <v>38</v>
      </c>
      <c r="N458">
        <v>3227</v>
      </c>
      <c r="O458" t="s">
        <v>133</v>
      </c>
      <c r="P458">
        <v>0</v>
      </c>
      <c r="Q458">
        <v>0</v>
      </c>
      <c r="R458">
        <v>0</v>
      </c>
      <c r="S458" t="s">
        <v>134</v>
      </c>
      <c r="T458" t="s">
        <v>127</v>
      </c>
      <c r="U458" t="s">
        <v>127</v>
      </c>
      <c r="V458" s="16">
        <v>43555.041666666664</v>
      </c>
      <c r="W458" s="16">
        <v>43555.041666666664</v>
      </c>
      <c r="X458" t="s">
        <v>467</v>
      </c>
      <c r="Z458">
        <v>2016</v>
      </c>
      <c r="AA458" t="b">
        <f>NOT(ISERROR(MATCH(H458,assembly_qc!$B$2:$B$490,0)))</f>
        <v>1</v>
      </c>
      <c r="AY458" s="1"/>
      <c r="AZ458" s="1"/>
    </row>
    <row r="459" spans="1:58" x14ac:dyDescent="0.3">
      <c r="A459" t="s">
        <v>1403</v>
      </c>
      <c r="B459" t="s">
        <v>27</v>
      </c>
      <c r="C459" t="s">
        <v>127</v>
      </c>
      <c r="D459" t="s">
        <v>28</v>
      </c>
      <c r="E459" t="s">
        <v>556</v>
      </c>
      <c r="F459" t="s">
        <v>152</v>
      </c>
      <c r="G459" t="s">
        <v>1404</v>
      </c>
      <c r="H459" t="s">
        <v>1405</v>
      </c>
      <c r="J459" t="s">
        <v>1406</v>
      </c>
      <c r="K459" t="s">
        <v>132</v>
      </c>
      <c r="L459">
        <v>3155128</v>
      </c>
      <c r="M459">
        <v>42</v>
      </c>
      <c r="N459">
        <v>3154</v>
      </c>
      <c r="O459" t="s">
        <v>133</v>
      </c>
      <c r="P459">
        <v>0</v>
      </c>
      <c r="Q459">
        <v>0</v>
      </c>
      <c r="R459">
        <v>0</v>
      </c>
      <c r="S459" t="s">
        <v>134</v>
      </c>
      <c r="T459" t="s">
        <v>127</v>
      </c>
      <c r="U459" t="s">
        <v>127</v>
      </c>
      <c r="V459" s="16">
        <v>43555.041666666664</v>
      </c>
      <c r="W459" s="16">
        <v>43555.041666666664</v>
      </c>
      <c r="X459" t="s">
        <v>467</v>
      </c>
      <c r="Z459">
        <v>2016</v>
      </c>
      <c r="AA459" t="b">
        <f>NOT(ISERROR(MATCH(H459,assembly_qc!$B$2:$B$490,0)))</f>
        <v>1</v>
      </c>
      <c r="AY459" s="1"/>
      <c r="AZ459" s="1"/>
    </row>
    <row r="460" spans="1:58" x14ac:dyDescent="0.3">
      <c r="A460" t="s">
        <v>1268</v>
      </c>
      <c r="B460" t="s">
        <v>27</v>
      </c>
      <c r="C460" t="s">
        <v>127</v>
      </c>
      <c r="D460" t="s">
        <v>28</v>
      </c>
      <c r="E460" t="s">
        <v>556</v>
      </c>
      <c r="F460" t="s">
        <v>152</v>
      </c>
      <c r="G460" t="s">
        <v>1269</v>
      </c>
      <c r="H460" t="s">
        <v>1270</v>
      </c>
      <c r="J460" t="s">
        <v>1271</v>
      </c>
      <c r="K460" t="s">
        <v>132</v>
      </c>
      <c r="L460">
        <v>3185968</v>
      </c>
      <c r="M460">
        <v>35</v>
      </c>
      <c r="N460">
        <v>3185</v>
      </c>
      <c r="O460" t="s">
        <v>133</v>
      </c>
      <c r="P460">
        <v>0</v>
      </c>
      <c r="Q460">
        <v>0</v>
      </c>
      <c r="R460">
        <v>0</v>
      </c>
      <c r="S460" t="s">
        <v>134</v>
      </c>
      <c r="T460" t="s">
        <v>127</v>
      </c>
      <c r="U460" t="s">
        <v>127</v>
      </c>
      <c r="V460" s="16">
        <v>43556.083333333336</v>
      </c>
      <c r="W460" s="16">
        <v>43556.083333333336</v>
      </c>
      <c r="X460" t="s">
        <v>467</v>
      </c>
      <c r="Z460">
        <v>2016</v>
      </c>
      <c r="AA460" t="b">
        <f>NOT(ISERROR(MATCH(H460,assembly_qc!$B$2:$B$490,0)))</f>
        <v>1</v>
      </c>
      <c r="AY460" s="1"/>
      <c r="AZ460" s="1"/>
    </row>
    <row r="461" spans="1:58" x14ac:dyDescent="0.3">
      <c r="A461" t="s">
        <v>1423</v>
      </c>
      <c r="B461" t="s">
        <v>27</v>
      </c>
      <c r="C461" t="s">
        <v>127</v>
      </c>
      <c r="D461" t="s">
        <v>28</v>
      </c>
      <c r="E461" t="s">
        <v>556</v>
      </c>
      <c r="F461" t="s">
        <v>152</v>
      </c>
      <c r="G461" t="s">
        <v>1424</v>
      </c>
      <c r="H461" t="s">
        <v>1425</v>
      </c>
      <c r="J461" t="s">
        <v>1426</v>
      </c>
      <c r="K461" t="s">
        <v>132</v>
      </c>
      <c r="L461">
        <v>3199286</v>
      </c>
      <c r="M461">
        <v>28</v>
      </c>
      <c r="N461">
        <v>3204</v>
      </c>
      <c r="O461" t="s">
        <v>133</v>
      </c>
      <c r="P461">
        <v>0</v>
      </c>
      <c r="Q461">
        <v>0</v>
      </c>
      <c r="R461">
        <v>0</v>
      </c>
      <c r="S461" t="s">
        <v>134</v>
      </c>
      <c r="T461" t="s">
        <v>127</v>
      </c>
      <c r="U461" t="s">
        <v>127</v>
      </c>
      <c r="V461" s="16">
        <v>43555.041666666664</v>
      </c>
      <c r="W461" s="16">
        <v>43555.041666666664</v>
      </c>
      <c r="X461" t="s">
        <v>467</v>
      </c>
      <c r="Z461">
        <v>2016</v>
      </c>
      <c r="AA461" t="b">
        <f>NOT(ISERROR(MATCH(H461,assembly_qc!$B$2:$B$490,0)))</f>
        <v>1</v>
      </c>
      <c r="AY461" s="1"/>
      <c r="AZ461" s="1"/>
    </row>
    <row r="462" spans="1:58" x14ac:dyDescent="0.3">
      <c r="A462" t="s">
        <v>1292</v>
      </c>
      <c r="B462" t="s">
        <v>27</v>
      </c>
      <c r="C462" t="s">
        <v>127</v>
      </c>
      <c r="D462" t="s">
        <v>28</v>
      </c>
      <c r="E462" t="s">
        <v>556</v>
      </c>
      <c r="F462" t="s">
        <v>152</v>
      </c>
      <c r="G462" t="s">
        <v>1293</v>
      </c>
      <c r="H462" t="s">
        <v>1294</v>
      </c>
      <c r="J462" t="s">
        <v>1295</v>
      </c>
      <c r="K462" t="s">
        <v>132</v>
      </c>
      <c r="L462">
        <v>3242783</v>
      </c>
      <c r="M462">
        <v>29</v>
      </c>
      <c r="N462">
        <v>3238</v>
      </c>
      <c r="O462" t="s">
        <v>133</v>
      </c>
      <c r="P462">
        <v>0</v>
      </c>
      <c r="Q462">
        <v>0</v>
      </c>
      <c r="R462">
        <v>0</v>
      </c>
      <c r="S462" t="s">
        <v>134</v>
      </c>
      <c r="T462" t="s">
        <v>127</v>
      </c>
      <c r="U462" t="s">
        <v>127</v>
      </c>
      <c r="V462" s="16">
        <v>43556.083333333336</v>
      </c>
      <c r="W462" s="16">
        <v>43556.083333333336</v>
      </c>
      <c r="X462" t="s">
        <v>467</v>
      </c>
      <c r="Z462">
        <v>2017</v>
      </c>
      <c r="AA462" t="b">
        <f>NOT(ISERROR(MATCH(H462,assembly_qc!$B$2:$B$490,0)))</f>
        <v>1</v>
      </c>
      <c r="AY462" s="1"/>
      <c r="AZ462" s="1"/>
    </row>
    <row r="463" spans="1:58" x14ac:dyDescent="0.3">
      <c r="A463" t="s">
        <v>1280</v>
      </c>
      <c r="B463" t="s">
        <v>27</v>
      </c>
      <c r="C463" t="s">
        <v>127</v>
      </c>
      <c r="D463" t="s">
        <v>28</v>
      </c>
      <c r="E463" t="s">
        <v>556</v>
      </c>
      <c r="F463" t="s">
        <v>152</v>
      </c>
      <c r="G463" t="s">
        <v>1281</v>
      </c>
      <c r="H463" t="s">
        <v>1282</v>
      </c>
      <c r="J463" t="s">
        <v>1283</v>
      </c>
      <c r="K463" t="s">
        <v>132</v>
      </c>
      <c r="L463">
        <v>3074011</v>
      </c>
      <c r="M463">
        <v>24</v>
      </c>
      <c r="N463">
        <v>3055</v>
      </c>
      <c r="O463" t="s">
        <v>133</v>
      </c>
      <c r="P463">
        <v>0</v>
      </c>
      <c r="Q463">
        <v>0</v>
      </c>
      <c r="R463">
        <v>0</v>
      </c>
      <c r="S463" t="s">
        <v>134</v>
      </c>
      <c r="T463" t="s">
        <v>127</v>
      </c>
      <c r="U463" t="s">
        <v>127</v>
      </c>
      <c r="V463" s="16">
        <v>43556.083333333336</v>
      </c>
      <c r="W463" s="16">
        <v>43556.083333333336</v>
      </c>
      <c r="X463" t="s">
        <v>467</v>
      </c>
      <c r="Z463">
        <v>2016</v>
      </c>
      <c r="AA463" t="b">
        <f>NOT(ISERROR(MATCH(H463,assembly_qc!$B$2:$B$490,0)))</f>
        <v>1</v>
      </c>
      <c r="AY463" s="1"/>
      <c r="AZ463" s="1"/>
    </row>
    <row r="464" spans="1:58" x14ac:dyDescent="0.3">
      <c r="A464" t="s">
        <v>1284</v>
      </c>
      <c r="B464" t="s">
        <v>27</v>
      </c>
      <c r="C464" t="s">
        <v>127</v>
      </c>
      <c r="D464" t="s">
        <v>28</v>
      </c>
      <c r="E464" t="s">
        <v>556</v>
      </c>
      <c r="F464" t="s">
        <v>152</v>
      </c>
      <c r="G464" t="s">
        <v>1285</v>
      </c>
      <c r="H464" t="s">
        <v>1286</v>
      </c>
      <c r="J464" t="s">
        <v>1287</v>
      </c>
      <c r="K464" t="s">
        <v>132</v>
      </c>
      <c r="L464">
        <v>3034647</v>
      </c>
      <c r="M464">
        <v>17</v>
      </c>
      <c r="N464">
        <v>3025</v>
      </c>
      <c r="O464" t="s">
        <v>133</v>
      </c>
      <c r="P464">
        <v>0</v>
      </c>
      <c r="Q464">
        <v>0</v>
      </c>
      <c r="R464">
        <v>0</v>
      </c>
      <c r="S464" t="s">
        <v>134</v>
      </c>
      <c r="T464" t="s">
        <v>127</v>
      </c>
      <c r="U464" t="s">
        <v>127</v>
      </c>
      <c r="V464" s="16">
        <v>43556.083333333336</v>
      </c>
      <c r="W464" s="16">
        <v>43556.083333333336</v>
      </c>
      <c r="X464" t="s">
        <v>467</v>
      </c>
      <c r="Z464">
        <v>2016</v>
      </c>
      <c r="AA464" t="b">
        <f>NOT(ISERROR(MATCH(H464,assembly_qc!$B$2:$B$490,0)))</f>
        <v>1</v>
      </c>
      <c r="AY464" s="1"/>
      <c r="AZ464" s="1"/>
      <c r="BC464" s="2"/>
    </row>
    <row r="465" spans="1:55" x14ac:dyDescent="0.3">
      <c r="A465" t="s">
        <v>1407</v>
      </c>
      <c r="B465" t="s">
        <v>27</v>
      </c>
      <c r="C465" t="s">
        <v>127</v>
      </c>
      <c r="D465" t="s">
        <v>28</v>
      </c>
      <c r="E465" t="s">
        <v>556</v>
      </c>
      <c r="F465" t="s">
        <v>152</v>
      </c>
      <c r="G465" t="s">
        <v>1408</v>
      </c>
      <c r="H465" t="s">
        <v>1409</v>
      </c>
      <c r="J465" t="s">
        <v>1410</v>
      </c>
      <c r="K465" t="s">
        <v>132</v>
      </c>
      <c r="L465">
        <v>3151230</v>
      </c>
      <c r="M465">
        <v>42</v>
      </c>
      <c r="N465">
        <v>3151</v>
      </c>
      <c r="O465" t="s">
        <v>133</v>
      </c>
      <c r="P465">
        <v>0</v>
      </c>
      <c r="Q465">
        <v>0</v>
      </c>
      <c r="R465">
        <v>0</v>
      </c>
      <c r="S465" t="s">
        <v>134</v>
      </c>
      <c r="T465" t="s">
        <v>127</v>
      </c>
      <c r="U465" t="s">
        <v>127</v>
      </c>
      <c r="V465" s="16">
        <v>43555.041666666664</v>
      </c>
      <c r="W465" s="16">
        <v>43555.041666666664</v>
      </c>
      <c r="X465" t="s">
        <v>467</v>
      </c>
      <c r="Z465">
        <v>2016</v>
      </c>
      <c r="AA465" t="b">
        <f>NOT(ISERROR(MATCH(H465,assembly_qc!$B$2:$B$490,0)))</f>
        <v>1</v>
      </c>
      <c r="AY465" s="1"/>
      <c r="AZ465" s="1"/>
      <c r="BC465" s="2"/>
    </row>
    <row r="466" spans="1:55" x14ac:dyDescent="0.3">
      <c r="A466" t="s">
        <v>1411</v>
      </c>
      <c r="B466" t="s">
        <v>27</v>
      </c>
      <c r="C466" t="s">
        <v>127</v>
      </c>
      <c r="D466" t="s">
        <v>28</v>
      </c>
      <c r="E466" t="s">
        <v>556</v>
      </c>
      <c r="F466" t="s">
        <v>152</v>
      </c>
      <c r="G466" t="s">
        <v>1412</v>
      </c>
      <c r="H466" t="s">
        <v>1413</v>
      </c>
      <c r="J466" t="s">
        <v>1414</v>
      </c>
      <c r="K466" t="s">
        <v>132</v>
      </c>
      <c r="L466">
        <v>3095403</v>
      </c>
      <c r="M466">
        <v>124</v>
      </c>
      <c r="N466">
        <v>3118</v>
      </c>
      <c r="O466" t="s">
        <v>133</v>
      </c>
      <c r="P466">
        <v>0</v>
      </c>
      <c r="Q466">
        <v>0</v>
      </c>
      <c r="R466">
        <v>0</v>
      </c>
      <c r="S466" t="s">
        <v>134</v>
      </c>
      <c r="T466" t="s">
        <v>127</v>
      </c>
      <c r="U466" t="s">
        <v>127</v>
      </c>
      <c r="V466" s="16">
        <v>43555.041666666664</v>
      </c>
      <c r="W466" s="16">
        <v>43555.041666666664</v>
      </c>
      <c r="X466" t="s">
        <v>467</v>
      </c>
      <c r="Z466">
        <v>2016</v>
      </c>
      <c r="AA466" t="b">
        <f>NOT(ISERROR(MATCH(H466,assembly_qc!$B$2:$B$490,0)))</f>
        <v>1</v>
      </c>
      <c r="AY466" s="1"/>
      <c r="AZ466" s="1"/>
    </row>
    <row r="467" spans="1:55" x14ac:dyDescent="0.3">
      <c r="A467" t="s">
        <v>1288</v>
      </c>
      <c r="B467" t="s">
        <v>27</v>
      </c>
      <c r="C467" t="s">
        <v>127</v>
      </c>
      <c r="D467" t="s">
        <v>28</v>
      </c>
      <c r="E467" t="s">
        <v>556</v>
      </c>
      <c r="F467" t="s">
        <v>152</v>
      </c>
      <c r="G467" t="s">
        <v>1289</v>
      </c>
      <c r="H467" t="s">
        <v>1290</v>
      </c>
      <c r="J467" t="s">
        <v>1291</v>
      </c>
      <c r="K467" t="s">
        <v>132</v>
      </c>
      <c r="L467">
        <v>3153240</v>
      </c>
      <c r="M467">
        <v>30</v>
      </c>
      <c r="N467">
        <v>3147</v>
      </c>
      <c r="O467" t="s">
        <v>133</v>
      </c>
      <c r="P467">
        <v>0</v>
      </c>
      <c r="Q467">
        <v>0</v>
      </c>
      <c r="R467">
        <v>0</v>
      </c>
      <c r="S467" t="s">
        <v>134</v>
      </c>
      <c r="T467" t="s">
        <v>127</v>
      </c>
      <c r="U467" t="s">
        <v>127</v>
      </c>
      <c r="V467" s="16">
        <v>43556.083333333336</v>
      </c>
      <c r="W467" s="16">
        <v>43556.083333333336</v>
      </c>
      <c r="X467" t="s">
        <v>467</v>
      </c>
      <c r="Z467">
        <v>2016</v>
      </c>
      <c r="AA467" t="b">
        <f>NOT(ISERROR(MATCH(H467,assembly_qc!$B$2:$B$490,0)))</f>
        <v>1</v>
      </c>
      <c r="AY467" s="1"/>
      <c r="AZ467" s="1"/>
    </row>
    <row r="468" spans="1:55" x14ac:dyDescent="0.3">
      <c r="A468" t="s">
        <v>1196</v>
      </c>
      <c r="B468" t="s">
        <v>27</v>
      </c>
      <c r="C468" t="s">
        <v>127</v>
      </c>
      <c r="D468" t="s">
        <v>28</v>
      </c>
      <c r="E468" t="s">
        <v>29</v>
      </c>
      <c r="F468" t="s">
        <v>152</v>
      </c>
      <c r="G468" t="s">
        <v>1197</v>
      </c>
      <c r="H468" t="s">
        <v>1198</v>
      </c>
      <c r="J468" t="s">
        <v>1199</v>
      </c>
      <c r="K468" t="s">
        <v>132</v>
      </c>
      <c r="L468">
        <v>2937024</v>
      </c>
      <c r="M468">
        <v>13</v>
      </c>
      <c r="N468">
        <v>2886</v>
      </c>
      <c r="O468" t="s">
        <v>133</v>
      </c>
      <c r="P468">
        <v>0</v>
      </c>
      <c r="Q468">
        <v>0</v>
      </c>
      <c r="R468">
        <v>0</v>
      </c>
      <c r="S468" t="s">
        <v>134</v>
      </c>
      <c r="T468" t="s">
        <v>127</v>
      </c>
      <c r="U468" t="s">
        <v>127</v>
      </c>
      <c r="V468" s="16">
        <v>43556.083333333336</v>
      </c>
      <c r="W468" s="16">
        <v>43556.083333333336</v>
      </c>
      <c r="X468" t="s">
        <v>467</v>
      </c>
      <c r="Z468">
        <v>2016</v>
      </c>
      <c r="AA468" t="b">
        <f>NOT(ISERROR(MATCH(H468,assembly_qc!$B$2:$B$490,0)))</f>
        <v>1</v>
      </c>
      <c r="AY468" s="1"/>
      <c r="AZ468" s="1"/>
    </row>
    <row r="469" spans="1:55" x14ac:dyDescent="0.3">
      <c r="A469" t="s">
        <v>1335</v>
      </c>
      <c r="B469" t="s">
        <v>27</v>
      </c>
      <c r="C469" t="s">
        <v>127</v>
      </c>
      <c r="D469" t="s">
        <v>28</v>
      </c>
      <c r="E469" t="s">
        <v>29</v>
      </c>
      <c r="F469" t="s">
        <v>152</v>
      </c>
      <c r="G469" t="s">
        <v>1336</v>
      </c>
      <c r="H469" t="s">
        <v>1337</v>
      </c>
      <c r="J469" t="s">
        <v>1338</v>
      </c>
      <c r="K469" t="s">
        <v>132</v>
      </c>
      <c r="L469">
        <v>3017715</v>
      </c>
      <c r="M469">
        <v>16</v>
      </c>
      <c r="N469">
        <v>3014</v>
      </c>
      <c r="O469" t="s">
        <v>133</v>
      </c>
      <c r="P469">
        <v>0</v>
      </c>
      <c r="Q469">
        <v>0</v>
      </c>
      <c r="R469">
        <v>0</v>
      </c>
      <c r="S469" t="s">
        <v>134</v>
      </c>
      <c r="T469" t="s">
        <v>127</v>
      </c>
      <c r="U469" t="s">
        <v>127</v>
      </c>
      <c r="V469" s="16">
        <v>43555.041666666664</v>
      </c>
      <c r="W469" s="16">
        <v>43555.041666666664</v>
      </c>
      <c r="X469" t="s">
        <v>467</v>
      </c>
      <c r="Z469">
        <v>2016</v>
      </c>
      <c r="AA469" t="b">
        <f>NOT(ISERROR(MATCH(H469,assembly_qc!$B$2:$B$490,0)))</f>
        <v>1</v>
      </c>
      <c r="AY469" s="1"/>
      <c r="AZ469" s="1"/>
    </row>
    <row r="470" spans="1:55" x14ac:dyDescent="0.3">
      <c r="A470" t="s">
        <v>1339</v>
      </c>
      <c r="B470" t="s">
        <v>27</v>
      </c>
      <c r="C470" t="s">
        <v>127</v>
      </c>
      <c r="D470" t="s">
        <v>28</v>
      </c>
      <c r="E470" t="s">
        <v>29</v>
      </c>
      <c r="F470" t="s">
        <v>152</v>
      </c>
      <c r="G470" t="s">
        <v>1340</v>
      </c>
      <c r="H470" t="s">
        <v>1341</v>
      </c>
      <c r="J470" t="s">
        <v>1342</v>
      </c>
      <c r="K470" t="s">
        <v>132</v>
      </c>
      <c r="L470">
        <v>2920845</v>
      </c>
      <c r="M470">
        <v>63</v>
      </c>
      <c r="N470">
        <v>2871</v>
      </c>
      <c r="O470" t="s">
        <v>133</v>
      </c>
      <c r="P470">
        <v>0</v>
      </c>
      <c r="Q470">
        <v>0</v>
      </c>
      <c r="R470">
        <v>0</v>
      </c>
      <c r="S470" t="s">
        <v>134</v>
      </c>
      <c r="T470" t="s">
        <v>127</v>
      </c>
      <c r="U470" t="s">
        <v>127</v>
      </c>
      <c r="V470" s="16">
        <v>43555.041666666664</v>
      </c>
      <c r="W470" s="16">
        <v>43555.041666666664</v>
      </c>
      <c r="X470" t="s">
        <v>467</v>
      </c>
      <c r="Z470">
        <v>2016</v>
      </c>
      <c r="AA470" t="b">
        <f>NOT(ISERROR(MATCH(H470,assembly_qc!$B$2:$B$490,0)))</f>
        <v>1</v>
      </c>
      <c r="AY470" s="1"/>
      <c r="AZ470" s="1"/>
    </row>
    <row r="471" spans="1:55" s="27" customFormat="1" x14ac:dyDescent="0.3">
      <c r="A471" s="27" t="s">
        <v>1343</v>
      </c>
      <c r="B471" s="27" t="s">
        <v>27</v>
      </c>
      <c r="C471" s="27" t="s">
        <v>127</v>
      </c>
      <c r="D471" s="27" t="s">
        <v>28</v>
      </c>
      <c r="E471" s="27" t="s">
        <v>29</v>
      </c>
      <c r="F471" s="27" t="s">
        <v>152</v>
      </c>
      <c r="G471" s="27" t="s">
        <v>1344</v>
      </c>
      <c r="H471" s="27" t="s">
        <v>1345</v>
      </c>
      <c r="J471" s="27" t="s">
        <v>1346</v>
      </c>
      <c r="K471" s="27" t="s">
        <v>132</v>
      </c>
      <c r="L471" s="27">
        <v>2940665</v>
      </c>
      <c r="M471" s="27">
        <v>14</v>
      </c>
      <c r="N471" s="27">
        <v>2886</v>
      </c>
      <c r="O471" s="27" t="s">
        <v>133</v>
      </c>
      <c r="P471" s="27">
        <v>0</v>
      </c>
      <c r="Q471" s="27">
        <v>0</v>
      </c>
      <c r="R471" s="27">
        <v>0</v>
      </c>
      <c r="S471" s="27" t="s">
        <v>134</v>
      </c>
      <c r="T471" s="27" t="s">
        <v>127</v>
      </c>
      <c r="U471" s="27" t="s">
        <v>127</v>
      </c>
      <c r="V471" s="28">
        <v>43555.041666666664</v>
      </c>
      <c r="W471" s="28">
        <v>43555.041666666664</v>
      </c>
      <c r="X471" s="27" t="s">
        <v>467</v>
      </c>
      <c r="Z471" s="27">
        <v>2016</v>
      </c>
      <c r="AA471" s="27" t="b">
        <f>NOT(ISERROR(MATCH(H471,assembly_qc!$B$2:$B$490,0)))</f>
        <v>0</v>
      </c>
      <c r="AY471" s="38"/>
      <c r="AZ471" s="38"/>
    </row>
    <row r="472" spans="1:55" x14ac:dyDescent="0.3">
      <c r="A472" t="s">
        <v>1347</v>
      </c>
      <c r="B472" t="s">
        <v>27</v>
      </c>
      <c r="C472" t="s">
        <v>127</v>
      </c>
      <c r="D472" t="s">
        <v>28</v>
      </c>
      <c r="E472" t="s">
        <v>29</v>
      </c>
      <c r="F472" t="s">
        <v>152</v>
      </c>
      <c r="G472" t="s">
        <v>1348</v>
      </c>
      <c r="H472" t="s">
        <v>1349</v>
      </c>
      <c r="J472" t="s">
        <v>1350</v>
      </c>
      <c r="K472" t="s">
        <v>132</v>
      </c>
      <c r="L472">
        <v>2945639</v>
      </c>
      <c r="M472">
        <v>14</v>
      </c>
      <c r="N472">
        <v>2892</v>
      </c>
      <c r="O472" t="s">
        <v>133</v>
      </c>
      <c r="P472">
        <v>0</v>
      </c>
      <c r="Q472">
        <v>0</v>
      </c>
      <c r="R472">
        <v>0</v>
      </c>
      <c r="S472" t="s">
        <v>134</v>
      </c>
      <c r="T472" t="s">
        <v>127</v>
      </c>
      <c r="U472" t="s">
        <v>127</v>
      </c>
      <c r="V472" s="16">
        <v>43555.041666666664</v>
      </c>
      <c r="W472" s="16">
        <v>43555.041666666664</v>
      </c>
      <c r="X472" t="s">
        <v>467</v>
      </c>
      <c r="Z472">
        <v>2016</v>
      </c>
      <c r="AA472" t="b">
        <f>NOT(ISERROR(MATCH(H472,assembly_qc!$B$2:$B$490,0)))</f>
        <v>1</v>
      </c>
      <c r="AY472" s="1"/>
      <c r="AZ472" s="1"/>
    </row>
    <row r="473" spans="1:55" x14ac:dyDescent="0.3">
      <c r="A473" t="s">
        <v>1419</v>
      </c>
      <c r="B473" t="s">
        <v>27</v>
      </c>
      <c r="C473" t="s">
        <v>127</v>
      </c>
      <c r="D473" t="s">
        <v>28</v>
      </c>
      <c r="E473" t="s">
        <v>1301</v>
      </c>
      <c r="F473" t="s">
        <v>152</v>
      </c>
      <c r="G473" t="s">
        <v>1420</v>
      </c>
      <c r="H473" t="s">
        <v>1421</v>
      </c>
      <c r="J473" t="s">
        <v>1422</v>
      </c>
      <c r="K473" t="s">
        <v>132</v>
      </c>
      <c r="L473">
        <v>3026284</v>
      </c>
      <c r="M473">
        <v>19</v>
      </c>
      <c r="N473">
        <v>3018</v>
      </c>
      <c r="O473" t="s">
        <v>133</v>
      </c>
      <c r="P473">
        <v>0</v>
      </c>
      <c r="Q473">
        <v>0</v>
      </c>
      <c r="R473">
        <v>0</v>
      </c>
      <c r="S473" t="s">
        <v>134</v>
      </c>
      <c r="T473" t="s">
        <v>127</v>
      </c>
      <c r="U473" t="s">
        <v>127</v>
      </c>
      <c r="V473" s="16">
        <v>43555.041666666664</v>
      </c>
      <c r="W473" s="16">
        <v>43555.041666666664</v>
      </c>
      <c r="X473" t="s">
        <v>467</v>
      </c>
      <c r="Z473">
        <v>2016</v>
      </c>
      <c r="AA473" t="b">
        <f>NOT(ISERROR(MATCH(H473,assembly_qc!$B$2:$B$490,0)))</f>
        <v>1</v>
      </c>
      <c r="AY473" s="1"/>
      <c r="AZ473" s="1"/>
    </row>
    <row r="474" spans="1:55" x14ac:dyDescent="0.3">
      <c r="A474" t="s">
        <v>1200</v>
      </c>
      <c r="B474" t="s">
        <v>27</v>
      </c>
      <c r="C474" t="s">
        <v>127</v>
      </c>
      <c r="D474" t="s">
        <v>28</v>
      </c>
      <c r="E474" t="s">
        <v>29</v>
      </c>
      <c r="F474" t="s">
        <v>152</v>
      </c>
      <c r="G474" t="s">
        <v>1201</v>
      </c>
      <c r="H474" t="s">
        <v>1202</v>
      </c>
      <c r="J474" t="s">
        <v>1203</v>
      </c>
      <c r="K474" t="s">
        <v>132</v>
      </c>
      <c r="L474">
        <v>2955933</v>
      </c>
      <c r="M474">
        <v>15</v>
      </c>
      <c r="N474">
        <v>2898</v>
      </c>
      <c r="O474" t="s">
        <v>133</v>
      </c>
      <c r="P474">
        <v>0</v>
      </c>
      <c r="Q474">
        <v>0</v>
      </c>
      <c r="R474">
        <v>0</v>
      </c>
      <c r="S474" t="s">
        <v>134</v>
      </c>
      <c r="T474" t="s">
        <v>127</v>
      </c>
      <c r="U474" t="s">
        <v>127</v>
      </c>
      <c r="V474" s="16">
        <v>43556.083333333336</v>
      </c>
      <c r="W474" s="16">
        <v>43556.083333333336</v>
      </c>
      <c r="X474" t="s">
        <v>467</v>
      </c>
      <c r="Z474">
        <v>2016</v>
      </c>
      <c r="AA474" t="b">
        <f>NOT(ISERROR(MATCH(H474,assembly_qc!$B$2:$B$490,0)))</f>
        <v>1</v>
      </c>
      <c r="AY474" s="1"/>
      <c r="AZ474" s="1"/>
    </row>
    <row r="475" spans="1:55" x14ac:dyDescent="0.3">
      <c r="A475" t="s">
        <v>1296</v>
      </c>
      <c r="B475" t="s">
        <v>27</v>
      </c>
      <c r="C475" t="s">
        <v>127</v>
      </c>
      <c r="D475" t="s">
        <v>28</v>
      </c>
      <c r="E475" t="s">
        <v>556</v>
      </c>
      <c r="F475" t="s">
        <v>152</v>
      </c>
      <c r="G475" t="s">
        <v>1297</v>
      </c>
      <c r="H475" t="s">
        <v>1298</v>
      </c>
      <c r="J475" t="s">
        <v>1299</v>
      </c>
      <c r="K475" t="s">
        <v>132</v>
      </c>
      <c r="L475">
        <v>3131668</v>
      </c>
      <c r="M475">
        <v>38</v>
      </c>
      <c r="N475">
        <v>3128</v>
      </c>
      <c r="O475" t="s">
        <v>133</v>
      </c>
      <c r="P475">
        <v>0</v>
      </c>
      <c r="Q475">
        <v>0</v>
      </c>
      <c r="R475">
        <v>0</v>
      </c>
      <c r="S475" t="s">
        <v>134</v>
      </c>
      <c r="T475" t="s">
        <v>127</v>
      </c>
      <c r="U475" t="s">
        <v>127</v>
      </c>
      <c r="V475" s="16">
        <v>43556.083333333336</v>
      </c>
      <c r="W475" s="16">
        <v>43556.083333333336</v>
      </c>
      <c r="X475" t="s">
        <v>467</v>
      </c>
      <c r="Z475">
        <v>2016</v>
      </c>
      <c r="AA475" t="b">
        <f>NOT(ISERROR(MATCH(H475,assembly_qc!$B$2:$B$490,0)))</f>
        <v>1</v>
      </c>
      <c r="AY475" s="1"/>
      <c r="AZ475" s="1"/>
    </row>
    <row r="476" spans="1:55" x14ac:dyDescent="0.3">
      <c r="A476" t="s">
        <v>1431</v>
      </c>
      <c r="B476" t="s">
        <v>27</v>
      </c>
      <c r="C476" t="s">
        <v>127</v>
      </c>
      <c r="D476" t="s">
        <v>28</v>
      </c>
      <c r="E476" t="s">
        <v>1301</v>
      </c>
      <c r="F476" t="s">
        <v>152</v>
      </c>
      <c r="G476" t="s">
        <v>1432</v>
      </c>
      <c r="H476" t="s">
        <v>1433</v>
      </c>
      <c r="J476" t="s">
        <v>1434</v>
      </c>
      <c r="K476" t="s">
        <v>132</v>
      </c>
      <c r="L476">
        <v>2928919</v>
      </c>
      <c r="M476">
        <v>27</v>
      </c>
      <c r="N476">
        <v>2928</v>
      </c>
      <c r="O476" t="s">
        <v>133</v>
      </c>
      <c r="P476">
        <v>0</v>
      </c>
      <c r="Q476">
        <v>0</v>
      </c>
      <c r="R476">
        <v>0</v>
      </c>
      <c r="S476" t="s">
        <v>134</v>
      </c>
      <c r="T476" t="s">
        <v>127</v>
      </c>
      <c r="U476" t="s">
        <v>127</v>
      </c>
      <c r="V476" s="16">
        <v>43555.041666666664</v>
      </c>
      <c r="W476" s="16">
        <v>43555.041666666664</v>
      </c>
      <c r="X476" t="s">
        <v>467</v>
      </c>
      <c r="Z476">
        <v>2016</v>
      </c>
      <c r="AA476" t="b">
        <f>NOT(ISERROR(MATCH(H476,assembly_qc!$B$2:$B$490,0)))</f>
        <v>1</v>
      </c>
      <c r="AY476" s="1"/>
      <c r="AZ476" s="1"/>
    </row>
    <row r="477" spans="1:55" x14ac:dyDescent="0.3">
      <c r="A477" t="s">
        <v>1204</v>
      </c>
      <c r="B477" t="s">
        <v>27</v>
      </c>
      <c r="C477" t="s">
        <v>127</v>
      </c>
      <c r="D477" t="s">
        <v>28</v>
      </c>
      <c r="E477" t="s">
        <v>29</v>
      </c>
      <c r="F477" t="s">
        <v>152</v>
      </c>
      <c r="G477" t="s">
        <v>1205</v>
      </c>
      <c r="H477" t="s">
        <v>1206</v>
      </c>
      <c r="J477" t="s">
        <v>1207</v>
      </c>
      <c r="K477" t="s">
        <v>132</v>
      </c>
      <c r="L477">
        <v>2913777</v>
      </c>
      <c r="M477">
        <v>61</v>
      </c>
      <c r="N477">
        <v>2874</v>
      </c>
      <c r="O477" t="s">
        <v>133</v>
      </c>
      <c r="P477">
        <v>0</v>
      </c>
      <c r="Q477">
        <v>0</v>
      </c>
      <c r="R477">
        <v>0</v>
      </c>
      <c r="S477" t="s">
        <v>134</v>
      </c>
      <c r="T477" t="s">
        <v>127</v>
      </c>
      <c r="U477" t="s">
        <v>127</v>
      </c>
      <c r="V477" s="16">
        <v>43556.083333333336</v>
      </c>
      <c r="W477" s="16">
        <v>43556.083333333336</v>
      </c>
      <c r="X477" t="s">
        <v>467</v>
      </c>
      <c r="Z477">
        <v>2016</v>
      </c>
      <c r="AA477" t="b">
        <f>NOT(ISERROR(MATCH(H477,assembly_qc!$B$2:$B$490,0)))</f>
        <v>1</v>
      </c>
      <c r="AY477" s="1"/>
      <c r="AZ477" s="1"/>
    </row>
    <row r="478" spans="1:55" x14ac:dyDescent="0.3">
      <c r="A478" t="s">
        <v>1300</v>
      </c>
      <c r="B478" t="s">
        <v>27</v>
      </c>
      <c r="C478" t="s">
        <v>127</v>
      </c>
      <c r="D478" t="s">
        <v>28</v>
      </c>
      <c r="E478" t="s">
        <v>1301</v>
      </c>
      <c r="F478" t="s">
        <v>152</v>
      </c>
      <c r="G478" t="s">
        <v>1302</v>
      </c>
      <c r="H478" t="s">
        <v>1303</v>
      </c>
      <c r="J478" t="s">
        <v>1304</v>
      </c>
      <c r="K478" t="s">
        <v>132</v>
      </c>
      <c r="L478">
        <v>3018604</v>
      </c>
      <c r="M478">
        <v>35</v>
      </c>
      <c r="N478">
        <v>3018</v>
      </c>
      <c r="O478" t="s">
        <v>133</v>
      </c>
      <c r="P478">
        <v>0</v>
      </c>
      <c r="Q478">
        <v>0</v>
      </c>
      <c r="R478">
        <v>0</v>
      </c>
      <c r="S478" t="s">
        <v>134</v>
      </c>
      <c r="T478" t="s">
        <v>127</v>
      </c>
      <c r="U478" t="s">
        <v>127</v>
      </c>
      <c r="V478" s="16">
        <v>43556.083333333336</v>
      </c>
      <c r="W478" s="16">
        <v>43556.083333333336</v>
      </c>
      <c r="X478" t="s">
        <v>467</v>
      </c>
      <c r="Z478">
        <v>2016</v>
      </c>
      <c r="AA478" t="b">
        <f>NOT(ISERROR(MATCH(H478,assembly_qc!$B$2:$B$490,0)))</f>
        <v>1</v>
      </c>
      <c r="AY478" s="1"/>
      <c r="AZ478" s="1"/>
    </row>
    <row r="479" spans="1:55" x14ac:dyDescent="0.3">
      <c r="A479" t="s">
        <v>1435</v>
      </c>
      <c r="B479" t="s">
        <v>27</v>
      </c>
      <c r="C479" t="s">
        <v>127</v>
      </c>
      <c r="D479" t="s">
        <v>28</v>
      </c>
      <c r="E479" t="s">
        <v>556</v>
      </c>
      <c r="F479" t="s">
        <v>152</v>
      </c>
      <c r="G479" t="s">
        <v>1436</v>
      </c>
      <c r="H479" t="s">
        <v>1437</v>
      </c>
      <c r="J479" t="s">
        <v>1438</v>
      </c>
      <c r="K479" t="s">
        <v>132</v>
      </c>
      <c r="L479">
        <v>3031482</v>
      </c>
      <c r="M479">
        <v>28</v>
      </c>
      <c r="N479">
        <v>3027</v>
      </c>
      <c r="O479" t="s">
        <v>133</v>
      </c>
      <c r="P479">
        <v>0</v>
      </c>
      <c r="Q479">
        <v>0</v>
      </c>
      <c r="R479">
        <v>0</v>
      </c>
      <c r="S479" t="s">
        <v>134</v>
      </c>
      <c r="T479" t="s">
        <v>127</v>
      </c>
      <c r="U479" t="s">
        <v>127</v>
      </c>
      <c r="V479" s="16">
        <v>43555.041666666664</v>
      </c>
      <c r="W479" s="16">
        <v>43555.041666666664</v>
      </c>
      <c r="X479" t="s">
        <v>467</v>
      </c>
      <c r="Z479">
        <v>2016</v>
      </c>
      <c r="AA479" t="b">
        <f>NOT(ISERROR(MATCH(H479,assembly_qc!$B$2:$B$490,0)))</f>
        <v>1</v>
      </c>
      <c r="AY479" s="1"/>
      <c r="AZ479" s="1"/>
    </row>
    <row r="480" spans="1:55" x14ac:dyDescent="0.3">
      <c r="A480" t="s">
        <v>1305</v>
      </c>
      <c r="B480" t="s">
        <v>27</v>
      </c>
      <c r="C480" t="s">
        <v>127</v>
      </c>
      <c r="D480" t="s">
        <v>28</v>
      </c>
      <c r="E480" t="s">
        <v>1301</v>
      </c>
      <c r="F480" t="s">
        <v>152</v>
      </c>
      <c r="G480" t="s">
        <v>1306</v>
      </c>
      <c r="H480" t="s">
        <v>1307</v>
      </c>
      <c r="J480" t="s">
        <v>1308</v>
      </c>
      <c r="K480" t="s">
        <v>132</v>
      </c>
      <c r="L480">
        <v>2953490</v>
      </c>
      <c r="M480">
        <v>54</v>
      </c>
      <c r="N480">
        <v>2952</v>
      </c>
      <c r="O480" t="s">
        <v>133</v>
      </c>
      <c r="P480">
        <v>0</v>
      </c>
      <c r="Q480">
        <v>0</v>
      </c>
      <c r="R480">
        <v>0</v>
      </c>
      <c r="S480" t="s">
        <v>134</v>
      </c>
      <c r="T480" t="s">
        <v>127</v>
      </c>
      <c r="U480" t="s">
        <v>127</v>
      </c>
      <c r="V480" s="16">
        <v>43556.083333333336</v>
      </c>
      <c r="W480" s="16">
        <v>43556.083333333336</v>
      </c>
      <c r="X480" t="s">
        <v>467</v>
      </c>
      <c r="Z480">
        <v>2016</v>
      </c>
      <c r="AA480" t="b">
        <f>NOT(ISERROR(MATCH(H480,assembly_qc!$B$2:$B$490,0)))</f>
        <v>1</v>
      </c>
      <c r="AY480" s="1"/>
      <c r="AZ480" s="1"/>
    </row>
    <row r="481" spans="1:52" x14ac:dyDescent="0.3">
      <c r="A481" t="s">
        <v>1220</v>
      </c>
      <c r="B481" t="s">
        <v>27</v>
      </c>
      <c r="C481" t="s">
        <v>127</v>
      </c>
      <c r="D481" t="s">
        <v>28</v>
      </c>
      <c r="E481" t="s">
        <v>29</v>
      </c>
      <c r="F481" t="s">
        <v>152</v>
      </c>
      <c r="G481" t="s">
        <v>1221</v>
      </c>
      <c r="H481" t="s">
        <v>1222</v>
      </c>
      <c r="J481" t="s">
        <v>1223</v>
      </c>
      <c r="K481" t="s">
        <v>132</v>
      </c>
      <c r="L481">
        <v>3019581</v>
      </c>
      <c r="M481">
        <v>15</v>
      </c>
      <c r="N481">
        <v>2961</v>
      </c>
      <c r="O481" t="s">
        <v>133</v>
      </c>
      <c r="P481">
        <v>0</v>
      </c>
      <c r="Q481">
        <v>0</v>
      </c>
      <c r="R481">
        <v>0</v>
      </c>
      <c r="S481" t="s">
        <v>134</v>
      </c>
      <c r="T481" t="s">
        <v>127</v>
      </c>
      <c r="U481" t="s">
        <v>127</v>
      </c>
      <c r="V481" s="16">
        <v>43556.083333333336</v>
      </c>
      <c r="W481" s="16">
        <v>43556.083333333336</v>
      </c>
      <c r="X481" t="s">
        <v>467</v>
      </c>
      <c r="Z481">
        <v>2016</v>
      </c>
      <c r="AA481" t="b">
        <f>NOT(ISERROR(MATCH(H481,assembly_qc!$B$2:$B$490,0)))</f>
        <v>1</v>
      </c>
      <c r="AY481" s="1"/>
      <c r="AZ481" s="1"/>
    </row>
    <row r="482" spans="1:52" x14ac:dyDescent="0.3">
      <c r="A482" t="s">
        <v>1208</v>
      </c>
      <c r="B482" t="s">
        <v>27</v>
      </c>
      <c r="C482" t="s">
        <v>127</v>
      </c>
      <c r="D482" t="s">
        <v>28</v>
      </c>
      <c r="E482" t="s">
        <v>29</v>
      </c>
      <c r="F482" t="s">
        <v>152</v>
      </c>
      <c r="G482" t="s">
        <v>1209</v>
      </c>
      <c r="H482" t="s">
        <v>1210</v>
      </c>
      <c r="J482" t="s">
        <v>1211</v>
      </c>
      <c r="K482" t="s">
        <v>132</v>
      </c>
      <c r="L482">
        <v>3032424</v>
      </c>
      <c r="M482">
        <v>16</v>
      </c>
      <c r="N482">
        <v>2972</v>
      </c>
      <c r="O482" t="s">
        <v>133</v>
      </c>
      <c r="P482">
        <v>0</v>
      </c>
      <c r="Q482">
        <v>0</v>
      </c>
      <c r="R482">
        <v>0</v>
      </c>
      <c r="S482" t="s">
        <v>134</v>
      </c>
      <c r="T482" t="s">
        <v>127</v>
      </c>
      <c r="U482" t="s">
        <v>127</v>
      </c>
      <c r="V482" s="16">
        <v>43556.083333333336</v>
      </c>
      <c r="W482" s="16">
        <v>43556.083333333336</v>
      </c>
      <c r="X482" t="s">
        <v>467</v>
      </c>
      <c r="Z482">
        <v>2016</v>
      </c>
      <c r="AA482" t="b">
        <f>NOT(ISERROR(MATCH(H482,assembly_qc!$B$2:$B$490,0)))</f>
        <v>1</v>
      </c>
      <c r="AY482" s="1"/>
      <c r="AZ482" s="1"/>
    </row>
    <row r="483" spans="1:52" x14ac:dyDescent="0.3">
      <c r="A483" t="s">
        <v>1351</v>
      </c>
      <c r="B483" t="s">
        <v>27</v>
      </c>
      <c r="C483" t="s">
        <v>127</v>
      </c>
      <c r="D483" t="s">
        <v>28</v>
      </c>
      <c r="E483" t="s">
        <v>29</v>
      </c>
      <c r="F483" t="s">
        <v>152</v>
      </c>
      <c r="G483" t="s">
        <v>1352</v>
      </c>
      <c r="H483" t="s">
        <v>1353</v>
      </c>
      <c r="J483" t="s">
        <v>1354</v>
      </c>
      <c r="K483" t="s">
        <v>132</v>
      </c>
      <c r="L483">
        <v>2953209</v>
      </c>
      <c r="M483">
        <v>17</v>
      </c>
      <c r="N483">
        <v>2906</v>
      </c>
      <c r="O483" t="s">
        <v>133</v>
      </c>
      <c r="P483">
        <v>0</v>
      </c>
      <c r="Q483">
        <v>0</v>
      </c>
      <c r="R483">
        <v>0</v>
      </c>
      <c r="S483" t="s">
        <v>134</v>
      </c>
      <c r="T483" t="s">
        <v>127</v>
      </c>
      <c r="U483" t="s">
        <v>127</v>
      </c>
      <c r="V483" s="16">
        <v>43555.041666666664</v>
      </c>
      <c r="W483" s="16">
        <v>43555.041666666664</v>
      </c>
      <c r="X483" t="s">
        <v>467</v>
      </c>
      <c r="Z483">
        <v>2016</v>
      </c>
      <c r="AA483" t="b">
        <f>NOT(ISERROR(MATCH(H483,assembly_qc!$B$2:$B$490,0)))</f>
        <v>1</v>
      </c>
      <c r="AY483" s="1"/>
      <c r="AZ483" s="1"/>
    </row>
    <row r="484" spans="1:52" x14ac:dyDescent="0.3">
      <c r="A484" t="s">
        <v>1212</v>
      </c>
      <c r="B484" t="s">
        <v>27</v>
      </c>
      <c r="C484" t="s">
        <v>127</v>
      </c>
      <c r="D484" t="s">
        <v>28</v>
      </c>
      <c r="E484" t="s">
        <v>29</v>
      </c>
      <c r="F484" t="s">
        <v>152</v>
      </c>
      <c r="G484" t="s">
        <v>1213</v>
      </c>
      <c r="H484" t="s">
        <v>1214</v>
      </c>
      <c r="J484" t="s">
        <v>1215</v>
      </c>
      <c r="K484" t="s">
        <v>132</v>
      </c>
      <c r="L484">
        <v>2961574</v>
      </c>
      <c r="M484">
        <v>14</v>
      </c>
      <c r="N484">
        <v>2914</v>
      </c>
      <c r="O484" t="s">
        <v>133</v>
      </c>
      <c r="P484">
        <v>0</v>
      </c>
      <c r="Q484">
        <v>0</v>
      </c>
      <c r="R484">
        <v>0</v>
      </c>
      <c r="S484" t="s">
        <v>134</v>
      </c>
      <c r="T484" t="s">
        <v>127</v>
      </c>
      <c r="U484" t="s">
        <v>127</v>
      </c>
      <c r="V484" s="16">
        <v>43556.083333333336</v>
      </c>
      <c r="W484" s="16">
        <v>43556.083333333336</v>
      </c>
      <c r="X484" t="s">
        <v>467</v>
      </c>
      <c r="Z484">
        <v>2016</v>
      </c>
      <c r="AA484" t="b">
        <f>NOT(ISERROR(MATCH(H484,assembly_qc!$B$2:$B$490,0)))</f>
        <v>1</v>
      </c>
      <c r="AY484" s="1"/>
      <c r="AZ484" s="1"/>
    </row>
    <row r="485" spans="1:52" x14ac:dyDescent="0.3">
      <c r="A485" t="s">
        <v>1309</v>
      </c>
      <c r="B485" t="s">
        <v>27</v>
      </c>
      <c r="C485" t="s">
        <v>127</v>
      </c>
      <c r="D485" t="s">
        <v>28</v>
      </c>
      <c r="E485" t="s">
        <v>1301</v>
      </c>
      <c r="F485" t="s">
        <v>152</v>
      </c>
      <c r="G485" t="s">
        <v>1310</v>
      </c>
      <c r="H485" t="s">
        <v>1311</v>
      </c>
      <c r="J485" t="s">
        <v>1312</v>
      </c>
      <c r="K485" t="s">
        <v>132</v>
      </c>
      <c r="L485">
        <v>3016361</v>
      </c>
      <c r="M485">
        <v>19</v>
      </c>
      <c r="N485">
        <v>3010</v>
      </c>
      <c r="O485" t="s">
        <v>133</v>
      </c>
      <c r="P485">
        <v>0</v>
      </c>
      <c r="Q485">
        <v>0</v>
      </c>
      <c r="R485">
        <v>0</v>
      </c>
      <c r="S485" t="s">
        <v>134</v>
      </c>
      <c r="T485" t="s">
        <v>127</v>
      </c>
      <c r="U485" t="s">
        <v>127</v>
      </c>
      <c r="V485" s="16">
        <v>43556.083333333336</v>
      </c>
      <c r="W485" s="16">
        <v>43556.083333333336</v>
      </c>
      <c r="X485" t="s">
        <v>467</v>
      </c>
      <c r="Z485">
        <v>2016</v>
      </c>
      <c r="AA485" t="b">
        <f>NOT(ISERROR(MATCH(H485,assembly_qc!$B$2:$B$490,0)))</f>
        <v>1</v>
      </c>
      <c r="AY485" s="1"/>
      <c r="AZ485" s="1"/>
    </row>
    <row r="486" spans="1:52" x14ac:dyDescent="0.3">
      <c r="A486" t="s">
        <v>1216</v>
      </c>
      <c r="B486" t="s">
        <v>27</v>
      </c>
      <c r="C486" t="s">
        <v>127</v>
      </c>
      <c r="D486" t="s">
        <v>28</v>
      </c>
      <c r="E486" t="s">
        <v>29</v>
      </c>
      <c r="F486" t="s">
        <v>152</v>
      </c>
      <c r="G486" t="s">
        <v>1217</v>
      </c>
      <c r="H486" t="s">
        <v>1218</v>
      </c>
      <c r="J486" t="s">
        <v>1219</v>
      </c>
      <c r="K486" t="s">
        <v>132</v>
      </c>
      <c r="L486">
        <v>2953193</v>
      </c>
      <c r="M486">
        <v>14</v>
      </c>
      <c r="N486">
        <v>2902</v>
      </c>
      <c r="O486" t="s">
        <v>133</v>
      </c>
      <c r="P486">
        <v>0</v>
      </c>
      <c r="Q486">
        <v>0</v>
      </c>
      <c r="R486">
        <v>0</v>
      </c>
      <c r="S486" t="s">
        <v>134</v>
      </c>
      <c r="T486" t="s">
        <v>127</v>
      </c>
      <c r="U486" t="s">
        <v>127</v>
      </c>
      <c r="V486" s="16">
        <v>43556.083333333336</v>
      </c>
      <c r="W486" s="16">
        <v>43556.083333333336</v>
      </c>
      <c r="X486" t="s">
        <v>467</v>
      </c>
      <c r="Z486">
        <v>2016</v>
      </c>
      <c r="AA486" t="b">
        <f>NOT(ISERROR(MATCH(H486,assembly_qc!$B$2:$B$490,0)))</f>
        <v>1</v>
      </c>
      <c r="AY486" s="1"/>
      <c r="AZ486" s="1"/>
    </row>
    <row r="487" spans="1:52" x14ac:dyDescent="0.3">
      <c r="A487" t="s">
        <v>1355</v>
      </c>
      <c r="B487" t="s">
        <v>27</v>
      </c>
      <c r="C487" t="s">
        <v>127</v>
      </c>
      <c r="D487" t="s">
        <v>28</v>
      </c>
      <c r="E487" t="s">
        <v>29</v>
      </c>
      <c r="F487" t="s">
        <v>152</v>
      </c>
      <c r="G487" t="s">
        <v>1356</v>
      </c>
      <c r="H487" t="s">
        <v>1357</v>
      </c>
      <c r="J487" t="s">
        <v>1358</v>
      </c>
      <c r="K487" t="s">
        <v>132</v>
      </c>
      <c r="L487">
        <v>2936538</v>
      </c>
      <c r="M487">
        <v>55</v>
      </c>
      <c r="N487">
        <v>2902</v>
      </c>
      <c r="O487" t="s">
        <v>133</v>
      </c>
      <c r="P487">
        <v>0</v>
      </c>
      <c r="Q487">
        <v>0</v>
      </c>
      <c r="R487">
        <v>0</v>
      </c>
      <c r="S487" t="s">
        <v>134</v>
      </c>
      <c r="T487" t="s">
        <v>127</v>
      </c>
      <c r="U487" t="s">
        <v>127</v>
      </c>
      <c r="V487" s="16">
        <v>43555.041666666664</v>
      </c>
      <c r="W487" s="16">
        <v>43555.041666666664</v>
      </c>
      <c r="X487" t="s">
        <v>467</v>
      </c>
      <c r="Z487">
        <v>2016</v>
      </c>
      <c r="AA487" t="b">
        <f>NOT(ISERROR(MATCH(H487,assembly_qc!$B$2:$B$490,0)))</f>
        <v>1</v>
      </c>
      <c r="AY487" s="1"/>
      <c r="AZ487" s="1"/>
    </row>
    <row r="488" spans="1:52" x14ac:dyDescent="0.3">
      <c r="A488" t="s">
        <v>483</v>
      </c>
      <c r="B488" t="s">
        <v>27</v>
      </c>
      <c r="C488" t="s">
        <v>127</v>
      </c>
      <c r="D488" t="s">
        <v>28</v>
      </c>
      <c r="E488" t="s">
        <v>29</v>
      </c>
      <c r="F488" t="s">
        <v>128</v>
      </c>
      <c r="G488" t="s">
        <v>484</v>
      </c>
      <c r="H488" t="s">
        <v>485</v>
      </c>
      <c r="J488" t="s">
        <v>486</v>
      </c>
      <c r="K488" t="s">
        <v>132</v>
      </c>
      <c r="L488">
        <v>3087354</v>
      </c>
      <c r="M488">
        <v>24</v>
      </c>
      <c r="N488">
        <v>3044</v>
      </c>
      <c r="O488" t="s">
        <v>133</v>
      </c>
      <c r="P488">
        <v>0</v>
      </c>
      <c r="Q488">
        <v>0</v>
      </c>
      <c r="R488">
        <v>0</v>
      </c>
      <c r="S488" t="s">
        <v>134</v>
      </c>
      <c r="T488" t="s">
        <v>127</v>
      </c>
      <c r="U488" t="s">
        <v>127</v>
      </c>
      <c r="V488" s="16">
        <v>43564.083333333336</v>
      </c>
      <c r="W488" s="16">
        <v>43564.083333333336</v>
      </c>
      <c r="X488" t="s">
        <v>135</v>
      </c>
      <c r="Z488" s="2">
        <v>2017</v>
      </c>
      <c r="AA488" t="b">
        <f>NOT(ISERROR(MATCH(H488,assembly_qc!$B$2:$B$490,0)))</f>
        <v>1</v>
      </c>
      <c r="AY488" s="1"/>
      <c r="AZ488" s="1"/>
    </row>
    <row r="489" spans="1:52" x14ac:dyDescent="0.3">
      <c r="A489" t="s">
        <v>487</v>
      </c>
      <c r="B489" t="s">
        <v>27</v>
      </c>
      <c r="C489" t="s">
        <v>127</v>
      </c>
      <c r="D489" t="s">
        <v>28</v>
      </c>
      <c r="E489" t="s">
        <v>29</v>
      </c>
      <c r="F489" t="s">
        <v>152</v>
      </c>
      <c r="G489" t="s">
        <v>488</v>
      </c>
      <c r="H489" t="s">
        <v>489</v>
      </c>
      <c r="J489" t="s">
        <v>490</v>
      </c>
      <c r="K489" t="s">
        <v>132</v>
      </c>
      <c r="L489">
        <v>3044027</v>
      </c>
      <c r="M489">
        <v>14</v>
      </c>
      <c r="N489">
        <v>2983</v>
      </c>
      <c r="O489" t="s">
        <v>133</v>
      </c>
      <c r="P489">
        <v>0</v>
      </c>
      <c r="Q489">
        <v>0</v>
      </c>
      <c r="R489">
        <v>0</v>
      </c>
      <c r="S489" t="s">
        <v>134</v>
      </c>
      <c r="T489" t="s">
        <v>127</v>
      </c>
      <c r="U489" t="s">
        <v>127</v>
      </c>
      <c r="V489" s="16">
        <v>43564.083333333336</v>
      </c>
      <c r="W489" s="16">
        <v>43564.083333333336</v>
      </c>
      <c r="X489" t="s">
        <v>467</v>
      </c>
      <c r="Z489">
        <v>2016</v>
      </c>
      <c r="AA489" t="b">
        <f>NOT(ISERROR(MATCH(H489,assembly_qc!$B$2:$B$490,0)))</f>
        <v>1</v>
      </c>
      <c r="AY489" s="1"/>
      <c r="AZ489" s="1"/>
    </row>
    <row r="490" spans="1:52" x14ac:dyDescent="0.3">
      <c r="A490" t="s">
        <v>491</v>
      </c>
      <c r="B490" t="s">
        <v>27</v>
      </c>
      <c r="C490" t="s">
        <v>127</v>
      </c>
      <c r="D490" t="s">
        <v>28</v>
      </c>
      <c r="E490" t="s">
        <v>29</v>
      </c>
      <c r="F490" t="s">
        <v>152</v>
      </c>
      <c r="G490" t="s">
        <v>492</v>
      </c>
      <c r="H490" t="s">
        <v>493</v>
      </c>
      <c r="J490" t="s">
        <v>494</v>
      </c>
      <c r="K490" t="s">
        <v>132</v>
      </c>
      <c r="L490">
        <v>3025975</v>
      </c>
      <c r="M490">
        <v>15</v>
      </c>
      <c r="N490">
        <v>2965</v>
      </c>
      <c r="O490" t="s">
        <v>133</v>
      </c>
      <c r="P490">
        <v>0</v>
      </c>
      <c r="Q490">
        <v>0</v>
      </c>
      <c r="R490">
        <v>0</v>
      </c>
      <c r="S490" t="s">
        <v>134</v>
      </c>
      <c r="T490" t="s">
        <v>127</v>
      </c>
      <c r="U490" t="s">
        <v>127</v>
      </c>
      <c r="V490" s="16">
        <v>43564.083333333336</v>
      </c>
      <c r="W490" s="16">
        <v>43564.083333333336</v>
      </c>
      <c r="X490" t="s">
        <v>467</v>
      </c>
      <c r="Z490">
        <v>2016</v>
      </c>
      <c r="AA490" t="b">
        <f>NOT(ISERROR(MATCH(H490,assembly_qc!$B$2:$B$490,0)))</f>
        <v>1</v>
      </c>
      <c r="AY490" s="1"/>
      <c r="AZ490" s="1"/>
    </row>
    <row r="491" spans="1:52" x14ac:dyDescent="0.3">
      <c r="A491" t="s">
        <v>495</v>
      </c>
      <c r="B491" t="s">
        <v>27</v>
      </c>
      <c r="C491" t="s">
        <v>127</v>
      </c>
      <c r="D491" t="s">
        <v>28</v>
      </c>
      <c r="E491" t="s">
        <v>29</v>
      </c>
      <c r="F491" t="s">
        <v>152</v>
      </c>
      <c r="G491" t="s">
        <v>496</v>
      </c>
      <c r="H491" t="s">
        <v>497</v>
      </c>
      <c r="J491" t="s">
        <v>498</v>
      </c>
      <c r="K491" t="s">
        <v>132</v>
      </c>
      <c r="L491">
        <v>3000444</v>
      </c>
      <c r="M491">
        <v>15</v>
      </c>
      <c r="N491">
        <v>2946</v>
      </c>
      <c r="O491" t="s">
        <v>133</v>
      </c>
      <c r="P491">
        <v>0</v>
      </c>
      <c r="Q491">
        <v>0</v>
      </c>
      <c r="R491">
        <v>0</v>
      </c>
      <c r="S491" t="s">
        <v>134</v>
      </c>
      <c r="T491" t="s">
        <v>127</v>
      </c>
      <c r="U491" t="s">
        <v>127</v>
      </c>
      <c r="V491" s="16">
        <v>43564.083333333336</v>
      </c>
      <c r="W491" s="16">
        <v>43564.083333333336</v>
      </c>
      <c r="X491" t="s">
        <v>467</v>
      </c>
      <c r="Z491">
        <v>2016</v>
      </c>
      <c r="AA491" t="b">
        <f>NOT(ISERROR(MATCH(H491,assembly_qc!$B$2:$B$490,0)))</f>
        <v>1</v>
      </c>
      <c r="AY491" s="1"/>
      <c r="AZ491" s="1"/>
    </row>
    <row r="492" spans="1:52" x14ac:dyDescent="0.3">
      <c r="A492" t="s">
        <v>507</v>
      </c>
      <c r="B492" t="s">
        <v>27</v>
      </c>
      <c r="C492" t="s">
        <v>127</v>
      </c>
      <c r="D492" t="s">
        <v>28</v>
      </c>
      <c r="E492" t="s">
        <v>29</v>
      </c>
      <c r="F492" t="s">
        <v>152</v>
      </c>
      <c r="G492" t="s">
        <v>508</v>
      </c>
      <c r="H492" t="s">
        <v>509</v>
      </c>
      <c r="J492" t="s">
        <v>510</v>
      </c>
      <c r="K492" t="s">
        <v>132</v>
      </c>
      <c r="L492">
        <v>3017082</v>
      </c>
      <c r="M492">
        <v>14</v>
      </c>
      <c r="N492">
        <v>3015</v>
      </c>
      <c r="O492" t="s">
        <v>133</v>
      </c>
      <c r="P492">
        <v>0</v>
      </c>
      <c r="Q492">
        <v>0</v>
      </c>
      <c r="R492">
        <v>0</v>
      </c>
      <c r="S492" t="s">
        <v>134</v>
      </c>
      <c r="T492" t="s">
        <v>127</v>
      </c>
      <c r="U492" t="s">
        <v>127</v>
      </c>
      <c r="V492" s="16">
        <v>43564.083333333336</v>
      </c>
      <c r="W492" s="16">
        <v>43564.083333333336</v>
      </c>
      <c r="X492" t="s">
        <v>467</v>
      </c>
      <c r="Z492">
        <v>2016</v>
      </c>
      <c r="AA492" t="b">
        <f>NOT(ISERROR(MATCH(H492,assembly_qc!$B$2:$B$490,0)))</f>
        <v>1</v>
      </c>
      <c r="AY492" s="1"/>
      <c r="AZ492" s="1"/>
    </row>
    <row r="493" spans="1:52" x14ac:dyDescent="0.3">
      <c r="A493" t="s">
        <v>499</v>
      </c>
      <c r="B493" t="s">
        <v>27</v>
      </c>
      <c r="C493" t="s">
        <v>127</v>
      </c>
      <c r="D493" t="s">
        <v>28</v>
      </c>
      <c r="E493" t="s">
        <v>29</v>
      </c>
      <c r="F493" t="s">
        <v>152</v>
      </c>
      <c r="G493" t="s">
        <v>500</v>
      </c>
      <c r="H493" t="s">
        <v>501</v>
      </c>
      <c r="J493" t="s">
        <v>502</v>
      </c>
      <c r="K493" t="s">
        <v>132</v>
      </c>
      <c r="L493">
        <v>3087827</v>
      </c>
      <c r="M493">
        <v>15</v>
      </c>
      <c r="N493">
        <v>3073</v>
      </c>
      <c r="O493" t="s">
        <v>133</v>
      </c>
      <c r="P493">
        <v>0</v>
      </c>
      <c r="Q493">
        <v>0</v>
      </c>
      <c r="R493">
        <v>0</v>
      </c>
      <c r="S493" t="s">
        <v>134</v>
      </c>
      <c r="T493" t="s">
        <v>127</v>
      </c>
      <c r="U493" t="s">
        <v>127</v>
      </c>
      <c r="V493" s="16">
        <v>43564.083333333336</v>
      </c>
      <c r="W493" s="16">
        <v>43564.083333333336</v>
      </c>
      <c r="X493" t="s">
        <v>467</v>
      </c>
      <c r="Z493">
        <v>2016</v>
      </c>
      <c r="AA493" t="b">
        <f>NOT(ISERROR(MATCH(H493,assembly_qc!$B$2:$B$490,0)))</f>
        <v>1</v>
      </c>
      <c r="AY493" s="1"/>
      <c r="AZ493" s="1"/>
    </row>
    <row r="494" spans="1:52" x14ac:dyDescent="0.3">
      <c r="A494" t="s">
        <v>503</v>
      </c>
      <c r="B494" t="s">
        <v>27</v>
      </c>
      <c r="C494" t="s">
        <v>127</v>
      </c>
      <c r="D494" t="s">
        <v>28</v>
      </c>
      <c r="E494" t="s">
        <v>29</v>
      </c>
      <c r="F494" t="s">
        <v>152</v>
      </c>
      <c r="G494" t="s">
        <v>504</v>
      </c>
      <c r="H494" t="s">
        <v>505</v>
      </c>
      <c r="J494" t="s">
        <v>506</v>
      </c>
      <c r="K494" t="s">
        <v>132</v>
      </c>
      <c r="L494">
        <v>3014709</v>
      </c>
      <c r="M494">
        <v>13</v>
      </c>
      <c r="N494">
        <v>2961</v>
      </c>
      <c r="O494" t="s">
        <v>133</v>
      </c>
      <c r="P494">
        <v>0</v>
      </c>
      <c r="Q494">
        <v>0</v>
      </c>
      <c r="R494">
        <v>0</v>
      </c>
      <c r="S494" t="s">
        <v>134</v>
      </c>
      <c r="T494" t="s">
        <v>127</v>
      </c>
      <c r="U494" t="s">
        <v>127</v>
      </c>
      <c r="V494" s="16">
        <v>43564.083333333336</v>
      </c>
      <c r="W494" s="16">
        <v>43564.083333333336</v>
      </c>
      <c r="X494" t="s">
        <v>467</v>
      </c>
      <c r="Z494">
        <v>2016</v>
      </c>
      <c r="AA494" t="b">
        <f>NOT(ISERROR(MATCH(H494,assembly_qc!$B$2:$B$490,0)))</f>
        <v>1</v>
      </c>
      <c r="AY494" s="1"/>
      <c r="AZ494" s="1"/>
    </row>
    <row r="495" spans="1:52" s="27" customFormat="1" x14ac:dyDescent="0.3">
      <c r="A495" s="27" t="s">
        <v>511</v>
      </c>
      <c r="B495" s="27" t="s">
        <v>27</v>
      </c>
      <c r="C495" s="27" t="s">
        <v>127</v>
      </c>
      <c r="D495" s="27" t="s">
        <v>28</v>
      </c>
      <c r="E495" s="27" t="s">
        <v>29</v>
      </c>
      <c r="F495" s="27" t="s">
        <v>152</v>
      </c>
      <c r="G495" s="27" t="s">
        <v>512</v>
      </c>
      <c r="H495" s="27" t="s">
        <v>513</v>
      </c>
      <c r="J495" s="27" t="s">
        <v>514</v>
      </c>
      <c r="K495" s="27" t="s">
        <v>132</v>
      </c>
      <c r="L495" s="27">
        <v>3074588</v>
      </c>
      <c r="M495" s="27">
        <v>13</v>
      </c>
      <c r="N495" s="27">
        <v>3011</v>
      </c>
      <c r="O495" s="27" t="s">
        <v>133</v>
      </c>
      <c r="P495" s="27">
        <v>0</v>
      </c>
      <c r="Q495" s="27">
        <v>0</v>
      </c>
      <c r="R495" s="27">
        <v>0</v>
      </c>
      <c r="S495" s="27" t="s">
        <v>134</v>
      </c>
      <c r="T495" s="27" t="s">
        <v>127</v>
      </c>
      <c r="U495" s="27" t="s">
        <v>127</v>
      </c>
      <c r="V495" s="28">
        <v>43564.083333333336</v>
      </c>
      <c r="W495" s="28">
        <v>43564.083333333336</v>
      </c>
      <c r="X495" s="27" t="s">
        <v>467</v>
      </c>
      <c r="Z495" s="27">
        <v>2016</v>
      </c>
      <c r="AA495" s="27" t="b">
        <f>NOT(ISERROR(MATCH(H495,assembly_qc!$B$2:$B$490,0)))</f>
        <v>0</v>
      </c>
      <c r="AY495" s="38"/>
      <c r="AZ495" s="38"/>
    </row>
    <row r="496" spans="1:52" x14ac:dyDescent="0.3">
      <c r="A496" t="s">
        <v>519</v>
      </c>
      <c r="B496" t="s">
        <v>27</v>
      </c>
      <c r="C496" t="s">
        <v>127</v>
      </c>
      <c r="D496" t="s">
        <v>28</v>
      </c>
      <c r="E496" t="s">
        <v>29</v>
      </c>
      <c r="F496" t="s">
        <v>152</v>
      </c>
      <c r="G496" t="s">
        <v>520</v>
      </c>
      <c r="H496" t="s">
        <v>521</v>
      </c>
      <c r="J496" t="s">
        <v>522</v>
      </c>
      <c r="K496" t="s">
        <v>132</v>
      </c>
      <c r="L496">
        <v>3031030</v>
      </c>
      <c r="M496">
        <v>15</v>
      </c>
      <c r="N496">
        <v>2973</v>
      </c>
      <c r="O496" t="s">
        <v>133</v>
      </c>
      <c r="P496">
        <v>0</v>
      </c>
      <c r="Q496">
        <v>0</v>
      </c>
      <c r="R496">
        <v>0</v>
      </c>
      <c r="S496" t="s">
        <v>134</v>
      </c>
      <c r="T496" t="s">
        <v>127</v>
      </c>
      <c r="U496" t="s">
        <v>127</v>
      </c>
      <c r="V496" s="16">
        <v>43564.083333333336</v>
      </c>
      <c r="W496" s="16">
        <v>43564.083333333336</v>
      </c>
      <c r="X496" t="s">
        <v>467</v>
      </c>
      <c r="Z496">
        <v>2016</v>
      </c>
      <c r="AA496" t="b">
        <f>NOT(ISERROR(MATCH(H496,assembly_qc!$B$2:$B$490,0)))</f>
        <v>1</v>
      </c>
      <c r="AY496" s="1"/>
      <c r="AZ496" s="1"/>
    </row>
    <row r="497" spans="1:52" s="8" customFormat="1" x14ac:dyDescent="0.3">
      <c r="A497" t="s">
        <v>515</v>
      </c>
      <c r="B497" t="s">
        <v>27</v>
      </c>
      <c r="C497" t="s">
        <v>127</v>
      </c>
      <c r="D497" t="s">
        <v>28</v>
      </c>
      <c r="E497" t="s">
        <v>29</v>
      </c>
      <c r="F497" t="s">
        <v>152</v>
      </c>
      <c r="G497" t="s">
        <v>516</v>
      </c>
      <c r="H497" t="s">
        <v>517</v>
      </c>
      <c r="I497"/>
      <c r="J497" t="s">
        <v>518</v>
      </c>
      <c r="K497" t="s">
        <v>132</v>
      </c>
      <c r="L497">
        <v>3012584</v>
      </c>
      <c r="M497">
        <v>16</v>
      </c>
      <c r="N497">
        <v>2955</v>
      </c>
      <c r="O497" t="s">
        <v>133</v>
      </c>
      <c r="P497">
        <v>0</v>
      </c>
      <c r="Q497">
        <v>0</v>
      </c>
      <c r="R497">
        <v>0</v>
      </c>
      <c r="S497" t="s">
        <v>134</v>
      </c>
      <c r="T497" t="s">
        <v>127</v>
      </c>
      <c r="U497" t="s">
        <v>127</v>
      </c>
      <c r="V497" s="16">
        <v>43564.083333333336</v>
      </c>
      <c r="W497" s="16">
        <v>43564.083333333336</v>
      </c>
      <c r="X497" t="s">
        <v>467</v>
      </c>
      <c r="Y497"/>
      <c r="Z497">
        <v>2016</v>
      </c>
      <c r="AA497" t="b">
        <f>NOT(ISERROR(MATCH(H497,assembly_qc!$B$2:$B$490,0)))</f>
        <v>1</v>
      </c>
      <c r="AB497"/>
      <c r="AY497" s="10"/>
      <c r="AZ497" s="10"/>
    </row>
    <row r="498" spans="1:52" s="8" customFormat="1" x14ac:dyDescent="0.3">
      <c r="A498" t="s">
        <v>523</v>
      </c>
      <c r="B498" t="s">
        <v>27</v>
      </c>
      <c r="C498" t="s">
        <v>127</v>
      </c>
      <c r="D498" t="s">
        <v>28</v>
      </c>
      <c r="E498" t="s">
        <v>29</v>
      </c>
      <c r="F498" t="s">
        <v>152</v>
      </c>
      <c r="G498" t="s">
        <v>524</v>
      </c>
      <c r="H498" t="s">
        <v>525</v>
      </c>
      <c r="I498"/>
      <c r="J498" t="s">
        <v>526</v>
      </c>
      <c r="K498" t="s">
        <v>132</v>
      </c>
      <c r="L498">
        <v>2964605</v>
      </c>
      <c r="M498">
        <v>34</v>
      </c>
      <c r="N498">
        <v>2922</v>
      </c>
      <c r="O498" t="s">
        <v>133</v>
      </c>
      <c r="P498">
        <v>0</v>
      </c>
      <c r="Q498">
        <v>0</v>
      </c>
      <c r="R498">
        <v>0</v>
      </c>
      <c r="S498" t="s">
        <v>134</v>
      </c>
      <c r="T498" t="s">
        <v>127</v>
      </c>
      <c r="U498" t="s">
        <v>127</v>
      </c>
      <c r="V498" s="16">
        <v>43564.083333333336</v>
      </c>
      <c r="W498" s="16">
        <v>43564.083333333336</v>
      </c>
      <c r="X498" t="s">
        <v>467</v>
      </c>
      <c r="Y498"/>
      <c r="Z498">
        <v>2016</v>
      </c>
      <c r="AA498" t="b">
        <f>NOT(ISERROR(MATCH(H498,assembly_qc!$B$2:$B$490,0)))</f>
        <v>1</v>
      </c>
      <c r="AB498"/>
      <c r="AY498" s="10"/>
      <c r="AZ498" s="10"/>
    </row>
    <row r="499" spans="1:52" x14ac:dyDescent="0.3">
      <c r="A499" t="s">
        <v>527</v>
      </c>
      <c r="B499" t="s">
        <v>27</v>
      </c>
      <c r="C499" t="s">
        <v>127</v>
      </c>
      <c r="D499" t="s">
        <v>28</v>
      </c>
      <c r="E499" t="s">
        <v>29</v>
      </c>
      <c r="F499" t="s">
        <v>152</v>
      </c>
      <c r="G499" t="s">
        <v>528</v>
      </c>
      <c r="H499" t="s">
        <v>529</v>
      </c>
      <c r="J499" t="s">
        <v>530</v>
      </c>
      <c r="K499" t="s">
        <v>132</v>
      </c>
      <c r="L499">
        <v>2984309</v>
      </c>
      <c r="M499">
        <v>16</v>
      </c>
      <c r="N499">
        <v>2935</v>
      </c>
      <c r="O499" t="s">
        <v>133</v>
      </c>
      <c r="P499">
        <v>0</v>
      </c>
      <c r="Q499">
        <v>0</v>
      </c>
      <c r="R499">
        <v>0</v>
      </c>
      <c r="S499" t="s">
        <v>134</v>
      </c>
      <c r="T499" t="s">
        <v>127</v>
      </c>
      <c r="U499" t="s">
        <v>127</v>
      </c>
      <c r="V499" s="16">
        <v>43564.083333333336</v>
      </c>
      <c r="W499" s="16">
        <v>43564.083333333336</v>
      </c>
      <c r="X499" t="s">
        <v>467</v>
      </c>
      <c r="Z499">
        <v>2016</v>
      </c>
      <c r="AA499" t="b">
        <f>NOT(ISERROR(MATCH(H499,assembly_qc!$B$2:$B$490,0)))</f>
        <v>1</v>
      </c>
      <c r="AY499" s="1"/>
      <c r="AZ499" s="1"/>
    </row>
    <row r="500" spans="1:52" x14ac:dyDescent="0.3">
      <c r="A500" t="s">
        <v>531</v>
      </c>
      <c r="B500" t="s">
        <v>27</v>
      </c>
      <c r="C500" t="s">
        <v>127</v>
      </c>
      <c r="D500" t="s">
        <v>28</v>
      </c>
      <c r="E500" t="s">
        <v>29</v>
      </c>
      <c r="F500" t="s">
        <v>152</v>
      </c>
      <c r="G500" t="s">
        <v>532</v>
      </c>
      <c r="H500" t="s">
        <v>533</v>
      </c>
      <c r="J500" t="s">
        <v>534</v>
      </c>
      <c r="K500" t="s">
        <v>132</v>
      </c>
      <c r="L500">
        <v>2974112</v>
      </c>
      <c r="M500">
        <v>21</v>
      </c>
      <c r="N500">
        <v>2925</v>
      </c>
      <c r="O500" t="s">
        <v>133</v>
      </c>
      <c r="P500">
        <v>0</v>
      </c>
      <c r="Q500">
        <v>0</v>
      </c>
      <c r="R500">
        <v>0</v>
      </c>
      <c r="S500" t="s">
        <v>134</v>
      </c>
      <c r="T500" t="s">
        <v>127</v>
      </c>
      <c r="U500" t="s">
        <v>127</v>
      </c>
      <c r="V500" s="16">
        <v>43564.083333333336</v>
      </c>
      <c r="W500" s="16">
        <v>43564.083333333336</v>
      </c>
      <c r="X500" t="s">
        <v>467</v>
      </c>
      <c r="Z500">
        <v>2016</v>
      </c>
      <c r="AA500" t="b">
        <f>NOT(ISERROR(MATCH(H500,assembly_qc!$B$2:$B$490,0)))</f>
        <v>1</v>
      </c>
      <c r="AY500" s="1"/>
      <c r="AZ500" s="1"/>
    </row>
    <row r="501" spans="1:52" x14ac:dyDescent="0.3">
      <c r="A501" t="s">
        <v>535</v>
      </c>
      <c r="B501" t="s">
        <v>27</v>
      </c>
      <c r="C501" t="s">
        <v>127</v>
      </c>
      <c r="D501" t="s">
        <v>28</v>
      </c>
      <c r="E501" t="s">
        <v>29</v>
      </c>
      <c r="F501" t="s">
        <v>152</v>
      </c>
      <c r="G501" t="s">
        <v>536</v>
      </c>
      <c r="H501" t="s">
        <v>537</v>
      </c>
      <c r="J501" t="s">
        <v>538</v>
      </c>
      <c r="K501" t="s">
        <v>132</v>
      </c>
      <c r="L501">
        <v>3004914</v>
      </c>
      <c r="M501">
        <v>17</v>
      </c>
      <c r="N501">
        <v>2949</v>
      </c>
      <c r="O501" t="s">
        <v>133</v>
      </c>
      <c r="P501">
        <v>0</v>
      </c>
      <c r="Q501">
        <v>0</v>
      </c>
      <c r="R501">
        <v>0</v>
      </c>
      <c r="S501" t="s">
        <v>134</v>
      </c>
      <c r="T501" t="s">
        <v>127</v>
      </c>
      <c r="U501" t="s">
        <v>127</v>
      </c>
      <c r="V501" s="16">
        <v>43564.083333333336</v>
      </c>
      <c r="W501" s="16">
        <v>43564.083333333336</v>
      </c>
      <c r="X501" t="s">
        <v>467</v>
      </c>
      <c r="Z501">
        <v>2016</v>
      </c>
      <c r="AA501" t="b">
        <f>NOT(ISERROR(MATCH(H501,assembly_qc!$B$2:$B$490,0)))</f>
        <v>1</v>
      </c>
      <c r="AY501" s="1"/>
      <c r="AZ501" s="1"/>
    </row>
    <row r="502" spans="1:52" x14ac:dyDescent="0.3">
      <c r="A502" t="s">
        <v>539</v>
      </c>
      <c r="B502" t="s">
        <v>27</v>
      </c>
      <c r="C502" t="s">
        <v>127</v>
      </c>
      <c r="D502" t="s">
        <v>28</v>
      </c>
      <c r="E502" t="s">
        <v>29</v>
      </c>
      <c r="F502" t="s">
        <v>152</v>
      </c>
      <c r="G502" t="s">
        <v>540</v>
      </c>
      <c r="H502" t="s">
        <v>541</v>
      </c>
      <c r="J502" t="s">
        <v>542</v>
      </c>
      <c r="K502" t="s">
        <v>132</v>
      </c>
      <c r="L502">
        <v>2944681</v>
      </c>
      <c r="M502">
        <v>32</v>
      </c>
      <c r="N502">
        <v>2900</v>
      </c>
      <c r="O502" t="s">
        <v>133</v>
      </c>
      <c r="P502">
        <v>0</v>
      </c>
      <c r="Q502">
        <v>0</v>
      </c>
      <c r="R502">
        <v>0</v>
      </c>
      <c r="S502" t="s">
        <v>134</v>
      </c>
      <c r="T502" t="s">
        <v>127</v>
      </c>
      <c r="U502" t="s">
        <v>127</v>
      </c>
      <c r="V502" s="16">
        <v>43564.083333333336</v>
      </c>
      <c r="W502" s="16">
        <v>43564.083333333336</v>
      </c>
      <c r="X502" t="s">
        <v>467</v>
      </c>
      <c r="Z502">
        <v>2016</v>
      </c>
      <c r="AA502" t="b">
        <f>NOT(ISERROR(MATCH(H502,assembly_qc!$B$2:$B$490,0)))</f>
        <v>1</v>
      </c>
      <c r="AY502" s="1"/>
      <c r="AZ502" s="1"/>
    </row>
    <row r="503" spans="1:52" x14ac:dyDescent="0.3">
      <c r="A503" t="s">
        <v>543</v>
      </c>
      <c r="B503" t="s">
        <v>27</v>
      </c>
      <c r="C503" t="s">
        <v>127</v>
      </c>
      <c r="D503" t="s">
        <v>28</v>
      </c>
      <c r="E503" t="s">
        <v>29</v>
      </c>
      <c r="F503" t="s">
        <v>152</v>
      </c>
      <c r="G503" t="s">
        <v>544</v>
      </c>
      <c r="H503" t="s">
        <v>545</v>
      </c>
      <c r="J503" t="s">
        <v>546</v>
      </c>
      <c r="K503" t="s">
        <v>132</v>
      </c>
      <c r="L503">
        <v>2968689</v>
      </c>
      <c r="M503">
        <v>26</v>
      </c>
      <c r="N503">
        <v>2921</v>
      </c>
      <c r="O503" t="s">
        <v>133</v>
      </c>
      <c r="P503">
        <v>0</v>
      </c>
      <c r="Q503">
        <v>0</v>
      </c>
      <c r="R503">
        <v>0</v>
      </c>
      <c r="S503" t="s">
        <v>134</v>
      </c>
      <c r="T503" t="s">
        <v>127</v>
      </c>
      <c r="U503" t="s">
        <v>127</v>
      </c>
      <c r="V503" s="16">
        <v>43564.083333333336</v>
      </c>
      <c r="W503" s="16">
        <v>43564.083333333336</v>
      </c>
      <c r="X503" t="s">
        <v>467</v>
      </c>
      <c r="Z503">
        <v>2016</v>
      </c>
      <c r="AA503" t="b">
        <f>NOT(ISERROR(MATCH(H503,assembly_qc!$B$2:$B$490,0)))</f>
        <v>1</v>
      </c>
      <c r="AY503" s="1"/>
      <c r="AZ503" s="1"/>
    </row>
    <row r="504" spans="1:52" x14ac:dyDescent="0.3">
      <c r="A504" t="s">
        <v>547</v>
      </c>
      <c r="B504" t="s">
        <v>27</v>
      </c>
      <c r="C504" t="s">
        <v>127</v>
      </c>
      <c r="D504" t="s">
        <v>28</v>
      </c>
      <c r="E504" t="s">
        <v>29</v>
      </c>
      <c r="F504" t="s">
        <v>152</v>
      </c>
      <c r="G504" t="s">
        <v>548</v>
      </c>
      <c r="H504" t="s">
        <v>549</v>
      </c>
      <c r="J504" t="s">
        <v>550</v>
      </c>
      <c r="K504" t="s">
        <v>132</v>
      </c>
      <c r="L504">
        <v>2984130</v>
      </c>
      <c r="M504">
        <v>18</v>
      </c>
      <c r="N504">
        <v>2931</v>
      </c>
      <c r="O504" t="s">
        <v>133</v>
      </c>
      <c r="P504">
        <v>0</v>
      </c>
      <c r="Q504">
        <v>0</v>
      </c>
      <c r="R504">
        <v>0</v>
      </c>
      <c r="S504" t="s">
        <v>134</v>
      </c>
      <c r="T504" t="s">
        <v>127</v>
      </c>
      <c r="U504" t="s">
        <v>127</v>
      </c>
      <c r="V504" s="16">
        <v>43564.083333333336</v>
      </c>
      <c r="W504" s="16">
        <v>43564.083333333336</v>
      </c>
      <c r="X504" t="s">
        <v>467</v>
      </c>
      <c r="Z504">
        <v>2016</v>
      </c>
      <c r="AA504" t="b">
        <f>NOT(ISERROR(MATCH(H504,assembly_qc!$B$2:$B$490,0)))</f>
        <v>1</v>
      </c>
      <c r="AY504" s="1"/>
      <c r="AZ504" s="1"/>
    </row>
    <row r="505" spans="1:52" x14ac:dyDescent="0.3">
      <c r="A505" t="s">
        <v>551</v>
      </c>
      <c r="B505" t="s">
        <v>27</v>
      </c>
      <c r="C505" t="s">
        <v>127</v>
      </c>
      <c r="D505" t="s">
        <v>28</v>
      </c>
      <c r="E505" t="s">
        <v>29</v>
      </c>
      <c r="F505" t="s">
        <v>152</v>
      </c>
      <c r="G505" t="s">
        <v>552</v>
      </c>
      <c r="H505" t="s">
        <v>553</v>
      </c>
      <c r="J505" t="s">
        <v>554</v>
      </c>
      <c r="K505" t="s">
        <v>132</v>
      </c>
      <c r="L505">
        <v>3043564</v>
      </c>
      <c r="M505">
        <v>16</v>
      </c>
      <c r="N505">
        <v>2983</v>
      </c>
      <c r="O505" t="s">
        <v>133</v>
      </c>
      <c r="P505">
        <v>0</v>
      </c>
      <c r="Q505">
        <v>0</v>
      </c>
      <c r="R505">
        <v>0</v>
      </c>
      <c r="S505" t="s">
        <v>134</v>
      </c>
      <c r="T505" t="s">
        <v>127</v>
      </c>
      <c r="U505" t="s">
        <v>127</v>
      </c>
      <c r="V505" s="16">
        <v>43564.083333333336</v>
      </c>
      <c r="W505" s="16">
        <v>43564.083333333336</v>
      </c>
      <c r="X505" t="s">
        <v>467</v>
      </c>
      <c r="Z505">
        <v>2016</v>
      </c>
      <c r="AA505" t="b">
        <f>NOT(ISERROR(MATCH(H505,assembly_qc!$B$2:$B$490,0)))</f>
        <v>1</v>
      </c>
      <c r="AY505" s="1"/>
      <c r="AZ505" s="1"/>
    </row>
    <row r="506" spans="1:52" s="8" customFormat="1" x14ac:dyDescent="0.3">
      <c r="A506" t="s">
        <v>555</v>
      </c>
      <c r="B506" t="s">
        <v>27</v>
      </c>
      <c r="C506" t="s">
        <v>127</v>
      </c>
      <c r="D506" t="s">
        <v>28</v>
      </c>
      <c r="E506" t="s">
        <v>556</v>
      </c>
      <c r="F506" t="s">
        <v>152</v>
      </c>
      <c r="G506" t="s">
        <v>557</v>
      </c>
      <c r="H506" t="s">
        <v>558</v>
      </c>
      <c r="I506"/>
      <c r="J506" t="s">
        <v>559</v>
      </c>
      <c r="K506" t="s">
        <v>132</v>
      </c>
      <c r="L506">
        <v>3231348</v>
      </c>
      <c r="M506">
        <v>27</v>
      </c>
      <c r="N506">
        <v>3215</v>
      </c>
      <c r="O506" t="s">
        <v>133</v>
      </c>
      <c r="P506">
        <v>0</v>
      </c>
      <c r="Q506">
        <v>0</v>
      </c>
      <c r="R506">
        <v>0</v>
      </c>
      <c r="S506" t="s">
        <v>134</v>
      </c>
      <c r="T506" t="s">
        <v>127</v>
      </c>
      <c r="U506" t="s">
        <v>127</v>
      </c>
      <c r="V506" s="16">
        <v>43564.083333333336</v>
      </c>
      <c r="W506" s="16">
        <v>43564.083333333336</v>
      </c>
      <c r="X506" t="s">
        <v>467</v>
      </c>
      <c r="Y506"/>
      <c r="Z506">
        <v>2016</v>
      </c>
      <c r="AA506" t="b">
        <f>NOT(ISERROR(MATCH(H506,assembly_qc!$B$2:$B$490,0)))</f>
        <v>1</v>
      </c>
      <c r="AB506"/>
      <c r="AY506" s="10"/>
      <c r="AZ506" s="10"/>
    </row>
    <row r="507" spans="1:52" s="8" customFormat="1" x14ac:dyDescent="0.3">
      <c r="A507" t="s">
        <v>425</v>
      </c>
      <c r="B507" t="s">
        <v>27</v>
      </c>
      <c r="C507" t="s">
        <v>127</v>
      </c>
      <c r="D507" t="s">
        <v>28</v>
      </c>
      <c r="E507" t="s">
        <v>29</v>
      </c>
      <c r="F507" t="s">
        <v>142</v>
      </c>
      <c r="G507" t="s">
        <v>426</v>
      </c>
      <c r="H507" t="s">
        <v>427</v>
      </c>
      <c r="I507"/>
      <c r="J507" t="s">
        <v>428</v>
      </c>
      <c r="K507" t="s">
        <v>429</v>
      </c>
      <c r="L507">
        <v>2886860</v>
      </c>
      <c r="M507">
        <v>47</v>
      </c>
      <c r="N507">
        <v>2846</v>
      </c>
      <c r="O507" t="s">
        <v>133</v>
      </c>
      <c r="P507">
        <v>0</v>
      </c>
      <c r="Q507">
        <v>0</v>
      </c>
      <c r="R507">
        <v>0</v>
      </c>
      <c r="S507" t="s">
        <v>134</v>
      </c>
      <c r="T507" t="s">
        <v>127</v>
      </c>
      <c r="U507" t="s">
        <v>127</v>
      </c>
      <c r="V507" s="16">
        <v>43671.083333333336</v>
      </c>
      <c r="W507" s="16">
        <v>43671.083333333336</v>
      </c>
      <c r="X507" t="s">
        <v>135</v>
      </c>
      <c r="Y507" t="s">
        <v>146</v>
      </c>
      <c r="Z507">
        <v>2019</v>
      </c>
      <c r="AA507" t="b">
        <f>NOT(ISERROR(MATCH(H507,assembly_qc!$B$2:$B$490,0)))</f>
        <v>1</v>
      </c>
      <c r="AB507"/>
      <c r="AY507" s="10"/>
      <c r="AZ507" s="10"/>
    </row>
    <row r="508" spans="1:52" s="27" customFormat="1" x14ac:dyDescent="0.3">
      <c r="A508" s="27" t="s">
        <v>420</v>
      </c>
      <c r="B508" s="27" t="s">
        <v>27</v>
      </c>
      <c r="C508" s="27" t="s">
        <v>127</v>
      </c>
      <c r="D508" s="27" t="s">
        <v>28</v>
      </c>
      <c r="E508" s="27" t="s">
        <v>29</v>
      </c>
      <c r="F508" s="27" t="s">
        <v>142</v>
      </c>
      <c r="G508" s="27" t="s">
        <v>421</v>
      </c>
      <c r="H508" s="27" t="s">
        <v>422</v>
      </c>
      <c r="J508" s="27" t="s">
        <v>423</v>
      </c>
      <c r="K508" s="27" t="s">
        <v>424</v>
      </c>
      <c r="L508" s="27">
        <v>2985982</v>
      </c>
      <c r="M508" s="27">
        <v>102</v>
      </c>
      <c r="N508" s="27">
        <v>3001</v>
      </c>
      <c r="O508" s="27" t="s">
        <v>133</v>
      </c>
      <c r="P508" s="27">
        <v>0</v>
      </c>
      <c r="Q508" s="27">
        <v>0</v>
      </c>
      <c r="R508" s="27">
        <v>0</v>
      </c>
      <c r="S508" s="27" t="s">
        <v>134</v>
      </c>
      <c r="T508" s="27" t="s">
        <v>127</v>
      </c>
      <c r="U508" s="27" t="s">
        <v>127</v>
      </c>
      <c r="V508" s="28">
        <v>43671.083333333336</v>
      </c>
      <c r="W508" s="28">
        <v>43671.083333333336</v>
      </c>
      <c r="X508" s="27" t="s">
        <v>135</v>
      </c>
      <c r="Y508" s="27" t="s">
        <v>146</v>
      </c>
      <c r="Z508" s="27">
        <v>2019</v>
      </c>
      <c r="AA508" s="27" t="b">
        <f>NOT(ISERROR(MATCH(H508,assembly_qc!$B$2:$B$490,0)))</f>
        <v>0</v>
      </c>
      <c r="AY508" s="38"/>
      <c r="AZ508" s="38"/>
    </row>
    <row r="509" spans="1:52" s="8" customFormat="1" x14ac:dyDescent="0.3">
      <c r="A509" t="s">
        <v>445</v>
      </c>
      <c r="B509" t="s">
        <v>27</v>
      </c>
      <c r="C509" t="s">
        <v>127</v>
      </c>
      <c r="D509" t="s">
        <v>28</v>
      </c>
      <c r="E509" t="s">
        <v>29</v>
      </c>
      <c r="F509" t="s">
        <v>142</v>
      </c>
      <c r="G509" t="s">
        <v>446</v>
      </c>
      <c r="H509" t="s">
        <v>447</v>
      </c>
      <c r="I509"/>
      <c r="J509" t="s">
        <v>448</v>
      </c>
      <c r="K509" t="s">
        <v>449</v>
      </c>
      <c r="L509">
        <v>3168308</v>
      </c>
      <c r="M509">
        <v>113</v>
      </c>
      <c r="N509">
        <v>3164</v>
      </c>
      <c r="O509" t="s">
        <v>133</v>
      </c>
      <c r="P509">
        <v>0</v>
      </c>
      <c r="Q509">
        <v>0</v>
      </c>
      <c r="R509">
        <v>0</v>
      </c>
      <c r="S509" t="s">
        <v>134</v>
      </c>
      <c r="T509" t="s">
        <v>127</v>
      </c>
      <c r="U509" t="s">
        <v>127</v>
      </c>
      <c r="V509" s="16">
        <v>43671.083333333336</v>
      </c>
      <c r="W509" s="16">
        <v>43671.083333333336</v>
      </c>
      <c r="X509" t="s">
        <v>135</v>
      </c>
      <c r="Y509" t="s">
        <v>146</v>
      </c>
      <c r="Z509">
        <v>2019</v>
      </c>
      <c r="AA509" t="b">
        <f>NOT(ISERROR(MATCH(H509,assembly_qc!$B$2:$B$490,0)))</f>
        <v>1</v>
      </c>
      <c r="AB509"/>
      <c r="AY509" s="10"/>
      <c r="AZ509" s="10"/>
    </row>
    <row r="510" spans="1:52" s="27" customFormat="1" x14ac:dyDescent="0.3">
      <c r="A510" s="27" t="s">
        <v>441</v>
      </c>
      <c r="B510" s="27" t="s">
        <v>27</v>
      </c>
      <c r="C510" s="27" t="s">
        <v>127</v>
      </c>
      <c r="D510" s="27" t="s">
        <v>28</v>
      </c>
      <c r="E510" s="27" t="s">
        <v>29</v>
      </c>
      <c r="F510" s="27" t="s">
        <v>142</v>
      </c>
      <c r="G510" s="27" t="s">
        <v>442</v>
      </c>
      <c r="H510" s="27" t="s">
        <v>443</v>
      </c>
      <c r="J510" s="27" t="s">
        <v>444</v>
      </c>
      <c r="K510" s="27" t="s">
        <v>429</v>
      </c>
      <c r="L510" s="27">
        <v>2877166</v>
      </c>
      <c r="M510" s="27">
        <v>43</v>
      </c>
      <c r="N510" s="27">
        <v>2840</v>
      </c>
      <c r="O510" s="27" t="s">
        <v>133</v>
      </c>
      <c r="P510" s="27">
        <v>0</v>
      </c>
      <c r="Q510" s="27">
        <v>0</v>
      </c>
      <c r="R510" s="27">
        <v>0</v>
      </c>
      <c r="S510" s="27" t="s">
        <v>134</v>
      </c>
      <c r="T510" s="27" t="s">
        <v>127</v>
      </c>
      <c r="U510" s="27" t="s">
        <v>127</v>
      </c>
      <c r="V510" s="28">
        <v>43671.083333333336</v>
      </c>
      <c r="W510" s="28">
        <v>43671.083333333336</v>
      </c>
      <c r="X510" s="27" t="s">
        <v>135</v>
      </c>
      <c r="Y510" s="27" t="s">
        <v>146</v>
      </c>
      <c r="Z510" s="27">
        <v>2019</v>
      </c>
      <c r="AA510" s="27" t="b">
        <f>NOT(ISERROR(MATCH(H510,assembly_qc!$B$2:$B$490,0)))</f>
        <v>0</v>
      </c>
      <c r="AY510" s="38"/>
      <c r="AZ510" s="38"/>
    </row>
    <row r="511" spans="1:52" s="8" customFormat="1" x14ac:dyDescent="0.3">
      <c r="A511" t="s">
        <v>430</v>
      </c>
      <c r="B511" t="s">
        <v>27</v>
      </c>
      <c r="C511" t="s">
        <v>127</v>
      </c>
      <c r="D511" t="s">
        <v>28</v>
      </c>
      <c r="E511" t="s">
        <v>29</v>
      </c>
      <c r="F511" t="s">
        <v>142</v>
      </c>
      <c r="G511" t="s">
        <v>431</v>
      </c>
      <c r="H511" t="s">
        <v>432</v>
      </c>
      <c r="I511"/>
      <c r="J511" t="s">
        <v>433</v>
      </c>
      <c r="K511" t="s">
        <v>429</v>
      </c>
      <c r="L511">
        <v>2934036</v>
      </c>
      <c r="M511">
        <v>44</v>
      </c>
      <c r="N511">
        <v>2892</v>
      </c>
      <c r="O511" t="s">
        <v>133</v>
      </c>
      <c r="P511">
        <v>0</v>
      </c>
      <c r="Q511">
        <v>0</v>
      </c>
      <c r="R511">
        <v>0</v>
      </c>
      <c r="S511" t="s">
        <v>134</v>
      </c>
      <c r="T511" t="s">
        <v>127</v>
      </c>
      <c r="U511" t="s">
        <v>127</v>
      </c>
      <c r="V511" s="16">
        <v>43671.083333333336</v>
      </c>
      <c r="W511" s="16">
        <v>43671.083333333336</v>
      </c>
      <c r="X511" t="s">
        <v>135</v>
      </c>
      <c r="Y511" t="s">
        <v>146</v>
      </c>
      <c r="Z511">
        <v>2019</v>
      </c>
      <c r="AA511" t="b">
        <f>NOT(ISERROR(MATCH(H511,assembly_qc!$B$2:$B$490,0)))</f>
        <v>1</v>
      </c>
      <c r="AB511"/>
      <c r="AY511" s="10"/>
      <c r="AZ511" s="10"/>
    </row>
    <row r="512" spans="1:52" s="8" customFormat="1" x14ac:dyDescent="0.3">
      <c r="A512" t="s">
        <v>450</v>
      </c>
      <c r="B512" t="s">
        <v>27</v>
      </c>
      <c r="C512" t="s">
        <v>127</v>
      </c>
      <c r="D512" t="s">
        <v>28</v>
      </c>
      <c r="E512" t="s">
        <v>29</v>
      </c>
      <c r="F512" t="s">
        <v>142</v>
      </c>
      <c r="G512" t="s">
        <v>451</v>
      </c>
      <c r="H512" t="s">
        <v>452</v>
      </c>
      <c r="I512"/>
      <c r="J512" t="s">
        <v>453</v>
      </c>
      <c r="K512" t="s">
        <v>449</v>
      </c>
      <c r="L512">
        <v>3170612</v>
      </c>
      <c r="M512">
        <v>124</v>
      </c>
      <c r="N512">
        <v>3171</v>
      </c>
      <c r="O512" t="s">
        <v>133</v>
      </c>
      <c r="P512">
        <v>0</v>
      </c>
      <c r="Q512">
        <v>0</v>
      </c>
      <c r="R512">
        <v>0</v>
      </c>
      <c r="S512" t="s">
        <v>134</v>
      </c>
      <c r="T512" t="s">
        <v>127</v>
      </c>
      <c r="U512" t="s">
        <v>127</v>
      </c>
      <c r="V512" s="16">
        <v>43671.083333333336</v>
      </c>
      <c r="W512" s="16">
        <v>43671.083333333336</v>
      </c>
      <c r="X512" t="s">
        <v>135</v>
      </c>
      <c r="Y512" t="s">
        <v>146</v>
      </c>
      <c r="Z512">
        <v>2019</v>
      </c>
      <c r="AA512" t="b">
        <f>NOT(ISERROR(MATCH(H512,assembly_qc!$B$2:$B$490,0)))</f>
        <v>1</v>
      </c>
      <c r="AB512"/>
      <c r="AY512" s="10"/>
      <c r="AZ512" s="10"/>
    </row>
    <row r="513" spans="1:52" s="8" customFormat="1" x14ac:dyDescent="0.3">
      <c r="A513" t="s">
        <v>2541</v>
      </c>
      <c r="B513" t="s">
        <v>27</v>
      </c>
      <c r="C513" t="s">
        <v>127</v>
      </c>
      <c r="D513" t="s">
        <v>28</v>
      </c>
      <c r="E513" t="s">
        <v>29</v>
      </c>
      <c r="F513" t="s">
        <v>152</v>
      </c>
      <c r="G513" t="s">
        <v>2542</v>
      </c>
      <c r="H513" t="s">
        <v>2543</v>
      </c>
      <c r="I513"/>
      <c r="J513" t="s">
        <v>2544</v>
      </c>
      <c r="K513" t="s">
        <v>132</v>
      </c>
      <c r="L513">
        <v>2978847</v>
      </c>
      <c r="M513">
        <v>16</v>
      </c>
      <c r="N513">
        <v>2924</v>
      </c>
      <c r="O513" t="s">
        <v>133</v>
      </c>
      <c r="P513">
        <v>0</v>
      </c>
      <c r="Q513">
        <v>0</v>
      </c>
      <c r="R513">
        <v>0</v>
      </c>
      <c r="S513" t="s">
        <v>134</v>
      </c>
      <c r="T513" t="s">
        <v>127</v>
      </c>
      <c r="U513" t="s">
        <v>127</v>
      </c>
      <c r="V513" s="16">
        <v>43544.041666666664</v>
      </c>
      <c r="W513" s="16">
        <v>43544.041666666664</v>
      </c>
      <c r="X513" t="s">
        <v>135</v>
      </c>
      <c r="Y513" t="s">
        <v>1024</v>
      </c>
      <c r="Z513">
        <v>2013</v>
      </c>
      <c r="AA513" t="b">
        <f>NOT(ISERROR(MATCH(H513,assembly_qc!$B$2:$B$490,0)))</f>
        <v>1</v>
      </c>
      <c r="AB513"/>
      <c r="AY513" s="10"/>
      <c r="AZ513" s="10"/>
    </row>
    <row r="514" spans="1:52" s="8" customFormat="1" x14ac:dyDescent="0.3">
      <c r="A514" t="s">
        <v>2507</v>
      </c>
      <c r="B514" t="s">
        <v>27</v>
      </c>
      <c r="C514" t="s">
        <v>127</v>
      </c>
      <c r="D514" t="s">
        <v>28</v>
      </c>
      <c r="E514" t="s">
        <v>29</v>
      </c>
      <c r="F514" t="s">
        <v>152</v>
      </c>
      <c r="G514" t="s">
        <v>2508</v>
      </c>
      <c r="H514" t="s">
        <v>2509</v>
      </c>
      <c r="I514"/>
      <c r="J514" t="s">
        <v>2510</v>
      </c>
      <c r="K514" t="s">
        <v>132</v>
      </c>
      <c r="L514">
        <v>2994976</v>
      </c>
      <c r="M514">
        <v>20</v>
      </c>
      <c r="N514">
        <v>2937</v>
      </c>
      <c r="O514" t="s">
        <v>133</v>
      </c>
      <c r="P514">
        <v>0</v>
      </c>
      <c r="Q514">
        <v>0</v>
      </c>
      <c r="R514">
        <v>0</v>
      </c>
      <c r="S514" t="s">
        <v>134</v>
      </c>
      <c r="T514" t="s">
        <v>127</v>
      </c>
      <c r="U514" t="s">
        <v>127</v>
      </c>
      <c r="V514" s="16">
        <v>43550.041666666664</v>
      </c>
      <c r="W514" s="16">
        <v>43550.041666666664</v>
      </c>
      <c r="X514" t="s">
        <v>135</v>
      </c>
      <c r="Y514" t="s">
        <v>1024</v>
      </c>
      <c r="Z514">
        <v>2013</v>
      </c>
      <c r="AA514" t="b">
        <f>NOT(ISERROR(MATCH(H514,assembly_qc!$B$2:$B$490,0)))</f>
        <v>1</v>
      </c>
      <c r="AB514"/>
      <c r="AY514" s="10"/>
      <c r="AZ514" s="10"/>
    </row>
    <row r="515" spans="1:52" s="8" customFormat="1" x14ac:dyDescent="0.3">
      <c r="A515" t="s">
        <v>390</v>
      </c>
      <c r="B515" t="s">
        <v>27</v>
      </c>
      <c r="C515" t="s">
        <v>127</v>
      </c>
      <c r="D515" t="s">
        <v>28</v>
      </c>
      <c r="E515" t="s">
        <v>29</v>
      </c>
      <c r="F515" t="s">
        <v>152</v>
      </c>
      <c r="G515" t="s">
        <v>391</v>
      </c>
      <c r="H515" t="s">
        <v>392</v>
      </c>
      <c r="I515"/>
      <c r="J515" t="s">
        <v>393</v>
      </c>
      <c r="K515" t="s">
        <v>132</v>
      </c>
      <c r="L515">
        <v>3079948</v>
      </c>
      <c r="M515">
        <v>44</v>
      </c>
      <c r="N515">
        <v>3055</v>
      </c>
      <c r="O515" t="s">
        <v>133</v>
      </c>
      <c r="P515">
        <v>0</v>
      </c>
      <c r="Q515">
        <v>0</v>
      </c>
      <c r="R515">
        <v>0</v>
      </c>
      <c r="S515" t="s">
        <v>134</v>
      </c>
      <c r="T515" t="s">
        <v>127</v>
      </c>
      <c r="U515" t="s">
        <v>127</v>
      </c>
      <c r="V515" s="16">
        <v>43861.041666666664</v>
      </c>
      <c r="W515" s="16">
        <v>43861.041666666664</v>
      </c>
      <c r="X515" t="s">
        <v>394</v>
      </c>
      <c r="Y515"/>
      <c r="Z515">
        <v>2016</v>
      </c>
      <c r="AA515" t="b">
        <f>NOT(ISERROR(MATCH(H515,assembly_qc!$B$2:$B$490,0)))</f>
        <v>1</v>
      </c>
      <c r="AB515"/>
      <c r="AY515" s="10"/>
      <c r="AZ515" s="10"/>
    </row>
    <row r="516" spans="1:52" s="8" customFormat="1" x14ac:dyDescent="0.3">
      <c r="A516" t="s">
        <v>399</v>
      </c>
      <c r="B516" t="s">
        <v>27</v>
      </c>
      <c r="C516" t="s">
        <v>127</v>
      </c>
      <c r="D516" t="s">
        <v>28</v>
      </c>
      <c r="E516" t="s">
        <v>29</v>
      </c>
      <c r="F516" t="s">
        <v>152</v>
      </c>
      <c r="G516" t="s">
        <v>400</v>
      </c>
      <c r="H516" t="s">
        <v>401</v>
      </c>
      <c r="I516"/>
      <c r="J516" t="s">
        <v>402</v>
      </c>
      <c r="K516" t="s">
        <v>132</v>
      </c>
      <c r="L516">
        <v>3083198</v>
      </c>
      <c r="M516">
        <v>70</v>
      </c>
      <c r="N516">
        <v>3030</v>
      </c>
      <c r="O516" t="s">
        <v>133</v>
      </c>
      <c r="P516">
        <v>0</v>
      </c>
      <c r="Q516">
        <v>0</v>
      </c>
      <c r="R516">
        <v>0</v>
      </c>
      <c r="S516" t="s">
        <v>134</v>
      </c>
      <c r="T516" t="s">
        <v>127</v>
      </c>
      <c r="U516" t="s">
        <v>127</v>
      </c>
      <c r="V516" s="16">
        <v>43860.041666666664</v>
      </c>
      <c r="W516" s="16">
        <v>43860.041666666664</v>
      </c>
      <c r="X516" t="s">
        <v>394</v>
      </c>
      <c r="Y516"/>
      <c r="Z516">
        <v>2011</v>
      </c>
      <c r="AA516" t="b">
        <f>NOT(ISERROR(MATCH(H516,assembly_qc!$B$2:$B$490,0)))</f>
        <v>1</v>
      </c>
      <c r="AB516"/>
      <c r="AY516" s="10"/>
      <c r="AZ516" s="10"/>
    </row>
    <row r="517" spans="1:52" s="8" customFormat="1" x14ac:dyDescent="0.3">
      <c r="A517" t="s">
        <v>403</v>
      </c>
      <c r="B517" t="s">
        <v>27</v>
      </c>
      <c r="C517" t="s">
        <v>127</v>
      </c>
      <c r="D517" t="s">
        <v>28</v>
      </c>
      <c r="E517" t="s">
        <v>29</v>
      </c>
      <c r="F517" t="s">
        <v>152</v>
      </c>
      <c r="G517" t="s">
        <v>404</v>
      </c>
      <c r="H517" t="s">
        <v>405</v>
      </c>
      <c r="I517"/>
      <c r="J517" t="s">
        <v>406</v>
      </c>
      <c r="K517" t="s">
        <v>132</v>
      </c>
      <c r="L517">
        <v>3070410</v>
      </c>
      <c r="M517">
        <v>56</v>
      </c>
      <c r="N517">
        <v>3036</v>
      </c>
      <c r="O517" t="s">
        <v>133</v>
      </c>
      <c r="P517">
        <v>0</v>
      </c>
      <c r="Q517">
        <v>0</v>
      </c>
      <c r="R517">
        <v>0</v>
      </c>
      <c r="S517" t="s">
        <v>134</v>
      </c>
      <c r="T517" t="s">
        <v>127</v>
      </c>
      <c r="U517" t="s">
        <v>127</v>
      </c>
      <c r="V517" s="16">
        <v>43860.041666666664</v>
      </c>
      <c r="W517" s="16">
        <v>43860.041666666664</v>
      </c>
      <c r="X517" t="s">
        <v>394</v>
      </c>
      <c r="Y517"/>
      <c r="Z517">
        <v>2011</v>
      </c>
      <c r="AA517" t="b">
        <f>NOT(ISERROR(MATCH(H517,assembly_qc!$B$2:$B$490,0)))</f>
        <v>1</v>
      </c>
      <c r="AB517"/>
      <c r="AY517" s="10"/>
      <c r="AZ517" s="10"/>
    </row>
    <row r="518" spans="1:52" s="8" customFormat="1" x14ac:dyDescent="0.3">
      <c r="A518" t="s">
        <v>575</v>
      </c>
      <c r="B518" t="s">
        <v>27</v>
      </c>
      <c r="C518" t="s">
        <v>127</v>
      </c>
      <c r="D518" t="s">
        <v>28</v>
      </c>
      <c r="E518" t="s">
        <v>576</v>
      </c>
      <c r="F518" t="s">
        <v>152</v>
      </c>
      <c r="G518" t="s">
        <v>577</v>
      </c>
      <c r="H518" t="s">
        <v>578</v>
      </c>
      <c r="I518"/>
      <c r="J518" t="s">
        <v>579</v>
      </c>
      <c r="K518" t="s">
        <v>580</v>
      </c>
      <c r="L518">
        <v>3126172</v>
      </c>
      <c r="M518">
        <v>24</v>
      </c>
      <c r="N518">
        <v>3139</v>
      </c>
      <c r="O518" t="s">
        <v>133</v>
      </c>
      <c r="P518">
        <v>0</v>
      </c>
      <c r="Q518">
        <v>0</v>
      </c>
      <c r="R518">
        <v>0</v>
      </c>
      <c r="S518" t="s">
        <v>134</v>
      </c>
      <c r="T518" t="s">
        <v>127</v>
      </c>
      <c r="U518" t="s">
        <v>127</v>
      </c>
      <c r="V518" s="16">
        <v>43563.083333333336</v>
      </c>
      <c r="W518" s="16">
        <v>43563.083333333336</v>
      </c>
      <c r="X518" t="s">
        <v>581</v>
      </c>
      <c r="Y518" t="s">
        <v>582</v>
      </c>
      <c r="Z518">
        <v>2009</v>
      </c>
      <c r="AA518" t="b">
        <f>NOT(ISERROR(MATCH(H518,assembly_qc!$B$2:$B$490,0)))</f>
        <v>1</v>
      </c>
      <c r="AB518"/>
      <c r="AY518" s="10"/>
      <c r="AZ518" s="10"/>
    </row>
    <row r="519" spans="1:52" s="24" customFormat="1" x14ac:dyDescent="0.3">
      <c r="V519" s="25"/>
      <c r="W519" s="25"/>
      <c r="AY519" s="26"/>
      <c r="AZ519" s="26"/>
    </row>
    <row r="520" spans="1:52" x14ac:dyDescent="0.3">
      <c r="AY520" s="1"/>
      <c r="AZ520" s="1"/>
    </row>
    <row r="521" spans="1:52" x14ac:dyDescent="0.3">
      <c r="AY521" s="1"/>
      <c r="AZ521" s="1"/>
    </row>
    <row r="522" spans="1:52" x14ac:dyDescent="0.3">
      <c r="AY522" s="1"/>
      <c r="AZ522" s="1"/>
    </row>
    <row r="523" spans="1:52" x14ac:dyDescent="0.3">
      <c r="AY523" s="1"/>
      <c r="AZ523" s="1"/>
    </row>
    <row r="524" spans="1:52" x14ac:dyDescent="0.3">
      <c r="AY524" s="1"/>
      <c r="AZ524" s="1"/>
    </row>
    <row r="525" spans="1:52" x14ac:dyDescent="0.3">
      <c r="AY525" s="1"/>
      <c r="AZ525" s="1"/>
    </row>
    <row r="526" spans="1:52" x14ac:dyDescent="0.3">
      <c r="AY526" s="1"/>
      <c r="AZ526" s="1"/>
    </row>
    <row r="527" spans="1:52" x14ac:dyDescent="0.3">
      <c r="AY527" s="1"/>
      <c r="AZ527" s="1"/>
    </row>
    <row r="528" spans="1:52" x14ac:dyDescent="0.3">
      <c r="AY528" s="1"/>
      <c r="AZ528" s="1"/>
    </row>
    <row r="529" spans="22:52" x14ac:dyDescent="0.3">
      <c r="AY529" s="1"/>
      <c r="AZ529" s="1"/>
    </row>
    <row r="530" spans="22:52" x14ac:dyDescent="0.3">
      <c r="AY530" s="1"/>
      <c r="AZ530" s="1"/>
    </row>
    <row r="531" spans="22:52" x14ac:dyDescent="0.3">
      <c r="AY531" s="1"/>
      <c r="AZ531" s="1"/>
    </row>
    <row r="532" spans="22:52" x14ac:dyDescent="0.3">
      <c r="AY532" s="1"/>
      <c r="AZ532" s="1"/>
    </row>
    <row r="533" spans="22:52" x14ac:dyDescent="0.3">
      <c r="AY533" s="1"/>
      <c r="AZ533" s="1"/>
    </row>
    <row r="534" spans="22:52" x14ac:dyDescent="0.3">
      <c r="AY534" s="1"/>
      <c r="AZ534" s="1"/>
    </row>
    <row r="535" spans="22:52" x14ac:dyDescent="0.3">
      <c r="AY535" s="1"/>
      <c r="AZ535" s="1"/>
    </row>
    <row r="536" spans="22:52" x14ac:dyDescent="0.3">
      <c r="AY536" s="1"/>
      <c r="AZ536" s="1"/>
    </row>
    <row r="537" spans="22:52" x14ac:dyDescent="0.3">
      <c r="AY537" s="1"/>
      <c r="AZ537" s="1"/>
    </row>
    <row r="538" spans="22:52" x14ac:dyDescent="0.3">
      <c r="AY538" s="1"/>
      <c r="AZ538" s="1"/>
    </row>
    <row r="539" spans="22:52" x14ac:dyDescent="0.3">
      <c r="AY539" s="1"/>
      <c r="AZ539" s="1"/>
    </row>
    <row r="540" spans="22:52" x14ac:dyDescent="0.3">
      <c r="AY540" s="1"/>
      <c r="AZ540" s="1"/>
    </row>
    <row r="541" spans="22:52" s="24" customFormat="1" x14ac:dyDescent="0.3">
      <c r="V541" s="25"/>
      <c r="W541" s="25"/>
      <c r="AY541" s="26"/>
      <c r="AZ541" s="26"/>
    </row>
    <row r="542" spans="22:52" s="24" customFormat="1" x14ac:dyDescent="0.3">
      <c r="V542" s="25"/>
      <c r="W542" s="25"/>
      <c r="AY542" s="26"/>
      <c r="AZ542" s="26"/>
    </row>
    <row r="543" spans="22:52" s="24" customFormat="1" x14ac:dyDescent="0.3">
      <c r="V543" s="25"/>
      <c r="W543" s="25"/>
      <c r="AY543" s="26"/>
      <c r="AZ543" s="26"/>
    </row>
    <row r="544" spans="22:52" s="24" customFormat="1" x14ac:dyDescent="0.3">
      <c r="V544" s="25"/>
      <c r="W544" s="25"/>
      <c r="AY544" s="26"/>
      <c r="AZ544" s="26"/>
    </row>
    <row r="545" spans="22:52" s="24" customFormat="1" x14ac:dyDescent="0.3">
      <c r="V545" s="25"/>
      <c r="W545" s="25"/>
      <c r="AY545" s="26"/>
      <c r="AZ545" s="26"/>
    </row>
    <row r="546" spans="22:52" s="24" customFormat="1" x14ac:dyDescent="0.3">
      <c r="V546" s="25"/>
      <c r="W546" s="25"/>
      <c r="AY546" s="26"/>
      <c r="AZ546" s="26"/>
    </row>
    <row r="547" spans="22:52" x14ac:dyDescent="0.3">
      <c r="AY547" s="1"/>
      <c r="AZ547" s="1"/>
    </row>
    <row r="548" spans="22:52" x14ac:dyDescent="0.3">
      <c r="AY548" s="1"/>
      <c r="AZ548" s="1"/>
    </row>
    <row r="549" spans="22:52" x14ac:dyDescent="0.3">
      <c r="AY549" s="1"/>
      <c r="AZ549" s="1"/>
    </row>
  </sheetData>
  <autoFilter ref="A1:Z518" xr:uid="{1BB80E94-9059-43A0-B2BD-0DD0159EFD4C}"/>
  <conditionalFormatting sqref="I2">
    <cfRule type="duplicateValues" dxfId="76" priority="7"/>
  </conditionalFormatting>
  <conditionalFormatting sqref="I270 G270">
    <cfRule type="duplicateValues" dxfId="75" priority="6"/>
  </conditionalFormatting>
  <conditionalFormatting sqref="I265 G265">
    <cfRule type="duplicateValues" dxfId="74" priority="5"/>
  </conditionalFormatting>
  <conditionalFormatting sqref="G304 I304">
    <cfRule type="duplicateValues" dxfId="73" priority="8"/>
  </conditionalFormatting>
  <conditionalFormatting sqref="G305 I305">
    <cfRule type="duplicateValues" dxfId="72" priority="9"/>
  </conditionalFormatting>
  <conditionalFormatting sqref="G306 I306">
    <cfRule type="duplicateValues" dxfId="71" priority="10"/>
  </conditionalFormatting>
  <conditionalFormatting sqref="G307 I307">
    <cfRule type="duplicateValues" dxfId="70" priority="11"/>
  </conditionalFormatting>
  <conditionalFormatting sqref="G308 I308">
    <cfRule type="duplicateValues" dxfId="69" priority="12"/>
  </conditionalFormatting>
  <conditionalFormatting sqref="G309 I309">
    <cfRule type="duplicateValues" dxfId="68" priority="13"/>
  </conditionalFormatting>
  <conditionalFormatting sqref="G310 I310">
    <cfRule type="duplicateValues" dxfId="67" priority="14"/>
  </conditionalFormatting>
  <conditionalFormatting sqref="G311 I311">
    <cfRule type="duplicateValues" dxfId="66" priority="15"/>
  </conditionalFormatting>
  <conditionalFormatting sqref="G325 I325">
    <cfRule type="duplicateValues" dxfId="65" priority="16"/>
  </conditionalFormatting>
  <conditionalFormatting sqref="G332 I332">
    <cfRule type="duplicateValues" dxfId="64" priority="17"/>
  </conditionalFormatting>
  <conditionalFormatting sqref="G334 I334">
    <cfRule type="duplicateValues" dxfId="63" priority="18"/>
  </conditionalFormatting>
  <conditionalFormatting sqref="G342 I342">
    <cfRule type="duplicateValues" dxfId="62" priority="19"/>
  </conditionalFormatting>
  <conditionalFormatting sqref="G351 I351">
    <cfRule type="duplicateValues" dxfId="61" priority="20"/>
  </conditionalFormatting>
  <conditionalFormatting sqref="G352 I352">
    <cfRule type="duplicateValues" dxfId="60" priority="21"/>
  </conditionalFormatting>
  <conditionalFormatting sqref="G384 I384">
    <cfRule type="duplicateValues" dxfId="59" priority="22"/>
  </conditionalFormatting>
  <conditionalFormatting sqref="G388 I388">
    <cfRule type="duplicateValues" dxfId="58" priority="23"/>
  </conditionalFormatting>
  <conditionalFormatting sqref="G437 I437">
    <cfRule type="duplicateValues" dxfId="57" priority="24"/>
  </conditionalFormatting>
  <conditionalFormatting sqref="G448 I448">
    <cfRule type="duplicateValues" dxfId="56" priority="25"/>
  </conditionalFormatting>
  <conditionalFormatting sqref="G498 I498">
    <cfRule type="duplicateValues" dxfId="55" priority="26"/>
  </conditionalFormatting>
  <conditionalFormatting sqref="G507 I507">
    <cfRule type="duplicateValues" dxfId="54" priority="27"/>
  </conditionalFormatting>
  <conditionalFormatting sqref="G510 I510">
    <cfRule type="duplicateValues" dxfId="53" priority="28"/>
  </conditionalFormatting>
  <conditionalFormatting sqref="G512 I512">
    <cfRule type="duplicateValues" dxfId="52" priority="29"/>
  </conditionalFormatting>
  <conditionalFormatting sqref="G514 I514">
    <cfRule type="duplicateValues" dxfId="51" priority="30"/>
  </conditionalFormatting>
  <conditionalFormatting sqref="G516 I516">
    <cfRule type="duplicateValues" dxfId="50" priority="31"/>
  </conditionalFormatting>
  <conditionalFormatting sqref="G518 I518">
    <cfRule type="duplicateValues" dxfId="49" priority="32"/>
  </conditionalFormatting>
  <conditionalFormatting sqref="G508:G509 G385:G387 G293:H293 G189:H189 G117:H117 G103:H103 G47:H47 I25:I46 G2:H24 G25:G46 G48:G102 G110:H110 G104:G109 G111:G116 G118:G188 I48:I264 G190:G264 G266:G269 G294:G303 G271:G292 I271:I303 I266:I269 G312:G324 I312:I324 G326:G331 G333 I326:I331 I333 G335:G341 I335:I341 G343:G350 I343:I350 G353:G383 I353:I383 I385:I387 G389:G436 I389:I436 G438:G447 I438:I447 G449:G497 I449:I497 G499:G503 I499:I503 G504:H505 G506 I506 G511 I508:I509 G513 I511 G515 I513 G517 I515 I517">
    <cfRule type="duplicateValues" dxfId="48" priority="33"/>
  </conditionalFormatting>
  <conditionalFormatting sqref="AA1:AA1048576">
    <cfRule type="containsText" dxfId="47" priority="4" operator="containsText" text="FALSE">
      <formula>NOT(ISERROR(SEARCH("FALSE",AA1)))</formula>
    </cfRule>
  </conditionalFormatting>
  <conditionalFormatting sqref="H1:H153 H155:H207 H209:H328 H330:H369 H371:H1048576">
    <cfRule type="duplicateValues" dxfId="46" priority="3"/>
  </conditionalFormatting>
  <conditionalFormatting sqref="H1:H1048576">
    <cfRule type="duplicateValues" dxfId="14" priority="2"/>
  </conditionalFormatting>
  <conditionalFormatting sqref="AB1:AB1048576">
    <cfRule type="containsText" dxfId="7" priority="1" operator="containsText" text="FALSE">
      <formula>NOT(ISERROR(SEARCH("FALSE",AB1)))</formula>
    </cfRule>
  </conditionalFormatting>
  <hyperlinks>
    <hyperlink ref="H154" r:id="rId1" display="https://www.ebi.ac.uk/ena/browser/view/SRR1181511" xr:uid="{AC294A92-6B86-4003-95F0-6684D44ABC12}"/>
    <hyperlink ref="H208" r:id="rId2" display="https://www.ebi.ac.uk/ena/browser/view/SRR3659467" xr:uid="{B7CB4B51-9ECC-4767-9C24-CF4F3DFE9165}"/>
    <hyperlink ref="H329" r:id="rId3" display="https://www.ebi.ac.uk/ena/browser/view/SRR6805490" xr:uid="{495B525B-5CDB-4B21-A254-B9F5412070DB}"/>
    <hyperlink ref="H370" r:id="rId4" display="https://www.ebi.ac.uk/ena/browser/view/SRR5378820" xr:uid="{4FA8C578-7B4B-42D8-A5A1-132B150C5064}"/>
  </hyperlinks>
  <pageMargins left="0.7" right="0.7" top="0.75" bottom="0.75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DBA26-53CB-4215-8FFA-D5202089D0FD}">
  <dimension ref="A1:AG490"/>
  <sheetViews>
    <sheetView zoomScaleNormal="100" workbookViewId="0">
      <selection activeCell="B480" sqref="B480"/>
    </sheetView>
  </sheetViews>
  <sheetFormatPr defaultColWidth="12.21875" defaultRowHeight="14.4" x14ac:dyDescent="0.3"/>
  <cols>
    <col min="1" max="1" width="22.33203125" bestFit="1" customWidth="1"/>
    <col min="2" max="2" width="22.33203125" customWidth="1"/>
    <col min="17" max="17" width="74" customWidth="1"/>
    <col min="28" max="29" width="17.33203125" bestFit="1" customWidth="1"/>
    <col min="32" max="32" width="22.6640625" style="2" bestFit="1" customWidth="1"/>
    <col min="33" max="33" width="15.88671875" bestFit="1" customWidth="1"/>
  </cols>
  <sheetData>
    <row r="1" spans="1:33" s="18" customFormat="1" ht="15.6" x14ac:dyDescent="0.3">
      <c r="A1" s="18" t="s">
        <v>3176</v>
      </c>
      <c r="B1" s="18" t="s">
        <v>3177</v>
      </c>
      <c r="C1" s="18" t="s">
        <v>3178</v>
      </c>
      <c r="D1" s="18" t="s">
        <v>3179</v>
      </c>
      <c r="E1" s="18" t="s">
        <v>3180</v>
      </c>
      <c r="F1" s="18" t="s">
        <v>3181</v>
      </c>
      <c r="G1" s="18" t="s">
        <v>3182</v>
      </c>
      <c r="H1" s="18" t="s">
        <v>3183</v>
      </c>
      <c r="I1" s="18" t="s">
        <v>3184</v>
      </c>
      <c r="J1" s="18" t="s">
        <v>3185</v>
      </c>
      <c r="K1" s="18" t="s">
        <v>3186</v>
      </c>
      <c r="L1" s="18" t="s">
        <v>3187</v>
      </c>
      <c r="M1" s="18" t="s">
        <v>3188</v>
      </c>
      <c r="N1" s="18" t="s">
        <v>3189</v>
      </c>
      <c r="O1" s="18" t="s">
        <v>3190</v>
      </c>
      <c r="P1" s="18" t="s">
        <v>3191</v>
      </c>
      <c r="Q1" s="18" t="s">
        <v>10</v>
      </c>
      <c r="R1" s="18" t="s">
        <v>11</v>
      </c>
      <c r="S1" s="18" t="s">
        <v>12</v>
      </c>
      <c r="T1" s="18" t="s">
        <v>13</v>
      </c>
      <c r="U1" s="18" t="s">
        <v>14</v>
      </c>
      <c r="V1" s="18" t="s">
        <v>15</v>
      </c>
      <c r="W1" s="18" t="s">
        <v>16</v>
      </c>
      <c r="X1" s="18" t="s">
        <v>17</v>
      </c>
      <c r="Y1" s="18" t="s">
        <v>18</v>
      </c>
      <c r="Z1" s="18" t="s">
        <v>19</v>
      </c>
      <c r="AA1" s="18" t="s">
        <v>20</v>
      </c>
      <c r="AB1" s="18" t="s">
        <v>21</v>
      </c>
      <c r="AC1" s="18" t="s">
        <v>22</v>
      </c>
      <c r="AD1" s="18" t="s">
        <v>23</v>
      </c>
      <c r="AE1" s="18" t="s">
        <v>24</v>
      </c>
      <c r="AF1" s="21" t="s">
        <v>25</v>
      </c>
      <c r="AG1" s="18" t="s">
        <v>4354</v>
      </c>
    </row>
    <row r="2" spans="1:33" x14ac:dyDescent="0.3">
      <c r="A2" s="19" t="s">
        <v>3192</v>
      </c>
      <c r="B2" t="str">
        <f>LEFT(A2, SEARCH("_",A2)-1)</f>
        <v>SRR8767216</v>
      </c>
      <c r="C2">
        <v>142</v>
      </c>
      <c r="D2">
        <v>122</v>
      </c>
      <c r="E2" t="s">
        <v>3193</v>
      </c>
      <c r="F2">
        <v>616642</v>
      </c>
      <c r="G2">
        <v>586296</v>
      </c>
      <c r="H2" t="s">
        <v>3194</v>
      </c>
      <c r="I2">
        <v>117</v>
      </c>
      <c r="J2">
        <v>42</v>
      </c>
      <c r="K2">
        <v>83</v>
      </c>
      <c r="M2">
        <v>1505875</v>
      </c>
      <c r="N2">
        <v>8</v>
      </c>
      <c r="O2">
        <v>1505875</v>
      </c>
      <c r="P2">
        <v>2914370</v>
      </c>
      <c r="Q2" t="str">
        <f>VLOOKUP($B2,[1]Samples!$H$2:$Z$518,COLUMN()-13)</f>
        <v>isolation_source: cheese</v>
      </c>
      <c r="R2">
        <f>VLOOKUP($B2,[1]Samples!$H$2:$Z$518,COLUMN()-13)</f>
        <v>2922057</v>
      </c>
      <c r="S2">
        <f>VLOOKUP($B2,[1]Samples!$H$2:$Z$518,COLUMN()-13)</f>
        <v>18</v>
      </c>
      <c r="T2">
        <f>VLOOKUP($B2,[1]Samples!$H$2:$Z$518,COLUMN()-13)</f>
        <v>2874</v>
      </c>
      <c r="U2" t="str">
        <f>VLOOKUP($B2,[1]Samples!$H$2:$Z$518,COLUMN()-13)</f>
        <v>Yes</v>
      </c>
      <c r="V2">
        <f>VLOOKUP($B2,[1]Samples!$H$2:$Z$518,COLUMN()-13)</f>
        <v>0</v>
      </c>
      <c r="W2">
        <f>VLOOKUP($B2,[1]Samples!$H$2:$Z$518,COLUMN()-13)</f>
        <v>0</v>
      </c>
      <c r="X2">
        <f>VLOOKUP($B2,[1]Samples!$H$2:$Z$518,COLUMN()-13)</f>
        <v>0</v>
      </c>
      <c r="Y2" t="str">
        <f>VLOOKUP($B2,[1]Samples!$H$2:$Z$518,COLUMN()-13)</f>
        <v>No</v>
      </c>
      <c r="Z2" t="str">
        <f>VLOOKUP($B2,[1]Samples!$H$2:$Z$518,COLUMN()-13)</f>
        <v/>
      </c>
      <c r="AA2" t="str">
        <f>VLOOKUP($B2,[1]Samples!$H$2:$Z$518,COLUMN()-13)</f>
        <v/>
      </c>
      <c r="AB2" s="16">
        <f>VLOOKUP($B2,[1]Samples!$H$2:$Z$518,COLUMN()-13)</f>
        <v>43594.083333333336</v>
      </c>
      <c r="AC2" s="16">
        <f>VLOOKUP($B2,[1]Samples!$H$2:$Z$518,COLUMN()-13)</f>
        <v>43594.083333333336</v>
      </c>
      <c r="AD2" t="str">
        <f>VLOOKUP($B2,[1]Samples!$H$2:$Z$518,COLUMN()-13)</f>
        <v>Chile</v>
      </c>
      <c r="AF2" s="2">
        <f>VLOOKUP($B2,[1]Samples!$H$2:$Z$518,COLUMN()-13)</f>
        <v>2016</v>
      </c>
      <c r="AG2" t="b">
        <f>NOT(ISERROR(MATCH(B2,metadata_samples_with_mlst!$A$2:$A$342,0)))</f>
        <v>1</v>
      </c>
    </row>
    <row r="3" spans="1:33" x14ac:dyDescent="0.3">
      <c r="A3" t="s">
        <v>3195</v>
      </c>
      <c r="B3" t="str">
        <f t="shared" ref="B3:B66" si="0">LEFT(A3, SEARCH("_",A3)-1)</f>
        <v>SRR8535384</v>
      </c>
      <c r="C3">
        <v>560</v>
      </c>
      <c r="D3">
        <v>522</v>
      </c>
      <c r="E3" t="s">
        <v>3196</v>
      </c>
      <c r="F3">
        <v>2616362</v>
      </c>
      <c r="G3">
        <v>2555182</v>
      </c>
      <c r="H3" t="s">
        <v>3197</v>
      </c>
      <c r="I3">
        <v>997</v>
      </c>
      <c r="J3">
        <v>138</v>
      </c>
      <c r="K3">
        <v>289</v>
      </c>
      <c r="M3">
        <v>557061</v>
      </c>
      <c r="N3">
        <v>10</v>
      </c>
      <c r="O3">
        <v>1360585</v>
      </c>
      <c r="P3">
        <v>2997834</v>
      </c>
      <c r="Q3" t="str">
        <f>VLOOKUP($B3,[1]Samples!$H$2:$Z$518,COLUMN()-13)</f>
        <v>isolation_source: quesillo oaxaca string cheese</v>
      </c>
      <c r="R3">
        <f>VLOOKUP($B3,[1]Samples!$H$2:$Z$518,COLUMN()-13)</f>
        <v>3059983</v>
      </c>
      <c r="S3">
        <f>VLOOKUP($B3,[1]Samples!$H$2:$Z$518,COLUMN()-13)</f>
        <v>18</v>
      </c>
      <c r="T3">
        <f>VLOOKUP($B3,[1]Samples!$H$2:$Z$518,COLUMN()-13)</f>
        <v>2991</v>
      </c>
      <c r="U3" t="str">
        <f>VLOOKUP($B3,[1]Samples!$H$2:$Z$518,COLUMN()-13)</f>
        <v>Yes</v>
      </c>
      <c r="V3">
        <f>VLOOKUP($B3,[1]Samples!$H$2:$Z$518,COLUMN()-13)</f>
        <v>0</v>
      </c>
      <c r="W3">
        <f>VLOOKUP($B3,[1]Samples!$H$2:$Z$518,COLUMN()-13)</f>
        <v>0</v>
      </c>
      <c r="X3">
        <f>VLOOKUP($B3,[1]Samples!$H$2:$Z$518,COLUMN()-13)</f>
        <v>0</v>
      </c>
      <c r="Y3" t="str">
        <f>VLOOKUP($B3,[1]Samples!$H$2:$Z$518,COLUMN()-13)</f>
        <v>No</v>
      </c>
      <c r="Z3" t="str">
        <f>VLOOKUP($B3,[1]Samples!$H$2:$Z$518,COLUMN()-13)</f>
        <v/>
      </c>
      <c r="AA3" t="str">
        <f>VLOOKUP($B3,[1]Samples!$H$2:$Z$518,COLUMN()-13)</f>
        <v/>
      </c>
      <c r="AB3" s="16">
        <f>VLOOKUP($B3,[1]Samples!$H$2:$Z$518,COLUMN()-13)</f>
        <v>43901.041666666664</v>
      </c>
      <c r="AC3" s="16">
        <f>VLOOKUP($B3,[1]Samples!$H$2:$Z$518,COLUMN()-13)</f>
        <v>43551.041666666664</v>
      </c>
      <c r="AD3" t="str">
        <f>VLOOKUP($B3,[1]Samples!$H$2:$Z$518,COLUMN()-13)</f>
        <v>Mexico</v>
      </c>
      <c r="AF3" s="2">
        <f>VLOOKUP($B3,[1]Samples!$H$2:$Z$518,COLUMN()-13)</f>
        <v>2010</v>
      </c>
      <c r="AG3" t="b">
        <f>NOT(ISERROR(MATCH(B3,metadata_samples_with_mlst!$A$2:$A$342,0)))</f>
        <v>1</v>
      </c>
    </row>
    <row r="4" spans="1:33" x14ac:dyDescent="0.3">
      <c r="A4" t="s">
        <v>3198</v>
      </c>
      <c r="B4" t="str">
        <f t="shared" si="0"/>
        <v>SRR8535474</v>
      </c>
      <c r="C4">
        <v>418</v>
      </c>
      <c r="D4">
        <v>391</v>
      </c>
      <c r="E4" t="s">
        <v>3199</v>
      </c>
      <c r="F4">
        <v>1893338</v>
      </c>
      <c r="G4">
        <v>1852364</v>
      </c>
      <c r="H4" t="s">
        <v>3200</v>
      </c>
      <c r="I4">
        <v>528</v>
      </c>
      <c r="J4">
        <v>133</v>
      </c>
      <c r="K4">
        <v>246</v>
      </c>
      <c r="M4">
        <v>557061</v>
      </c>
      <c r="N4">
        <v>10</v>
      </c>
      <c r="O4">
        <v>1360585</v>
      </c>
      <c r="P4">
        <v>2998709</v>
      </c>
      <c r="Q4" t="str">
        <f>VLOOKUP($B4,[1]Samples!$H$2:$Z$518,COLUMN()-13)</f>
        <v>isolation_source: quesillo oaxaca string cheese</v>
      </c>
      <c r="R4">
        <f>VLOOKUP($B4,[1]Samples!$H$2:$Z$518,COLUMN()-13)</f>
        <v>3077353</v>
      </c>
      <c r="S4">
        <f>VLOOKUP($B4,[1]Samples!$H$2:$Z$518,COLUMN()-13)</f>
        <v>15</v>
      </c>
      <c r="T4">
        <f>VLOOKUP($B4,[1]Samples!$H$2:$Z$518,COLUMN()-13)</f>
        <v>3016</v>
      </c>
      <c r="U4" t="str">
        <f>VLOOKUP($B4,[1]Samples!$H$2:$Z$518,COLUMN()-13)</f>
        <v>Yes</v>
      </c>
      <c r="V4">
        <f>VLOOKUP($B4,[1]Samples!$H$2:$Z$518,COLUMN()-13)</f>
        <v>0</v>
      </c>
      <c r="W4">
        <f>VLOOKUP($B4,[1]Samples!$H$2:$Z$518,COLUMN()-13)</f>
        <v>0</v>
      </c>
      <c r="X4">
        <f>VLOOKUP($B4,[1]Samples!$H$2:$Z$518,COLUMN()-13)</f>
        <v>0</v>
      </c>
      <c r="Y4" t="str">
        <f>VLOOKUP($B4,[1]Samples!$H$2:$Z$518,COLUMN()-13)</f>
        <v>No</v>
      </c>
      <c r="Z4" t="str">
        <f>VLOOKUP($B4,[1]Samples!$H$2:$Z$518,COLUMN()-13)</f>
        <v/>
      </c>
      <c r="AA4" t="str">
        <f>VLOOKUP($B4,[1]Samples!$H$2:$Z$518,COLUMN()-13)</f>
        <v/>
      </c>
      <c r="AB4" s="16">
        <f>VLOOKUP($B4,[1]Samples!$H$2:$Z$518,COLUMN()-13)</f>
        <v>43901.041666666664</v>
      </c>
      <c r="AC4" s="16">
        <f>VLOOKUP($B4,[1]Samples!$H$2:$Z$518,COLUMN()-13)</f>
        <v>43551.041666666664</v>
      </c>
      <c r="AD4" t="str">
        <f>VLOOKUP($B4,[1]Samples!$H$2:$Z$518,COLUMN()-13)</f>
        <v>Mexico</v>
      </c>
      <c r="AF4" s="2">
        <f>VLOOKUP($B4,[1]Samples!$H$2:$Z$518,COLUMN()-13)</f>
        <v>2010</v>
      </c>
      <c r="AG4" t="b">
        <f>NOT(ISERROR(MATCH(B4,metadata_samples_with_mlst!$A$2:$A$342,0)))</f>
        <v>1</v>
      </c>
    </row>
    <row r="5" spans="1:33" x14ac:dyDescent="0.3">
      <c r="A5" t="s">
        <v>3201</v>
      </c>
      <c r="B5" t="str">
        <f t="shared" si="0"/>
        <v>SRR3345928</v>
      </c>
      <c r="C5">
        <v>85</v>
      </c>
      <c r="D5">
        <v>77</v>
      </c>
      <c r="E5" t="s">
        <v>3202</v>
      </c>
      <c r="F5">
        <v>580286</v>
      </c>
      <c r="G5">
        <v>550314</v>
      </c>
      <c r="H5" t="s">
        <v>3203</v>
      </c>
      <c r="I5">
        <v>38</v>
      </c>
      <c r="J5">
        <v>13</v>
      </c>
      <c r="K5">
        <v>26</v>
      </c>
      <c r="M5">
        <v>526494</v>
      </c>
      <c r="N5">
        <v>10</v>
      </c>
      <c r="O5">
        <v>1164226</v>
      </c>
      <c r="P5">
        <v>2856301</v>
      </c>
      <c r="Q5" t="str">
        <f>VLOOKUP($B5,[1]Samples!$H$2:$Z$518,COLUMN()-13)</f>
        <v>isolation_source: cheese</v>
      </c>
      <c r="R5">
        <f>VLOOKUP($B5,[1]Samples!$H$2:$Z$518,COLUMN()-13)</f>
        <v>0</v>
      </c>
      <c r="S5">
        <f>VLOOKUP($B5,[1]Samples!$H$2:$Z$518,COLUMN()-13)</f>
        <v>0</v>
      </c>
      <c r="T5">
        <f>VLOOKUP($B5,[1]Samples!$H$2:$Z$518,COLUMN()-13)</f>
        <v>0</v>
      </c>
      <c r="U5" t="str">
        <f>VLOOKUP($B5,[1]Samples!$H$2:$Z$518,COLUMN()-13)</f>
        <v>No</v>
      </c>
      <c r="V5">
        <f>VLOOKUP($B5,[1]Samples!$H$2:$Z$518,COLUMN()-13)</f>
        <v>0</v>
      </c>
      <c r="W5">
        <f>VLOOKUP($B5,[1]Samples!$H$2:$Z$518,COLUMN()-13)</f>
        <v>0</v>
      </c>
      <c r="X5">
        <f>VLOOKUP($B5,[1]Samples!$H$2:$Z$518,COLUMN()-13)</f>
        <v>0</v>
      </c>
      <c r="Y5" t="str">
        <f>VLOOKUP($B5,[1]Samples!$H$2:$Z$518,COLUMN()-13)</f>
        <v>No</v>
      </c>
      <c r="Z5" t="str">
        <f>VLOOKUP($B5,[1]Samples!$H$2:$Z$518,COLUMN()-13)</f>
        <v>NZ_NXUM01000001-NZ_NXUM01000013</v>
      </c>
      <c r="AA5" t="str">
        <f>VLOOKUP($B5,[1]Samples!$H$2:$Z$518,COLUMN()-13)</f>
        <v/>
      </c>
      <c r="AB5" s="16">
        <f>VLOOKUP($B5,[1]Samples!$H$2:$Z$518,COLUMN()-13)</f>
        <v>43982.083333333336</v>
      </c>
      <c r="AC5" s="16">
        <f>VLOOKUP($B5,[1]Samples!$H$2:$Z$518,COLUMN()-13)</f>
        <v>43024.083333333336</v>
      </c>
      <c r="AD5" t="str">
        <f>VLOOKUP($B5,[1]Samples!$H$2:$Z$518,COLUMN()-13)</f>
        <v>Italy</v>
      </c>
      <c r="AF5" s="2">
        <f>VLOOKUP($B5,[1]Samples!$H$2:$Z$518,COLUMN()-13)</f>
        <v>2011</v>
      </c>
      <c r="AG5" t="b">
        <f>NOT(ISERROR(MATCH(B5,metadata_samples_with_mlst!$A$2:$A$342,0)))</f>
        <v>1</v>
      </c>
    </row>
    <row r="6" spans="1:33" x14ac:dyDescent="0.3">
      <c r="A6" t="s">
        <v>3204</v>
      </c>
      <c r="B6" t="str">
        <f t="shared" si="0"/>
        <v>SRR955385</v>
      </c>
      <c r="C6">
        <v>464</v>
      </c>
      <c r="D6">
        <v>377</v>
      </c>
      <c r="E6" t="s">
        <v>3205</v>
      </c>
      <c r="F6">
        <v>1967592</v>
      </c>
      <c r="G6">
        <v>1768880</v>
      </c>
      <c r="H6" t="s">
        <v>3206</v>
      </c>
      <c r="I6">
        <v>141</v>
      </c>
      <c r="J6">
        <v>87</v>
      </c>
      <c r="K6">
        <v>203</v>
      </c>
      <c r="M6">
        <v>510680</v>
      </c>
      <c r="N6">
        <v>10</v>
      </c>
      <c r="O6">
        <v>1219287</v>
      </c>
      <c r="P6">
        <v>2880219</v>
      </c>
      <c r="Q6" t="str">
        <f>VLOOKUP($B6,[1]Samples!$H$2:$Z$518,COLUMN()-13)</f>
        <v>isolation_source: cheese</v>
      </c>
      <c r="R6">
        <f>VLOOKUP($B6,[1]Samples!$H$2:$Z$518,COLUMN()-13)</f>
        <v>2978847</v>
      </c>
      <c r="S6">
        <f>VLOOKUP($B6,[1]Samples!$H$2:$Z$518,COLUMN()-13)</f>
        <v>16</v>
      </c>
      <c r="T6">
        <f>VLOOKUP($B6,[1]Samples!$H$2:$Z$518,COLUMN()-13)</f>
        <v>2924</v>
      </c>
      <c r="U6" t="str">
        <f>VLOOKUP($B6,[1]Samples!$H$2:$Z$518,COLUMN()-13)</f>
        <v>Yes</v>
      </c>
      <c r="V6">
        <f>VLOOKUP($B6,[1]Samples!$H$2:$Z$518,COLUMN()-13)</f>
        <v>0</v>
      </c>
      <c r="W6">
        <f>VLOOKUP($B6,[1]Samples!$H$2:$Z$518,COLUMN()-13)</f>
        <v>0</v>
      </c>
      <c r="X6">
        <f>VLOOKUP($B6,[1]Samples!$H$2:$Z$518,COLUMN()-13)</f>
        <v>0</v>
      </c>
      <c r="Y6" t="str">
        <f>VLOOKUP($B6,[1]Samples!$H$2:$Z$518,COLUMN()-13)</f>
        <v>No</v>
      </c>
      <c r="Z6" t="str">
        <f>VLOOKUP($B6,[1]Samples!$H$2:$Z$518,COLUMN()-13)</f>
        <v/>
      </c>
      <c r="AA6" t="str">
        <f>VLOOKUP($B6,[1]Samples!$H$2:$Z$518,COLUMN()-13)</f>
        <v/>
      </c>
      <c r="AB6" s="16">
        <f>VLOOKUP($B6,[1]Samples!$H$2:$Z$518,COLUMN()-13)</f>
        <v>43544.041666666664</v>
      </c>
      <c r="AC6" s="16">
        <f>VLOOKUP($B6,[1]Samples!$H$2:$Z$518,COLUMN()-13)</f>
        <v>43544.041666666664</v>
      </c>
      <c r="AD6" t="str">
        <f>VLOOKUP($B6,[1]Samples!$H$2:$Z$518,COLUMN()-13)</f>
        <v>USA</v>
      </c>
      <c r="AE6" t="s">
        <v>1024</v>
      </c>
      <c r="AF6" s="2">
        <f>VLOOKUP($B6,[1]Samples!$H$2:$Z$518,COLUMN()-13)</f>
        <v>2013</v>
      </c>
      <c r="AG6" t="b">
        <f>NOT(ISERROR(MATCH(B6,metadata_samples_with_mlst!$A$2:$A$342,0)))</f>
        <v>1</v>
      </c>
    </row>
    <row r="7" spans="1:33" x14ac:dyDescent="0.3">
      <c r="A7" t="s">
        <v>3207</v>
      </c>
      <c r="B7" t="str">
        <f t="shared" si="0"/>
        <v>SRR5066070</v>
      </c>
      <c r="C7">
        <v>258</v>
      </c>
      <c r="D7">
        <v>208</v>
      </c>
      <c r="E7" t="s">
        <v>3208</v>
      </c>
      <c r="F7">
        <v>1185684</v>
      </c>
      <c r="G7">
        <v>1103352</v>
      </c>
      <c r="H7" t="s">
        <v>3209</v>
      </c>
      <c r="I7">
        <v>79</v>
      </c>
      <c r="J7">
        <v>73</v>
      </c>
      <c r="K7">
        <v>139</v>
      </c>
      <c r="M7">
        <v>510531</v>
      </c>
      <c r="N7">
        <v>10</v>
      </c>
      <c r="O7">
        <v>1219287</v>
      </c>
      <c r="P7">
        <v>2879772</v>
      </c>
      <c r="Q7" t="str">
        <f>VLOOKUP($B7,[1]Samples!$H$2:$Z$518,COLUMN()-13)</f>
        <v>isolation_source: Hard Cheese</v>
      </c>
      <c r="R7">
        <f>VLOOKUP($B7,[1]Samples!$H$2:$Z$518,COLUMN()-13)</f>
        <v>2948044</v>
      </c>
      <c r="S7">
        <f>VLOOKUP($B7,[1]Samples!$H$2:$Z$518,COLUMN()-13)</f>
        <v>29</v>
      </c>
      <c r="T7">
        <f>VLOOKUP($B7,[1]Samples!$H$2:$Z$518,COLUMN()-13)</f>
        <v>2900</v>
      </c>
      <c r="U7" t="str">
        <f>VLOOKUP($B7,[1]Samples!$H$2:$Z$518,COLUMN()-13)</f>
        <v>Yes</v>
      </c>
      <c r="V7">
        <f>VLOOKUP($B7,[1]Samples!$H$2:$Z$518,COLUMN()-13)</f>
        <v>0</v>
      </c>
      <c r="W7">
        <f>VLOOKUP($B7,[1]Samples!$H$2:$Z$518,COLUMN()-13)</f>
        <v>0</v>
      </c>
      <c r="X7">
        <f>VLOOKUP($B7,[1]Samples!$H$2:$Z$518,COLUMN()-13)</f>
        <v>0</v>
      </c>
      <c r="Y7" t="str">
        <f>VLOOKUP($B7,[1]Samples!$H$2:$Z$518,COLUMN()-13)</f>
        <v>No</v>
      </c>
      <c r="Z7" t="str">
        <f>VLOOKUP($B7,[1]Samples!$H$2:$Z$518,COLUMN()-13)</f>
        <v/>
      </c>
      <c r="AA7" t="str">
        <f>VLOOKUP($B7,[1]Samples!$H$2:$Z$518,COLUMN()-13)</f>
        <v/>
      </c>
      <c r="AB7" s="16">
        <f>VLOOKUP($B7,[1]Samples!$H$2:$Z$518,COLUMN()-13)</f>
        <v>43558.083333333336</v>
      </c>
      <c r="AC7" s="16">
        <f>VLOOKUP($B7,[1]Samples!$H$2:$Z$518,COLUMN()-13)</f>
        <v>43558.083333333336</v>
      </c>
      <c r="AD7" t="str">
        <f>VLOOKUP($B7,[1]Samples!$H$2:$Z$518,COLUMN()-13)</f>
        <v>USA</v>
      </c>
      <c r="AE7" t="s">
        <v>1024</v>
      </c>
      <c r="AF7" s="2">
        <f>VLOOKUP($B7,[1]Samples!$H$2:$Z$518,COLUMN()-13)</f>
        <v>2013</v>
      </c>
      <c r="AG7" t="b">
        <f>NOT(ISERROR(MATCH(B7,metadata_samples_with_mlst!$A$2:$A$342,0)))</f>
        <v>1</v>
      </c>
    </row>
    <row r="8" spans="1:33" x14ac:dyDescent="0.3">
      <c r="A8" t="s">
        <v>3210</v>
      </c>
      <c r="B8" t="str">
        <f t="shared" si="0"/>
        <v>SRR12125023</v>
      </c>
      <c r="C8">
        <v>48</v>
      </c>
      <c r="D8">
        <v>46</v>
      </c>
      <c r="E8" t="s">
        <v>3211</v>
      </c>
      <c r="F8">
        <v>204204</v>
      </c>
      <c r="G8">
        <v>200404</v>
      </c>
      <c r="H8" t="s">
        <v>3212</v>
      </c>
      <c r="I8">
        <v>25</v>
      </c>
      <c r="J8">
        <v>15</v>
      </c>
      <c r="K8">
        <v>9</v>
      </c>
      <c r="M8">
        <v>1465038</v>
      </c>
      <c r="N8">
        <v>11</v>
      </c>
      <c r="O8">
        <v>1465038</v>
      </c>
      <c r="P8">
        <v>2847552</v>
      </c>
      <c r="Q8" t="str">
        <f>VLOOKUP($B8,[1]Samples!$H$2:$Z$518,COLUMN()-13)</f>
        <v>isolation_source: Raw Milk Cheese</v>
      </c>
      <c r="R8">
        <f>VLOOKUP($B8,[1]Samples!$H$2:$Z$518,COLUMN()-13)</f>
        <v>2917826</v>
      </c>
      <c r="S8">
        <f>VLOOKUP($B8,[1]Samples!$H$2:$Z$518,COLUMN()-13)</f>
        <v>15</v>
      </c>
      <c r="T8">
        <f>VLOOKUP($B8,[1]Samples!$H$2:$Z$518,COLUMN()-13)</f>
        <v>2836</v>
      </c>
      <c r="U8" t="str">
        <f>VLOOKUP($B8,[1]Samples!$H$2:$Z$518,COLUMN()-13)</f>
        <v>Yes</v>
      </c>
      <c r="V8">
        <f>VLOOKUP($B8,[1]Samples!$H$2:$Z$518,COLUMN()-13)</f>
        <v>0</v>
      </c>
      <c r="W8">
        <f>VLOOKUP($B8,[1]Samples!$H$2:$Z$518,COLUMN()-13)</f>
        <v>0</v>
      </c>
      <c r="X8">
        <f>VLOOKUP($B8,[1]Samples!$H$2:$Z$518,COLUMN()-13)</f>
        <v>0</v>
      </c>
      <c r="Y8" t="str">
        <f>VLOOKUP($B8,[1]Samples!$H$2:$Z$518,COLUMN()-13)</f>
        <v>No</v>
      </c>
      <c r="Z8" t="str">
        <f>VLOOKUP($B8,[1]Samples!$H$2:$Z$518,COLUMN()-13)</f>
        <v/>
      </c>
      <c r="AA8" t="str">
        <f>VLOOKUP($B8,[1]Samples!$H$2:$Z$518,COLUMN()-13)</f>
        <v/>
      </c>
      <c r="AB8" s="16">
        <f>VLOOKUP($B8,[1]Samples!$H$2:$Z$518,COLUMN()-13)</f>
        <v>44036.083333333336</v>
      </c>
      <c r="AC8" s="16">
        <f>VLOOKUP($B8,[1]Samples!$H$2:$Z$518,COLUMN()-13)</f>
        <v>44036.083333333336</v>
      </c>
      <c r="AD8" t="str">
        <f>VLOOKUP($B8,[1]Samples!$H$2:$Z$518,COLUMN()-13)</f>
        <v>USA</v>
      </c>
      <c r="AE8" t="s">
        <v>146</v>
      </c>
      <c r="AF8" s="2">
        <f>VLOOKUP($B8,[1]Samples!$H$2:$Z$518,COLUMN()-13)</f>
        <v>2020</v>
      </c>
      <c r="AG8" t="b">
        <f>NOT(ISERROR(MATCH(B8,metadata_samples_with_mlst!$A$2:$A$342,0)))</f>
        <v>1</v>
      </c>
    </row>
    <row r="9" spans="1:33" x14ac:dyDescent="0.3">
      <c r="A9" t="s">
        <v>3213</v>
      </c>
      <c r="B9" t="str">
        <f t="shared" si="0"/>
        <v>SRR12125094</v>
      </c>
      <c r="C9">
        <v>61</v>
      </c>
      <c r="D9">
        <v>54</v>
      </c>
      <c r="E9" t="s">
        <v>3214</v>
      </c>
      <c r="F9">
        <v>256992</v>
      </c>
      <c r="G9">
        <v>246292</v>
      </c>
      <c r="H9" t="s">
        <v>3215</v>
      </c>
      <c r="I9">
        <v>34</v>
      </c>
      <c r="J9">
        <v>14</v>
      </c>
      <c r="K9">
        <v>10</v>
      </c>
      <c r="M9">
        <v>571367</v>
      </c>
      <c r="N9">
        <v>11</v>
      </c>
      <c r="O9">
        <v>907585</v>
      </c>
      <c r="P9">
        <v>2891816</v>
      </c>
      <c r="Q9" t="str">
        <f>VLOOKUP($B9,[1]Samples!$H$2:$Z$518,COLUMN()-13)</f>
        <v>isolation_source: Raw Milk Cheese</v>
      </c>
      <c r="R9">
        <f>VLOOKUP($B9,[1]Samples!$H$2:$Z$518,COLUMN()-13)</f>
        <v>2960967</v>
      </c>
      <c r="S9">
        <f>VLOOKUP($B9,[1]Samples!$H$2:$Z$518,COLUMN()-13)</f>
        <v>14</v>
      </c>
      <c r="T9">
        <f>VLOOKUP($B9,[1]Samples!$H$2:$Z$518,COLUMN()-13)</f>
        <v>2860</v>
      </c>
      <c r="U9" t="str">
        <f>VLOOKUP($B9,[1]Samples!$H$2:$Z$518,COLUMN()-13)</f>
        <v>Yes</v>
      </c>
      <c r="V9">
        <f>VLOOKUP($B9,[1]Samples!$H$2:$Z$518,COLUMN()-13)</f>
        <v>0</v>
      </c>
      <c r="W9">
        <f>VLOOKUP($B9,[1]Samples!$H$2:$Z$518,COLUMN()-13)</f>
        <v>0</v>
      </c>
      <c r="X9">
        <f>VLOOKUP($B9,[1]Samples!$H$2:$Z$518,COLUMN()-13)</f>
        <v>0</v>
      </c>
      <c r="Y9" t="str">
        <f>VLOOKUP($B9,[1]Samples!$H$2:$Z$518,COLUMN()-13)</f>
        <v>No</v>
      </c>
      <c r="Z9" t="str">
        <f>VLOOKUP($B9,[1]Samples!$H$2:$Z$518,COLUMN()-13)</f>
        <v/>
      </c>
      <c r="AA9" t="str">
        <f>VLOOKUP($B9,[1]Samples!$H$2:$Z$518,COLUMN()-13)</f>
        <v/>
      </c>
      <c r="AB9" s="16">
        <f>VLOOKUP($B9,[1]Samples!$H$2:$Z$518,COLUMN()-13)</f>
        <v>44036.083333333336</v>
      </c>
      <c r="AC9" s="16">
        <f>VLOOKUP($B9,[1]Samples!$H$2:$Z$518,COLUMN()-13)</f>
        <v>44036.083333333336</v>
      </c>
      <c r="AD9" t="str">
        <f>VLOOKUP($B9,[1]Samples!$H$2:$Z$518,COLUMN()-13)</f>
        <v>USA</v>
      </c>
      <c r="AE9" t="s">
        <v>146</v>
      </c>
      <c r="AF9" s="2">
        <f>VLOOKUP($B9,[1]Samples!$H$2:$Z$518,COLUMN()-13)</f>
        <v>2020</v>
      </c>
      <c r="AG9" t="b">
        <f>NOT(ISERROR(MATCH(B9,metadata_samples_with_mlst!$A$2:$A$342,0)))</f>
        <v>1</v>
      </c>
    </row>
    <row r="10" spans="1:33" x14ac:dyDescent="0.3">
      <c r="A10" t="s">
        <v>3216</v>
      </c>
      <c r="B10" t="str">
        <f t="shared" si="0"/>
        <v>SRR7819951</v>
      </c>
      <c r="C10">
        <v>815</v>
      </c>
      <c r="D10">
        <v>779</v>
      </c>
      <c r="E10" t="s">
        <v>3217</v>
      </c>
      <c r="F10">
        <v>3422542</v>
      </c>
      <c r="G10">
        <v>3374088</v>
      </c>
      <c r="H10" t="s">
        <v>3218</v>
      </c>
      <c r="I10">
        <v>392</v>
      </c>
      <c r="J10">
        <v>79</v>
      </c>
      <c r="K10">
        <v>275</v>
      </c>
      <c r="M10">
        <v>558346</v>
      </c>
      <c r="N10">
        <v>11</v>
      </c>
      <c r="O10">
        <v>1349681</v>
      </c>
      <c r="P10">
        <v>2962090</v>
      </c>
      <c r="Q10" t="str">
        <f>VLOOKUP($B10,[1]Samples!$H$2:$Z$518,COLUMN()-13)</f>
        <v>isolation_source: Semi-soft Cheese (Quesco Fresco)</v>
      </c>
      <c r="R10">
        <f>VLOOKUP($B10,[1]Samples!$H$2:$Z$518,COLUMN()-13)</f>
        <v>3039395</v>
      </c>
      <c r="S10">
        <f>VLOOKUP($B10,[1]Samples!$H$2:$Z$518,COLUMN()-13)</f>
        <v>17</v>
      </c>
      <c r="T10">
        <f>VLOOKUP($B10,[1]Samples!$H$2:$Z$518,COLUMN()-13)</f>
        <v>2999</v>
      </c>
      <c r="U10" t="str">
        <f>VLOOKUP($B10,[1]Samples!$H$2:$Z$518,COLUMN()-13)</f>
        <v>Yes</v>
      </c>
      <c r="V10">
        <f>VLOOKUP($B10,[1]Samples!$H$2:$Z$518,COLUMN()-13)</f>
        <v>0</v>
      </c>
      <c r="W10">
        <f>VLOOKUP($B10,[1]Samples!$H$2:$Z$518,COLUMN()-13)</f>
        <v>0</v>
      </c>
      <c r="X10">
        <f>VLOOKUP($B10,[1]Samples!$H$2:$Z$518,COLUMN()-13)</f>
        <v>0</v>
      </c>
      <c r="Y10" t="str">
        <f>VLOOKUP($B10,[1]Samples!$H$2:$Z$518,COLUMN()-13)</f>
        <v>No</v>
      </c>
      <c r="Z10" t="str">
        <f>VLOOKUP($B10,[1]Samples!$H$2:$Z$518,COLUMN()-13)</f>
        <v/>
      </c>
      <c r="AA10" t="str">
        <f>VLOOKUP($B10,[1]Samples!$H$2:$Z$518,COLUMN()-13)</f>
        <v/>
      </c>
      <c r="AB10" s="16">
        <f>VLOOKUP($B10,[1]Samples!$H$2:$Z$518,COLUMN()-13)</f>
        <v>43899.041666666664</v>
      </c>
      <c r="AC10" s="16">
        <f>VLOOKUP($B10,[1]Samples!$H$2:$Z$518,COLUMN()-13)</f>
        <v>43502.041666666664</v>
      </c>
      <c r="AD10" t="str">
        <f>VLOOKUP($B10,[1]Samples!$H$2:$Z$518,COLUMN()-13)</f>
        <v>Mexico</v>
      </c>
      <c r="AF10" s="2">
        <f>VLOOKUP($B10,[1]Samples!$H$2:$Z$518,COLUMN()-13)</f>
        <v>2007</v>
      </c>
      <c r="AG10" t="b">
        <f>NOT(ISERROR(MATCH(B10,metadata_samples_with_mlst!$A$2:$A$342,0)))</f>
        <v>0</v>
      </c>
    </row>
    <row r="11" spans="1:33" x14ac:dyDescent="0.3">
      <c r="A11" t="s">
        <v>3219</v>
      </c>
      <c r="B11" t="str">
        <f t="shared" si="0"/>
        <v>SRR7819949</v>
      </c>
      <c r="C11">
        <v>643</v>
      </c>
      <c r="D11">
        <v>609</v>
      </c>
      <c r="E11" t="s">
        <v>3220</v>
      </c>
      <c r="F11">
        <v>2690924</v>
      </c>
      <c r="G11">
        <v>2640344</v>
      </c>
      <c r="H11" t="s">
        <v>3221</v>
      </c>
      <c r="I11">
        <v>288</v>
      </c>
      <c r="J11">
        <v>64</v>
      </c>
      <c r="K11">
        <v>205</v>
      </c>
      <c r="M11">
        <v>557917</v>
      </c>
      <c r="N11">
        <v>11</v>
      </c>
      <c r="O11">
        <v>795007</v>
      </c>
      <c r="P11">
        <v>2995516</v>
      </c>
      <c r="Q11" t="str">
        <f>VLOOKUP($B11,[1]Samples!$H$2:$Z$518,COLUMN()-13)</f>
        <v>isolation_source: Chihuahua Type Cheese</v>
      </c>
      <c r="R11">
        <f>VLOOKUP($B11,[1]Samples!$H$2:$Z$518,COLUMN()-13)</f>
        <v>3082758</v>
      </c>
      <c r="S11">
        <f>VLOOKUP($B11,[1]Samples!$H$2:$Z$518,COLUMN()-13)</f>
        <v>20</v>
      </c>
      <c r="T11">
        <f>VLOOKUP($B11,[1]Samples!$H$2:$Z$518,COLUMN()-13)</f>
        <v>3063</v>
      </c>
      <c r="U11" t="str">
        <f>VLOOKUP($B11,[1]Samples!$H$2:$Z$518,COLUMN()-13)</f>
        <v>Yes</v>
      </c>
      <c r="V11">
        <f>VLOOKUP($B11,[1]Samples!$H$2:$Z$518,COLUMN()-13)</f>
        <v>0</v>
      </c>
      <c r="W11">
        <f>VLOOKUP($B11,[1]Samples!$H$2:$Z$518,COLUMN()-13)</f>
        <v>0</v>
      </c>
      <c r="X11">
        <f>VLOOKUP($B11,[1]Samples!$H$2:$Z$518,COLUMN()-13)</f>
        <v>0</v>
      </c>
      <c r="Y11" t="str">
        <f>VLOOKUP($B11,[1]Samples!$H$2:$Z$518,COLUMN()-13)</f>
        <v>No</v>
      </c>
      <c r="Z11" t="str">
        <f>VLOOKUP($B11,[1]Samples!$H$2:$Z$518,COLUMN()-13)</f>
        <v/>
      </c>
      <c r="AA11" t="str">
        <f>VLOOKUP($B11,[1]Samples!$H$2:$Z$518,COLUMN()-13)</f>
        <v/>
      </c>
      <c r="AB11" s="16">
        <f>VLOOKUP($B11,[1]Samples!$H$2:$Z$518,COLUMN()-13)</f>
        <v>43899.041666666664</v>
      </c>
      <c r="AC11" s="16">
        <f>VLOOKUP($B11,[1]Samples!$H$2:$Z$518,COLUMN()-13)</f>
        <v>43502.041666666664</v>
      </c>
      <c r="AD11" t="str">
        <f>VLOOKUP($B11,[1]Samples!$H$2:$Z$518,COLUMN()-13)</f>
        <v>Mexico</v>
      </c>
      <c r="AF11" s="2">
        <f>VLOOKUP($B11,[1]Samples!$H$2:$Z$518,COLUMN()-13)</f>
        <v>2007</v>
      </c>
      <c r="AG11" t="b">
        <f>NOT(ISERROR(MATCH(B11,metadata_samples_with_mlst!$A$2:$A$342,0)))</f>
        <v>0</v>
      </c>
    </row>
    <row r="12" spans="1:33" x14ac:dyDescent="0.3">
      <c r="A12" t="s">
        <v>3222</v>
      </c>
      <c r="B12" t="str">
        <f t="shared" si="0"/>
        <v>SRR6325477</v>
      </c>
      <c r="C12">
        <v>324</v>
      </c>
      <c r="D12">
        <v>285</v>
      </c>
      <c r="E12" t="s">
        <v>3223</v>
      </c>
      <c r="F12">
        <v>1515434</v>
      </c>
      <c r="G12">
        <v>1457310</v>
      </c>
      <c r="H12" t="s">
        <v>3224</v>
      </c>
      <c r="I12">
        <v>236</v>
      </c>
      <c r="J12">
        <v>46</v>
      </c>
      <c r="K12">
        <v>117</v>
      </c>
      <c r="M12">
        <v>1484850</v>
      </c>
      <c r="N12">
        <v>12</v>
      </c>
      <c r="O12">
        <v>1484850</v>
      </c>
      <c r="P12">
        <v>2942755</v>
      </c>
      <c r="Q12" t="str">
        <f>VLOOKUP($B12,[1]Samples!$H$2:$Z$518,COLUMN()-13)</f>
        <v>isolation_source: raw milk cheese</v>
      </c>
      <c r="R12">
        <f>VLOOKUP($B12,[1]Samples!$H$2:$Z$518,COLUMN()-13)</f>
        <v>2948390</v>
      </c>
      <c r="S12">
        <f>VLOOKUP($B12,[1]Samples!$H$2:$Z$518,COLUMN()-13)</f>
        <v>17</v>
      </c>
      <c r="T12">
        <f>VLOOKUP($B12,[1]Samples!$H$2:$Z$518,COLUMN()-13)</f>
        <v>2910</v>
      </c>
      <c r="U12" t="str">
        <f>VLOOKUP($B12,[1]Samples!$H$2:$Z$518,COLUMN()-13)</f>
        <v>Yes</v>
      </c>
      <c r="V12">
        <f>VLOOKUP($B12,[1]Samples!$H$2:$Z$518,COLUMN()-13)</f>
        <v>0</v>
      </c>
      <c r="W12">
        <f>VLOOKUP($B12,[1]Samples!$H$2:$Z$518,COLUMN()-13)</f>
        <v>0</v>
      </c>
      <c r="X12">
        <f>VLOOKUP($B12,[1]Samples!$H$2:$Z$518,COLUMN()-13)</f>
        <v>0</v>
      </c>
      <c r="Y12" t="str">
        <f>VLOOKUP($B12,[1]Samples!$H$2:$Z$518,COLUMN()-13)</f>
        <v>No</v>
      </c>
      <c r="Z12" t="str">
        <f>VLOOKUP($B12,[1]Samples!$H$2:$Z$518,COLUMN()-13)</f>
        <v/>
      </c>
      <c r="AA12" t="str">
        <f>VLOOKUP($B12,[1]Samples!$H$2:$Z$518,COLUMN()-13)</f>
        <v/>
      </c>
      <c r="AB12" s="16">
        <f>VLOOKUP($B12,[1]Samples!$H$2:$Z$518,COLUMN()-13)</f>
        <v>43559.083333333336</v>
      </c>
      <c r="AC12" s="16">
        <f>VLOOKUP($B12,[1]Samples!$H$2:$Z$518,COLUMN()-13)</f>
        <v>43559.083333333336</v>
      </c>
      <c r="AD12" t="str">
        <f>VLOOKUP($B12,[1]Samples!$H$2:$Z$518,COLUMN()-13)</f>
        <v>USA</v>
      </c>
      <c r="AE12" t="s">
        <v>146</v>
      </c>
      <c r="AF12" s="2">
        <f>VLOOKUP($B12,[1]Samples!$H$2:$Z$518,COLUMN()-13)</f>
        <v>2017</v>
      </c>
      <c r="AG12" t="b">
        <f>NOT(ISERROR(MATCH(B12,metadata_samples_with_mlst!$A$2:$A$342,0)))</f>
        <v>1</v>
      </c>
    </row>
    <row r="13" spans="1:33" x14ac:dyDescent="0.3">
      <c r="A13" t="s">
        <v>3225</v>
      </c>
      <c r="B13" t="str">
        <f t="shared" si="0"/>
        <v>SRR1763800</v>
      </c>
      <c r="C13">
        <v>611</v>
      </c>
      <c r="D13">
        <v>556</v>
      </c>
      <c r="E13" t="s">
        <v>3226</v>
      </c>
      <c r="F13">
        <v>2763572</v>
      </c>
      <c r="G13">
        <v>2645964</v>
      </c>
      <c r="H13" t="s">
        <v>3227</v>
      </c>
      <c r="I13">
        <v>579</v>
      </c>
      <c r="J13">
        <v>193</v>
      </c>
      <c r="K13">
        <v>329</v>
      </c>
      <c r="M13">
        <v>1475835</v>
      </c>
      <c r="N13">
        <v>12</v>
      </c>
      <c r="O13">
        <v>1475835</v>
      </c>
      <c r="P13">
        <v>2892551</v>
      </c>
      <c r="Q13" t="str">
        <f>VLOOKUP($B13,[1]Samples!$H$2:$Z$518,COLUMN()-13)</f>
        <v>isolation_source: soft cheese</v>
      </c>
      <c r="R13">
        <f>VLOOKUP($B13,[1]Samples!$H$2:$Z$518,COLUMN()-13)</f>
        <v>2972891</v>
      </c>
      <c r="S13">
        <f>VLOOKUP($B13,[1]Samples!$H$2:$Z$518,COLUMN()-13)</f>
        <v>16</v>
      </c>
      <c r="T13">
        <f>VLOOKUP($B13,[1]Samples!$H$2:$Z$518,COLUMN()-13)</f>
        <v>2951</v>
      </c>
      <c r="U13" t="str">
        <f>VLOOKUP($B13,[1]Samples!$H$2:$Z$518,COLUMN()-13)</f>
        <v>Yes</v>
      </c>
      <c r="V13">
        <f>VLOOKUP($B13,[1]Samples!$H$2:$Z$518,COLUMN()-13)</f>
        <v>0</v>
      </c>
      <c r="W13">
        <f>VLOOKUP($B13,[1]Samples!$H$2:$Z$518,COLUMN()-13)</f>
        <v>0</v>
      </c>
      <c r="X13">
        <f>VLOOKUP($B13,[1]Samples!$H$2:$Z$518,COLUMN()-13)</f>
        <v>0</v>
      </c>
      <c r="Y13" t="str">
        <f>VLOOKUP($B13,[1]Samples!$H$2:$Z$518,COLUMN()-13)</f>
        <v>No</v>
      </c>
      <c r="Z13" t="str">
        <f>VLOOKUP($B13,[1]Samples!$H$2:$Z$518,COLUMN()-13)</f>
        <v/>
      </c>
      <c r="AA13" t="str">
        <f>VLOOKUP($B13,[1]Samples!$H$2:$Z$518,COLUMN()-13)</f>
        <v/>
      </c>
      <c r="AB13" s="16">
        <f>VLOOKUP($B13,[1]Samples!$H$2:$Z$518,COLUMN()-13)</f>
        <v>43901.041666666664</v>
      </c>
      <c r="AC13" s="16">
        <f>VLOOKUP($B13,[1]Samples!$H$2:$Z$518,COLUMN()-13)</f>
        <v>43551.041666666664</v>
      </c>
      <c r="AD13" t="str">
        <f>VLOOKUP($B13,[1]Samples!$H$2:$Z$518,COLUMN()-13)</f>
        <v>France</v>
      </c>
      <c r="AF13" s="2">
        <f>VLOOKUP($B13,[1]Samples!$H$2:$Z$518,COLUMN()-13)</f>
        <v>2014</v>
      </c>
      <c r="AG13" t="b">
        <f>NOT(ISERROR(MATCH(B13,metadata_samples_with_mlst!$A$2:$A$342,0)))</f>
        <v>1</v>
      </c>
    </row>
    <row r="14" spans="1:33" x14ac:dyDescent="0.3">
      <c r="A14" t="s">
        <v>3228</v>
      </c>
      <c r="B14" t="str">
        <f t="shared" si="0"/>
        <v>SRR7819950</v>
      </c>
      <c r="C14">
        <v>801</v>
      </c>
      <c r="D14">
        <v>767</v>
      </c>
      <c r="E14" t="s">
        <v>3229</v>
      </c>
      <c r="F14">
        <v>3401250</v>
      </c>
      <c r="G14">
        <v>3348976</v>
      </c>
      <c r="H14" t="s">
        <v>3230</v>
      </c>
      <c r="I14">
        <v>435</v>
      </c>
      <c r="J14">
        <v>72</v>
      </c>
      <c r="K14">
        <v>303</v>
      </c>
      <c r="M14">
        <v>558352</v>
      </c>
      <c r="N14">
        <v>12</v>
      </c>
      <c r="O14">
        <v>776201</v>
      </c>
      <c r="P14">
        <v>2963104</v>
      </c>
      <c r="Q14" t="str">
        <f>VLOOKUP($B14,[1]Samples!$H$2:$Z$518,COLUMN()-13)</f>
        <v>isolation_source: Semi-soft Cheese (Quesco Fresco)</v>
      </c>
      <c r="R14">
        <f>VLOOKUP($B14,[1]Samples!$H$2:$Z$518,COLUMN()-13)</f>
        <v>3041220</v>
      </c>
      <c r="S14">
        <f>VLOOKUP($B14,[1]Samples!$H$2:$Z$518,COLUMN()-13)</f>
        <v>18</v>
      </c>
      <c r="T14">
        <f>VLOOKUP($B14,[1]Samples!$H$2:$Z$518,COLUMN()-13)</f>
        <v>3005</v>
      </c>
      <c r="U14" t="str">
        <f>VLOOKUP($B14,[1]Samples!$H$2:$Z$518,COLUMN()-13)</f>
        <v>Yes</v>
      </c>
      <c r="V14">
        <f>VLOOKUP($B14,[1]Samples!$H$2:$Z$518,COLUMN()-13)</f>
        <v>0</v>
      </c>
      <c r="W14">
        <f>VLOOKUP($B14,[1]Samples!$H$2:$Z$518,COLUMN()-13)</f>
        <v>0</v>
      </c>
      <c r="X14">
        <f>VLOOKUP($B14,[1]Samples!$H$2:$Z$518,COLUMN()-13)</f>
        <v>0</v>
      </c>
      <c r="Y14" t="str">
        <f>VLOOKUP($B14,[1]Samples!$H$2:$Z$518,COLUMN()-13)</f>
        <v>No</v>
      </c>
      <c r="Z14" t="str">
        <f>VLOOKUP($B14,[1]Samples!$H$2:$Z$518,COLUMN()-13)</f>
        <v/>
      </c>
      <c r="AA14" t="str">
        <f>VLOOKUP($B14,[1]Samples!$H$2:$Z$518,COLUMN()-13)</f>
        <v/>
      </c>
      <c r="AB14" s="16">
        <f>VLOOKUP($B14,[1]Samples!$H$2:$Z$518,COLUMN()-13)</f>
        <v>43899.041666666664</v>
      </c>
      <c r="AC14" s="16">
        <f>VLOOKUP($B14,[1]Samples!$H$2:$Z$518,COLUMN()-13)</f>
        <v>43502.041666666664</v>
      </c>
      <c r="AD14" t="str">
        <f>VLOOKUP($B14,[1]Samples!$H$2:$Z$518,COLUMN()-13)</f>
        <v>Mexico</v>
      </c>
      <c r="AF14" s="2">
        <f>VLOOKUP($B14,[1]Samples!$H$2:$Z$518,COLUMN()-13)</f>
        <v>2007</v>
      </c>
      <c r="AG14" t="b">
        <f>NOT(ISERROR(MATCH(B14,metadata_samples_with_mlst!$A$2:$A$342,0)))</f>
        <v>0</v>
      </c>
    </row>
    <row r="15" spans="1:33" x14ac:dyDescent="0.3">
      <c r="A15" t="s">
        <v>3231</v>
      </c>
      <c r="B15" t="str">
        <f t="shared" si="0"/>
        <v>SRR8767575</v>
      </c>
      <c r="C15">
        <v>345</v>
      </c>
      <c r="D15">
        <v>321</v>
      </c>
      <c r="E15" t="s">
        <v>3232</v>
      </c>
      <c r="F15">
        <v>1932644</v>
      </c>
      <c r="G15">
        <v>1832802</v>
      </c>
      <c r="H15" t="s">
        <v>3203</v>
      </c>
      <c r="I15">
        <v>1204</v>
      </c>
      <c r="J15">
        <v>402</v>
      </c>
      <c r="K15">
        <v>554</v>
      </c>
      <c r="M15">
        <v>558348</v>
      </c>
      <c r="N15">
        <v>12</v>
      </c>
      <c r="O15">
        <v>1388856</v>
      </c>
      <c r="P15">
        <v>2958770</v>
      </c>
      <c r="Q15" t="str">
        <f>VLOOKUP($B15,[1]Samples!$H$2:$Z$518,COLUMN()-13)</f>
        <v>isolation_source: cheese</v>
      </c>
      <c r="R15">
        <f>VLOOKUP($B15,[1]Samples!$H$2:$Z$518,COLUMN()-13)</f>
        <v>3017715</v>
      </c>
      <c r="S15">
        <f>VLOOKUP($B15,[1]Samples!$H$2:$Z$518,COLUMN()-13)</f>
        <v>16</v>
      </c>
      <c r="T15">
        <f>VLOOKUP($B15,[1]Samples!$H$2:$Z$518,COLUMN()-13)</f>
        <v>3014</v>
      </c>
      <c r="U15" t="str">
        <f>VLOOKUP($B15,[1]Samples!$H$2:$Z$518,COLUMN()-13)</f>
        <v>Yes</v>
      </c>
      <c r="V15">
        <f>VLOOKUP($B15,[1]Samples!$H$2:$Z$518,COLUMN()-13)</f>
        <v>0</v>
      </c>
      <c r="W15">
        <f>VLOOKUP($B15,[1]Samples!$H$2:$Z$518,COLUMN()-13)</f>
        <v>0</v>
      </c>
      <c r="X15">
        <f>VLOOKUP($B15,[1]Samples!$H$2:$Z$518,COLUMN()-13)</f>
        <v>0</v>
      </c>
      <c r="Y15" t="str">
        <f>VLOOKUP($B15,[1]Samples!$H$2:$Z$518,COLUMN()-13)</f>
        <v>No</v>
      </c>
      <c r="Z15" t="str">
        <f>VLOOKUP($B15,[1]Samples!$H$2:$Z$518,COLUMN()-13)</f>
        <v/>
      </c>
      <c r="AA15" t="str">
        <f>VLOOKUP($B15,[1]Samples!$H$2:$Z$518,COLUMN()-13)</f>
        <v/>
      </c>
      <c r="AB15" s="16">
        <f>VLOOKUP($B15,[1]Samples!$H$2:$Z$518,COLUMN()-13)</f>
        <v>43555.041666666664</v>
      </c>
      <c r="AC15" s="16">
        <f>VLOOKUP($B15,[1]Samples!$H$2:$Z$518,COLUMN()-13)</f>
        <v>43555.041666666664</v>
      </c>
      <c r="AD15" t="str">
        <f>VLOOKUP($B15,[1]Samples!$H$2:$Z$518,COLUMN()-13)</f>
        <v>Chile</v>
      </c>
      <c r="AF15" s="2">
        <f>VLOOKUP($B15,[1]Samples!$H$2:$Z$518,COLUMN()-13)</f>
        <v>2016</v>
      </c>
      <c r="AG15" t="b">
        <f>NOT(ISERROR(MATCH(B15,metadata_samples_with_mlst!$A$2:$A$342,0)))</f>
        <v>1</v>
      </c>
    </row>
    <row r="16" spans="1:33" x14ac:dyDescent="0.3">
      <c r="A16" t="s">
        <v>3233</v>
      </c>
      <c r="B16" t="str">
        <f t="shared" si="0"/>
        <v>SRR8837524</v>
      </c>
      <c r="C16">
        <v>268</v>
      </c>
      <c r="D16">
        <v>255</v>
      </c>
      <c r="E16" t="s">
        <v>3234</v>
      </c>
      <c r="F16">
        <v>1284696</v>
      </c>
      <c r="G16">
        <v>1256364</v>
      </c>
      <c r="H16" t="s">
        <v>3235</v>
      </c>
      <c r="I16">
        <v>331</v>
      </c>
      <c r="J16">
        <v>52</v>
      </c>
      <c r="K16">
        <v>97</v>
      </c>
      <c r="M16">
        <v>558348</v>
      </c>
      <c r="N16">
        <v>12</v>
      </c>
      <c r="O16">
        <v>1389739</v>
      </c>
      <c r="P16">
        <v>2959652</v>
      </c>
      <c r="Q16" t="str">
        <f>VLOOKUP($B16,[1]Samples!$H$2:$Z$518,COLUMN()-13)</f>
        <v>isolation_source: cheese</v>
      </c>
      <c r="R16">
        <f>VLOOKUP($B16,[1]Samples!$H$2:$Z$518,COLUMN()-13)</f>
        <v>3087827</v>
      </c>
      <c r="S16">
        <f>VLOOKUP($B16,[1]Samples!$H$2:$Z$518,COLUMN()-13)</f>
        <v>15</v>
      </c>
      <c r="T16">
        <f>VLOOKUP($B16,[1]Samples!$H$2:$Z$518,COLUMN()-13)</f>
        <v>3073</v>
      </c>
      <c r="U16" t="str">
        <f>VLOOKUP($B16,[1]Samples!$H$2:$Z$518,COLUMN()-13)</f>
        <v>Yes</v>
      </c>
      <c r="V16">
        <f>VLOOKUP($B16,[1]Samples!$H$2:$Z$518,COLUMN()-13)</f>
        <v>0</v>
      </c>
      <c r="W16">
        <f>VLOOKUP($B16,[1]Samples!$H$2:$Z$518,COLUMN()-13)</f>
        <v>0</v>
      </c>
      <c r="X16">
        <f>VLOOKUP($B16,[1]Samples!$H$2:$Z$518,COLUMN()-13)</f>
        <v>0</v>
      </c>
      <c r="Y16" t="str">
        <f>VLOOKUP($B16,[1]Samples!$H$2:$Z$518,COLUMN()-13)</f>
        <v>No</v>
      </c>
      <c r="Z16" t="str">
        <f>VLOOKUP($B16,[1]Samples!$H$2:$Z$518,COLUMN()-13)</f>
        <v/>
      </c>
      <c r="AA16" t="str">
        <f>VLOOKUP($B16,[1]Samples!$H$2:$Z$518,COLUMN()-13)</f>
        <v/>
      </c>
      <c r="AB16" s="16">
        <f>VLOOKUP($B16,[1]Samples!$H$2:$Z$518,COLUMN()-13)</f>
        <v>43564.083333333336</v>
      </c>
      <c r="AC16" s="16">
        <f>VLOOKUP($B16,[1]Samples!$H$2:$Z$518,COLUMN()-13)</f>
        <v>43564.083333333336</v>
      </c>
      <c r="AD16" t="str">
        <f>VLOOKUP($B16,[1]Samples!$H$2:$Z$518,COLUMN()-13)</f>
        <v>Chile</v>
      </c>
      <c r="AF16" s="2">
        <f>VLOOKUP($B16,[1]Samples!$H$2:$Z$518,COLUMN()-13)</f>
        <v>2016</v>
      </c>
      <c r="AG16" t="b">
        <f>NOT(ISERROR(MATCH(B16,metadata_samples_with_mlst!$A$2:$A$342,0)))</f>
        <v>1</v>
      </c>
    </row>
    <row r="17" spans="1:33" x14ac:dyDescent="0.3">
      <c r="A17" t="s">
        <v>3236</v>
      </c>
      <c r="B17" t="str">
        <f t="shared" si="0"/>
        <v>SRR8767791</v>
      </c>
      <c r="C17">
        <v>337</v>
      </c>
      <c r="D17">
        <v>307</v>
      </c>
      <c r="E17" t="s">
        <v>3237</v>
      </c>
      <c r="F17">
        <v>1681380</v>
      </c>
      <c r="G17">
        <v>1617436</v>
      </c>
      <c r="H17" t="s">
        <v>3238</v>
      </c>
      <c r="I17">
        <v>689</v>
      </c>
      <c r="J17">
        <v>201</v>
      </c>
      <c r="K17">
        <v>263</v>
      </c>
      <c r="M17">
        <v>558187</v>
      </c>
      <c r="N17">
        <v>12</v>
      </c>
      <c r="O17">
        <v>1385356</v>
      </c>
      <c r="P17">
        <v>2914720</v>
      </c>
      <c r="Q17" t="str">
        <f>VLOOKUP($B17,[1]Samples!$H$2:$Z$518,COLUMN()-13)</f>
        <v>isolation_source: cheese</v>
      </c>
      <c r="R17">
        <f>VLOOKUP($B17,[1]Samples!$H$2:$Z$518,COLUMN()-13)</f>
        <v>3019581</v>
      </c>
      <c r="S17">
        <f>VLOOKUP($B17,[1]Samples!$H$2:$Z$518,COLUMN()-13)</f>
        <v>15</v>
      </c>
      <c r="T17">
        <f>VLOOKUP($B17,[1]Samples!$H$2:$Z$518,COLUMN()-13)</f>
        <v>2961</v>
      </c>
      <c r="U17" t="str">
        <f>VLOOKUP($B17,[1]Samples!$H$2:$Z$518,COLUMN()-13)</f>
        <v>Yes</v>
      </c>
      <c r="V17">
        <f>VLOOKUP($B17,[1]Samples!$H$2:$Z$518,COLUMN()-13)</f>
        <v>0</v>
      </c>
      <c r="W17">
        <f>VLOOKUP($B17,[1]Samples!$H$2:$Z$518,COLUMN()-13)</f>
        <v>0</v>
      </c>
      <c r="X17">
        <f>VLOOKUP($B17,[1]Samples!$H$2:$Z$518,COLUMN()-13)</f>
        <v>0</v>
      </c>
      <c r="Y17" t="str">
        <f>VLOOKUP($B17,[1]Samples!$H$2:$Z$518,COLUMN()-13)</f>
        <v>No</v>
      </c>
      <c r="Z17" t="str">
        <f>VLOOKUP($B17,[1]Samples!$H$2:$Z$518,COLUMN()-13)</f>
        <v/>
      </c>
      <c r="AA17" t="str">
        <f>VLOOKUP($B17,[1]Samples!$H$2:$Z$518,COLUMN()-13)</f>
        <v/>
      </c>
      <c r="AB17" s="16">
        <f>VLOOKUP($B17,[1]Samples!$H$2:$Z$518,COLUMN()-13)</f>
        <v>43556.083333333336</v>
      </c>
      <c r="AC17" s="16">
        <f>VLOOKUP($B17,[1]Samples!$H$2:$Z$518,COLUMN()-13)</f>
        <v>43556.083333333336</v>
      </c>
      <c r="AD17" t="str">
        <f>VLOOKUP($B17,[1]Samples!$H$2:$Z$518,COLUMN()-13)</f>
        <v>Chile</v>
      </c>
      <c r="AF17" s="2">
        <f>VLOOKUP($B17,[1]Samples!$H$2:$Z$518,COLUMN()-13)</f>
        <v>2016</v>
      </c>
      <c r="AG17" t="b">
        <f>NOT(ISERROR(MATCH(B17,metadata_samples_with_mlst!$A$2:$A$342,0)))</f>
        <v>1</v>
      </c>
    </row>
    <row r="18" spans="1:33" x14ac:dyDescent="0.3">
      <c r="A18" t="s">
        <v>3239</v>
      </c>
      <c r="B18" t="str">
        <f t="shared" si="0"/>
        <v>SRR8837400</v>
      </c>
      <c r="C18">
        <v>390</v>
      </c>
      <c r="D18">
        <v>363</v>
      </c>
      <c r="E18" t="s">
        <v>3240</v>
      </c>
      <c r="F18">
        <v>1764884</v>
      </c>
      <c r="G18">
        <v>1713722</v>
      </c>
      <c r="H18" t="s">
        <v>3241</v>
      </c>
      <c r="I18">
        <v>209</v>
      </c>
      <c r="J18">
        <v>44</v>
      </c>
      <c r="K18">
        <v>117</v>
      </c>
      <c r="M18">
        <v>558187</v>
      </c>
      <c r="N18">
        <v>12</v>
      </c>
      <c r="O18">
        <v>1385445</v>
      </c>
      <c r="P18">
        <v>2914727</v>
      </c>
      <c r="Q18" t="str">
        <f>VLOOKUP($B18,[1]Samples!$H$2:$Z$518,COLUMN()-13)</f>
        <v>isolation_source: cheese</v>
      </c>
      <c r="R18">
        <f>VLOOKUP($B18,[1]Samples!$H$2:$Z$518,COLUMN()-13)</f>
        <v>3044027</v>
      </c>
      <c r="S18">
        <f>VLOOKUP($B18,[1]Samples!$H$2:$Z$518,COLUMN()-13)</f>
        <v>14</v>
      </c>
      <c r="T18">
        <f>VLOOKUP($B18,[1]Samples!$H$2:$Z$518,COLUMN()-13)</f>
        <v>2983</v>
      </c>
      <c r="U18" t="str">
        <f>VLOOKUP($B18,[1]Samples!$H$2:$Z$518,COLUMN()-13)</f>
        <v>Yes</v>
      </c>
      <c r="V18">
        <f>VLOOKUP($B18,[1]Samples!$H$2:$Z$518,COLUMN()-13)</f>
        <v>0</v>
      </c>
      <c r="W18">
        <f>VLOOKUP($B18,[1]Samples!$H$2:$Z$518,COLUMN()-13)</f>
        <v>0</v>
      </c>
      <c r="X18">
        <f>VLOOKUP($B18,[1]Samples!$H$2:$Z$518,COLUMN()-13)</f>
        <v>0</v>
      </c>
      <c r="Y18" t="str">
        <f>VLOOKUP($B18,[1]Samples!$H$2:$Z$518,COLUMN()-13)</f>
        <v>No</v>
      </c>
      <c r="Z18" t="str">
        <f>VLOOKUP($B18,[1]Samples!$H$2:$Z$518,COLUMN()-13)</f>
        <v/>
      </c>
      <c r="AA18" t="str">
        <f>VLOOKUP($B18,[1]Samples!$H$2:$Z$518,COLUMN()-13)</f>
        <v/>
      </c>
      <c r="AB18" s="16">
        <f>VLOOKUP($B18,[1]Samples!$H$2:$Z$518,COLUMN()-13)</f>
        <v>43564.083333333336</v>
      </c>
      <c r="AC18" s="16">
        <f>VLOOKUP($B18,[1]Samples!$H$2:$Z$518,COLUMN()-13)</f>
        <v>43564.083333333336</v>
      </c>
      <c r="AD18" t="str">
        <f>VLOOKUP($B18,[1]Samples!$H$2:$Z$518,COLUMN()-13)</f>
        <v>Chile</v>
      </c>
      <c r="AF18" s="2">
        <f>VLOOKUP($B18,[1]Samples!$H$2:$Z$518,COLUMN()-13)</f>
        <v>2016</v>
      </c>
      <c r="AG18" t="b">
        <f>NOT(ISERROR(MATCH(B18,metadata_samples_with_mlst!$A$2:$A$342,0)))</f>
        <v>1</v>
      </c>
    </row>
    <row r="19" spans="1:33" x14ac:dyDescent="0.3">
      <c r="A19" t="s">
        <v>3242</v>
      </c>
      <c r="B19" t="str">
        <f t="shared" si="0"/>
        <v>SRR8837414</v>
      </c>
      <c r="C19">
        <v>370</v>
      </c>
      <c r="D19">
        <v>351</v>
      </c>
      <c r="E19" t="s">
        <v>3243</v>
      </c>
      <c r="F19">
        <v>1673592</v>
      </c>
      <c r="G19">
        <v>1639398</v>
      </c>
      <c r="H19" t="s">
        <v>3244</v>
      </c>
      <c r="I19">
        <v>273</v>
      </c>
      <c r="J19">
        <v>43</v>
      </c>
      <c r="K19">
        <v>122</v>
      </c>
      <c r="M19">
        <v>558187</v>
      </c>
      <c r="N19">
        <v>12</v>
      </c>
      <c r="O19">
        <v>1385436</v>
      </c>
      <c r="P19">
        <v>2914718</v>
      </c>
      <c r="Q19" t="str">
        <f>VLOOKUP($B19,[1]Samples!$H$2:$Z$518,COLUMN()-13)</f>
        <v>isolation_source: cheese</v>
      </c>
      <c r="R19">
        <f>VLOOKUP($B19,[1]Samples!$H$2:$Z$518,COLUMN()-13)</f>
        <v>3025975</v>
      </c>
      <c r="S19">
        <f>VLOOKUP($B19,[1]Samples!$H$2:$Z$518,COLUMN()-13)</f>
        <v>15</v>
      </c>
      <c r="T19">
        <f>VLOOKUP($B19,[1]Samples!$H$2:$Z$518,COLUMN()-13)</f>
        <v>2965</v>
      </c>
      <c r="U19" t="str">
        <f>VLOOKUP($B19,[1]Samples!$H$2:$Z$518,COLUMN()-13)</f>
        <v>Yes</v>
      </c>
      <c r="V19">
        <f>VLOOKUP($B19,[1]Samples!$H$2:$Z$518,COLUMN()-13)</f>
        <v>0</v>
      </c>
      <c r="W19">
        <f>VLOOKUP($B19,[1]Samples!$H$2:$Z$518,COLUMN()-13)</f>
        <v>0</v>
      </c>
      <c r="X19">
        <f>VLOOKUP($B19,[1]Samples!$H$2:$Z$518,COLUMN()-13)</f>
        <v>0</v>
      </c>
      <c r="Y19" t="str">
        <f>VLOOKUP($B19,[1]Samples!$H$2:$Z$518,COLUMN()-13)</f>
        <v>No</v>
      </c>
      <c r="Z19" t="str">
        <f>VLOOKUP($B19,[1]Samples!$H$2:$Z$518,COLUMN()-13)</f>
        <v/>
      </c>
      <c r="AA19" t="str">
        <f>VLOOKUP($B19,[1]Samples!$H$2:$Z$518,COLUMN()-13)</f>
        <v/>
      </c>
      <c r="AB19" s="16">
        <f>VLOOKUP($B19,[1]Samples!$H$2:$Z$518,COLUMN()-13)</f>
        <v>43564.083333333336</v>
      </c>
      <c r="AC19" s="16">
        <f>VLOOKUP($B19,[1]Samples!$H$2:$Z$518,COLUMN()-13)</f>
        <v>43564.083333333336</v>
      </c>
      <c r="AD19" t="str">
        <f>VLOOKUP($B19,[1]Samples!$H$2:$Z$518,COLUMN()-13)</f>
        <v>Chile</v>
      </c>
      <c r="AF19" s="2">
        <f>VLOOKUP($B19,[1]Samples!$H$2:$Z$518,COLUMN()-13)</f>
        <v>2016</v>
      </c>
      <c r="AG19" t="b">
        <f>NOT(ISERROR(MATCH(B19,metadata_samples_with_mlst!$A$2:$A$342,0)))</f>
        <v>1</v>
      </c>
    </row>
    <row r="20" spans="1:33" x14ac:dyDescent="0.3">
      <c r="A20" t="s">
        <v>3245</v>
      </c>
      <c r="B20" t="str">
        <f t="shared" si="0"/>
        <v>SRR8767792</v>
      </c>
      <c r="C20">
        <v>266</v>
      </c>
      <c r="D20">
        <v>241</v>
      </c>
      <c r="E20" t="s">
        <v>3246</v>
      </c>
      <c r="F20">
        <v>1182974</v>
      </c>
      <c r="G20">
        <v>1147638</v>
      </c>
      <c r="H20" t="s">
        <v>3247</v>
      </c>
      <c r="I20">
        <v>251</v>
      </c>
      <c r="J20">
        <v>65</v>
      </c>
      <c r="K20">
        <v>166</v>
      </c>
      <c r="M20">
        <v>557819</v>
      </c>
      <c r="N20">
        <v>12</v>
      </c>
      <c r="O20">
        <v>1385435</v>
      </c>
      <c r="P20">
        <v>2914717</v>
      </c>
      <c r="Q20" t="str">
        <f>VLOOKUP($B20,[1]Samples!$H$2:$Z$518,COLUMN()-13)</f>
        <v>isolation_source: cheese</v>
      </c>
      <c r="R20">
        <f>VLOOKUP($B20,[1]Samples!$H$2:$Z$518,COLUMN()-13)</f>
        <v>3032424</v>
      </c>
      <c r="S20">
        <f>VLOOKUP($B20,[1]Samples!$H$2:$Z$518,COLUMN()-13)</f>
        <v>16</v>
      </c>
      <c r="T20">
        <f>VLOOKUP($B20,[1]Samples!$H$2:$Z$518,COLUMN()-13)</f>
        <v>2972</v>
      </c>
      <c r="U20" t="str">
        <f>VLOOKUP($B20,[1]Samples!$H$2:$Z$518,COLUMN()-13)</f>
        <v>Yes</v>
      </c>
      <c r="V20">
        <f>VLOOKUP($B20,[1]Samples!$H$2:$Z$518,COLUMN()-13)</f>
        <v>0</v>
      </c>
      <c r="W20">
        <f>VLOOKUP($B20,[1]Samples!$H$2:$Z$518,COLUMN()-13)</f>
        <v>0</v>
      </c>
      <c r="X20">
        <f>VLOOKUP($B20,[1]Samples!$H$2:$Z$518,COLUMN()-13)</f>
        <v>0</v>
      </c>
      <c r="Y20" t="str">
        <f>VLOOKUP($B20,[1]Samples!$H$2:$Z$518,COLUMN()-13)</f>
        <v>No</v>
      </c>
      <c r="Z20" t="str">
        <f>VLOOKUP($B20,[1]Samples!$H$2:$Z$518,COLUMN()-13)</f>
        <v/>
      </c>
      <c r="AA20" t="str">
        <f>VLOOKUP($B20,[1]Samples!$H$2:$Z$518,COLUMN()-13)</f>
        <v/>
      </c>
      <c r="AB20" s="16">
        <f>VLOOKUP($B20,[1]Samples!$H$2:$Z$518,COLUMN()-13)</f>
        <v>43556.083333333336</v>
      </c>
      <c r="AC20" s="16">
        <f>VLOOKUP($B20,[1]Samples!$H$2:$Z$518,COLUMN()-13)</f>
        <v>43556.083333333336</v>
      </c>
      <c r="AD20" t="str">
        <f>VLOOKUP($B20,[1]Samples!$H$2:$Z$518,COLUMN()-13)</f>
        <v>Chile</v>
      </c>
      <c r="AF20" s="2">
        <f>VLOOKUP($B20,[1]Samples!$H$2:$Z$518,COLUMN()-13)</f>
        <v>2016</v>
      </c>
      <c r="AG20" t="b">
        <f>NOT(ISERROR(MATCH(B20,metadata_samples_with_mlst!$A$2:$A$342,0)))</f>
        <v>1</v>
      </c>
    </row>
    <row r="21" spans="1:33" x14ac:dyDescent="0.3">
      <c r="A21" t="s">
        <v>3248</v>
      </c>
      <c r="B21" t="str">
        <f t="shared" si="0"/>
        <v>SRR13744900</v>
      </c>
      <c r="C21">
        <v>56</v>
      </c>
      <c r="D21">
        <v>55</v>
      </c>
      <c r="E21" t="s">
        <v>3249</v>
      </c>
      <c r="F21">
        <v>381090</v>
      </c>
      <c r="G21">
        <v>375298</v>
      </c>
      <c r="H21" t="s">
        <v>3250</v>
      </c>
      <c r="I21">
        <v>15</v>
      </c>
      <c r="J21">
        <v>3</v>
      </c>
      <c r="K21">
        <v>16</v>
      </c>
      <c r="M21">
        <v>540365</v>
      </c>
      <c r="N21">
        <v>12</v>
      </c>
      <c r="O21">
        <v>1221034</v>
      </c>
      <c r="P21">
        <v>2945258</v>
      </c>
      <c r="Q21" t="str">
        <f>VLOOKUP($B21,[1]Samples!$H$2:$Z$518,COLUMN()-13)</f>
        <v>isolation_source: cheese</v>
      </c>
      <c r="R21">
        <f>VLOOKUP($B21,[1]Samples!$H$2:$Z$518,COLUMN()-13)</f>
        <v>2960031</v>
      </c>
      <c r="S21">
        <f>VLOOKUP($B21,[1]Samples!$H$2:$Z$518,COLUMN()-13)</f>
        <v>16</v>
      </c>
      <c r="T21">
        <f>VLOOKUP($B21,[1]Samples!$H$2:$Z$518,COLUMN()-13)</f>
        <v>2888</v>
      </c>
      <c r="U21" t="str">
        <f>VLOOKUP($B21,[1]Samples!$H$2:$Z$518,COLUMN()-13)</f>
        <v>Yes</v>
      </c>
      <c r="V21">
        <f>VLOOKUP($B21,[1]Samples!$H$2:$Z$518,COLUMN()-13)</f>
        <v>0</v>
      </c>
      <c r="W21">
        <f>VLOOKUP($B21,[1]Samples!$H$2:$Z$518,COLUMN()-13)</f>
        <v>0</v>
      </c>
      <c r="X21">
        <f>VLOOKUP($B21,[1]Samples!$H$2:$Z$518,COLUMN()-13)</f>
        <v>0</v>
      </c>
      <c r="Y21" t="str">
        <f>VLOOKUP($B21,[1]Samples!$H$2:$Z$518,COLUMN()-13)</f>
        <v>No</v>
      </c>
      <c r="Z21" t="str">
        <f>VLOOKUP($B21,[1]Samples!$H$2:$Z$518,COLUMN()-13)</f>
        <v/>
      </c>
      <c r="AA21" t="str">
        <f>VLOOKUP($B21,[1]Samples!$H$2:$Z$518,COLUMN()-13)</f>
        <v/>
      </c>
      <c r="AB21" s="16">
        <f>VLOOKUP($B21,[1]Samples!$H$2:$Z$518,COLUMN()-13)</f>
        <v>44253.041666666664</v>
      </c>
      <c r="AC21" s="16">
        <f>VLOOKUP($B21,[1]Samples!$H$2:$Z$518,COLUMN()-13)</f>
        <v>44253.041666666664</v>
      </c>
      <c r="AD21" t="str">
        <f>VLOOKUP($B21,[1]Samples!$H$2:$Z$518,COLUMN()-13)</f>
        <v>USA</v>
      </c>
      <c r="AE21" t="s">
        <v>136</v>
      </c>
      <c r="AF21" s="2">
        <f>VLOOKUP($B21,[1]Samples!$H$2:$Z$518,COLUMN()-13)</f>
        <v>2021</v>
      </c>
      <c r="AG21" t="b">
        <f>NOT(ISERROR(MATCH(B21,metadata_samples_with_mlst!$A$2:$A$342,0)))</f>
        <v>1</v>
      </c>
    </row>
    <row r="22" spans="1:33" x14ac:dyDescent="0.3">
      <c r="A22" t="s">
        <v>3251</v>
      </c>
      <c r="B22" t="str">
        <f t="shared" si="0"/>
        <v>SRR3930184</v>
      </c>
      <c r="C22">
        <v>322</v>
      </c>
      <c r="D22">
        <v>296</v>
      </c>
      <c r="E22" t="s">
        <v>3252</v>
      </c>
      <c r="F22">
        <v>1341874</v>
      </c>
      <c r="G22">
        <v>1316340</v>
      </c>
      <c r="H22" t="s">
        <v>3253</v>
      </c>
      <c r="I22">
        <v>100</v>
      </c>
      <c r="J22">
        <v>41</v>
      </c>
      <c r="K22">
        <v>124</v>
      </c>
      <c r="M22">
        <v>521684</v>
      </c>
      <c r="N22">
        <v>12</v>
      </c>
      <c r="O22">
        <v>872562</v>
      </c>
      <c r="P22">
        <v>2930031</v>
      </c>
      <c r="Q22" t="str">
        <f>VLOOKUP($B22,[1]Samples!$H$2:$Z$518,COLUMN()-13)</f>
        <v>isolation_source: mexican cheese</v>
      </c>
      <c r="R22">
        <f>VLOOKUP($B22,[1]Samples!$H$2:$Z$518,COLUMN()-13)</f>
        <v>2990148</v>
      </c>
      <c r="S22">
        <f>VLOOKUP($B22,[1]Samples!$H$2:$Z$518,COLUMN()-13)</f>
        <v>15</v>
      </c>
      <c r="T22">
        <f>VLOOKUP($B22,[1]Samples!$H$2:$Z$518,COLUMN()-13)</f>
        <v>2945</v>
      </c>
      <c r="U22" t="str">
        <f>VLOOKUP($B22,[1]Samples!$H$2:$Z$518,COLUMN()-13)</f>
        <v>Yes</v>
      </c>
      <c r="V22">
        <f>VLOOKUP($B22,[1]Samples!$H$2:$Z$518,COLUMN()-13)</f>
        <v>0</v>
      </c>
      <c r="W22">
        <f>VLOOKUP($B22,[1]Samples!$H$2:$Z$518,COLUMN()-13)</f>
        <v>0</v>
      </c>
      <c r="X22">
        <f>VLOOKUP($B22,[1]Samples!$H$2:$Z$518,COLUMN()-13)</f>
        <v>0</v>
      </c>
      <c r="Y22" t="str">
        <f>VLOOKUP($B22,[1]Samples!$H$2:$Z$518,COLUMN()-13)</f>
        <v>No</v>
      </c>
      <c r="Z22" t="str">
        <f>VLOOKUP($B22,[1]Samples!$H$2:$Z$518,COLUMN()-13)</f>
        <v/>
      </c>
      <c r="AA22" t="str">
        <f>VLOOKUP($B22,[1]Samples!$H$2:$Z$518,COLUMN()-13)</f>
        <v/>
      </c>
      <c r="AB22" s="16">
        <f>VLOOKUP($B22,[1]Samples!$H$2:$Z$518,COLUMN()-13)</f>
        <v>43901.041666666664</v>
      </c>
      <c r="AC22" s="16">
        <f>VLOOKUP($B22,[1]Samples!$H$2:$Z$518,COLUMN()-13)</f>
        <v>43551.041666666664</v>
      </c>
      <c r="AD22" t="str">
        <f>VLOOKUP($B22,[1]Samples!$H$2:$Z$518,COLUMN()-13)</f>
        <v>Mexico</v>
      </c>
      <c r="AF22" s="2">
        <f>VLOOKUP($B22,[1]Samples!$H$2:$Z$518,COLUMN()-13)</f>
        <v>2003</v>
      </c>
      <c r="AG22" t="b">
        <f>NOT(ISERROR(MATCH(B22,metadata_samples_with_mlst!$A$2:$A$342,0)))</f>
        <v>1</v>
      </c>
    </row>
    <row r="23" spans="1:33" x14ac:dyDescent="0.3">
      <c r="A23" t="s">
        <v>3254</v>
      </c>
      <c r="B23" t="str">
        <f t="shared" si="0"/>
        <v>SRR6366187</v>
      </c>
      <c r="C23">
        <v>246</v>
      </c>
      <c r="D23">
        <v>192</v>
      </c>
      <c r="E23" t="s">
        <v>3255</v>
      </c>
      <c r="F23">
        <v>1083564</v>
      </c>
      <c r="G23">
        <v>1044606</v>
      </c>
      <c r="H23" t="s">
        <v>3256</v>
      </c>
      <c r="I23">
        <v>107</v>
      </c>
      <c r="J23">
        <v>65</v>
      </c>
      <c r="K23">
        <v>99</v>
      </c>
      <c r="M23">
        <v>517299</v>
      </c>
      <c r="N23">
        <v>12</v>
      </c>
      <c r="O23">
        <v>1243212</v>
      </c>
      <c r="P23">
        <v>2962947</v>
      </c>
      <c r="Q23" t="str">
        <f>VLOOKUP($B23,[1]Samples!$H$2:$Z$518,COLUMN()-13)</f>
        <v>isolation_source: goat cheese</v>
      </c>
      <c r="R23">
        <f>VLOOKUP($B23,[1]Samples!$H$2:$Z$518,COLUMN()-13)</f>
        <v>3003744</v>
      </c>
      <c r="S23">
        <f>VLOOKUP($B23,[1]Samples!$H$2:$Z$518,COLUMN()-13)</f>
        <v>16</v>
      </c>
      <c r="T23">
        <f>VLOOKUP($B23,[1]Samples!$H$2:$Z$518,COLUMN()-13)</f>
        <v>2968</v>
      </c>
      <c r="U23" t="str">
        <f>VLOOKUP($B23,[1]Samples!$H$2:$Z$518,COLUMN()-13)</f>
        <v>Yes</v>
      </c>
      <c r="V23">
        <f>VLOOKUP($B23,[1]Samples!$H$2:$Z$518,COLUMN()-13)</f>
        <v>0</v>
      </c>
      <c r="W23">
        <f>VLOOKUP($B23,[1]Samples!$H$2:$Z$518,COLUMN()-13)</f>
        <v>0</v>
      </c>
      <c r="X23">
        <f>VLOOKUP($B23,[1]Samples!$H$2:$Z$518,COLUMN()-13)</f>
        <v>0</v>
      </c>
      <c r="Y23" t="str">
        <f>VLOOKUP($B23,[1]Samples!$H$2:$Z$518,COLUMN()-13)</f>
        <v>No</v>
      </c>
      <c r="Z23" t="str">
        <f>VLOOKUP($B23,[1]Samples!$H$2:$Z$518,COLUMN()-13)</f>
        <v/>
      </c>
      <c r="AA23" t="str">
        <f>VLOOKUP($B23,[1]Samples!$H$2:$Z$518,COLUMN()-13)</f>
        <v/>
      </c>
      <c r="AB23" s="16">
        <f>VLOOKUP($B23,[1]Samples!$H$2:$Z$518,COLUMN()-13)</f>
        <v>43901.041666666664</v>
      </c>
      <c r="AC23" s="16">
        <f>VLOOKUP($B23,[1]Samples!$H$2:$Z$518,COLUMN()-13)</f>
        <v>43559.083333333336</v>
      </c>
      <c r="AD23" t="str">
        <f>VLOOKUP($B23,[1]Samples!$H$2:$Z$518,COLUMN()-13)</f>
        <v>USA</v>
      </c>
      <c r="AE23" t="s">
        <v>157</v>
      </c>
      <c r="AF23" s="2">
        <f>VLOOKUP($B23,[1]Samples!$H$2:$Z$518,COLUMN()-13)</f>
        <v>2003</v>
      </c>
      <c r="AG23" t="b">
        <f>NOT(ISERROR(MATCH(B23,metadata_samples_with_mlst!$A$2:$A$342,0)))</f>
        <v>1</v>
      </c>
    </row>
    <row r="24" spans="1:33" x14ac:dyDescent="0.3">
      <c r="A24" t="s">
        <v>3257</v>
      </c>
      <c r="B24" t="str">
        <f t="shared" si="0"/>
        <v>SRR8838745</v>
      </c>
      <c r="C24">
        <v>463</v>
      </c>
      <c r="D24">
        <v>439</v>
      </c>
      <c r="E24" t="s">
        <v>3258</v>
      </c>
      <c r="F24">
        <v>2656212</v>
      </c>
      <c r="G24">
        <v>2521662</v>
      </c>
      <c r="H24" t="s">
        <v>3259</v>
      </c>
      <c r="I24">
        <v>1423</v>
      </c>
      <c r="J24">
        <v>168</v>
      </c>
      <c r="K24">
        <v>295</v>
      </c>
      <c r="M24">
        <v>558187</v>
      </c>
      <c r="N24">
        <v>13</v>
      </c>
      <c r="O24">
        <v>1385436</v>
      </c>
      <c r="P24">
        <v>2915235</v>
      </c>
      <c r="Q24" t="str">
        <f>VLOOKUP($B24,[1]Samples!$H$2:$Z$518,COLUMN()-13)</f>
        <v>isolation_source: cheese</v>
      </c>
      <c r="R24">
        <f>VLOOKUP($B24,[1]Samples!$H$2:$Z$518,COLUMN()-13)</f>
        <v>3004914</v>
      </c>
      <c r="S24">
        <f>VLOOKUP($B24,[1]Samples!$H$2:$Z$518,COLUMN()-13)</f>
        <v>17</v>
      </c>
      <c r="T24">
        <f>VLOOKUP($B24,[1]Samples!$H$2:$Z$518,COLUMN()-13)</f>
        <v>2949</v>
      </c>
      <c r="U24" t="str">
        <f>VLOOKUP($B24,[1]Samples!$H$2:$Z$518,COLUMN()-13)</f>
        <v>Yes</v>
      </c>
      <c r="V24">
        <f>VLOOKUP($B24,[1]Samples!$H$2:$Z$518,COLUMN()-13)</f>
        <v>0</v>
      </c>
      <c r="W24">
        <f>VLOOKUP($B24,[1]Samples!$H$2:$Z$518,COLUMN()-13)</f>
        <v>0</v>
      </c>
      <c r="X24">
        <f>VLOOKUP($B24,[1]Samples!$H$2:$Z$518,COLUMN()-13)</f>
        <v>0</v>
      </c>
      <c r="Y24" t="str">
        <f>VLOOKUP($B24,[1]Samples!$H$2:$Z$518,COLUMN()-13)</f>
        <v>No</v>
      </c>
      <c r="Z24" t="str">
        <f>VLOOKUP($B24,[1]Samples!$H$2:$Z$518,COLUMN()-13)</f>
        <v/>
      </c>
      <c r="AA24" t="str">
        <f>VLOOKUP($B24,[1]Samples!$H$2:$Z$518,COLUMN()-13)</f>
        <v/>
      </c>
      <c r="AB24" s="16">
        <f>VLOOKUP($B24,[1]Samples!$H$2:$Z$518,COLUMN()-13)</f>
        <v>43564.083333333336</v>
      </c>
      <c r="AC24" s="16">
        <f>VLOOKUP($B24,[1]Samples!$H$2:$Z$518,COLUMN()-13)</f>
        <v>43564.083333333336</v>
      </c>
      <c r="AD24" t="str">
        <f>VLOOKUP($B24,[1]Samples!$H$2:$Z$518,COLUMN()-13)</f>
        <v>Chile</v>
      </c>
      <c r="AF24" s="2">
        <f>VLOOKUP($B24,[1]Samples!$H$2:$Z$518,COLUMN()-13)</f>
        <v>2016</v>
      </c>
      <c r="AG24" t="b">
        <f>NOT(ISERROR(MATCH(B24,metadata_samples_with_mlst!$A$2:$A$342,0)))</f>
        <v>1</v>
      </c>
    </row>
    <row r="25" spans="1:33" x14ac:dyDescent="0.3">
      <c r="A25" t="s">
        <v>3260</v>
      </c>
      <c r="B25" t="str">
        <f t="shared" si="0"/>
        <v>SRR8767231</v>
      </c>
      <c r="C25">
        <v>222</v>
      </c>
      <c r="D25">
        <v>201</v>
      </c>
      <c r="E25" t="s">
        <v>3261</v>
      </c>
      <c r="F25">
        <v>990446</v>
      </c>
      <c r="G25">
        <v>959704</v>
      </c>
      <c r="H25" t="s">
        <v>3262</v>
      </c>
      <c r="I25">
        <v>264</v>
      </c>
      <c r="J25">
        <v>61</v>
      </c>
      <c r="K25">
        <v>122</v>
      </c>
      <c r="M25">
        <v>558174</v>
      </c>
      <c r="N25">
        <v>13</v>
      </c>
      <c r="O25">
        <v>1385426</v>
      </c>
      <c r="P25">
        <v>2914720</v>
      </c>
      <c r="Q25" t="str">
        <f>VLOOKUP($B25,[1]Samples!$H$2:$Z$518,COLUMN()-13)</f>
        <v>isolation_source: cheese</v>
      </c>
      <c r="R25">
        <f>VLOOKUP($B25,[1]Samples!$H$2:$Z$518,COLUMN()-13)</f>
        <v>2926500</v>
      </c>
      <c r="S25">
        <f>VLOOKUP($B25,[1]Samples!$H$2:$Z$518,COLUMN()-13)</f>
        <v>15</v>
      </c>
      <c r="T25">
        <f>VLOOKUP($B25,[1]Samples!$H$2:$Z$518,COLUMN()-13)</f>
        <v>2876</v>
      </c>
      <c r="U25" t="str">
        <f>VLOOKUP($B25,[1]Samples!$H$2:$Z$518,COLUMN()-13)</f>
        <v>Yes</v>
      </c>
      <c r="V25">
        <f>VLOOKUP($B25,[1]Samples!$H$2:$Z$518,COLUMN()-13)</f>
        <v>0</v>
      </c>
      <c r="W25">
        <f>VLOOKUP($B25,[1]Samples!$H$2:$Z$518,COLUMN()-13)</f>
        <v>0</v>
      </c>
      <c r="X25">
        <f>VLOOKUP($B25,[1]Samples!$H$2:$Z$518,COLUMN()-13)</f>
        <v>0</v>
      </c>
      <c r="Y25" t="str">
        <f>VLOOKUP($B25,[1]Samples!$H$2:$Z$518,COLUMN()-13)</f>
        <v>No</v>
      </c>
      <c r="Z25" t="str">
        <f>VLOOKUP($B25,[1]Samples!$H$2:$Z$518,COLUMN()-13)</f>
        <v/>
      </c>
      <c r="AA25" t="str">
        <f>VLOOKUP($B25,[1]Samples!$H$2:$Z$518,COLUMN()-13)</f>
        <v/>
      </c>
      <c r="AB25" s="16">
        <f>VLOOKUP($B25,[1]Samples!$H$2:$Z$518,COLUMN()-13)</f>
        <v>43555.041666666664</v>
      </c>
      <c r="AC25" s="16">
        <f>VLOOKUP($B25,[1]Samples!$H$2:$Z$518,COLUMN()-13)</f>
        <v>43555.041666666664</v>
      </c>
      <c r="AD25" t="str">
        <f>VLOOKUP($B25,[1]Samples!$H$2:$Z$518,COLUMN()-13)</f>
        <v>Chile</v>
      </c>
      <c r="AF25" s="2">
        <f>VLOOKUP($B25,[1]Samples!$H$2:$Z$518,COLUMN()-13)</f>
        <v>2016</v>
      </c>
      <c r="AG25" t="b">
        <f>NOT(ISERROR(MATCH(B25,metadata_samples_with_mlst!$A$2:$A$342,0)))</f>
        <v>1</v>
      </c>
    </row>
    <row r="26" spans="1:33" x14ac:dyDescent="0.3">
      <c r="A26" t="s">
        <v>3263</v>
      </c>
      <c r="B26" t="str">
        <f t="shared" si="0"/>
        <v>SRR8767799</v>
      </c>
      <c r="C26">
        <v>252</v>
      </c>
      <c r="D26">
        <v>230</v>
      </c>
      <c r="E26" t="s">
        <v>3264</v>
      </c>
      <c r="F26">
        <v>1240484</v>
      </c>
      <c r="G26">
        <v>1195426</v>
      </c>
      <c r="H26" t="s">
        <v>3265</v>
      </c>
      <c r="I26">
        <v>488</v>
      </c>
      <c r="J26">
        <v>171</v>
      </c>
      <c r="K26">
        <v>205</v>
      </c>
      <c r="M26">
        <v>558174</v>
      </c>
      <c r="N26">
        <v>13</v>
      </c>
      <c r="O26">
        <v>1054347</v>
      </c>
      <c r="P26">
        <v>2914856</v>
      </c>
      <c r="Q26" t="str">
        <f>VLOOKUP($B26,[1]Samples!$H$2:$Z$518,COLUMN()-13)</f>
        <v>isolation_source: cheese</v>
      </c>
      <c r="R26">
        <f>VLOOKUP($B26,[1]Samples!$H$2:$Z$518,COLUMN()-13)</f>
        <v>2953193</v>
      </c>
      <c r="S26">
        <f>VLOOKUP($B26,[1]Samples!$H$2:$Z$518,COLUMN()-13)</f>
        <v>14</v>
      </c>
      <c r="T26">
        <f>VLOOKUP($B26,[1]Samples!$H$2:$Z$518,COLUMN()-13)</f>
        <v>2902</v>
      </c>
      <c r="U26" t="str">
        <f>VLOOKUP($B26,[1]Samples!$H$2:$Z$518,COLUMN()-13)</f>
        <v>Yes</v>
      </c>
      <c r="V26">
        <f>VLOOKUP($B26,[1]Samples!$H$2:$Z$518,COLUMN()-13)</f>
        <v>0</v>
      </c>
      <c r="W26">
        <f>VLOOKUP($B26,[1]Samples!$H$2:$Z$518,COLUMN()-13)</f>
        <v>0</v>
      </c>
      <c r="X26">
        <f>VLOOKUP($B26,[1]Samples!$H$2:$Z$518,COLUMN()-13)</f>
        <v>0</v>
      </c>
      <c r="Y26" t="str">
        <f>VLOOKUP($B26,[1]Samples!$H$2:$Z$518,COLUMN()-13)</f>
        <v>No</v>
      </c>
      <c r="Z26" t="str">
        <f>VLOOKUP($B26,[1]Samples!$H$2:$Z$518,COLUMN()-13)</f>
        <v/>
      </c>
      <c r="AA26" t="str">
        <f>VLOOKUP($B26,[1]Samples!$H$2:$Z$518,COLUMN()-13)</f>
        <v/>
      </c>
      <c r="AB26" s="16">
        <f>VLOOKUP($B26,[1]Samples!$H$2:$Z$518,COLUMN()-13)</f>
        <v>43556.083333333336</v>
      </c>
      <c r="AC26" s="16">
        <f>VLOOKUP($B26,[1]Samples!$H$2:$Z$518,COLUMN()-13)</f>
        <v>43556.083333333336</v>
      </c>
      <c r="AD26" t="str">
        <f>VLOOKUP($B26,[1]Samples!$H$2:$Z$518,COLUMN()-13)</f>
        <v>Chile</v>
      </c>
      <c r="AF26" s="2">
        <f>VLOOKUP($B26,[1]Samples!$H$2:$Z$518,COLUMN()-13)</f>
        <v>2016</v>
      </c>
      <c r="AG26" t="b">
        <f>NOT(ISERROR(MATCH(B26,metadata_samples_with_mlst!$A$2:$A$342,0)))</f>
        <v>1</v>
      </c>
    </row>
    <row r="27" spans="1:33" x14ac:dyDescent="0.3">
      <c r="A27" t="s">
        <v>3266</v>
      </c>
      <c r="B27" t="str">
        <f t="shared" si="0"/>
        <v>SRR4031386</v>
      </c>
      <c r="C27">
        <v>664</v>
      </c>
      <c r="D27">
        <v>587</v>
      </c>
      <c r="E27" t="s">
        <v>3267</v>
      </c>
      <c r="F27">
        <v>4200820</v>
      </c>
      <c r="G27">
        <v>3879378</v>
      </c>
      <c r="H27" t="s">
        <v>3268</v>
      </c>
      <c r="I27">
        <v>2008</v>
      </c>
      <c r="J27">
        <v>458</v>
      </c>
      <c r="K27">
        <v>501</v>
      </c>
      <c r="M27">
        <v>553455</v>
      </c>
      <c r="N27">
        <v>13</v>
      </c>
      <c r="O27">
        <v>1051556</v>
      </c>
      <c r="P27">
        <v>2964041</v>
      </c>
      <c r="Q27" t="str">
        <f>VLOOKUP($B27,[1]Samples!$H$2:$Z$518,COLUMN()-13)</f>
        <v>isolation_source: cheese curd</v>
      </c>
      <c r="R27">
        <f>VLOOKUP($B27,[1]Samples!$H$2:$Z$518,COLUMN()-13)</f>
        <v>3036158</v>
      </c>
      <c r="S27">
        <f>VLOOKUP($B27,[1]Samples!$H$2:$Z$518,COLUMN()-13)</f>
        <v>26</v>
      </c>
      <c r="T27">
        <f>VLOOKUP($B27,[1]Samples!$H$2:$Z$518,COLUMN()-13)</f>
        <v>3020</v>
      </c>
      <c r="U27" t="str">
        <f>VLOOKUP($B27,[1]Samples!$H$2:$Z$518,COLUMN()-13)</f>
        <v>Yes</v>
      </c>
      <c r="V27">
        <f>VLOOKUP($B27,[1]Samples!$H$2:$Z$518,COLUMN()-13)</f>
        <v>0</v>
      </c>
      <c r="W27">
        <f>VLOOKUP($B27,[1]Samples!$H$2:$Z$518,COLUMN()-13)</f>
        <v>0</v>
      </c>
      <c r="X27">
        <f>VLOOKUP($B27,[1]Samples!$H$2:$Z$518,COLUMN()-13)</f>
        <v>0</v>
      </c>
      <c r="Y27" t="str">
        <f>VLOOKUP($B27,[1]Samples!$H$2:$Z$518,COLUMN()-13)</f>
        <v>No</v>
      </c>
      <c r="Z27" t="str">
        <f>VLOOKUP($B27,[1]Samples!$H$2:$Z$518,COLUMN()-13)</f>
        <v/>
      </c>
      <c r="AA27" t="str">
        <f>VLOOKUP($B27,[1]Samples!$H$2:$Z$518,COLUMN()-13)</f>
        <v/>
      </c>
      <c r="AB27" s="16">
        <f>VLOOKUP($B27,[1]Samples!$H$2:$Z$518,COLUMN()-13)</f>
        <v>43558.083333333336</v>
      </c>
      <c r="AC27" s="16">
        <f>VLOOKUP($B27,[1]Samples!$H$2:$Z$518,COLUMN()-13)</f>
        <v>43558.083333333336</v>
      </c>
      <c r="AD27" t="str">
        <f>VLOOKUP($B27,[1]Samples!$H$2:$Z$518,COLUMN()-13)</f>
        <v>USA</v>
      </c>
      <c r="AE27" t="s">
        <v>376</v>
      </c>
      <c r="AF27" s="2">
        <f>VLOOKUP($B27,[1]Samples!$H$2:$Z$518,COLUMN()-13)</f>
        <v>2004</v>
      </c>
      <c r="AG27" t="b">
        <f>NOT(ISERROR(MATCH(B27,metadata_samples_with_mlst!$A$2:$A$342,0)))</f>
        <v>1</v>
      </c>
    </row>
    <row r="28" spans="1:33" x14ac:dyDescent="0.3">
      <c r="A28" t="s">
        <v>3269</v>
      </c>
      <c r="B28" t="str">
        <f t="shared" si="0"/>
        <v>SRR5000319</v>
      </c>
      <c r="C28">
        <v>261</v>
      </c>
      <c r="D28">
        <v>239</v>
      </c>
      <c r="E28" t="s">
        <v>3270</v>
      </c>
      <c r="F28">
        <v>1089352</v>
      </c>
      <c r="G28">
        <v>1065526</v>
      </c>
      <c r="H28" t="s">
        <v>3271</v>
      </c>
      <c r="I28">
        <v>45</v>
      </c>
      <c r="J28">
        <v>27</v>
      </c>
      <c r="K28">
        <v>101</v>
      </c>
      <c r="M28">
        <v>510473</v>
      </c>
      <c r="N28">
        <v>13</v>
      </c>
      <c r="O28">
        <v>1219287</v>
      </c>
      <c r="P28">
        <v>2880526</v>
      </c>
      <c r="Q28" t="str">
        <f>VLOOKUP($B28,[1]Samples!$H$2:$Z$518,COLUMN()-13)</f>
        <v>isolation_source: Soft Cheese</v>
      </c>
      <c r="R28">
        <f>VLOOKUP($B28,[1]Samples!$H$2:$Z$518,COLUMN()-13)</f>
        <v>2971593</v>
      </c>
      <c r="S28">
        <f>VLOOKUP($B28,[1]Samples!$H$2:$Z$518,COLUMN()-13)</f>
        <v>13</v>
      </c>
      <c r="T28">
        <f>VLOOKUP($B28,[1]Samples!$H$2:$Z$518,COLUMN()-13)</f>
        <v>2914</v>
      </c>
      <c r="U28" t="str">
        <f>VLOOKUP($B28,[1]Samples!$H$2:$Z$518,COLUMN()-13)</f>
        <v>Yes</v>
      </c>
      <c r="V28">
        <f>VLOOKUP($B28,[1]Samples!$H$2:$Z$518,COLUMN()-13)</f>
        <v>0</v>
      </c>
      <c r="W28">
        <f>VLOOKUP($B28,[1]Samples!$H$2:$Z$518,COLUMN()-13)</f>
        <v>0</v>
      </c>
      <c r="X28">
        <f>VLOOKUP($B28,[1]Samples!$H$2:$Z$518,COLUMN()-13)</f>
        <v>0</v>
      </c>
      <c r="Y28" t="str">
        <f>VLOOKUP($B28,[1]Samples!$H$2:$Z$518,COLUMN()-13)</f>
        <v>No</v>
      </c>
      <c r="Z28" t="str">
        <f>VLOOKUP($B28,[1]Samples!$H$2:$Z$518,COLUMN()-13)</f>
        <v/>
      </c>
      <c r="AA28" t="str">
        <f>VLOOKUP($B28,[1]Samples!$H$2:$Z$518,COLUMN()-13)</f>
        <v/>
      </c>
      <c r="AB28" s="16">
        <f>VLOOKUP($B28,[1]Samples!$H$2:$Z$518,COLUMN()-13)</f>
        <v>43558.083333333336</v>
      </c>
      <c r="AC28" s="16">
        <f>VLOOKUP($B28,[1]Samples!$H$2:$Z$518,COLUMN()-13)</f>
        <v>43558.083333333336</v>
      </c>
      <c r="AD28" t="str">
        <f>VLOOKUP($B28,[1]Samples!$H$2:$Z$518,COLUMN()-13)</f>
        <v>USA</v>
      </c>
      <c r="AE28" t="s">
        <v>1024</v>
      </c>
      <c r="AF28" s="2">
        <f>VLOOKUP($B28,[1]Samples!$H$2:$Z$518,COLUMN()-13)</f>
        <v>2013</v>
      </c>
      <c r="AG28" t="b">
        <f>NOT(ISERROR(MATCH(B28,metadata_samples_with_mlst!$A$2:$A$342,0)))</f>
        <v>1</v>
      </c>
    </row>
    <row r="29" spans="1:33" x14ac:dyDescent="0.3">
      <c r="A29" t="s">
        <v>3272</v>
      </c>
      <c r="B29" t="str">
        <f t="shared" si="0"/>
        <v>SRR1745606</v>
      </c>
      <c r="C29">
        <v>649</v>
      </c>
      <c r="D29">
        <v>589</v>
      </c>
      <c r="E29" t="s">
        <v>3273</v>
      </c>
      <c r="F29">
        <v>2862616</v>
      </c>
      <c r="G29">
        <v>2789598</v>
      </c>
      <c r="H29" t="s">
        <v>3274</v>
      </c>
      <c r="I29">
        <v>393</v>
      </c>
      <c r="J29">
        <v>109</v>
      </c>
      <c r="K29">
        <v>290</v>
      </c>
      <c r="M29">
        <v>504294</v>
      </c>
      <c r="N29">
        <v>13</v>
      </c>
      <c r="O29">
        <v>1218867</v>
      </c>
      <c r="P29">
        <v>2892944</v>
      </c>
      <c r="Q29" t="str">
        <f>VLOOKUP($B29,[1]Samples!$H$2:$Z$518,COLUMN()-13)</f>
        <v>isolation_source: soft cheese</v>
      </c>
      <c r="R29">
        <f>VLOOKUP($B29,[1]Samples!$H$2:$Z$518,COLUMN()-13)</f>
        <v>2972891</v>
      </c>
      <c r="S29">
        <f>VLOOKUP($B29,[1]Samples!$H$2:$Z$518,COLUMN()-13)</f>
        <v>16</v>
      </c>
      <c r="T29">
        <f>VLOOKUP($B29,[1]Samples!$H$2:$Z$518,COLUMN()-13)</f>
        <v>2951</v>
      </c>
      <c r="U29" t="str">
        <f>VLOOKUP($B29,[1]Samples!$H$2:$Z$518,COLUMN()-13)</f>
        <v>Yes</v>
      </c>
      <c r="V29">
        <f>VLOOKUP($B29,[1]Samples!$H$2:$Z$518,COLUMN()-13)</f>
        <v>0</v>
      </c>
      <c r="W29">
        <f>VLOOKUP($B29,[1]Samples!$H$2:$Z$518,COLUMN()-13)</f>
        <v>0</v>
      </c>
      <c r="X29">
        <f>VLOOKUP($B29,[1]Samples!$H$2:$Z$518,COLUMN()-13)</f>
        <v>0</v>
      </c>
      <c r="Y29" t="str">
        <f>VLOOKUP($B29,[1]Samples!$H$2:$Z$518,COLUMN()-13)</f>
        <v>No</v>
      </c>
      <c r="Z29" t="str">
        <f>VLOOKUP($B29,[1]Samples!$H$2:$Z$518,COLUMN()-13)</f>
        <v/>
      </c>
      <c r="AA29" t="str">
        <f>VLOOKUP($B29,[1]Samples!$H$2:$Z$518,COLUMN()-13)</f>
        <v/>
      </c>
      <c r="AB29" s="16">
        <f>VLOOKUP($B29,[1]Samples!$H$2:$Z$518,COLUMN()-13)</f>
        <v>43901.041666666664</v>
      </c>
      <c r="AC29" s="16">
        <f>VLOOKUP($B29,[1]Samples!$H$2:$Z$518,COLUMN()-13)</f>
        <v>43551.041666666664</v>
      </c>
      <c r="AD29" t="str">
        <f>VLOOKUP($B29,[1]Samples!$H$2:$Z$518,COLUMN()-13)</f>
        <v>France</v>
      </c>
      <c r="AF29" s="2">
        <f>VLOOKUP($B29,[1]Samples!$H$2:$Z$518,COLUMN()-13)</f>
        <v>2014</v>
      </c>
      <c r="AG29" t="b">
        <f>NOT(ISERROR(MATCH(B29,metadata_samples_with_mlst!$A$2:$A$342,0)))</f>
        <v>1</v>
      </c>
    </row>
    <row r="30" spans="1:33" x14ac:dyDescent="0.3">
      <c r="A30" t="s">
        <v>3275</v>
      </c>
      <c r="B30" t="str">
        <f t="shared" si="0"/>
        <v>SRR5676318</v>
      </c>
      <c r="C30">
        <v>349</v>
      </c>
      <c r="D30">
        <v>325</v>
      </c>
      <c r="E30" t="s">
        <v>3276</v>
      </c>
      <c r="F30">
        <v>1493606</v>
      </c>
      <c r="G30">
        <v>1462870</v>
      </c>
      <c r="H30" t="s">
        <v>3277</v>
      </c>
      <c r="I30">
        <v>149</v>
      </c>
      <c r="J30">
        <v>46</v>
      </c>
      <c r="K30">
        <v>116</v>
      </c>
      <c r="M30">
        <v>483027</v>
      </c>
      <c r="N30">
        <v>13</v>
      </c>
      <c r="O30">
        <v>873974</v>
      </c>
      <c r="P30">
        <v>2886965</v>
      </c>
      <c r="Q30" t="str">
        <f>VLOOKUP($B30,[1]Samples!$H$2:$Z$518,COLUMN()-13)</f>
        <v>isolation_source: cheese</v>
      </c>
      <c r="R30">
        <f>VLOOKUP($B30,[1]Samples!$H$2:$Z$518,COLUMN()-13)</f>
        <v>2999208</v>
      </c>
      <c r="S30">
        <f>VLOOKUP($B30,[1]Samples!$H$2:$Z$518,COLUMN()-13)</f>
        <v>19</v>
      </c>
      <c r="T30">
        <f>VLOOKUP($B30,[1]Samples!$H$2:$Z$518,COLUMN()-13)</f>
        <v>2939</v>
      </c>
      <c r="U30" t="str">
        <f>VLOOKUP($B30,[1]Samples!$H$2:$Z$518,COLUMN()-13)</f>
        <v>Yes</v>
      </c>
      <c r="V30">
        <f>VLOOKUP($B30,[1]Samples!$H$2:$Z$518,COLUMN()-13)</f>
        <v>0</v>
      </c>
      <c r="W30">
        <f>VLOOKUP($B30,[1]Samples!$H$2:$Z$518,COLUMN()-13)</f>
        <v>0</v>
      </c>
      <c r="X30">
        <f>VLOOKUP($B30,[1]Samples!$H$2:$Z$518,COLUMN()-13)</f>
        <v>0</v>
      </c>
      <c r="Y30" t="str">
        <f>VLOOKUP($B30,[1]Samples!$H$2:$Z$518,COLUMN()-13)</f>
        <v>No</v>
      </c>
      <c r="Z30" t="str">
        <f>VLOOKUP($B30,[1]Samples!$H$2:$Z$518,COLUMN()-13)</f>
        <v/>
      </c>
      <c r="AA30" t="str">
        <f>VLOOKUP($B30,[1]Samples!$H$2:$Z$518,COLUMN()-13)</f>
        <v/>
      </c>
      <c r="AB30" s="16">
        <f>VLOOKUP($B30,[1]Samples!$H$2:$Z$518,COLUMN()-13)</f>
        <v>44187.041666666664</v>
      </c>
      <c r="AC30" s="16">
        <f>VLOOKUP($B30,[1]Samples!$H$2:$Z$518,COLUMN()-13)</f>
        <v>44187.041666666664</v>
      </c>
      <c r="AD30" t="str">
        <f>VLOOKUP($B30,[1]Samples!$H$2:$Z$518,COLUMN()-13)</f>
        <v>USA</v>
      </c>
      <c r="AE30" t="s">
        <v>157</v>
      </c>
      <c r="AF30" s="2">
        <f>VLOOKUP($B30,[1]Samples!$H$2:$Z$518,COLUMN()-13)</f>
        <v>2012</v>
      </c>
      <c r="AG30" t="b">
        <f>NOT(ISERROR(MATCH(B30,metadata_samples_with_mlst!$A$2:$A$342,0)))</f>
        <v>1</v>
      </c>
    </row>
    <row r="31" spans="1:33" x14ac:dyDescent="0.3">
      <c r="A31" t="s">
        <v>3278</v>
      </c>
      <c r="B31" t="str">
        <f t="shared" si="0"/>
        <v>SRR1449928</v>
      </c>
      <c r="C31">
        <v>311</v>
      </c>
      <c r="D31">
        <v>281</v>
      </c>
      <c r="E31" t="s">
        <v>3279</v>
      </c>
      <c r="F31">
        <v>1542644</v>
      </c>
      <c r="G31">
        <v>1494960</v>
      </c>
      <c r="H31" t="s">
        <v>3280</v>
      </c>
      <c r="I31">
        <v>376</v>
      </c>
      <c r="J31">
        <v>273</v>
      </c>
      <c r="K31">
        <v>276</v>
      </c>
      <c r="M31">
        <v>477007</v>
      </c>
      <c r="N31">
        <v>13</v>
      </c>
      <c r="O31">
        <v>541496</v>
      </c>
      <c r="P31">
        <v>2876910</v>
      </c>
      <c r="Q31" t="str">
        <f>VLOOKUP($B31,[1]Samples!$H$2:$Z$518,COLUMN()-13)</f>
        <v>isolation_source: fontina cheese</v>
      </c>
      <c r="R31">
        <f>VLOOKUP($B31,[1]Samples!$H$2:$Z$518,COLUMN()-13)</f>
        <v>2949333</v>
      </c>
      <c r="S31">
        <f>VLOOKUP($B31,[1]Samples!$H$2:$Z$518,COLUMN()-13)</f>
        <v>64</v>
      </c>
      <c r="T31">
        <f>VLOOKUP($B31,[1]Samples!$H$2:$Z$518,COLUMN()-13)</f>
        <v>2918</v>
      </c>
      <c r="U31" t="str">
        <f>VLOOKUP($B31,[1]Samples!$H$2:$Z$518,COLUMN()-13)</f>
        <v>Yes</v>
      </c>
      <c r="V31">
        <f>VLOOKUP($B31,[1]Samples!$H$2:$Z$518,COLUMN()-13)</f>
        <v>0</v>
      </c>
      <c r="W31">
        <f>VLOOKUP($B31,[1]Samples!$H$2:$Z$518,COLUMN()-13)</f>
        <v>0</v>
      </c>
      <c r="X31">
        <f>VLOOKUP($B31,[1]Samples!$H$2:$Z$518,COLUMN()-13)</f>
        <v>0</v>
      </c>
      <c r="Y31" t="str">
        <f>VLOOKUP($B31,[1]Samples!$H$2:$Z$518,COLUMN()-13)</f>
        <v>No</v>
      </c>
      <c r="Z31" t="str">
        <f>VLOOKUP($B31,[1]Samples!$H$2:$Z$518,COLUMN()-13)</f>
        <v/>
      </c>
      <c r="AA31" t="str">
        <f>VLOOKUP($B31,[1]Samples!$H$2:$Z$518,COLUMN()-13)</f>
        <v/>
      </c>
      <c r="AB31" s="16">
        <f>VLOOKUP($B31,[1]Samples!$H$2:$Z$518,COLUMN()-13)</f>
        <v>43551.041666666664</v>
      </c>
      <c r="AC31" s="16">
        <f>VLOOKUP($B31,[1]Samples!$H$2:$Z$518,COLUMN()-13)</f>
        <v>43551.041666666664</v>
      </c>
      <c r="AD31" t="str">
        <f>VLOOKUP($B31,[1]Samples!$H$2:$Z$518,COLUMN()-13)</f>
        <v>Italy</v>
      </c>
      <c r="AF31" s="2">
        <f>VLOOKUP($B31,[1]Samples!$H$2:$Z$518,COLUMN()-13)</f>
        <v>2014</v>
      </c>
      <c r="AG31" t="b">
        <f>NOT(ISERROR(MATCH(B31,metadata_samples_with_mlst!$A$2:$A$342,0)))</f>
        <v>1</v>
      </c>
    </row>
    <row r="32" spans="1:33" x14ac:dyDescent="0.3">
      <c r="A32" t="s">
        <v>3281</v>
      </c>
      <c r="B32" t="str">
        <f t="shared" si="0"/>
        <v>SRR8660430</v>
      </c>
      <c r="C32">
        <v>584</v>
      </c>
      <c r="D32">
        <v>529</v>
      </c>
      <c r="E32" t="s">
        <v>3282</v>
      </c>
      <c r="F32">
        <v>3034834</v>
      </c>
      <c r="G32">
        <v>2898056</v>
      </c>
      <c r="H32" t="s">
        <v>3283</v>
      </c>
      <c r="I32">
        <v>1067</v>
      </c>
      <c r="J32">
        <v>275</v>
      </c>
      <c r="K32">
        <v>369</v>
      </c>
      <c r="M32">
        <v>1498475</v>
      </c>
      <c r="N32">
        <v>14</v>
      </c>
      <c r="O32">
        <v>1498475</v>
      </c>
      <c r="P32">
        <v>2991625</v>
      </c>
      <c r="Q32" t="str">
        <f>VLOOKUP($B32,[1]Samples!$H$2:$Z$518,COLUMN()-13)</f>
        <v>isolation_source: soft ripened cheese</v>
      </c>
      <c r="R32">
        <f>VLOOKUP($B32,[1]Samples!$H$2:$Z$518,COLUMN()-13)</f>
        <v>3248706</v>
      </c>
      <c r="S32">
        <f>VLOOKUP($B32,[1]Samples!$H$2:$Z$518,COLUMN()-13)</f>
        <v>18</v>
      </c>
      <c r="T32">
        <f>VLOOKUP($B32,[1]Samples!$H$2:$Z$518,COLUMN()-13)</f>
        <v>3230</v>
      </c>
      <c r="U32" t="str">
        <f>VLOOKUP($B32,[1]Samples!$H$2:$Z$518,COLUMN()-13)</f>
        <v>Yes</v>
      </c>
      <c r="V32">
        <f>VLOOKUP($B32,[1]Samples!$H$2:$Z$518,COLUMN()-13)</f>
        <v>0</v>
      </c>
      <c r="W32">
        <f>VLOOKUP($B32,[1]Samples!$H$2:$Z$518,COLUMN()-13)</f>
        <v>0</v>
      </c>
      <c r="X32">
        <f>VLOOKUP($B32,[1]Samples!$H$2:$Z$518,COLUMN()-13)</f>
        <v>0</v>
      </c>
      <c r="Y32" t="str">
        <f>VLOOKUP($B32,[1]Samples!$H$2:$Z$518,COLUMN()-13)</f>
        <v>No</v>
      </c>
      <c r="Z32" t="str">
        <f>VLOOKUP($B32,[1]Samples!$H$2:$Z$518,COLUMN()-13)</f>
        <v/>
      </c>
      <c r="AA32" t="str">
        <f>VLOOKUP($B32,[1]Samples!$H$2:$Z$518,COLUMN()-13)</f>
        <v/>
      </c>
      <c r="AB32" s="16">
        <f>VLOOKUP($B32,[1]Samples!$H$2:$Z$518,COLUMN()-13)</f>
        <v>43901.041666666664</v>
      </c>
      <c r="AC32" s="16">
        <f>VLOOKUP($B32,[1]Samples!$H$2:$Z$518,COLUMN()-13)</f>
        <v>43556.083333333336</v>
      </c>
      <c r="AD32" t="str">
        <f>VLOOKUP($B32,[1]Samples!$H$2:$Z$518,COLUMN()-13)</f>
        <v>Portugal</v>
      </c>
      <c r="AF32" s="2">
        <f>VLOOKUP($B32,[1]Samples!$H$2:$Z$518,COLUMN()-13)</f>
        <v>2003</v>
      </c>
      <c r="AG32" t="b">
        <f>NOT(ISERROR(MATCH(B32,metadata_samples_with_mlst!$A$2:$A$342,0)))</f>
        <v>1</v>
      </c>
    </row>
    <row r="33" spans="1:33" x14ac:dyDescent="0.3">
      <c r="A33" t="s">
        <v>3284</v>
      </c>
      <c r="B33" t="str">
        <f t="shared" si="0"/>
        <v>SRR7819674</v>
      </c>
      <c r="C33">
        <v>931</v>
      </c>
      <c r="D33">
        <v>891</v>
      </c>
      <c r="E33" t="s">
        <v>3285</v>
      </c>
      <c r="F33">
        <v>3936380</v>
      </c>
      <c r="G33">
        <v>3872520</v>
      </c>
      <c r="H33" t="s">
        <v>3286</v>
      </c>
      <c r="I33">
        <v>513</v>
      </c>
      <c r="J33">
        <v>66</v>
      </c>
      <c r="K33">
        <v>261</v>
      </c>
      <c r="M33">
        <v>583446</v>
      </c>
      <c r="N33">
        <v>14</v>
      </c>
      <c r="O33">
        <v>1271493</v>
      </c>
      <c r="P33">
        <v>2951242</v>
      </c>
      <c r="Q33" t="str">
        <f>VLOOKUP($B33,[1]Samples!$H$2:$Z$518,COLUMN()-13)</f>
        <v>isolation_source: burrata soft cheese</v>
      </c>
      <c r="R33">
        <f>VLOOKUP($B33,[1]Samples!$H$2:$Z$518,COLUMN()-13)</f>
        <v>3029464</v>
      </c>
      <c r="S33">
        <f>VLOOKUP($B33,[1]Samples!$H$2:$Z$518,COLUMN()-13)</f>
        <v>22</v>
      </c>
      <c r="T33">
        <f>VLOOKUP($B33,[1]Samples!$H$2:$Z$518,COLUMN()-13)</f>
        <v>3019</v>
      </c>
      <c r="U33" t="str">
        <f>VLOOKUP($B33,[1]Samples!$H$2:$Z$518,COLUMN()-13)</f>
        <v>Yes</v>
      </c>
      <c r="V33">
        <f>VLOOKUP($B33,[1]Samples!$H$2:$Z$518,COLUMN()-13)</f>
        <v>0</v>
      </c>
      <c r="W33">
        <f>VLOOKUP($B33,[1]Samples!$H$2:$Z$518,COLUMN()-13)</f>
        <v>0</v>
      </c>
      <c r="X33">
        <f>VLOOKUP($B33,[1]Samples!$H$2:$Z$518,COLUMN()-13)</f>
        <v>0</v>
      </c>
      <c r="Y33" t="str">
        <f>VLOOKUP($B33,[1]Samples!$H$2:$Z$518,COLUMN()-13)</f>
        <v>No</v>
      </c>
      <c r="Z33" t="str">
        <f>VLOOKUP($B33,[1]Samples!$H$2:$Z$518,COLUMN()-13)</f>
        <v/>
      </c>
      <c r="AA33" t="str">
        <f>VLOOKUP($B33,[1]Samples!$H$2:$Z$518,COLUMN()-13)</f>
        <v/>
      </c>
      <c r="AB33" s="16">
        <f>VLOOKUP($B33,[1]Samples!$H$2:$Z$518,COLUMN()-13)</f>
        <v>43902.041666666664</v>
      </c>
      <c r="AC33" s="16">
        <f>VLOOKUP($B33,[1]Samples!$H$2:$Z$518,COLUMN()-13)</f>
        <v>43594.083333333336</v>
      </c>
      <c r="AD33" t="str">
        <f>VLOOKUP($B33,[1]Samples!$H$2:$Z$518,COLUMN()-13)</f>
        <v>Italy</v>
      </c>
      <c r="AF33" s="2">
        <f>VLOOKUP($B33,[1]Samples!$H$2:$Z$518,COLUMN()-13)</f>
        <v>2008</v>
      </c>
      <c r="AG33" t="b">
        <f>NOT(ISERROR(MATCH(B33,metadata_samples_with_mlst!$A$2:$A$342,0)))</f>
        <v>0</v>
      </c>
    </row>
    <row r="34" spans="1:33" x14ac:dyDescent="0.3">
      <c r="A34" t="s">
        <v>3287</v>
      </c>
      <c r="B34" t="str">
        <f t="shared" si="0"/>
        <v>SRR6475359</v>
      </c>
      <c r="C34">
        <v>757</v>
      </c>
      <c r="D34">
        <v>656</v>
      </c>
      <c r="E34" t="s">
        <v>3288</v>
      </c>
      <c r="F34">
        <v>4297296</v>
      </c>
      <c r="G34">
        <v>4089280</v>
      </c>
      <c r="H34" t="s">
        <v>3234</v>
      </c>
      <c r="I34">
        <v>2394</v>
      </c>
      <c r="J34">
        <v>301</v>
      </c>
      <c r="K34">
        <v>429</v>
      </c>
      <c r="M34">
        <v>558352</v>
      </c>
      <c r="N34">
        <v>14</v>
      </c>
      <c r="O34">
        <v>1350483</v>
      </c>
      <c r="P34">
        <v>2930842</v>
      </c>
      <c r="Q34" t="str">
        <f>VLOOKUP($B34,[1]Samples!$H$2:$Z$518,COLUMN()-13)</f>
        <v>isolation_source: asadero cheese</v>
      </c>
      <c r="R34">
        <f>VLOOKUP($B34,[1]Samples!$H$2:$Z$518,COLUMN()-13)</f>
        <v>3054702</v>
      </c>
      <c r="S34">
        <f>VLOOKUP($B34,[1]Samples!$H$2:$Z$518,COLUMN()-13)</f>
        <v>21</v>
      </c>
      <c r="T34">
        <f>VLOOKUP($B34,[1]Samples!$H$2:$Z$518,COLUMN()-13)</f>
        <v>3002</v>
      </c>
      <c r="U34" t="str">
        <f>VLOOKUP($B34,[1]Samples!$H$2:$Z$518,COLUMN()-13)</f>
        <v>Yes</v>
      </c>
      <c r="V34">
        <f>VLOOKUP($B34,[1]Samples!$H$2:$Z$518,COLUMN()-13)</f>
        <v>0</v>
      </c>
      <c r="W34">
        <f>VLOOKUP($B34,[1]Samples!$H$2:$Z$518,COLUMN()-13)</f>
        <v>0</v>
      </c>
      <c r="X34">
        <f>VLOOKUP($B34,[1]Samples!$H$2:$Z$518,COLUMN()-13)</f>
        <v>0</v>
      </c>
      <c r="Y34" t="str">
        <f>VLOOKUP($B34,[1]Samples!$H$2:$Z$518,COLUMN()-13)</f>
        <v>No</v>
      </c>
      <c r="Z34" t="str">
        <f>VLOOKUP($B34,[1]Samples!$H$2:$Z$518,COLUMN()-13)</f>
        <v/>
      </c>
      <c r="AA34" t="str">
        <f>VLOOKUP($B34,[1]Samples!$H$2:$Z$518,COLUMN()-13)</f>
        <v/>
      </c>
      <c r="AB34" s="16">
        <f>VLOOKUP($B34,[1]Samples!$H$2:$Z$518,COLUMN()-13)</f>
        <v>43901.041666666664</v>
      </c>
      <c r="AC34" s="16">
        <f>VLOOKUP($B34,[1]Samples!$H$2:$Z$518,COLUMN()-13)</f>
        <v>43551.041666666664</v>
      </c>
      <c r="AD34" t="str">
        <f>VLOOKUP($B34,[1]Samples!$H$2:$Z$518,COLUMN()-13)</f>
        <v>Mexico</v>
      </c>
      <c r="AF34" s="2">
        <f>VLOOKUP($B34,[1]Samples!$H$2:$Z$518,COLUMN()-13)</f>
        <v>2001</v>
      </c>
      <c r="AG34" t="b">
        <f>NOT(ISERROR(MATCH(B34,metadata_samples_with_mlst!$A$2:$A$342,0)))</f>
        <v>1</v>
      </c>
    </row>
    <row r="35" spans="1:33" x14ac:dyDescent="0.3">
      <c r="A35" t="s">
        <v>3289</v>
      </c>
      <c r="B35" t="str">
        <f t="shared" si="0"/>
        <v>SRR1509605</v>
      </c>
      <c r="C35">
        <v>585</v>
      </c>
      <c r="D35">
        <v>546</v>
      </c>
      <c r="E35" t="s">
        <v>3290</v>
      </c>
      <c r="F35">
        <v>2516984</v>
      </c>
      <c r="G35">
        <v>2458692</v>
      </c>
      <c r="H35" t="s">
        <v>3291</v>
      </c>
      <c r="I35">
        <v>341</v>
      </c>
      <c r="J35">
        <v>83</v>
      </c>
      <c r="K35">
        <v>247</v>
      </c>
      <c r="M35">
        <v>503915</v>
      </c>
      <c r="N35">
        <v>14</v>
      </c>
      <c r="O35">
        <v>1366738</v>
      </c>
      <c r="P35">
        <v>2977325</v>
      </c>
      <c r="Q35" t="str">
        <f>VLOOKUP($B35,[1]Samples!$H$2:$Z$518,COLUMN()-13)</f>
        <v>isolation_source: ricotta cheese</v>
      </c>
      <c r="R35">
        <f>VLOOKUP($B35,[1]Samples!$H$2:$Z$518,COLUMN()-13)</f>
        <v>3026043</v>
      </c>
      <c r="S35">
        <f>VLOOKUP($B35,[1]Samples!$H$2:$Z$518,COLUMN()-13)</f>
        <v>15</v>
      </c>
      <c r="T35">
        <f>VLOOKUP($B35,[1]Samples!$H$2:$Z$518,COLUMN()-13)</f>
        <v>2981</v>
      </c>
      <c r="U35" t="str">
        <f>VLOOKUP($B35,[1]Samples!$H$2:$Z$518,COLUMN()-13)</f>
        <v>Yes</v>
      </c>
      <c r="V35">
        <f>VLOOKUP($B35,[1]Samples!$H$2:$Z$518,COLUMN()-13)</f>
        <v>0</v>
      </c>
      <c r="W35">
        <f>VLOOKUP($B35,[1]Samples!$H$2:$Z$518,COLUMN()-13)</f>
        <v>0</v>
      </c>
      <c r="X35">
        <f>VLOOKUP($B35,[1]Samples!$H$2:$Z$518,COLUMN()-13)</f>
        <v>0</v>
      </c>
      <c r="Y35" t="str">
        <f>VLOOKUP($B35,[1]Samples!$H$2:$Z$518,COLUMN()-13)</f>
        <v>No</v>
      </c>
      <c r="Z35" t="str">
        <f>VLOOKUP($B35,[1]Samples!$H$2:$Z$518,COLUMN()-13)</f>
        <v/>
      </c>
      <c r="AA35" t="str">
        <f>VLOOKUP($B35,[1]Samples!$H$2:$Z$518,COLUMN()-13)</f>
        <v/>
      </c>
      <c r="AB35" s="16">
        <f>VLOOKUP($B35,[1]Samples!$H$2:$Z$518,COLUMN()-13)</f>
        <v>43550.041666666664</v>
      </c>
      <c r="AC35" s="16">
        <f>VLOOKUP($B35,[1]Samples!$H$2:$Z$518,COLUMN()-13)</f>
        <v>43550.041666666664</v>
      </c>
      <c r="AD35" t="str">
        <f>VLOOKUP($B35,[1]Samples!$H$2:$Z$518,COLUMN()-13)</f>
        <v>USA</v>
      </c>
      <c r="AF35" s="2">
        <f>VLOOKUP($B35,[1]Samples!$H$2:$Z$518,COLUMN()-13)</f>
        <v>1987</v>
      </c>
      <c r="AG35" t="b">
        <f>NOT(ISERROR(MATCH(B35,metadata_samples_with_mlst!$A$2:$A$342,0)))</f>
        <v>1</v>
      </c>
    </row>
    <row r="36" spans="1:33" x14ac:dyDescent="0.3">
      <c r="A36" t="s">
        <v>3292</v>
      </c>
      <c r="B36" t="str">
        <f t="shared" si="0"/>
        <v>SRR10489681</v>
      </c>
      <c r="C36">
        <v>83</v>
      </c>
      <c r="D36">
        <v>76</v>
      </c>
      <c r="E36" t="s">
        <v>3293</v>
      </c>
      <c r="F36">
        <v>346676</v>
      </c>
      <c r="G36">
        <v>337680</v>
      </c>
      <c r="H36" t="s">
        <v>3294</v>
      </c>
      <c r="I36">
        <v>21</v>
      </c>
      <c r="J36">
        <v>7</v>
      </c>
      <c r="K36">
        <v>25</v>
      </c>
      <c r="M36">
        <v>476887</v>
      </c>
      <c r="N36">
        <v>14</v>
      </c>
      <c r="O36">
        <v>729736</v>
      </c>
      <c r="P36">
        <v>2878916</v>
      </c>
      <c r="Q36" t="str">
        <f>VLOOKUP($B36,[1]Samples!$H$2:$Z$518,COLUMN()-13)</f>
        <v>isolation_source: cheese</v>
      </c>
      <c r="R36">
        <f>VLOOKUP($B36,[1]Samples!$H$2:$Z$518,COLUMN()-13)</f>
        <v>3009596</v>
      </c>
      <c r="S36">
        <f>VLOOKUP($B36,[1]Samples!$H$2:$Z$518,COLUMN()-13)</f>
        <v>9</v>
      </c>
      <c r="T36">
        <f>VLOOKUP($B36,[1]Samples!$H$2:$Z$518,COLUMN()-13)</f>
        <v>2904</v>
      </c>
      <c r="U36" t="str">
        <f>VLOOKUP($B36,[1]Samples!$H$2:$Z$518,COLUMN()-13)</f>
        <v>Yes</v>
      </c>
      <c r="V36">
        <f>VLOOKUP($B36,[1]Samples!$H$2:$Z$518,COLUMN()-13)</f>
        <v>0</v>
      </c>
      <c r="W36">
        <f>VLOOKUP($B36,[1]Samples!$H$2:$Z$518,COLUMN()-13)</f>
        <v>0</v>
      </c>
      <c r="X36">
        <f>VLOOKUP($B36,[1]Samples!$H$2:$Z$518,COLUMN()-13)</f>
        <v>0</v>
      </c>
      <c r="Y36" t="str">
        <f>VLOOKUP($B36,[1]Samples!$H$2:$Z$518,COLUMN()-13)</f>
        <v>No</v>
      </c>
      <c r="Z36" t="str">
        <f>VLOOKUP($B36,[1]Samples!$H$2:$Z$518,COLUMN()-13)</f>
        <v/>
      </c>
      <c r="AA36" t="str">
        <f>VLOOKUP($B36,[1]Samples!$H$2:$Z$518,COLUMN()-13)</f>
        <v/>
      </c>
      <c r="AB36" s="16">
        <f>VLOOKUP($B36,[1]Samples!$H$2:$Z$518,COLUMN()-13)</f>
        <v>43916.041666666664</v>
      </c>
      <c r="AC36" s="16">
        <f>VLOOKUP($B36,[1]Samples!$H$2:$Z$518,COLUMN()-13)</f>
        <v>43916.041666666664</v>
      </c>
      <c r="AD36" t="str">
        <f>VLOOKUP($B36,[1]Samples!$H$2:$Z$518,COLUMN()-13)</f>
        <v>USA</v>
      </c>
      <c r="AE36" t="s">
        <v>256</v>
      </c>
      <c r="AF36" s="2">
        <f>VLOOKUP($B36,[1]Samples!$H$2:$Z$518,COLUMN()-13)</f>
        <v>2019</v>
      </c>
      <c r="AG36" t="b">
        <f>NOT(ISERROR(MATCH(B36,metadata_samples_with_mlst!$A$2:$A$342,0)))</f>
        <v>1</v>
      </c>
    </row>
    <row r="37" spans="1:33" x14ac:dyDescent="0.3">
      <c r="A37" t="s">
        <v>3295</v>
      </c>
      <c r="B37" t="str">
        <f t="shared" si="0"/>
        <v>SRR10484646</v>
      </c>
      <c r="C37">
        <v>74</v>
      </c>
      <c r="D37">
        <v>66</v>
      </c>
      <c r="E37" t="s">
        <v>3296</v>
      </c>
      <c r="F37">
        <v>313352</v>
      </c>
      <c r="G37">
        <v>303022</v>
      </c>
      <c r="H37" t="s">
        <v>3297</v>
      </c>
      <c r="I37">
        <v>31</v>
      </c>
      <c r="J37">
        <v>7</v>
      </c>
      <c r="K37">
        <v>19</v>
      </c>
      <c r="M37">
        <v>427324</v>
      </c>
      <c r="N37">
        <v>14</v>
      </c>
      <c r="O37">
        <v>557513</v>
      </c>
      <c r="P37">
        <v>2879094</v>
      </c>
      <c r="Q37" t="str">
        <f>VLOOKUP($B37,[1]Samples!$H$2:$Z$518,COLUMN()-13)</f>
        <v>isolation_source: cheese</v>
      </c>
      <c r="R37">
        <f>VLOOKUP($B37,[1]Samples!$H$2:$Z$518,COLUMN()-13)</f>
        <v>2958155</v>
      </c>
      <c r="S37">
        <f>VLOOKUP($B37,[1]Samples!$H$2:$Z$518,COLUMN()-13)</f>
        <v>9</v>
      </c>
      <c r="T37">
        <f>VLOOKUP($B37,[1]Samples!$H$2:$Z$518,COLUMN()-13)</f>
        <v>2858</v>
      </c>
      <c r="U37" t="str">
        <f>VLOOKUP($B37,[1]Samples!$H$2:$Z$518,COLUMN()-13)</f>
        <v>Yes</v>
      </c>
      <c r="V37">
        <f>VLOOKUP($B37,[1]Samples!$H$2:$Z$518,COLUMN()-13)</f>
        <v>0</v>
      </c>
      <c r="W37">
        <f>VLOOKUP($B37,[1]Samples!$H$2:$Z$518,COLUMN()-13)</f>
        <v>0</v>
      </c>
      <c r="X37">
        <f>VLOOKUP($B37,[1]Samples!$H$2:$Z$518,COLUMN()-13)</f>
        <v>0</v>
      </c>
      <c r="Y37" t="str">
        <f>VLOOKUP($B37,[1]Samples!$H$2:$Z$518,COLUMN()-13)</f>
        <v>No</v>
      </c>
      <c r="Z37" t="str">
        <f>VLOOKUP($B37,[1]Samples!$H$2:$Z$518,COLUMN()-13)</f>
        <v/>
      </c>
      <c r="AA37" t="str">
        <f>VLOOKUP($B37,[1]Samples!$H$2:$Z$518,COLUMN()-13)</f>
        <v/>
      </c>
      <c r="AB37" s="16">
        <f>VLOOKUP($B37,[1]Samples!$H$2:$Z$518,COLUMN()-13)</f>
        <v>43916.041666666664</v>
      </c>
      <c r="AC37" s="16">
        <f>VLOOKUP($B37,[1]Samples!$H$2:$Z$518,COLUMN()-13)</f>
        <v>43916.041666666664</v>
      </c>
      <c r="AD37" t="str">
        <f>VLOOKUP($B37,[1]Samples!$H$2:$Z$518,COLUMN()-13)</f>
        <v>USA</v>
      </c>
      <c r="AE37" t="s">
        <v>256</v>
      </c>
      <c r="AF37" s="2">
        <f>VLOOKUP($B37,[1]Samples!$H$2:$Z$518,COLUMN()-13)</f>
        <v>2019</v>
      </c>
      <c r="AG37" t="b">
        <f>NOT(ISERROR(MATCH(B37,metadata_samples_with_mlst!$A$2:$A$342,0)))</f>
        <v>1</v>
      </c>
    </row>
    <row r="38" spans="1:33" x14ac:dyDescent="0.3">
      <c r="A38" t="s">
        <v>3298</v>
      </c>
      <c r="B38" t="str">
        <f t="shared" si="0"/>
        <v>SRR1509665</v>
      </c>
      <c r="C38">
        <v>424</v>
      </c>
      <c r="D38">
        <v>359</v>
      </c>
      <c r="E38" t="s">
        <v>3299</v>
      </c>
      <c r="F38">
        <v>1793404</v>
      </c>
      <c r="G38">
        <v>1700384</v>
      </c>
      <c r="H38" t="s">
        <v>3258</v>
      </c>
      <c r="I38">
        <v>183</v>
      </c>
      <c r="J38">
        <v>61</v>
      </c>
      <c r="K38">
        <v>222</v>
      </c>
      <c r="M38">
        <v>357647</v>
      </c>
      <c r="N38">
        <v>14</v>
      </c>
      <c r="O38">
        <v>775041</v>
      </c>
      <c r="P38">
        <v>2922451</v>
      </c>
      <c r="Q38" t="str">
        <f>VLOOKUP($B38,[1]Samples!$H$2:$Z$518,COLUMN()-13)</f>
        <v>isolation_source: mexican soft cheese</v>
      </c>
      <c r="R38">
        <f>VLOOKUP($B38,[1]Samples!$H$2:$Z$518,COLUMN()-13)</f>
        <v>3102811</v>
      </c>
      <c r="S38">
        <f>VLOOKUP($B38,[1]Samples!$H$2:$Z$518,COLUMN()-13)</f>
        <v>14</v>
      </c>
      <c r="T38">
        <f>VLOOKUP($B38,[1]Samples!$H$2:$Z$518,COLUMN()-13)</f>
        <v>3100</v>
      </c>
      <c r="U38" t="str">
        <f>VLOOKUP($B38,[1]Samples!$H$2:$Z$518,COLUMN()-13)</f>
        <v>Yes</v>
      </c>
      <c r="V38">
        <f>VLOOKUP($B38,[1]Samples!$H$2:$Z$518,COLUMN()-13)</f>
        <v>0</v>
      </c>
      <c r="W38">
        <f>VLOOKUP($B38,[1]Samples!$H$2:$Z$518,COLUMN()-13)</f>
        <v>0</v>
      </c>
      <c r="X38">
        <f>VLOOKUP($B38,[1]Samples!$H$2:$Z$518,COLUMN()-13)</f>
        <v>0</v>
      </c>
      <c r="Y38" t="str">
        <f>VLOOKUP($B38,[1]Samples!$H$2:$Z$518,COLUMN()-13)</f>
        <v>No</v>
      </c>
      <c r="Z38" t="str">
        <f>VLOOKUP($B38,[1]Samples!$H$2:$Z$518,COLUMN()-13)</f>
        <v/>
      </c>
      <c r="AA38" t="str">
        <f>VLOOKUP($B38,[1]Samples!$H$2:$Z$518,COLUMN()-13)</f>
        <v/>
      </c>
      <c r="AB38" s="16">
        <f>VLOOKUP($B38,[1]Samples!$H$2:$Z$518,COLUMN()-13)</f>
        <v>43551.041666666664</v>
      </c>
      <c r="AC38" s="16">
        <f>VLOOKUP($B38,[1]Samples!$H$2:$Z$518,COLUMN()-13)</f>
        <v>43551.041666666664</v>
      </c>
      <c r="AD38" t="str">
        <f>VLOOKUP($B38,[1]Samples!$H$2:$Z$518,COLUMN()-13)</f>
        <v>USA</v>
      </c>
      <c r="AF38" s="2" t="str">
        <f>VLOOKUP($B38,[1]Samples!$H$2:$Z$518,COLUMN()-13)</f>
        <v>No data</v>
      </c>
      <c r="AG38" t="b">
        <f>NOT(ISERROR(MATCH(B38,metadata_samples_with_mlst!$A$2:$A$342,0)))</f>
        <v>1</v>
      </c>
    </row>
    <row r="39" spans="1:33" x14ac:dyDescent="0.3">
      <c r="A39" t="s">
        <v>3300</v>
      </c>
      <c r="B39" t="str">
        <f t="shared" si="0"/>
        <v>SRR3181837</v>
      </c>
      <c r="C39">
        <v>546</v>
      </c>
      <c r="D39">
        <v>469</v>
      </c>
      <c r="E39" t="s">
        <v>3301</v>
      </c>
      <c r="F39">
        <v>2653792</v>
      </c>
      <c r="G39">
        <v>2543102</v>
      </c>
      <c r="H39" t="s">
        <v>3302</v>
      </c>
      <c r="I39">
        <v>925</v>
      </c>
      <c r="J39">
        <v>246</v>
      </c>
      <c r="K39">
        <v>294</v>
      </c>
      <c r="M39">
        <v>328291</v>
      </c>
      <c r="N39">
        <v>14</v>
      </c>
      <c r="O39">
        <v>877141</v>
      </c>
      <c r="P39">
        <v>2889768</v>
      </c>
      <c r="Q39" t="str">
        <f>VLOOKUP($B39,[1]Samples!$H$2:$Z$518,COLUMN()-13)</f>
        <v>isolation_source: blue cheese</v>
      </c>
      <c r="R39">
        <f>VLOOKUP($B39,[1]Samples!$H$2:$Z$518,COLUMN()-13)</f>
        <v>2948972</v>
      </c>
      <c r="S39">
        <f>VLOOKUP($B39,[1]Samples!$H$2:$Z$518,COLUMN()-13)</f>
        <v>18</v>
      </c>
      <c r="T39">
        <f>VLOOKUP($B39,[1]Samples!$H$2:$Z$518,COLUMN()-13)</f>
        <v>2901</v>
      </c>
      <c r="U39" t="str">
        <f>VLOOKUP($B39,[1]Samples!$H$2:$Z$518,COLUMN()-13)</f>
        <v>Yes</v>
      </c>
      <c r="V39">
        <f>VLOOKUP($B39,[1]Samples!$H$2:$Z$518,COLUMN()-13)</f>
        <v>0</v>
      </c>
      <c r="W39">
        <f>VLOOKUP($B39,[1]Samples!$H$2:$Z$518,COLUMN()-13)</f>
        <v>0</v>
      </c>
      <c r="X39">
        <f>VLOOKUP($B39,[1]Samples!$H$2:$Z$518,COLUMN()-13)</f>
        <v>0</v>
      </c>
      <c r="Y39" t="str">
        <f>VLOOKUP($B39,[1]Samples!$H$2:$Z$518,COLUMN()-13)</f>
        <v>No</v>
      </c>
      <c r="Z39" t="str">
        <f>VLOOKUP($B39,[1]Samples!$H$2:$Z$518,COLUMN()-13)</f>
        <v/>
      </c>
      <c r="AA39" t="str">
        <f>VLOOKUP($B39,[1]Samples!$H$2:$Z$518,COLUMN()-13)</f>
        <v/>
      </c>
      <c r="AB39" s="16">
        <f>VLOOKUP($B39,[1]Samples!$H$2:$Z$518,COLUMN()-13)</f>
        <v>43900.041666666664</v>
      </c>
      <c r="AC39" s="16">
        <f>VLOOKUP($B39,[1]Samples!$H$2:$Z$518,COLUMN()-13)</f>
        <v>43550.041666666664</v>
      </c>
      <c r="AD39" t="str">
        <f>VLOOKUP($B39,[1]Samples!$H$2:$Z$518,COLUMN()-13)</f>
        <v>USA</v>
      </c>
      <c r="AF39" s="2">
        <f>VLOOKUP($B39,[1]Samples!$H$2:$Z$518,COLUMN()-13)</f>
        <v>2011</v>
      </c>
      <c r="AG39" t="b">
        <f>NOT(ISERROR(MATCH(B39,metadata_samples_with_mlst!$A$2:$A$342,0)))</f>
        <v>1</v>
      </c>
    </row>
    <row r="40" spans="1:33" x14ac:dyDescent="0.3">
      <c r="A40" t="s">
        <v>3303</v>
      </c>
      <c r="B40" t="str">
        <f t="shared" si="0"/>
        <v>SRR13744893</v>
      </c>
      <c r="C40">
        <v>44</v>
      </c>
      <c r="D40">
        <v>43</v>
      </c>
      <c r="E40" t="s">
        <v>3304</v>
      </c>
      <c r="F40">
        <v>299010</v>
      </c>
      <c r="G40">
        <v>294932</v>
      </c>
      <c r="H40" t="s">
        <v>3305</v>
      </c>
      <c r="I40">
        <v>17</v>
      </c>
      <c r="J40">
        <v>3</v>
      </c>
      <c r="K40">
        <v>3</v>
      </c>
      <c r="M40">
        <v>303274</v>
      </c>
      <c r="N40">
        <v>14</v>
      </c>
      <c r="O40">
        <v>710124</v>
      </c>
      <c r="P40">
        <v>2943488</v>
      </c>
      <c r="Q40" t="str">
        <f>VLOOKUP($B40,[1]Samples!$H$2:$Z$518,COLUMN()-13)</f>
        <v>isolation_source: cheese</v>
      </c>
      <c r="R40">
        <f>VLOOKUP($B40,[1]Samples!$H$2:$Z$518,COLUMN()-13)</f>
        <v>2983447</v>
      </c>
      <c r="S40">
        <f>VLOOKUP($B40,[1]Samples!$H$2:$Z$518,COLUMN()-13)</f>
        <v>14</v>
      </c>
      <c r="T40">
        <f>VLOOKUP($B40,[1]Samples!$H$2:$Z$518,COLUMN()-13)</f>
        <v>2913</v>
      </c>
      <c r="U40" t="str">
        <f>VLOOKUP($B40,[1]Samples!$H$2:$Z$518,COLUMN()-13)</f>
        <v>Yes</v>
      </c>
      <c r="V40">
        <f>VLOOKUP($B40,[1]Samples!$H$2:$Z$518,COLUMN()-13)</f>
        <v>0</v>
      </c>
      <c r="W40">
        <f>VLOOKUP($B40,[1]Samples!$H$2:$Z$518,COLUMN()-13)</f>
        <v>0</v>
      </c>
      <c r="X40">
        <f>VLOOKUP($B40,[1]Samples!$H$2:$Z$518,COLUMN()-13)</f>
        <v>0</v>
      </c>
      <c r="Y40" t="str">
        <f>VLOOKUP($B40,[1]Samples!$H$2:$Z$518,COLUMN()-13)</f>
        <v>No</v>
      </c>
      <c r="Z40" t="str">
        <f>VLOOKUP($B40,[1]Samples!$H$2:$Z$518,COLUMN()-13)</f>
        <v/>
      </c>
      <c r="AA40" t="str">
        <f>VLOOKUP($B40,[1]Samples!$H$2:$Z$518,COLUMN()-13)</f>
        <v/>
      </c>
      <c r="AB40" s="16">
        <f>VLOOKUP($B40,[1]Samples!$H$2:$Z$518,COLUMN()-13)</f>
        <v>44253.041666666664</v>
      </c>
      <c r="AC40" s="16">
        <f>VLOOKUP($B40,[1]Samples!$H$2:$Z$518,COLUMN()-13)</f>
        <v>44253.041666666664</v>
      </c>
      <c r="AD40" t="str">
        <f>VLOOKUP($B40,[1]Samples!$H$2:$Z$518,COLUMN()-13)</f>
        <v>USA</v>
      </c>
      <c r="AE40" t="s">
        <v>136</v>
      </c>
      <c r="AF40" s="2">
        <f>VLOOKUP($B40,[1]Samples!$H$2:$Z$518,COLUMN()-13)</f>
        <v>2021</v>
      </c>
      <c r="AG40" t="b">
        <f>NOT(ISERROR(MATCH(B40,metadata_samples_with_mlst!$A$2:$A$342,0)))</f>
        <v>1</v>
      </c>
    </row>
    <row r="41" spans="1:33" x14ac:dyDescent="0.3">
      <c r="A41" t="s">
        <v>3306</v>
      </c>
      <c r="B41" t="str">
        <f t="shared" si="0"/>
        <v>SRR5947665</v>
      </c>
      <c r="C41">
        <v>352</v>
      </c>
      <c r="D41">
        <v>315</v>
      </c>
      <c r="E41" t="s">
        <v>3307</v>
      </c>
      <c r="F41">
        <v>1495434</v>
      </c>
      <c r="G41">
        <v>1454100</v>
      </c>
      <c r="H41" t="s">
        <v>3308</v>
      </c>
      <c r="I41">
        <v>103</v>
      </c>
      <c r="J41">
        <v>42</v>
      </c>
      <c r="K41">
        <v>122</v>
      </c>
      <c r="M41">
        <v>510605</v>
      </c>
      <c r="N41">
        <v>15</v>
      </c>
      <c r="O41">
        <v>1219641</v>
      </c>
      <c r="P41">
        <v>2977910</v>
      </c>
      <c r="Q41" t="str">
        <f>VLOOKUP($B41,[1]Samples!$H$2:$Z$518,COLUMN()-13)</f>
        <v>isolation_source: cheese</v>
      </c>
      <c r="R41">
        <f>VLOOKUP($B41,[1]Samples!$H$2:$Z$518,COLUMN()-13)</f>
        <v>3060608</v>
      </c>
      <c r="S41">
        <f>VLOOKUP($B41,[1]Samples!$H$2:$Z$518,COLUMN()-13)</f>
        <v>19</v>
      </c>
      <c r="T41">
        <f>VLOOKUP($B41,[1]Samples!$H$2:$Z$518,COLUMN()-13)</f>
        <v>3026</v>
      </c>
      <c r="U41" t="str">
        <f>VLOOKUP($B41,[1]Samples!$H$2:$Z$518,COLUMN()-13)</f>
        <v>Yes</v>
      </c>
      <c r="V41">
        <f>VLOOKUP($B41,[1]Samples!$H$2:$Z$518,COLUMN()-13)</f>
        <v>0</v>
      </c>
      <c r="W41">
        <f>VLOOKUP($B41,[1]Samples!$H$2:$Z$518,COLUMN()-13)</f>
        <v>0</v>
      </c>
      <c r="X41">
        <f>VLOOKUP($B41,[1]Samples!$H$2:$Z$518,COLUMN()-13)</f>
        <v>0</v>
      </c>
      <c r="Y41" t="str">
        <f>VLOOKUP($B41,[1]Samples!$H$2:$Z$518,COLUMN()-13)</f>
        <v>No</v>
      </c>
      <c r="Z41" t="str">
        <f>VLOOKUP($B41,[1]Samples!$H$2:$Z$518,COLUMN()-13)</f>
        <v/>
      </c>
      <c r="AA41" t="str">
        <f>VLOOKUP($B41,[1]Samples!$H$2:$Z$518,COLUMN()-13)</f>
        <v/>
      </c>
      <c r="AB41" s="16">
        <f>VLOOKUP($B41,[1]Samples!$H$2:$Z$518,COLUMN()-13)</f>
        <v>43901.041666666664</v>
      </c>
      <c r="AC41" s="16">
        <f>VLOOKUP($B41,[1]Samples!$H$2:$Z$518,COLUMN()-13)</f>
        <v>43551.041666666664</v>
      </c>
      <c r="AD41" t="str">
        <f>VLOOKUP($B41,[1]Samples!$H$2:$Z$518,COLUMN()-13)</f>
        <v>USA</v>
      </c>
      <c r="AE41" t="s">
        <v>1317</v>
      </c>
      <c r="AF41" s="2">
        <f>VLOOKUP($B41,[1]Samples!$H$2:$Z$518,COLUMN()-13)</f>
        <v>2010</v>
      </c>
      <c r="AG41" t="b">
        <f>NOT(ISERROR(MATCH(B41,metadata_samples_with_mlst!$A$2:$A$342,0)))</f>
        <v>1</v>
      </c>
    </row>
    <row r="42" spans="1:33" x14ac:dyDescent="0.3">
      <c r="A42" t="s">
        <v>3309</v>
      </c>
      <c r="B42" t="str">
        <f t="shared" si="0"/>
        <v>SRR5985678</v>
      </c>
      <c r="C42">
        <v>778</v>
      </c>
      <c r="D42">
        <v>708</v>
      </c>
      <c r="E42" t="s">
        <v>3310</v>
      </c>
      <c r="F42">
        <v>3194170</v>
      </c>
      <c r="G42">
        <v>3143520</v>
      </c>
      <c r="H42" t="s">
        <v>3311</v>
      </c>
      <c r="I42">
        <v>78</v>
      </c>
      <c r="J42">
        <v>77</v>
      </c>
      <c r="K42">
        <v>218</v>
      </c>
      <c r="M42">
        <v>510605</v>
      </c>
      <c r="N42">
        <v>15</v>
      </c>
      <c r="O42">
        <v>1219644</v>
      </c>
      <c r="P42">
        <v>2977913</v>
      </c>
      <c r="Q42" t="str">
        <f>VLOOKUP($B42,[1]Samples!$H$2:$Z$518,COLUMN()-13)</f>
        <v>isolation_source: cheese</v>
      </c>
      <c r="R42">
        <f>VLOOKUP($B42,[1]Samples!$H$2:$Z$518,COLUMN()-13)</f>
        <v>3024365</v>
      </c>
      <c r="S42">
        <f>VLOOKUP($B42,[1]Samples!$H$2:$Z$518,COLUMN()-13)</f>
        <v>17</v>
      </c>
      <c r="T42">
        <f>VLOOKUP($B42,[1]Samples!$H$2:$Z$518,COLUMN()-13)</f>
        <v>2993</v>
      </c>
      <c r="U42" t="str">
        <f>VLOOKUP($B42,[1]Samples!$H$2:$Z$518,COLUMN()-13)</f>
        <v>Yes</v>
      </c>
      <c r="V42">
        <f>VLOOKUP($B42,[1]Samples!$H$2:$Z$518,COLUMN()-13)</f>
        <v>0</v>
      </c>
      <c r="W42">
        <f>VLOOKUP($B42,[1]Samples!$H$2:$Z$518,COLUMN()-13)</f>
        <v>0</v>
      </c>
      <c r="X42">
        <f>VLOOKUP($B42,[1]Samples!$H$2:$Z$518,COLUMN()-13)</f>
        <v>0</v>
      </c>
      <c r="Y42" t="str">
        <f>VLOOKUP($B42,[1]Samples!$H$2:$Z$518,COLUMN()-13)</f>
        <v>No</v>
      </c>
      <c r="Z42" t="str">
        <f>VLOOKUP($B42,[1]Samples!$H$2:$Z$518,COLUMN()-13)</f>
        <v/>
      </c>
      <c r="AA42" t="str">
        <f>VLOOKUP($B42,[1]Samples!$H$2:$Z$518,COLUMN()-13)</f>
        <v/>
      </c>
      <c r="AB42" s="16">
        <f>VLOOKUP($B42,[1]Samples!$H$2:$Z$518,COLUMN()-13)</f>
        <v>43900.041666666664</v>
      </c>
      <c r="AC42" s="16">
        <f>VLOOKUP($B42,[1]Samples!$H$2:$Z$518,COLUMN()-13)</f>
        <v>43550.041666666664</v>
      </c>
      <c r="AD42" t="str">
        <f>VLOOKUP($B42,[1]Samples!$H$2:$Z$518,COLUMN()-13)</f>
        <v>USA</v>
      </c>
      <c r="AE42" t="s">
        <v>1317</v>
      </c>
      <c r="AF42" s="2">
        <f>VLOOKUP($B42,[1]Samples!$H$2:$Z$518,COLUMN()-13)</f>
        <v>2010</v>
      </c>
      <c r="AG42" t="b">
        <f>NOT(ISERROR(MATCH(B42,metadata_samples_with_mlst!$A$2:$A$342,0)))</f>
        <v>1</v>
      </c>
    </row>
    <row r="43" spans="1:33" x14ac:dyDescent="0.3">
      <c r="A43" t="s">
        <v>3312</v>
      </c>
      <c r="B43" t="str">
        <f t="shared" si="0"/>
        <v>SRR6224689</v>
      </c>
      <c r="C43">
        <v>1105</v>
      </c>
      <c r="D43">
        <v>967</v>
      </c>
      <c r="E43" t="s">
        <v>3313</v>
      </c>
      <c r="F43">
        <v>5655410</v>
      </c>
      <c r="G43">
        <v>5429354</v>
      </c>
      <c r="H43" t="s">
        <v>3314</v>
      </c>
      <c r="I43">
        <v>1213</v>
      </c>
      <c r="J43">
        <v>249</v>
      </c>
      <c r="K43">
        <v>449</v>
      </c>
      <c r="M43">
        <v>510605</v>
      </c>
      <c r="N43">
        <v>15</v>
      </c>
      <c r="O43">
        <v>1219201</v>
      </c>
      <c r="P43">
        <v>2976455</v>
      </c>
      <c r="Q43" t="str">
        <f>VLOOKUP($B43,[1]Samples!$H$2:$Z$518,COLUMN()-13)</f>
        <v>isolation_source: pasteurized milk queso fresco cheese wheels (16 oz) in vac-packed plastic</v>
      </c>
      <c r="R43">
        <f>VLOOKUP($B43,[1]Samples!$H$2:$Z$518,COLUMN()-13)</f>
        <v>3045681</v>
      </c>
      <c r="S43">
        <f>VLOOKUP($B43,[1]Samples!$H$2:$Z$518,COLUMN()-13)</f>
        <v>22</v>
      </c>
      <c r="T43">
        <f>VLOOKUP($B43,[1]Samples!$H$2:$Z$518,COLUMN()-13)</f>
        <v>3010</v>
      </c>
      <c r="U43" t="str">
        <f>VLOOKUP($B43,[1]Samples!$H$2:$Z$518,COLUMN()-13)</f>
        <v>Yes</v>
      </c>
      <c r="V43">
        <f>VLOOKUP($B43,[1]Samples!$H$2:$Z$518,COLUMN()-13)</f>
        <v>0</v>
      </c>
      <c r="W43">
        <f>VLOOKUP($B43,[1]Samples!$H$2:$Z$518,COLUMN()-13)</f>
        <v>0</v>
      </c>
      <c r="X43">
        <f>VLOOKUP($B43,[1]Samples!$H$2:$Z$518,COLUMN()-13)</f>
        <v>0</v>
      </c>
      <c r="Y43" t="str">
        <f>VLOOKUP($B43,[1]Samples!$H$2:$Z$518,COLUMN()-13)</f>
        <v>No</v>
      </c>
      <c r="Z43" t="str">
        <f>VLOOKUP($B43,[1]Samples!$H$2:$Z$518,COLUMN()-13)</f>
        <v/>
      </c>
      <c r="AA43" t="str">
        <f>VLOOKUP($B43,[1]Samples!$H$2:$Z$518,COLUMN()-13)</f>
        <v/>
      </c>
      <c r="AB43" s="16">
        <f>VLOOKUP($B43,[1]Samples!$H$2:$Z$518,COLUMN()-13)</f>
        <v>43901.041666666664</v>
      </c>
      <c r="AC43" s="16">
        <f>VLOOKUP($B43,[1]Samples!$H$2:$Z$518,COLUMN()-13)</f>
        <v>43551.041666666664</v>
      </c>
      <c r="AD43" t="str">
        <f>VLOOKUP($B43,[1]Samples!$H$2:$Z$518,COLUMN()-13)</f>
        <v>USA</v>
      </c>
      <c r="AE43" t="s">
        <v>1317</v>
      </c>
      <c r="AF43" s="2">
        <f>VLOOKUP($B43,[1]Samples!$H$2:$Z$518,COLUMN()-13)</f>
        <v>2010</v>
      </c>
      <c r="AG43" t="b">
        <f>NOT(ISERROR(MATCH(B43,metadata_samples_with_mlst!$A$2:$A$342,0)))</f>
        <v>1</v>
      </c>
    </row>
    <row r="44" spans="1:33" x14ac:dyDescent="0.3">
      <c r="A44" t="s">
        <v>3315</v>
      </c>
      <c r="B44" t="str">
        <f t="shared" si="0"/>
        <v>SRR6443386</v>
      </c>
      <c r="C44">
        <v>492</v>
      </c>
      <c r="D44">
        <v>371</v>
      </c>
      <c r="E44" t="s">
        <v>3316</v>
      </c>
      <c r="F44">
        <v>1769776</v>
      </c>
      <c r="G44">
        <v>1733192</v>
      </c>
      <c r="H44" t="s">
        <v>3317</v>
      </c>
      <c r="I44">
        <v>258</v>
      </c>
      <c r="J44">
        <v>154</v>
      </c>
      <c r="K44">
        <v>228</v>
      </c>
      <c r="M44">
        <v>476909</v>
      </c>
      <c r="N44">
        <v>15</v>
      </c>
      <c r="O44">
        <v>873083</v>
      </c>
      <c r="P44">
        <v>2930088</v>
      </c>
      <c r="Q44" t="str">
        <f>VLOOKUP($B44,[1]Samples!$H$2:$Z$518,COLUMN()-13)</f>
        <v>isolation_source: Mexican soft cheese</v>
      </c>
      <c r="R44">
        <f>VLOOKUP($B44,[1]Samples!$H$2:$Z$518,COLUMN()-13)</f>
        <v>3033895</v>
      </c>
      <c r="S44">
        <f>VLOOKUP($B44,[1]Samples!$H$2:$Z$518,COLUMN()-13)</f>
        <v>16</v>
      </c>
      <c r="T44">
        <f>VLOOKUP($B44,[1]Samples!$H$2:$Z$518,COLUMN()-13)</f>
        <v>2979</v>
      </c>
      <c r="U44" t="str">
        <f>VLOOKUP($B44,[1]Samples!$H$2:$Z$518,COLUMN()-13)</f>
        <v>Yes</v>
      </c>
      <c r="V44">
        <f>VLOOKUP($B44,[1]Samples!$H$2:$Z$518,COLUMN()-13)</f>
        <v>0</v>
      </c>
      <c r="W44">
        <f>VLOOKUP($B44,[1]Samples!$H$2:$Z$518,COLUMN()-13)</f>
        <v>0</v>
      </c>
      <c r="X44">
        <f>VLOOKUP($B44,[1]Samples!$H$2:$Z$518,COLUMN()-13)</f>
        <v>0</v>
      </c>
      <c r="Y44" t="str">
        <f>VLOOKUP($B44,[1]Samples!$H$2:$Z$518,COLUMN()-13)</f>
        <v>No</v>
      </c>
      <c r="Z44" t="str">
        <f>VLOOKUP($B44,[1]Samples!$H$2:$Z$518,COLUMN()-13)</f>
        <v/>
      </c>
      <c r="AA44" t="str">
        <f>VLOOKUP($B44,[1]Samples!$H$2:$Z$518,COLUMN()-13)</f>
        <v/>
      </c>
      <c r="AB44" s="16">
        <f>VLOOKUP($B44,[1]Samples!$H$2:$Z$518,COLUMN()-13)</f>
        <v>43559.083333333336</v>
      </c>
      <c r="AC44" s="16">
        <f>VLOOKUP($B44,[1]Samples!$H$2:$Z$518,COLUMN()-13)</f>
        <v>43559.083333333336</v>
      </c>
      <c r="AD44" t="str">
        <f>VLOOKUP($B44,[1]Samples!$H$2:$Z$518,COLUMN()-13)</f>
        <v>USA</v>
      </c>
      <c r="AF44" s="2">
        <f>VLOOKUP($B44,[1]Samples!$H$2:$Z$518,COLUMN()-13)</f>
        <v>2003</v>
      </c>
      <c r="AG44" t="b">
        <f>NOT(ISERROR(MATCH(B44,metadata_samples_with_mlst!$A$2:$A$342,0)))</f>
        <v>1</v>
      </c>
    </row>
    <row r="45" spans="1:33" x14ac:dyDescent="0.3">
      <c r="A45" t="s">
        <v>3318</v>
      </c>
      <c r="B45" t="str">
        <f t="shared" si="0"/>
        <v>SRR6436646</v>
      </c>
      <c r="C45">
        <v>629</v>
      </c>
      <c r="D45">
        <v>572</v>
      </c>
      <c r="E45" t="s">
        <v>3319</v>
      </c>
      <c r="F45">
        <v>3388690</v>
      </c>
      <c r="G45">
        <v>3214758</v>
      </c>
      <c r="H45" t="s">
        <v>3320</v>
      </c>
      <c r="I45">
        <v>1704</v>
      </c>
      <c r="J45">
        <v>399</v>
      </c>
      <c r="K45">
        <v>570</v>
      </c>
      <c r="M45">
        <v>449340</v>
      </c>
      <c r="N45">
        <v>15</v>
      </c>
      <c r="O45">
        <v>637478</v>
      </c>
      <c r="P45">
        <v>2983786</v>
      </c>
      <c r="Q45" t="str">
        <f>VLOOKUP($B45,[1]Samples!$H$2:$Z$518,COLUMN()-13)</f>
        <v>isolation_source: le vigneron marc cheese</v>
      </c>
      <c r="R45">
        <f>VLOOKUP($B45,[1]Samples!$H$2:$Z$518,COLUMN()-13)</f>
        <v>3040702</v>
      </c>
      <c r="S45">
        <f>VLOOKUP($B45,[1]Samples!$H$2:$Z$518,COLUMN()-13)</f>
        <v>28</v>
      </c>
      <c r="T45">
        <f>VLOOKUP($B45,[1]Samples!$H$2:$Z$518,COLUMN()-13)</f>
        <v>3045</v>
      </c>
      <c r="U45" t="str">
        <f>VLOOKUP($B45,[1]Samples!$H$2:$Z$518,COLUMN()-13)</f>
        <v>Yes</v>
      </c>
      <c r="V45">
        <f>VLOOKUP($B45,[1]Samples!$H$2:$Z$518,COLUMN()-13)</f>
        <v>0</v>
      </c>
      <c r="W45">
        <f>VLOOKUP($B45,[1]Samples!$H$2:$Z$518,COLUMN()-13)</f>
        <v>0</v>
      </c>
      <c r="X45">
        <f>VLOOKUP($B45,[1]Samples!$H$2:$Z$518,COLUMN()-13)</f>
        <v>0</v>
      </c>
      <c r="Y45" t="str">
        <f>VLOOKUP($B45,[1]Samples!$H$2:$Z$518,COLUMN()-13)</f>
        <v>No</v>
      </c>
      <c r="Z45" t="str">
        <f>VLOOKUP($B45,[1]Samples!$H$2:$Z$518,COLUMN()-13)</f>
        <v/>
      </c>
      <c r="AA45" t="str">
        <f>VLOOKUP($B45,[1]Samples!$H$2:$Z$518,COLUMN()-13)</f>
        <v/>
      </c>
      <c r="AB45" s="16">
        <f>VLOOKUP($B45,[1]Samples!$H$2:$Z$518,COLUMN()-13)</f>
        <v>43901.041666666664</v>
      </c>
      <c r="AC45" s="16">
        <f>VLOOKUP($B45,[1]Samples!$H$2:$Z$518,COLUMN()-13)</f>
        <v>43550.041666666664</v>
      </c>
      <c r="AD45" t="str">
        <f>VLOOKUP($B45,[1]Samples!$H$2:$Z$518,COLUMN()-13)</f>
        <v>France</v>
      </c>
      <c r="AF45" s="2">
        <f>VLOOKUP($B45,[1]Samples!$H$2:$Z$518,COLUMN()-13)</f>
        <v>2010</v>
      </c>
      <c r="AG45" t="b">
        <f>NOT(ISERROR(MATCH(B45,metadata_samples_with_mlst!$A$2:$A$342,0)))</f>
        <v>1</v>
      </c>
    </row>
    <row r="46" spans="1:33" x14ac:dyDescent="0.3">
      <c r="A46" t="s">
        <v>3321</v>
      </c>
      <c r="B46" t="str">
        <f t="shared" si="0"/>
        <v>SRR8838748</v>
      </c>
      <c r="C46">
        <v>228</v>
      </c>
      <c r="D46">
        <v>213</v>
      </c>
      <c r="E46" t="s">
        <v>3322</v>
      </c>
      <c r="F46">
        <v>1027506</v>
      </c>
      <c r="G46">
        <v>1005028</v>
      </c>
      <c r="H46" t="s">
        <v>3271</v>
      </c>
      <c r="I46">
        <v>184</v>
      </c>
      <c r="J46">
        <v>35</v>
      </c>
      <c r="K46">
        <v>71</v>
      </c>
      <c r="M46">
        <v>448487</v>
      </c>
      <c r="N46">
        <v>15</v>
      </c>
      <c r="O46">
        <v>1054393</v>
      </c>
      <c r="P46">
        <v>2914953</v>
      </c>
      <c r="Q46" t="str">
        <f>VLOOKUP($B46,[1]Samples!$H$2:$Z$518,COLUMN()-13)</f>
        <v>isolation_source: cheese</v>
      </c>
      <c r="R46">
        <f>VLOOKUP($B46,[1]Samples!$H$2:$Z$518,COLUMN()-13)</f>
        <v>2944681</v>
      </c>
      <c r="S46">
        <f>VLOOKUP($B46,[1]Samples!$H$2:$Z$518,COLUMN()-13)</f>
        <v>32</v>
      </c>
      <c r="T46">
        <f>VLOOKUP($B46,[1]Samples!$H$2:$Z$518,COLUMN()-13)</f>
        <v>2900</v>
      </c>
      <c r="U46" t="str">
        <f>VLOOKUP($B46,[1]Samples!$H$2:$Z$518,COLUMN()-13)</f>
        <v>Yes</v>
      </c>
      <c r="V46">
        <f>VLOOKUP($B46,[1]Samples!$H$2:$Z$518,COLUMN()-13)</f>
        <v>0</v>
      </c>
      <c r="W46">
        <f>VLOOKUP($B46,[1]Samples!$H$2:$Z$518,COLUMN()-13)</f>
        <v>0</v>
      </c>
      <c r="X46">
        <f>VLOOKUP($B46,[1]Samples!$H$2:$Z$518,COLUMN()-13)</f>
        <v>0</v>
      </c>
      <c r="Y46" t="str">
        <f>VLOOKUP($B46,[1]Samples!$H$2:$Z$518,COLUMN()-13)</f>
        <v>No</v>
      </c>
      <c r="Z46" t="str">
        <f>VLOOKUP($B46,[1]Samples!$H$2:$Z$518,COLUMN()-13)</f>
        <v/>
      </c>
      <c r="AA46" t="str">
        <f>VLOOKUP($B46,[1]Samples!$H$2:$Z$518,COLUMN()-13)</f>
        <v/>
      </c>
      <c r="AB46" s="16">
        <f>VLOOKUP($B46,[1]Samples!$H$2:$Z$518,COLUMN()-13)</f>
        <v>43564.083333333336</v>
      </c>
      <c r="AC46" s="16">
        <f>VLOOKUP($B46,[1]Samples!$H$2:$Z$518,COLUMN()-13)</f>
        <v>43564.083333333336</v>
      </c>
      <c r="AD46" t="str">
        <f>VLOOKUP($B46,[1]Samples!$H$2:$Z$518,COLUMN()-13)</f>
        <v>Chile</v>
      </c>
      <c r="AF46" s="2">
        <f>VLOOKUP($B46,[1]Samples!$H$2:$Z$518,COLUMN()-13)</f>
        <v>2016</v>
      </c>
      <c r="AG46" t="b">
        <f>NOT(ISERROR(MATCH(B46,metadata_samples_with_mlst!$A$2:$A$342,0)))</f>
        <v>1</v>
      </c>
    </row>
    <row r="47" spans="1:33" x14ac:dyDescent="0.3">
      <c r="A47" t="s">
        <v>3323</v>
      </c>
      <c r="B47" t="str">
        <f t="shared" si="0"/>
        <v>SRR8838750</v>
      </c>
      <c r="C47">
        <v>230</v>
      </c>
      <c r="D47">
        <v>219</v>
      </c>
      <c r="E47" t="s">
        <v>3324</v>
      </c>
      <c r="F47">
        <v>1023872</v>
      </c>
      <c r="G47">
        <v>1007904</v>
      </c>
      <c r="H47" t="s">
        <v>3325</v>
      </c>
      <c r="I47">
        <v>109</v>
      </c>
      <c r="J47">
        <v>23</v>
      </c>
      <c r="K47">
        <v>95</v>
      </c>
      <c r="M47">
        <v>431067</v>
      </c>
      <c r="N47">
        <v>15</v>
      </c>
      <c r="O47">
        <v>1385356</v>
      </c>
      <c r="P47">
        <v>2914438</v>
      </c>
      <c r="Q47" t="str">
        <f>VLOOKUP($B47,[1]Samples!$H$2:$Z$518,COLUMN()-13)</f>
        <v>isolation_source: cheese</v>
      </c>
      <c r="R47">
        <f>VLOOKUP($B47,[1]Samples!$H$2:$Z$518,COLUMN()-13)</f>
        <v>2984130</v>
      </c>
      <c r="S47">
        <f>VLOOKUP($B47,[1]Samples!$H$2:$Z$518,COLUMN()-13)</f>
        <v>18</v>
      </c>
      <c r="T47">
        <f>VLOOKUP($B47,[1]Samples!$H$2:$Z$518,COLUMN()-13)</f>
        <v>2931</v>
      </c>
      <c r="U47" t="str">
        <f>VLOOKUP($B47,[1]Samples!$H$2:$Z$518,COLUMN()-13)</f>
        <v>Yes</v>
      </c>
      <c r="V47">
        <f>VLOOKUP($B47,[1]Samples!$H$2:$Z$518,COLUMN()-13)</f>
        <v>0</v>
      </c>
      <c r="W47">
        <f>VLOOKUP($B47,[1]Samples!$H$2:$Z$518,COLUMN()-13)</f>
        <v>0</v>
      </c>
      <c r="X47">
        <f>VLOOKUP($B47,[1]Samples!$H$2:$Z$518,COLUMN()-13)</f>
        <v>0</v>
      </c>
      <c r="Y47" t="str">
        <f>VLOOKUP($B47,[1]Samples!$H$2:$Z$518,COLUMN()-13)</f>
        <v>No</v>
      </c>
      <c r="Z47" t="str">
        <f>VLOOKUP($B47,[1]Samples!$H$2:$Z$518,COLUMN()-13)</f>
        <v/>
      </c>
      <c r="AA47" t="str">
        <f>VLOOKUP($B47,[1]Samples!$H$2:$Z$518,COLUMN()-13)</f>
        <v/>
      </c>
      <c r="AB47" s="16">
        <f>VLOOKUP($B47,[1]Samples!$H$2:$Z$518,COLUMN()-13)</f>
        <v>43564.083333333336</v>
      </c>
      <c r="AC47" s="16">
        <f>VLOOKUP($B47,[1]Samples!$H$2:$Z$518,COLUMN()-13)</f>
        <v>43564.083333333336</v>
      </c>
      <c r="AD47" t="str">
        <f>VLOOKUP($B47,[1]Samples!$H$2:$Z$518,COLUMN()-13)</f>
        <v>Chile</v>
      </c>
      <c r="AF47" s="2">
        <f>VLOOKUP($B47,[1]Samples!$H$2:$Z$518,COLUMN()-13)</f>
        <v>2016</v>
      </c>
      <c r="AG47" t="b">
        <f>NOT(ISERROR(MATCH(B47,metadata_samples_with_mlst!$A$2:$A$342,0)))</f>
        <v>1</v>
      </c>
    </row>
    <row r="48" spans="1:33" x14ac:dyDescent="0.3">
      <c r="A48" t="s">
        <v>3326</v>
      </c>
      <c r="B48" t="str">
        <f t="shared" si="0"/>
        <v>SRR2924557</v>
      </c>
      <c r="C48">
        <v>80</v>
      </c>
      <c r="D48">
        <v>73</v>
      </c>
      <c r="E48" t="s">
        <v>3327</v>
      </c>
      <c r="F48">
        <v>340630</v>
      </c>
      <c r="G48">
        <v>331710</v>
      </c>
      <c r="H48" t="s">
        <v>3328</v>
      </c>
      <c r="I48">
        <v>25</v>
      </c>
      <c r="J48">
        <v>8</v>
      </c>
      <c r="K48">
        <v>29</v>
      </c>
      <c r="M48">
        <v>415096</v>
      </c>
      <c r="N48">
        <v>15</v>
      </c>
      <c r="O48">
        <v>590026</v>
      </c>
      <c r="P48">
        <v>2880001</v>
      </c>
      <c r="Q48" t="str">
        <f>VLOOKUP($B48,[1]Samples!$H$2:$Z$518,COLUMN()-13)</f>
        <v>isolation_source: semi soft cheese</v>
      </c>
      <c r="R48">
        <f>VLOOKUP($B48,[1]Samples!$H$2:$Z$518,COLUMN()-13)</f>
        <v>0</v>
      </c>
      <c r="S48">
        <f>VLOOKUP($B48,[1]Samples!$H$2:$Z$518,COLUMN()-13)</f>
        <v>0</v>
      </c>
      <c r="T48">
        <f>VLOOKUP($B48,[1]Samples!$H$2:$Z$518,COLUMN()-13)</f>
        <v>0</v>
      </c>
      <c r="U48" t="str">
        <f>VLOOKUP($B48,[1]Samples!$H$2:$Z$518,COLUMN()-13)</f>
        <v>No</v>
      </c>
      <c r="V48">
        <f>VLOOKUP($B48,[1]Samples!$H$2:$Z$518,COLUMN()-13)</f>
        <v>0</v>
      </c>
      <c r="W48">
        <f>VLOOKUP($B48,[1]Samples!$H$2:$Z$518,COLUMN()-13)</f>
        <v>0</v>
      </c>
      <c r="X48">
        <f>VLOOKUP($B48,[1]Samples!$H$2:$Z$518,COLUMN()-13)</f>
        <v>0</v>
      </c>
      <c r="Y48" t="str">
        <f>VLOOKUP($B48,[1]Samples!$H$2:$Z$518,COLUMN()-13)</f>
        <v>No</v>
      </c>
      <c r="Z48" t="str">
        <f>VLOOKUP($B48,[1]Samples!$H$2:$Z$518,COLUMN()-13)</f>
        <v>NZ_QOSH01000001-NZ_QOSH01000017</v>
      </c>
      <c r="AA48" t="str">
        <f>VLOOKUP($B48,[1]Samples!$H$2:$Z$518,COLUMN()-13)</f>
        <v/>
      </c>
      <c r="AB48" s="16">
        <f>VLOOKUP($B48,[1]Samples!$H$2:$Z$518,COLUMN()-13)</f>
        <v>44056.083333333336</v>
      </c>
      <c r="AC48" s="16">
        <f>VLOOKUP($B48,[1]Samples!$H$2:$Z$518,COLUMN()-13)</f>
        <v>43377.083333333336</v>
      </c>
      <c r="AD48" t="str">
        <f>VLOOKUP($B48,[1]Samples!$H$2:$Z$518,COLUMN()-13)</f>
        <v>USA</v>
      </c>
      <c r="AE48" t="s">
        <v>797</v>
      </c>
      <c r="AF48" s="2">
        <f>VLOOKUP($B48,[1]Samples!$H$2:$Z$518,COLUMN()-13)</f>
        <v>2013</v>
      </c>
      <c r="AG48" t="b">
        <f>NOT(ISERROR(MATCH(B48,metadata_samples_with_mlst!$A$2:$A$342,0)))</f>
        <v>1</v>
      </c>
    </row>
    <row r="49" spans="1:33" x14ac:dyDescent="0.3">
      <c r="A49" t="s">
        <v>3329</v>
      </c>
      <c r="B49" t="str">
        <f t="shared" si="0"/>
        <v>SRR10484529</v>
      </c>
      <c r="C49">
        <v>55</v>
      </c>
      <c r="D49">
        <v>49</v>
      </c>
      <c r="E49" t="s">
        <v>3330</v>
      </c>
      <c r="F49">
        <v>233054</v>
      </c>
      <c r="G49">
        <v>224586</v>
      </c>
      <c r="H49" t="s">
        <v>3265</v>
      </c>
      <c r="I49">
        <v>17</v>
      </c>
      <c r="J49">
        <v>5</v>
      </c>
      <c r="K49">
        <v>11</v>
      </c>
      <c r="M49">
        <v>540740</v>
      </c>
      <c r="N49">
        <v>16</v>
      </c>
      <c r="O49">
        <v>1037902</v>
      </c>
      <c r="P49">
        <v>2879919</v>
      </c>
      <c r="Q49" t="s">
        <v>132</v>
      </c>
      <c r="R49">
        <v>3005076</v>
      </c>
      <c r="S49">
        <v>9</v>
      </c>
      <c r="T49">
        <v>2901</v>
      </c>
      <c r="U49" t="s">
        <v>133</v>
      </c>
      <c r="V49">
        <v>0</v>
      </c>
      <c r="W49">
        <v>0</v>
      </c>
      <c r="X49">
        <v>0</v>
      </c>
      <c r="Y49" t="s">
        <v>134</v>
      </c>
      <c r="Z49" t="s">
        <v>127</v>
      </c>
      <c r="AA49" t="s">
        <v>127</v>
      </c>
      <c r="AB49" s="1">
        <v>43916.041666666664</v>
      </c>
      <c r="AC49" s="1">
        <v>43916.041666666664</v>
      </c>
      <c r="AD49" t="s">
        <v>135</v>
      </c>
      <c r="AE49" t="s">
        <v>256</v>
      </c>
      <c r="AF49" s="2">
        <v>2019</v>
      </c>
      <c r="AG49" t="b">
        <f>NOT(ISERROR(MATCH(B49,metadata_samples_with_mlst!$A$2:$A$342,0)))</f>
        <v>1</v>
      </c>
    </row>
    <row r="50" spans="1:33" x14ac:dyDescent="0.3">
      <c r="A50" t="s">
        <v>3331</v>
      </c>
      <c r="B50" t="str">
        <f t="shared" si="0"/>
        <v>SRR6344350</v>
      </c>
      <c r="C50">
        <v>404</v>
      </c>
      <c r="D50">
        <v>362</v>
      </c>
      <c r="E50" t="s">
        <v>3332</v>
      </c>
      <c r="F50">
        <v>1666970</v>
      </c>
      <c r="G50">
        <v>1619480</v>
      </c>
      <c r="H50" t="s">
        <v>3333</v>
      </c>
      <c r="I50">
        <v>107</v>
      </c>
      <c r="J50">
        <v>26</v>
      </c>
      <c r="K50">
        <v>142</v>
      </c>
      <c r="M50">
        <v>476959</v>
      </c>
      <c r="N50">
        <v>16</v>
      </c>
      <c r="O50">
        <v>826545</v>
      </c>
      <c r="P50">
        <v>3077196</v>
      </c>
      <c r="Q50" t="str">
        <f>VLOOKUP($B50,[1]Samples!$H$2:$Z$518,COLUMN()-13)</f>
        <v>isolation_source: swiss cheese</v>
      </c>
      <c r="R50">
        <f>VLOOKUP($B50,[1]Samples!$H$2:$Z$518,COLUMN()-13)</f>
        <v>3175038</v>
      </c>
      <c r="S50">
        <f>VLOOKUP($B50,[1]Samples!$H$2:$Z$518,COLUMN()-13)</f>
        <v>17</v>
      </c>
      <c r="T50">
        <f>VLOOKUP($B50,[1]Samples!$H$2:$Z$518,COLUMN()-13)</f>
        <v>3149</v>
      </c>
      <c r="U50" t="str">
        <f>VLOOKUP($B50,[1]Samples!$H$2:$Z$518,COLUMN()-13)</f>
        <v>Yes</v>
      </c>
      <c r="V50">
        <f>VLOOKUP($B50,[1]Samples!$H$2:$Z$518,COLUMN()-13)</f>
        <v>0</v>
      </c>
      <c r="W50">
        <f>VLOOKUP($B50,[1]Samples!$H$2:$Z$518,COLUMN()-13)</f>
        <v>0</v>
      </c>
      <c r="X50">
        <f>VLOOKUP($B50,[1]Samples!$H$2:$Z$518,COLUMN()-13)</f>
        <v>0</v>
      </c>
      <c r="Y50" t="str">
        <f>VLOOKUP($B50,[1]Samples!$H$2:$Z$518,COLUMN()-13)</f>
        <v>No</v>
      </c>
      <c r="Z50" t="str">
        <f>VLOOKUP($B50,[1]Samples!$H$2:$Z$518,COLUMN()-13)</f>
        <v/>
      </c>
      <c r="AA50" t="str">
        <f>VLOOKUP($B50,[1]Samples!$H$2:$Z$518,COLUMN()-13)</f>
        <v/>
      </c>
      <c r="AB50" s="16">
        <f>VLOOKUP($B50,[1]Samples!$H$2:$Z$518,COLUMN()-13)</f>
        <v>43559.083333333336</v>
      </c>
      <c r="AC50" s="16">
        <f>VLOOKUP($B50,[1]Samples!$H$2:$Z$518,COLUMN()-13)</f>
        <v>43559.083333333336</v>
      </c>
      <c r="AD50" t="str">
        <f>VLOOKUP($B50,[1]Samples!$H$2:$Z$518,COLUMN()-13)</f>
        <v>USA</v>
      </c>
      <c r="AE50" t="s">
        <v>376</v>
      </c>
      <c r="AF50" s="2">
        <f>VLOOKUP($B50,[1]Samples!$H$2:$Z$518,COLUMN()-13)</f>
        <v>2000</v>
      </c>
      <c r="AG50" t="b">
        <f>NOT(ISERROR(MATCH(B50,metadata_samples_with_mlst!$A$2:$A$342,0)))</f>
        <v>1</v>
      </c>
    </row>
    <row r="51" spans="1:33" x14ac:dyDescent="0.3">
      <c r="A51" t="s">
        <v>3334</v>
      </c>
      <c r="B51" t="str">
        <f t="shared" si="0"/>
        <v>SRR8767310</v>
      </c>
      <c r="C51">
        <v>129</v>
      </c>
      <c r="D51">
        <v>110</v>
      </c>
      <c r="E51" t="s">
        <v>3335</v>
      </c>
      <c r="F51">
        <v>571686</v>
      </c>
      <c r="G51">
        <v>544146</v>
      </c>
      <c r="H51" t="s">
        <v>3336</v>
      </c>
      <c r="I51">
        <v>148</v>
      </c>
      <c r="J51">
        <v>77</v>
      </c>
      <c r="K51">
        <v>136</v>
      </c>
      <c r="M51">
        <v>476844</v>
      </c>
      <c r="N51">
        <v>16</v>
      </c>
      <c r="O51">
        <v>790730</v>
      </c>
      <c r="P51">
        <v>3033161</v>
      </c>
      <c r="Q51" t="str">
        <f>VLOOKUP($B51,[1]Samples!$H$2:$Z$518,COLUMN()-13)</f>
        <v>isolation_source: cheese</v>
      </c>
      <c r="R51">
        <f>VLOOKUP($B51,[1]Samples!$H$2:$Z$518,COLUMN()-13)</f>
        <v>3037201</v>
      </c>
      <c r="S51">
        <f>VLOOKUP($B51,[1]Samples!$H$2:$Z$518,COLUMN()-13)</f>
        <v>31</v>
      </c>
      <c r="T51">
        <f>VLOOKUP($B51,[1]Samples!$H$2:$Z$518,COLUMN()-13)</f>
        <v>3026</v>
      </c>
      <c r="U51" t="str">
        <f>VLOOKUP($B51,[1]Samples!$H$2:$Z$518,COLUMN()-13)</f>
        <v>Yes</v>
      </c>
      <c r="V51">
        <f>VLOOKUP($B51,[1]Samples!$H$2:$Z$518,COLUMN()-13)</f>
        <v>0</v>
      </c>
      <c r="W51">
        <f>VLOOKUP($B51,[1]Samples!$H$2:$Z$518,COLUMN()-13)</f>
        <v>0</v>
      </c>
      <c r="X51">
        <f>VLOOKUP($B51,[1]Samples!$H$2:$Z$518,COLUMN()-13)</f>
        <v>0</v>
      </c>
      <c r="Y51" t="str">
        <f>VLOOKUP($B51,[1]Samples!$H$2:$Z$518,COLUMN()-13)</f>
        <v>No</v>
      </c>
      <c r="Z51" t="str">
        <f>VLOOKUP($B51,[1]Samples!$H$2:$Z$518,COLUMN()-13)</f>
        <v/>
      </c>
      <c r="AA51" t="str">
        <f>VLOOKUP($B51,[1]Samples!$H$2:$Z$518,COLUMN()-13)</f>
        <v/>
      </c>
      <c r="AB51" s="16">
        <f>VLOOKUP($B51,[1]Samples!$H$2:$Z$518,COLUMN()-13)</f>
        <v>43555.041666666664</v>
      </c>
      <c r="AC51" s="16">
        <f>VLOOKUP($B51,[1]Samples!$H$2:$Z$518,COLUMN()-13)</f>
        <v>43555.041666666664</v>
      </c>
      <c r="AD51" t="str">
        <f>VLOOKUP($B51,[1]Samples!$H$2:$Z$518,COLUMN()-13)</f>
        <v>Chile</v>
      </c>
      <c r="AF51" s="2">
        <f>VLOOKUP($B51,[1]Samples!$H$2:$Z$518,COLUMN()-13)</f>
        <v>2016</v>
      </c>
      <c r="AG51" t="b">
        <f>NOT(ISERROR(MATCH(B51,metadata_samples_with_mlst!$A$2:$A$342,0)))</f>
        <v>1</v>
      </c>
    </row>
    <row r="52" spans="1:33" x14ac:dyDescent="0.3">
      <c r="A52" t="s">
        <v>3337</v>
      </c>
      <c r="B52" t="str">
        <f t="shared" si="0"/>
        <v>SRR3930183</v>
      </c>
      <c r="C52">
        <v>68</v>
      </c>
      <c r="D52">
        <v>62</v>
      </c>
      <c r="E52" t="s">
        <v>3338</v>
      </c>
      <c r="F52">
        <v>281724</v>
      </c>
      <c r="G52">
        <v>274824</v>
      </c>
      <c r="H52" t="s">
        <v>3339</v>
      </c>
      <c r="I52">
        <v>11</v>
      </c>
      <c r="J52">
        <v>8</v>
      </c>
      <c r="K52">
        <v>22</v>
      </c>
      <c r="M52">
        <v>476560</v>
      </c>
      <c r="N52">
        <v>16</v>
      </c>
      <c r="O52">
        <v>878408</v>
      </c>
      <c r="P52">
        <v>2928971</v>
      </c>
      <c r="Q52" t="str">
        <f>VLOOKUP($B52,[1]Samples!$H$2:$Z$518,COLUMN()-13)</f>
        <v>isolation_source: mexican cheese</v>
      </c>
      <c r="R52">
        <f>VLOOKUP($B52,[1]Samples!$H$2:$Z$518,COLUMN()-13)</f>
        <v>2962425</v>
      </c>
      <c r="S52">
        <f>VLOOKUP($B52,[1]Samples!$H$2:$Z$518,COLUMN()-13)</f>
        <v>14</v>
      </c>
      <c r="T52">
        <f>VLOOKUP($B52,[1]Samples!$H$2:$Z$518,COLUMN()-13)</f>
        <v>2914</v>
      </c>
      <c r="U52" t="str">
        <f>VLOOKUP($B52,[1]Samples!$H$2:$Z$518,COLUMN()-13)</f>
        <v>Yes</v>
      </c>
      <c r="V52">
        <f>VLOOKUP($B52,[1]Samples!$H$2:$Z$518,COLUMN()-13)</f>
        <v>0</v>
      </c>
      <c r="W52">
        <f>VLOOKUP($B52,[1]Samples!$H$2:$Z$518,COLUMN()-13)</f>
        <v>0</v>
      </c>
      <c r="X52">
        <f>VLOOKUP($B52,[1]Samples!$H$2:$Z$518,COLUMN()-13)</f>
        <v>0</v>
      </c>
      <c r="Y52" t="str">
        <f>VLOOKUP($B52,[1]Samples!$H$2:$Z$518,COLUMN()-13)</f>
        <v>No</v>
      </c>
      <c r="Z52" t="str">
        <f>VLOOKUP($B52,[1]Samples!$H$2:$Z$518,COLUMN()-13)</f>
        <v/>
      </c>
      <c r="AA52" t="str">
        <f>VLOOKUP($B52,[1]Samples!$H$2:$Z$518,COLUMN()-13)</f>
        <v/>
      </c>
      <c r="AB52" s="16">
        <f>VLOOKUP($B52,[1]Samples!$H$2:$Z$518,COLUMN()-13)</f>
        <v>43900.041666666664</v>
      </c>
      <c r="AC52" s="16">
        <f>VLOOKUP($B52,[1]Samples!$H$2:$Z$518,COLUMN()-13)</f>
        <v>43550.041666666664</v>
      </c>
      <c r="AD52" t="str">
        <f>VLOOKUP($B52,[1]Samples!$H$2:$Z$518,COLUMN()-13)</f>
        <v>Mexico</v>
      </c>
      <c r="AF52" s="2">
        <f>VLOOKUP($B52,[1]Samples!$H$2:$Z$518,COLUMN()-13)</f>
        <v>2003</v>
      </c>
      <c r="AG52" t="b">
        <f>NOT(ISERROR(MATCH(B52,metadata_samples_with_mlst!$A$2:$A$342,0)))</f>
        <v>1</v>
      </c>
    </row>
    <row r="53" spans="1:33" x14ac:dyDescent="0.3">
      <c r="A53" t="s">
        <v>3340</v>
      </c>
      <c r="B53" t="str">
        <f t="shared" si="0"/>
        <v>SRR3391886</v>
      </c>
      <c r="C53">
        <v>76</v>
      </c>
      <c r="D53">
        <v>73</v>
      </c>
      <c r="E53" t="s">
        <v>3341</v>
      </c>
      <c r="F53">
        <v>511694</v>
      </c>
      <c r="G53">
        <v>499220</v>
      </c>
      <c r="H53" t="s">
        <v>3342</v>
      </c>
      <c r="I53">
        <v>7</v>
      </c>
      <c r="J53">
        <v>4</v>
      </c>
      <c r="K53">
        <v>8</v>
      </c>
      <c r="M53">
        <v>421641</v>
      </c>
      <c r="N53">
        <v>16</v>
      </c>
      <c r="O53">
        <v>1167099</v>
      </c>
      <c r="P53">
        <v>2831126</v>
      </c>
      <c r="Q53" t="str">
        <f>VLOOKUP($B53,[1]Samples!$H$2:$Z$518,COLUMN()-13)</f>
        <v>isolation_source: bovine cheese</v>
      </c>
      <c r="R53">
        <f>VLOOKUP($B53,[1]Samples!$H$2:$Z$518,COLUMN()-13)</f>
        <v>0</v>
      </c>
      <c r="S53">
        <f>VLOOKUP($B53,[1]Samples!$H$2:$Z$518,COLUMN()-13)</f>
        <v>0</v>
      </c>
      <c r="T53">
        <f>VLOOKUP($B53,[1]Samples!$H$2:$Z$518,COLUMN()-13)</f>
        <v>0</v>
      </c>
      <c r="U53" t="str">
        <f>VLOOKUP($B53,[1]Samples!$H$2:$Z$518,COLUMN()-13)</f>
        <v>No</v>
      </c>
      <c r="V53">
        <f>VLOOKUP($B53,[1]Samples!$H$2:$Z$518,COLUMN()-13)</f>
        <v>0</v>
      </c>
      <c r="W53">
        <f>VLOOKUP($B53,[1]Samples!$H$2:$Z$518,COLUMN()-13)</f>
        <v>0</v>
      </c>
      <c r="X53">
        <f>VLOOKUP($B53,[1]Samples!$H$2:$Z$518,COLUMN()-13)</f>
        <v>0</v>
      </c>
      <c r="Y53" t="str">
        <f>VLOOKUP($B53,[1]Samples!$H$2:$Z$518,COLUMN()-13)</f>
        <v>No</v>
      </c>
      <c r="Z53" t="str">
        <f>VLOOKUP($B53,[1]Samples!$H$2:$Z$518,COLUMN()-13)</f>
        <v>NZ_NYDI01000001-NZ_NYDI01000012</v>
      </c>
      <c r="AA53" t="str">
        <f>VLOOKUP($B53,[1]Samples!$H$2:$Z$518,COLUMN()-13)</f>
        <v/>
      </c>
      <c r="AB53" s="16">
        <f>VLOOKUP($B53,[1]Samples!$H$2:$Z$518,COLUMN()-13)</f>
        <v>44027.083333333336</v>
      </c>
      <c r="AC53" s="16">
        <f>VLOOKUP($B53,[1]Samples!$H$2:$Z$518,COLUMN()-13)</f>
        <v>43022.083333333336</v>
      </c>
      <c r="AD53" t="str">
        <f>VLOOKUP($B53,[1]Samples!$H$2:$Z$518,COLUMN()-13)</f>
        <v>Italy</v>
      </c>
      <c r="AF53" s="2">
        <f>VLOOKUP($B53,[1]Samples!$H$2:$Z$518,COLUMN()-13)</f>
        <v>2003</v>
      </c>
      <c r="AG53" t="b">
        <f>NOT(ISERROR(MATCH(B53,metadata_samples_with_mlst!$A$2:$A$342,0)))</f>
        <v>1</v>
      </c>
    </row>
    <row r="54" spans="1:33" x14ac:dyDescent="0.3">
      <c r="A54" t="s">
        <v>3343</v>
      </c>
      <c r="B54" t="str">
        <f t="shared" si="0"/>
        <v>SRR1378352</v>
      </c>
      <c r="C54">
        <v>714</v>
      </c>
      <c r="D54">
        <v>574</v>
      </c>
      <c r="E54" t="s">
        <v>3344</v>
      </c>
      <c r="F54">
        <v>3108572</v>
      </c>
      <c r="G54">
        <v>2816884</v>
      </c>
      <c r="H54" t="s">
        <v>3345</v>
      </c>
      <c r="I54">
        <v>208</v>
      </c>
      <c r="J54">
        <v>112</v>
      </c>
      <c r="K54">
        <v>273</v>
      </c>
      <c r="M54">
        <v>358643</v>
      </c>
      <c r="N54">
        <v>16</v>
      </c>
      <c r="O54">
        <v>622998</v>
      </c>
      <c r="P54">
        <v>2922190</v>
      </c>
      <c r="Q54" t="str">
        <f>VLOOKUP($B54,[1]Samples!$H$2:$Z$518,COLUMN()-13)</f>
        <v>isolation_source: fontina cheese</v>
      </c>
      <c r="R54">
        <f>VLOOKUP($B54,[1]Samples!$H$2:$Z$518,COLUMN()-13)</f>
        <v>2949333</v>
      </c>
      <c r="S54">
        <f>VLOOKUP($B54,[1]Samples!$H$2:$Z$518,COLUMN()-13)</f>
        <v>64</v>
      </c>
      <c r="T54">
        <f>VLOOKUP($B54,[1]Samples!$H$2:$Z$518,COLUMN()-13)</f>
        <v>2918</v>
      </c>
      <c r="U54" t="str">
        <f>VLOOKUP($B54,[1]Samples!$H$2:$Z$518,COLUMN()-13)</f>
        <v>Yes</v>
      </c>
      <c r="V54">
        <f>VLOOKUP($B54,[1]Samples!$H$2:$Z$518,COLUMN()-13)</f>
        <v>0</v>
      </c>
      <c r="W54">
        <f>VLOOKUP($B54,[1]Samples!$H$2:$Z$518,COLUMN()-13)</f>
        <v>0</v>
      </c>
      <c r="X54">
        <f>VLOOKUP($B54,[1]Samples!$H$2:$Z$518,COLUMN()-13)</f>
        <v>0</v>
      </c>
      <c r="Y54" t="str">
        <f>VLOOKUP($B54,[1]Samples!$H$2:$Z$518,COLUMN()-13)</f>
        <v>No</v>
      </c>
      <c r="Z54" t="str">
        <f>VLOOKUP($B54,[1]Samples!$H$2:$Z$518,COLUMN()-13)</f>
        <v/>
      </c>
      <c r="AA54" t="str">
        <f>VLOOKUP($B54,[1]Samples!$H$2:$Z$518,COLUMN()-13)</f>
        <v/>
      </c>
      <c r="AB54" s="16">
        <f>VLOOKUP($B54,[1]Samples!$H$2:$Z$518,COLUMN()-13)</f>
        <v>43551.041666666664</v>
      </c>
      <c r="AC54" s="16">
        <f>VLOOKUP($B54,[1]Samples!$H$2:$Z$518,COLUMN()-13)</f>
        <v>43551.041666666664</v>
      </c>
      <c r="AD54" t="str">
        <f>VLOOKUP($B54,[1]Samples!$H$2:$Z$518,COLUMN()-13)</f>
        <v>Italy</v>
      </c>
      <c r="AF54" s="2">
        <f>VLOOKUP($B54,[1]Samples!$H$2:$Z$518,COLUMN()-13)</f>
        <v>2014</v>
      </c>
      <c r="AG54" t="b">
        <f>NOT(ISERROR(MATCH(B54,metadata_samples_with_mlst!$A$2:$A$342,0)))</f>
        <v>1</v>
      </c>
    </row>
    <row r="55" spans="1:33" x14ac:dyDescent="0.3">
      <c r="A55" t="s">
        <v>3346</v>
      </c>
      <c r="B55" t="str">
        <f t="shared" si="0"/>
        <v>SRR3395016</v>
      </c>
      <c r="C55">
        <v>105</v>
      </c>
      <c r="D55">
        <v>100</v>
      </c>
      <c r="E55" t="s">
        <v>3347</v>
      </c>
      <c r="F55">
        <v>706582</v>
      </c>
      <c r="G55">
        <v>688448</v>
      </c>
      <c r="H55" t="s">
        <v>3348</v>
      </c>
      <c r="I55">
        <v>9</v>
      </c>
      <c r="J55">
        <v>7</v>
      </c>
      <c r="K55">
        <v>15</v>
      </c>
      <c r="M55">
        <v>357770</v>
      </c>
      <c r="N55">
        <v>16</v>
      </c>
      <c r="O55">
        <v>1212373</v>
      </c>
      <c r="P55">
        <v>2917191</v>
      </c>
      <c r="Q55" t="str">
        <f>VLOOKUP($B55,[1]Samples!$H$2:$Z$518,COLUMN()-13)</f>
        <v>isolation_source: cheese</v>
      </c>
      <c r="R55">
        <f>VLOOKUP($B55,[1]Samples!$H$2:$Z$518,COLUMN()-13)</f>
        <v>0</v>
      </c>
      <c r="S55">
        <f>VLOOKUP($B55,[1]Samples!$H$2:$Z$518,COLUMN()-13)</f>
        <v>0</v>
      </c>
      <c r="T55">
        <f>VLOOKUP($B55,[1]Samples!$H$2:$Z$518,COLUMN()-13)</f>
        <v>0</v>
      </c>
      <c r="U55" t="str">
        <f>VLOOKUP($B55,[1]Samples!$H$2:$Z$518,COLUMN()-13)</f>
        <v>No</v>
      </c>
      <c r="V55">
        <f>VLOOKUP($B55,[1]Samples!$H$2:$Z$518,COLUMN()-13)</f>
        <v>0</v>
      </c>
      <c r="W55">
        <f>VLOOKUP($B55,[1]Samples!$H$2:$Z$518,COLUMN()-13)</f>
        <v>0</v>
      </c>
      <c r="X55">
        <f>VLOOKUP($B55,[1]Samples!$H$2:$Z$518,COLUMN()-13)</f>
        <v>0</v>
      </c>
      <c r="Y55" t="str">
        <f>VLOOKUP($B55,[1]Samples!$H$2:$Z$518,COLUMN()-13)</f>
        <v>No</v>
      </c>
      <c r="Z55" t="str">
        <f>VLOOKUP($B55,[1]Samples!$H$2:$Z$518,COLUMN()-13)</f>
        <v>NZ_PVVY01000001-NZ_PVVY01000024</v>
      </c>
      <c r="AA55" t="str">
        <f>VLOOKUP($B55,[1]Samples!$H$2:$Z$518,COLUMN()-13)</f>
        <v/>
      </c>
      <c r="AB55" s="16">
        <f>VLOOKUP($B55,[1]Samples!$H$2:$Z$518,COLUMN()-13)</f>
        <v>44250.041666666664</v>
      </c>
      <c r="AC55" s="16">
        <f>VLOOKUP($B55,[1]Samples!$H$2:$Z$518,COLUMN()-13)</f>
        <v>43377.083333333336</v>
      </c>
      <c r="AD55" t="str">
        <f>VLOOKUP($B55,[1]Samples!$H$2:$Z$518,COLUMN()-13)</f>
        <v>Chile</v>
      </c>
      <c r="AF55" s="2">
        <f>VLOOKUP($B55,[1]Samples!$H$2:$Z$518,COLUMN()-13)</f>
        <v>2009</v>
      </c>
      <c r="AG55" t="b">
        <f>NOT(ISERROR(MATCH(B55,metadata_samples_with_mlst!$A$2:$A$342,0)))</f>
        <v>1</v>
      </c>
    </row>
    <row r="56" spans="1:33" x14ac:dyDescent="0.3">
      <c r="A56" t="s">
        <v>3349</v>
      </c>
      <c r="B56" t="str">
        <f t="shared" si="0"/>
        <v>SRR3391877</v>
      </c>
      <c r="C56">
        <v>130</v>
      </c>
      <c r="D56">
        <v>122</v>
      </c>
      <c r="E56" t="s">
        <v>3350</v>
      </c>
      <c r="F56">
        <v>878440</v>
      </c>
      <c r="G56">
        <v>847714</v>
      </c>
      <c r="H56" t="s">
        <v>3351</v>
      </c>
      <c r="I56">
        <v>21</v>
      </c>
      <c r="J56">
        <v>8</v>
      </c>
      <c r="K56">
        <v>18</v>
      </c>
      <c r="M56">
        <v>1488992</v>
      </c>
      <c r="N56">
        <v>17</v>
      </c>
      <c r="O56">
        <v>1488992</v>
      </c>
      <c r="P56">
        <v>2907569</v>
      </c>
      <c r="Q56" t="str">
        <f>VLOOKUP($B56,[1]Samples!$H$2:$Z$518,COLUMN()-13)</f>
        <v>isolation_source: cheese</v>
      </c>
      <c r="R56">
        <f>VLOOKUP($B56,[1]Samples!$H$2:$Z$518,COLUMN()-13)</f>
        <v>0</v>
      </c>
      <c r="S56">
        <f>VLOOKUP($B56,[1]Samples!$H$2:$Z$518,COLUMN()-13)</f>
        <v>0</v>
      </c>
      <c r="T56">
        <f>VLOOKUP($B56,[1]Samples!$H$2:$Z$518,COLUMN()-13)</f>
        <v>0</v>
      </c>
      <c r="U56" t="str">
        <f>VLOOKUP($B56,[1]Samples!$H$2:$Z$518,COLUMN()-13)</f>
        <v>No</v>
      </c>
      <c r="V56">
        <f>VLOOKUP($B56,[1]Samples!$H$2:$Z$518,COLUMN()-13)</f>
        <v>0</v>
      </c>
      <c r="W56">
        <f>VLOOKUP($B56,[1]Samples!$H$2:$Z$518,COLUMN()-13)</f>
        <v>0</v>
      </c>
      <c r="X56">
        <f>VLOOKUP($B56,[1]Samples!$H$2:$Z$518,COLUMN()-13)</f>
        <v>0</v>
      </c>
      <c r="Y56" t="str">
        <f>VLOOKUP($B56,[1]Samples!$H$2:$Z$518,COLUMN()-13)</f>
        <v>No</v>
      </c>
      <c r="Z56" t="str">
        <f>VLOOKUP($B56,[1]Samples!$H$2:$Z$518,COLUMN()-13)</f>
        <v>NZ_NYDD01000001-NZ_NYDD01000019</v>
      </c>
      <c r="AA56" t="str">
        <f>VLOOKUP($B56,[1]Samples!$H$2:$Z$518,COLUMN()-13)</f>
        <v/>
      </c>
      <c r="AB56" s="16">
        <f>VLOOKUP($B56,[1]Samples!$H$2:$Z$518,COLUMN()-13)</f>
        <v>44027.083333333336</v>
      </c>
      <c r="AC56" s="16">
        <f>VLOOKUP($B56,[1]Samples!$H$2:$Z$518,COLUMN()-13)</f>
        <v>43022.083333333336</v>
      </c>
      <c r="AD56" t="str">
        <f>VLOOKUP($B56,[1]Samples!$H$2:$Z$518,COLUMN()-13)</f>
        <v>Italy</v>
      </c>
      <c r="AF56" s="2">
        <f>VLOOKUP($B56,[1]Samples!$H$2:$Z$518,COLUMN()-13)</f>
        <v>2003</v>
      </c>
      <c r="AG56" t="b">
        <f>NOT(ISERROR(MATCH(B56,metadata_samples_with_mlst!$A$2:$A$342,0)))</f>
        <v>1</v>
      </c>
    </row>
    <row r="57" spans="1:33" x14ac:dyDescent="0.3">
      <c r="A57" t="s">
        <v>3352</v>
      </c>
      <c r="B57" t="str">
        <f t="shared" si="0"/>
        <v>SRR5105955</v>
      </c>
      <c r="C57">
        <v>406</v>
      </c>
      <c r="D57">
        <v>376</v>
      </c>
      <c r="E57" t="s">
        <v>3353</v>
      </c>
      <c r="F57">
        <v>1960088</v>
      </c>
      <c r="G57">
        <v>1909612</v>
      </c>
      <c r="H57" t="s">
        <v>3354</v>
      </c>
      <c r="I57">
        <v>350</v>
      </c>
      <c r="J57">
        <v>98</v>
      </c>
      <c r="K57">
        <v>200</v>
      </c>
      <c r="M57">
        <v>558468</v>
      </c>
      <c r="N57">
        <v>17</v>
      </c>
      <c r="O57">
        <v>893834</v>
      </c>
      <c r="P57">
        <v>2861029</v>
      </c>
      <c r="Q57" t="str">
        <f>VLOOKUP($B57,[1]Samples!$H$2:$Z$518,COLUMN()-13)</f>
        <v>isolation_source: Goat Cheese</v>
      </c>
      <c r="R57">
        <f>VLOOKUP($B57,[1]Samples!$H$2:$Z$518,COLUMN()-13)</f>
        <v>2956699</v>
      </c>
      <c r="S57">
        <f>VLOOKUP($B57,[1]Samples!$H$2:$Z$518,COLUMN()-13)</f>
        <v>16</v>
      </c>
      <c r="T57">
        <f>VLOOKUP($B57,[1]Samples!$H$2:$Z$518,COLUMN()-13)</f>
        <v>2908</v>
      </c>
      <c r="U57" t="str">
        <f>VLOOKUP($B57,[1]Samples!$H$2:$Z$518,COLUMN()-13)</f>
        <v>Yes</v>
      </c>
      <c r="V57">
        <f>VLOOKUP($B57,[1]Samples!$H$2:$Z$518,COLUMN()-13)</f>
        <v>0</v>
      </c>
      <c r="W57">
        <f>VLOOKUP($B57,[1]Samples!$H$2:$Z$518,COLUMN()-13)</f>
        <v>0</v>
      </c>
      <c r="X57">
        <f>VLOOKUP($B57,[1]Samples!$H$2:$Z$518,COLUMN()-13)</f>
        <v>0</v>
      </c>
      <c r="Y57" t="str">
        <f>VLOOKUP($B57,[1]Samples!$H$2:$Z$518,COLUMN()-13)</f>
        <v>No</v>
      </c>
      <c r="Z57" t="str">
        <f>VLOOKUP($B57,[1]Samples!$H$2:$Z$518,COLUMN()-13)</f>
        <v/>
      </c>
      <c r="AA57" t="str">
        <f>VLOOKUP($B57,[1]Samples!$H$2:$Z$518,COLUMN()-13)</f>
        <v/>
      </c>
      <c r="AB57" s="16">
        <f>VLOOKUP($B57,[1]Samples!$H$2:$Z$518,COLUMN()-13)</f>
        <v>43901.041666666664</v>
      </c>
      <c r="AC57" s="16">
        <f>VLOOKUP($B57,[1]Samples!$H$2:$Z$518,COLUMN()-13)</f>
        <v>43558.083333333336</v>
      </c>
      <c r="AD57" t="str">
        <f>VLOOKUP($B57,[1]Samples!$H$2:$Z$518,COLUMN()-13)</f>
        <v>USA</v>
      </c>
      <c r="AE57" t="s">
        <v>381</v>
      </c>
      <c r="AF57" s="2">
        <f>VLOOKUP($B57,[1]Samples!$H$2:$Z$518,COLUMN()-13)</f>
        <v>2016</v>
      </c>
      <c r="AG57" t="b">
        <f>NOT(ISERROR(MATCH(B57,metadata_samples_with_mlst!$A$2:$A$342,0)))</f>
        <v>1</v>
      </c>
    </row>
    <row r="58" spans="1:33" x14ac:dyDescent="0.3">
      <c r="A58" t="s">
        <v>3355</v>
      </c>
      <c r="B58" t="str">
        <f t="shared" si="0"/>
        <v>SRR8838749</v>
      </c>
      <c r="C58">
        <v>288</v>
      </c>
      <c r="D58">
        <v>273</v>
      </c>
      <c r="E58" t="s">
        <v>3220</v>
      </c>
      <c r="F58">
        <v>1315362</v>
      </c>
      <c r="G58">
        <v>1291146</v>
      </c>
      <c r="H58" t="s">
        <v>3356</v>
      </c>
      <c r="I58">
        <v>186</v>
      </c>
      <c r="J58">
        <v>42</v>
      </c>
      <c r="K58">
        <v>80</v>
      </c>
      <c r="M58">
        <v>557869</v>
      </c>
      <c r="N58">
        <v>17</v>
      </c>
      <c r="O58">
        <v>900859</v>
      </c>
      <c r="P58">
        <v>2914445</v>
      </c>
      <c r="Q58" t="str">
        <f>VLOOKUP($B58,[1]Samples!$H$2:$Z$518,COLUMN()-13)</f>
        <v>isolation_source: cheese</v>
      </c>
      <c r="R58">
        <f>VLOOKUP($B58,[1]Samples!$H$2:$Z$518,COLUMN()-13)</f>
        <v>2968689</v>
      </c>
      <c r="S58">
        <f>VLOOKUP($B58,[1]Samples!$H$2:$Z$518,COLUMN()-13)</f>
        <v>26</v>
      </c>
      <c r="T58">
        <f>VLOOKUP($B58,[1]Samples!$H$2:$Z$518,COLUMN()-13)</f>
        <v>2921</v>
      </c>
      <c r="U58" t="str">
        <f>VLOOKUP($B58,[1]Samples!$H$2:$Z$518,COLUMN()-13)</f>
        <v>Yes</v>
      </c>
      <c r="V58">
        <f>VLOOKUP($B58,[1]Samples!$H$2:$Z$518,COLUMN()-13)</f>
        <v>0</v>
      </c>
      <c r="W58">
        <f>VLOOKUP($B58,[1]Samples!$H$2:$Z$518,COLUMN()-13)</f>
        <v>0</v>
      </c>
      <c r="X58">
        <f>VLOOKUP($B58,[1]Samples!$H$2:$Z$518,COLUMN()-13)</f>
        <v>0</v>
      </c>
      <c r="Y58" t="str">
        <f>VLOOKUP($B58,[1]Samples!$H$2:$Z$518,COLUMN()-13)</f>
        <v>No</v>
      </c>
      <c r="Z58" t="str">
        <f>VLOOKUP($B58,[1]Samples!$H$2:$Z$518,COLUMN()-13)</f>
        <v/>
      </c>
      <c r="AA58" t="str">
        <f>VLOOKUP($B58,[1]Samples!$H$2:$Z$518,COLUMN()-13)</f>
        <v/>
      </c>
      <c r="AB58" s="16">
        <f>VLOOKUP($B58,[1]Samples!$H$2:$Z$518,COLUMN()-13)</f>
        <v>43564.083333333336</v>
      </c>
      <c r="AC58" s="16">
        <f>VLOOKUP($B58,[1]Samples!$H$2:$Z$518,COLUMN()-13)</f>
        <v>43564.083333333336</v>
      </c>
      <c r="AD58" t="str">
        <f>VLOOKUP($B58,[1]Samples!$H$2:$Z$518,COLUMN()-13)</f>
        <v>Chile</v>
      </c>
      <c r="AF58" s="2">
        <f>VLOOKUP($B58,[1]Samples!$H$2:$Z$518,COLUMN()-13)</f>
        <v>2016</v>
      </c>
      <c r="AG58" t="b">
        <f>NOT(ISERROR(MATCH(B58,metadata_samples_with_mlst!$A$2:$A$342,0)))</f>
        <v>1</v>
      </c>
    </row>
    <row r="59" spans="1:33" x14ac:dyDescent="0.3">
      <c r="A59" t="s">
        <v>3357</v>
      </c>
      <c r="B59" t="str">
        <f t="shared" si="0"/>
        <v>SRR1575054</v>
      </c>
      <c r="C59">
        <v>110</v>
      </c>
      <c r="D59">
        <v>108</v>
      </c>
      <c r="E59" t="s">
        <v>3358</v>
      </c>
      <c r="F59">
        <v>776184</v>
      </c>
      <c r="G59">
        <v>762528</v>
      </c>
      <c r="H59" t="s">
        <v>3359</v>
      </c>
      <c r="I59">
        <v>33</v>
      </c>
      <c r="J59">
        <v>13</v>
      </c>
      <c r="K59">
        <v>46</v>
      </c>
      <c r="M59">
        <v>517762</v>
      </c>
      <c r="N59">
        <v>17</v>
      </c>
      <c r="O59">
        <v>1011153</v>
      </c>
      <c r="P59">
        <v>2962516</v>
      </c>
      <c r="Q59" t="str">
        <f>VLOOKUP($B59,[1]Samples!$H$2:$Z$518,COLUMN()-13)</f>
        <v>isolation_source: cheese</v>
      </c>
      <c r="R59">
        <f>VLOOKUP($B59,[1]Samples!$H$2:$Z$518,COLUMN()-13)</f>
        <v>2991459</v>
      </c>
      <c r="S59">
        <f>VLOOKUP($B59,[1]Samples!$H$2:$Z$518,COLUMN()-13)</f>
        <v>18</v>
      </c>
      <c r="T59">
        <f>VLOOKUP($B59,[1]Samples!$H$2:$Z$518,COLUMN()-13)</f>
        <v>2965</v>
      </c>
      <c r="U59" t="str">
        <f>VLOOKUP($B59,[1]Samples!$H$2:$Z$518,COLUMN()-13)</f>
        <v>Yes</v>
      </c>
      <c r="V59">
        <f>VLOOKUP($B59,[1]Samples!$H$2:$Z$518,COLUMN()-13)</f>
        <v>0</v>
      </c>
      <c r="W59">
        <f>VLOOKUP($B59,[1]Samples!$H$2:$Z$518,COLUMN()-13)</f>
        <v>0</v>
      </c>
      <c r="X59">
        <f>VLOOKUP($B59,[1]Samples!$H$2:$Z$518,COLUMN()-13)</f>
        <v>0</v>
      </c>
      <c r="Y59" t="str">
        <f>VLOOKUP($B59,[1]Samples!$H$2:$Z$518,COLUMN()-13)</f>
        <v>No</v>
      </c>
      <c r="Z59" t="str">
        <f>VLOOKUP($B59,[1]Samples!$H$2:$Z$518,COLUMN()-13)</f>
        <v/>
      </c>
      <c r="AA59" t="str">
        <f>VLOOKUP($B59,[1]Samples!$H$2:$Z$518,COLUMN()-13)</f>
        <v/>
      </c>
      <c r="AB59" s="16">
        <f>VLOOKUP($B59,[1]Samples!$H$2:$Z$518,COLUMN()-13)</f>
        <v>43550.041666666664</v>
      </c>
      <c r="AC59" s="16">
        <f>VLOOKUP($B59,[1]Samples!$H$2:$Z$518,COLUMN()-13)</f>
        <v>43550.041666666664</v>
      </c>
      <c r="AD59" t="str">
        <f>VLOOKUP($B59,[1]Samples!$H$2:$Z$518,COLUMN()-13)</f>
        <v>USA</v>
      </c>
      <c r="AE59" t="s">
        <v>687</v>
      </c>
      <c r="AF59" s="2">
        <f>VLOOKUP($B59,[1]Samples!$H$2:$Z$518,COLUMN()-13)</f>
        <v>2014</v>
      </c>
      <c r="AG59" t="b">
        <f>NOT(ISERROR(MATCH(B59,metadata_samples_with_mlst!$A$2:$A$342,0)))</f>
        <v>1</v>
      </c>
    </row>
    <row r="60" spans="1:33" x14ac:dyDescent="0.3">
      <c r="A60" t="s">
        <v>3360</v>
      </c>
      <c r="B60" t="str">
        <f t="shared" si="0"/>
        <v>SRR1378351</v>
      </c>
      <c r="C60">
        <v>364</v>
      </c>
      <c r="D60">
        <v>314</v>
      </c>
      <c r="E60" t="s">
        <v>3361</v>
      </c>
      <c r="F60">
        <v>1558732</v>
      </c>
      <c r="G60">
        <v>1490972</v>
      </c>
      <c r="H60" t="s">
        <v>3362</v>
      </c>
      <c r="I60">
        <v>550</v>
      </c>
      <c r="J60">
        <v>108</v>
      </c>
      <c r="K60">
        <v>215</v>
      </c>
      <c r="M60">
        <v>514717</v>
      </c>
      <c r="N60">
        <v>17</v>
      </c>
      <c r="O60">
        <v>891493</v>
      </c>
      <c r="P60">
        <v>3010043</v>
      </c>
      <c r="Q60" t="str">
        <f>VLOOKUP($B60,[1]Samples!$H$2:$Z$518,COLUMN()-13)</f>
        <v>isolation_source: fontina cheese</v>
      </c>
      <c r="R60">
        <f>VLOOKUP($B60,[1]Samples!$H$2:$Z$518,COLUMN()-13)</f>
        <v>2949333</v>
      </c>
      <c r="S60">
        <f>VLOOKUP($B60,[1]Samples!$H$2:$Z$518,COLUMN()-13)</f>
        <v>64</v>
      </c>
      <c r="T60">
        <f>VLOOKUP($B60,[1]Samples!$H$2:$Z$518,COLUMN()-13)</f>
        <v>2918</v>
      </c>
      <c r="U60" t="str">
        <f>VLOOKUP($B60,[1]Samples!$H$2:$Z$518,COLUMN()-13)</f>
        <v>Yes</v>
      </c>
      <c r="V60">
        <f>VLOOKUP($B60,[1]Samples!$H$2:$Z$518,COLUMN()-13)</f>
        <v>0</v>
      </c>
      <c r="W60">
        <f>VLOOKUP($B60,[1]Samples!$H$2:$Z$518,COLUMN()-13)</f>
        <v>0</v>
      </c>
      <c r="X60">
        <f>VLOOKUP($B60,[1]Samples!$H$2:$Z$518,COLUMN()-13)</f>
        <v>0</v>
      </c>
      <c r="Y60" t="str">
        <f>VLOOKUP($B60,[1]Samples!$H$2:$Z$518,COLUMN()-13)</f>
        <v>No</v>
      </c>
      <c r="Z60" t="str">
        <f>VLOOKUP($B60,[1]Samples!$H$2:$Z$518,COLUMN()-13)</f>
        <v/>
      </c>
      <c r="AA60" t="str">
        <f>VLOOKUP($B60,[1]Samples!$H$2:$Z$518,COLUMN()-13)</f>
        <v/>
      </c>
      <c r="AB60" s="16">
        <f>VLOOKUP($B60,[1]Samples!$H$2:$Z$518,COLUMN()-13)</f>
        <v>43551.041666666664</v>
      </c>
      <c r="AC60" s="16">
        <f>VLOOKUP($B60,[1]Samples!$H$2:$Z$518,COLUMN()-13)</f>
        <v>43551.041666666664</v>
      </c>
      <c r="AD60" t="str">
        <f>VLOOKUP($B60,[1]Samples!$H$2:$Z$518,COLUMN()-13)</f>
        <v>Italy</v>
      </c>
      <c r="AF60" s="2">
        <f>VLOOKUP($B60,[1]Samples!$H$2:$Z$518,COLUMN()-13)</f>
        <v>2014</v>
      </c>
      <c r="AG60" t="b">
        <f>NOT(ISERROR(MATCH(B60,metadata_samples_with_mlst!$A$2:$A$342,0)))</f>
        <v>1</v>
      </c>
    </row>
    <row r="61" spans="1:33" x14ac:dyDescent="0.3">
      <c r="A61" t="s">
        <v>3363</v>
      </c>
      <c r="B61" t="str">
        <f t="shared" si="0"/>
        <v>SRR1181561</v>
      </c>
      <c r="C61">
        <v>89</v>
      </c>
      <c r="D61">
        <v>84</v>
      </c>
      <c r="E61" t="s">
        <v>3364</v>
      </c>
      <c r="F61">
        <v>377820</v>
      </c>
      <c r="G61">
        <v>370618</v>
      </c>
      <c r="H61" t="s">
        <v>3365</v>
      </c>
      <c r="I61">
        <v>25</v>
      </c>
      <c r="J61">
        <v>5</v>
      </c>
      <c r="K61">
        <v>29</v>
      </c>
      <c r="M61">
        <v>513755</v>
      </c>
      <c r="N61">
        <v>17</v>
      </c>
      <c r="O61">
        <v>791235</v>
      </c>
      <c r="P61">
        <v>3009646</v>
      </c>
      <c r="Q61" t="str">
        <f>VLOOKUP($B61,[1]Samples!$H$2:$Z$518,COLUMN()-13)</f>
        <v>isolation_source: cheese</v>
      </c>
      <c r="R61">
        <f>VLOOKUP($B61,[1]Samples!$H$2:$Z$518,COLUMN()-13)</f>
        <v>3084886</v>
      </c>
      <c r="S61">
        <f>VLOOKUP($B61,[1]Samples!$H$2:$Z$518,COLUMN()-13)</f>
        <v>22</v>
      </c>
      <c r="T61">
        <f>VLOOKUP($B61,[1]Samples!$H$2:$Z$518,COLUMN()-13)</f>
        <v>3047</v>
      </c>
      <c r="U61" t="str">
        <f>VLOOKUP($B61,[1]Samples!$H$2:$Z$518,COLUMN()-13)</f>
        <v>Yes</v>
      </c>
      <c r="V61">
        <f>VLOOKUP($B61,[1]Samples!$H$2:$Z$518,COLUMN()-13)</f>
        <v>0</v>
      </c>
      <c r="W61">
        <f>VLOOKUP($B61,[1]Samples!$H$2:$Z$518,COLUMN()-13)</f>
        <v>0</v>
      </c>
      <c r="X61">
        <f>VLOOKUP($B61,[1]Samples!$H$2:$Z$518,COLUMN()-13)</f>
        <v>0</v>
      </c>
      <c r="Y61" t="str">
        <f>VLOOKUP($B61,[1]Samples!$H$2:$Z$518,COLUMN()-13)</f>
        <v>No</v>
      </c>
      <c r="Z61" t="str">
        <f>VLOOKUP($B61,[1]Samples!$H$2:$Z$518,COLUMN()-13)</f>
        <v/>
      </c>
      <c r="AA61" t="str">
        <f>VLOOKUP($B61,[1]Samples!$H$2:$Z$518,COLUMN()-13)</f>
        <v/>
      </c>
      <c r="AB61" s="16">
        <f>VLOOKUP($B61,[1]Samples!$H$2:$Z$518,COLUMN()-13)</f>
        <v>43551.041666666664</v>
      </c>
      <c r="AC61" s="16">
        <f>VLOOKUP($B61,[1]Samples!$H$2:$Z$518,COLUMN()-13)</f>
        <v>43551.041666666664</v>
      </c>
      <c r="AD61" t="str">
        <f>VLOOKUP($B61,[1]Samples!$H$2:$Z$518,COLUMN()-13)</f>
        <v>USA</v>
      </c>
      <c r="AE61" t="s">
        <v>797</v>
      </c>
      <c r="AF61" s="2">
        <f>VLOOKUP($B61,[1]Samples!$H$2:$Z$518,COLUMN()-13)</f>
        <v>2014</v>
      </c>
      <c r="AG61" t="b">
        <f>NOT(ISERROR(MATCH(B61,metadata_samples_with_mlst!$A$2:$A$342,0)))</f>
        <v>1</v>
      </c>
    </row>
    <row r="62" spans="1:33" x14ac:dyDescent="0.3">
      <c r="A62" t="s">
        <v>3366</v>
      </c>
      <c r="B62" t="str">
        <f t="shared" si="0"/>
        <v>SRR7820049</v>
      </c>
      <c r="C62">
        <v>591</v>
      </c>
      <c r="D62">
        <v>567</v>
      </c>
      <c r="E62" t="s">
        <v>3367</v>
      </c>
      <c r="F62">
        <v>2479354</v>
      </c>
      <c r="G62">
        <v>2442326</v>
      </c>
      <c r="H62" t="s">
        <v>3368</v>
      </c>
      <c r="I62">
        <v>217</v>
      </c>
      <c r="J62">
        <v>28</v>
      </c>
      <c r="K62">
        <v>166</v>
      </c>
      <c r="M62">
        <v>494521</v>
      </c>
      <c r="N62">
        <v>17</v>
      </c>
      <c r="O62">
        <v>796883</v>
      </c>
      <c r="P62">
        <v>2951448</v>
      </c>
      <c r="Q62" t="str">
        <f>VLOOKUP($B62,[1]Samples!$H$2:$Z$518,COLUMN()-13)</f>
        <v>isolation_source: burrata soft cheese</v>
      </c>
      <c r="R62">
        <f>VLOOKUP($B62,[1]Samples!$H$2:$Z$518,COLUMN()-13)</f>
        <v>3001823</v>
      </c>
      <c r="S62">
        <f>VLOOKUP($B62,[1]Samples!$H$2:$Z$518,COLUMN()-13)</f>
        <v>24</v>
      </c>
      <c r="T62">
        <f>VLOOKUP($B62,[1]Samples!$H$2:$Z$518,COLUMN()-13)</f>
        <v>2997</v>
      </c>
      <c r="U62" t="str">
        <f>VLOOKUP($B62,[1]Samples!$H$2:$Z$518,COLUMN()-13)</f>
        <v>Yes</v>
      </c>
      <c r="V62">
        <f>VLOOKUP($B62,[1]Samples!$H$2:$Z$518,COLUMN()-13)</f>
        <v>0</v>
      </c>
      <c r="W62">
        <f>VLOOKUP($B62,[1]Samples!$H$2:$Z$518,COLUMN()-13)</f>
        <v>0</v>
      </c>
      <c r="X62">
        <f>VLOOKUP($B62,[1]Samples!$H$2:$Z$518,COLUMN()-13)</f>
        <v>0</v>
      </c>
      <c r="Y62" t="str">
        <f>VLOOKUP($B62,[1]Samples!$H$2:$Z$518,COLUMN()-13)</f>
        <v>No</v>
      </c>
      <c r="Z62" t="str">
        <f>VLOOKUP($B62,[1]Samples!$H$2:$Z$518,COLUMN()-13)</f>
        <v/>
      </c>
      <c r="AA62" t="str">
        <f>VLOOKUP($B62,[1]Samples!$H$2:$Z$518,COLUMN()-13)</f>
        <v/>
      </c>
      <c r="AB62" s="16">
        <f>VLOOKUP($B62,[1]Samples!$H$2:$Z$518,COLUMN()-13)</f>
        <v>43901.041666666664</v>
      </c>
      <c r="AC62" s="16">
        <f>VLOOKUP($B62,[1]Samples!$H$2:$Z$518,COLUMN()-13)</f>
        <v>43551.041666666664</v>
      </c>
      <c r="AD62" t="str">
        <f>VLOOKUP($B62,[1]Samples!$H$2:$Z$518,COLUMN()-13)</f>
        <v>Italy</v>
      </c>
      <c r="AF62" s="2">
        <f>VLOOKUP($B62,[1]Samples!$H$2:$Z$518,COLUMN()-13)</f>
        <v>2008</v>
      </c>
      <c r="AG62" t="b">
        <f>NOT(ISERROR(MATCH(B62,metadata_samples_with_mlst!$A$2:$A$342,0)))</f>
        <v>0</v>
      </c>
    </row>
    <row r="63" spans="1:33" x14ac:dyDescent="0.3">
      <c r="A63" t="s">
        <v>3369</v>
      </c>
      <c r="B63" t="str">
        <f t="shared" si="0"/>
        <v>SRR8767782</v>
      </c>
      <c r="C63">
        <v>155</v>
      </c>
      <c r="D63">
        <v>134</v>
      </c>
      <c r="E63" t="s">
        <v>3370</v>
      </c>
      <c r="F63">
        <v>718698</v>
      </c>
      <c r="G63">
        <v>683546</v>
      </c>
      <c r="H63" t="s">
        <v>3371</v>
      </c>
      <c r="I63">
        <v>190</v>
      </c>
      <c r="J63">
        <v>121</v>
      </c>
      <c r="K63">
        <v>134</v>
      </c>
      <c r="M63">
        <v>476844</v>
      </c>
      <c r="N63">
        <v>17</v>
      </c>
      <c r="O63">
        <v>790730</v>
      </c>
      <c r="P63">
        <v>3033522</v>
      </c>
      <c r="Q63" t="str">
        <f>VLOOKUP($B63,[1]Samples!$H$2:$Z$518,COLUMN()-13)</f>
        <v>isolation_source: cheese</v>
      </c>
      <c r="R63">
        <f>VLOOKUP($B63,[1]Samples!$H$2:$Z$518,COLUMN()-13)</f>
        <v>3031482</v>
      </c>
      <c r="S63">
        <f>VLOOKUP($B63,[1]Samples!$H$2:$Z$518,COLUMN()-13)</f>
        <v>28</v>
      </c>
      <c r="T63">
        <f>VLOOKUP($B63,[1]Samples!$H$2:$Z$518,COLUMN()-13)</f>
        <v>3027</v>
      </c>
      <c r="U63" t="str">
        <f>VLOOKUP($B63,[1]Samples!$H$2:$Z$518,COLUMN()-13)</f>
        <v>Yes</v>
      </c>
      <c r="V63">
        <f>VLOOKUP($B63,[1]Samples!$H$2:$Z$518,COLUMN()-13)</f>
        <v>0</v>
      </c>
      <c r="W63">
        <f>VLOOKUP($B63,[1]Samples!$H$2:$Z$518,COLUMN()-13)</f>
        <v>0</v>
      </c>
      <c r="X63">
        <f>VLOOKUP($B63,[1]Samples!$H$2:$Z$518,COLUMN()-13)</f>
        <v>0</v>
      </c>
      <c r="Y63" t="str">
        <f>VLOOKUP($B63,[1]Samples!$H$2:$Z$518,COLUMN()-13)</f>
        <v>No</v>
      </c>
      <c r="Z63" t="str">
        <f>VLOOKUP($B63,[1]Samples!$H$2:$Z$518,COLUMN()-13)</f>
        <v/>
      </c>
      <c r="AA63" t="str">
        <f>VLOOKUP($B63,[1]Samples!$H$2:$Z$518,COLUMN()-13)</f>
        <v/>
      </c>
      <c r="AB63" s="16">
        <f>VLOOKUP($B63,[1]Samples!$H$2:$Z$518,COLUMN()-13)</f>
        <v>43555.041666666664</v>
      </c>
      <c r="AC63" s="16">
        <f>VLOOKUP($B63,[1]Samples!$H$2:$Z$518,COLUMN()-13)</f>
        <v>43555.041666666664</v>
      </c>
      <c r="AD63" t="str">
        <f>VLOOKUP($B63,[1]Samples!$H$2:$Z$518,COLUMN()-13)</f>
        <v>Chile</v>
      </c>
      <c r="AF63" s="2">
        <f>VLOOKUP($B63,[1]Samples!$H$2:$Z$518,COLUMN()-13)</f>
        <v>2016</v>
      </c>
      <c r="AG63" t="b">
        <f>NOT(ISERROR(MATCH(B63,metadata_samples_with_mlst!$A$2:$A$342,0)))</f>
        <v>1</v>
      </c>
    </row>
    <row r="64" spans="1:33" x14ac:dyDescent="0.3">
      <c r="A64" t="s">
        <v>3372</v>
      </c>
      <c r="B64" t="str">
        <f t="shared" si="0"/>
        <v>SRR2584346</v>
      </c>
      <c r="C64">
        <v>799</v>
      </c>
      <c r="D64">
        <v>764</v>
      </c>
      <c r="E64" t="s">
        <v>3373</v>
      </c>
      <c r="F64">
        <v>3712768</v>
      </c>
      <c r="G64">
        <v>3655662</v>
      </c>
      <c r="H64" t="s">
        <v>3230</v>
      </c>
      <c r="I64">
        <v>913</v>
      </c>
      <c r="J64">
        <v>71</v>
      </c>
      <c r="K64">
        <v>313</v>
      </c>
      <c r="M64">
        <v>419896</v>
      </c>
      <c r="N64">
        <v>17</v>
      </c>
      <c r="O64">
        <v>1008294</v>
      </c>
      <c r="P64">
        <v>2940269</v>
      </c>
      <c r="Q64" t="str">
        <f>VLOOKUP($B64,[1]Samples!$H$2:$Z$518,COLUMN()-13)</f>
        <v>isolation_source: cheese</v>
      </c>
      <c r="R64">
        <f>VLOOKUP($B64,[1]Samples!$H$2:$Z$518,COLUMN()-13)</f>
        <v>3006739</v>
      </c>
      <c r="S64">
        <f>VLOOKUP($B64,[1]Samples!$H$2:$Z$518,COLUMN()-13)</f>
        <v>20</v>
      </c>
      <c r="T64">
        <f>VLOOKUP($B64,[1]Samples!$H$2:$Z$518,COLUMN()-13)</f>
        <v>2975</v>
      </c>
      <c r="U64" t="str">
        <f>VLOOKUP($B64,[1]Samples!$H$2:$Z$518,COLUMN()-13)</f>
        <v>Yes</v>
      </c>
      <c r="V64">
        <f>VLOOKUP($B64,[1]Samples!$H$2:$Z$518,COLUMN()-13)</f>
        <v>0</v>
      </c>
      <c r="W64">
        <f>VLOOKUP($B64,[1]Samples!$H$2:$Z$518,COLUMN()-13)</f>
        <v>0</v>
      </c>
      <c r="X64">
        <f>VLOOKUP($B64,[1]Samples!$H$2:$Z$518,COLUMN()-13)</f>
        <v>0</v>
      </c>
      <c r="Y64" t="str">
        <f>VLOOKUP($B64,[1]Samples!$H$2:$Z$518,COLUMN()-13)</f>
        <v>No</v>
      </c>
      <c r="Z64" t="str">
        <f>VLOOKUP($B64,[1]Samples!$H$2:$Z$518,COLUMN()-13)</f>
        <v/>
      </c>
      <c r="AA64" t="str">
        <f>VLOOKUP($B64,[1]Samples!$H$2:$Z$518,COLUMN()-13)</f>
        <v/>
      </c>
      <c r="AB64" s="16">
        <f>VLOOKUP($B64,[1]Samples!$H$2:$Z$518,COLUMN()-13)</f>
        <v>43551.041666666664</v>
      </c>
      <c r="AC64" s="16">
        <f>VLOOKUP($B64,[1]Samples!$H$2:$Z$518,COLUMN()-13)</f>
        <v>43551.041666666664</v>
      </c>
      <c r="AD64" t="str">
        <f>VLOOKUP($B64,[1]Samples!$H$2:$Z$518,COLUMN()-13)</f>
        <v>USA</v>
      </c>
      <c r="AE64" t="s">
        <v>376</v>
      </c>
      <c r="AF64" s="2">
        <f>VLOOKUP($B64,[1]Samples!$H$2:$Z$518,COLUMN()-13)</f>
        <v>2011</v>
      </c>
      <c r="AG64" t="b">
        <f>NOT(ISERROR(MATCH(B64,metadata_samples_with_mlst!$A$2:$A$342,0)))</f>
        <v>1</v>
      </c>
    </row>
    <row r="65" spans="1:33" x14ac:dyDescent="0.3">
      <c r="A65" t="s">
        <v>3374</v>
      </c>
      <c r="B65" t="str">
        <f t="shared" si="0"/>
        <v>SRR8235317</v>
      </c>
      <c r="C65">
        <v>393</v>
      </c>
      <c r="D65">
        <v>364</v>
      </c>
      <c r="E65" t="s">
        <v>3375</v>
      </c>
      <c r="F65">
        <v>1643598</v>
      </c>
      <c r="G65">
        <v>1604980</v>
      </c>
      <c r="H65" t="s">
        <v>3376</v>
      </c>
      <c r="I65">
        <v>152</v>
      </c>
      <c r="J65">
        <v>108</v>
      </c>
      <c r="K65">
        <v>209</v>
      </c>
      <c r="M65">
        <v>376859</v>
      </c>
      <c r="N65">
        <v>17</v>
      </c>
      <c r="O65">
        <v>1036574</v>
      </c>
      <c r="P65">
        <v>2987950</v>
      </c>
      <c r="Q65" t="str">
        <f>VLOOKUP($B65,[1]Samples!$H$2:$Z$518,COLUMN()-13)</f>
        <v>isolation_source: fermier goat cheese</v>
      </c>
      <c r="R65">
        <f>VLOOKUP($B65,[1]Samples!$H$2:$Z$518,COLUMN()-13)</f>
        <v>3041510</v>
      </c>
      <c r="S65">
        <f>VLOOKUP($B65,[1]Samples!$H$2:$Z$518,COLUMN()-13)</f>
        <v>22</v>
      </c>
      <c r="T65">
        <f>VLOOKUP($B65,[1]Samples!$H$2:$Z$518,COLUMN()-13)</f>
        <v>3042</v>
      </c>
      <c r="U65" t="str">
        <f>VLOOKUP($B65,[1]Samples!$H$2:$Z$518,COLUMN()-13)</f>
        <v>Yes</v>
      </c>
      <c r="V65">
        <f>VLOOKUP($B65,[1]Samples!$H$2:$Z$518,COLUMN()-13)</f>
        <v>0</v>
      </c>
      <c r="W65">
        <f>VLOOKUP($B65,[1]Samples!$H$2:$Z$518,COLUMN()-13)</f>
        <v>0</v>
      </c>
      <c r="X65">
        <f>VLOOKUP($B65,[1]Samples!$H$2:$Z$518,COLUMN()-13)</f>
        <v>0</v>
      </c>
      <c r="Y65" t="str">
        <f>VLOOKUP($B65,[1]Samples!$H$2:$Z$518,COLUMN()-13)</f>
        <v>No</v>
      </c>
      <c r="Z65" t="str">
        <f>VLOOKUP($B65,[1]Samples!$H$2:$Z$518,COLUMN()-13)</f>
        <v/>
      </c>
      <c r="AA65" t="str">
        <f>VLOOKUP($B65,[1]Samples!$H$2:$Z$518,COLUMN()-13)</f>
        <v/>
      </c>
      <c r="AB65" s="16">
        <f>VLOOKUP($B65,[1]Samples!$H$2:$Z$518,COLUMN()-13)</f>
        <v>43901.041666666664</v>
      </c>
      <c r="AC65" s="16">
        <f>VLOOKUP($B65,[1]Samples!$H$2:$Z$518,COLUMN()-13)</f>
        <v>43551.041666666664</v>
      </c>
      <c r="AD65" t="str">
        <f>VLOOKUP($B65,[1]Samples!$H$2:$Z$518,COLUMN()-13)</f>
        <v>Israel</v>
      </c>
      <c r="AF65" s="2">
        <f>VLOOKUP($B65,[1]Samples!$H$2:$Z$518,COLUMN()-13)</f>
        <v>2002</v>
      </c>
      <c r="AG65" t="b">
        <f>NOT(ISERROR(MATCH(B65,metadata_samples_with_mlst!$A$2:$A$342,0)))</f>
        <v>1</v>
      </c>
    </row>
    <row r="66" spans="1:33" x14ac:dyDescent="0.3">
      <c r="A66" t="s">
        <v>3377</v>
      </c>
      <c r="B66" t="str">
        <f t="shared" si="0"/>
        <v>SRR1767827</v>
      </c>
      <c r="C66">
        <v>71</v>
      </c>
      <c r="D66">
        <v>67</v>
      </c>
      <c r="E66" t="s">
        <v>3378</v>
      </c>
      <c r="F66">
        <v>294718</v>
      </c>
      <c r="G66">
        <v>289966</v>
      </c>
      <c r="H66" t="s">
        <v>3379</v>
      </c>
      <c r="I66">
        <v>14</v>
      </c>
      <c r="J66">
        <v>13</v>
      </c>
      <c r="K66">
        <v>28</v>
      </c>
      <c r="M66">
        <v>350563</v>
      </c>
      <c r="N66">
        <v>17</v>
      </c>
      <c r="O66">
        <v>1064025</v>
      </c>
      <c r="P66">
        <v>2952357</v>
      </c>
      <c r="Q66" t="str">
        <f>VLOOKUP($B66,[1]Samples!$H$2:$Z$518,COLUMN()-13)</f>
        <v>isolation_source: cheese</v>
      </c>
      <c r="R66">
        <f>VLOOKUP($B66,[1]Samples!$H$2:$Z$518,COLUMN()-13)</f>
        <v>0</v>
      </c>
      <c r="S66">
        <f>VLOOKUP($B66,[1]Samples!$H$2:$Z$518,COLUMN()-13)</f>
        <v>0</v>
      </c>
      <c r="T66">
        <f>VLOOKUP($B66,[1]Samples!$H$2:$Z$518,COLUMN()-13)</f>
        <v>0</v>
      </c>
      <c r="U66" t="str">
        <f>VLOOKUP($B66,[1]Samples!$H$2:$Z$518,COLUMN()-13)</f>
        <v>No</v>
      </c>
      <c r="V66">
        <f>VLOOKUP($B66,[1]Samples!$H$2:$Z$518,COLUMN()-13)</f>
        <v>0</v>
      </c>
      <c r="W66">
        <f>VLOOKUP($B66,[1]Samples!$H$2:$Z$518,COLUMN()-13)</f>
        <v>0</v>
      </c>
      <c r="X66">
        <f>VLOOKUP($B66,[1]Samples!$H$2:$Z$518,COLUMN()-13)</f>
        <v>0</v>
      </c>
      <c r="Y66" t="str">
        <f>VLOOKUP($B66,[1]Samples!$H$2:$Z$518,COLUMN()-13)</f>
        <v>No</v>
      </c>
      <c r="Z66" t="str">
        <f>VLOOKUP($B66,[1]Samples!$H$2:$Z$518,COLUMN()-13)</f>
        <v>NZ_MTJI01000001-NZ_MTJI01000017</v>
      </c>
      <c r="AA66" t="str">
        <f>VLOOKUP($B66,[1]Samples!$H$2:$Z$518,COLUMN()-13)</f>
        <v/>
      </c>
      <c r="AB66" s="16">
        <f>VLOOKUP($B66,[1]Samples!$H$2:$Z$518,COLUMN()-13)</f>
        <v>44235.041666666664</v>
      </c>
      <c r="AC66" s="16">
        <f>VLOOKUP($B66,[1]Samples!$H$2:$Z$518,COLUMN()-13)</f>
        <v>42878.083333333336</v>
      </c>
      <c r="AD66" t="str">
        <f>VLOOKUP($B66,[1]Samples!$H$2:$Z$518,COLUMN()-13)</f>
        <v>USA</v>
      </c>
      <c r="AE66" t="s">
        <v>157</v>
      </c>
      <c r="AF66" s="2">
        <f>VLOOKUP($B66,[1]Samples!$H$2:$Z$518,COLUMN()-13)</f>
        <v>2014</v>
      </c>
      <c r="AG66" t="b">
        <f>NOT(ISERROR(MATCH(B66,metadata_samples_with_mlst!$A$2:$A$342,0)))</f>
        <v>1</v>
      </c>
    </row>
    <row r="67" spans="1:33" x14ac:dyDescent="0.3">
      <c r="A67" t="s">
        <v>3380</v>
      </c>
      <c r="B67" t="str">
        <f t="shared" ref="B67:B130" si="1">LEFT(A67, SEARCH("_",A67)-1)</f>
        <v>SRR10484641</v>
      </c>
      <c r="C67">
        <v>55</v>
      </c>
      <c r="D67">
        <v>50</v>
      </c>
      <c r="E67" t="s">
        <v>3381</v>
      </c>
      <c r="F67">
        <v>228570</v>
      </c>
      <c r="G67">
        <v>223074</v>
      </c>
      <c r="H67" t="s">
        <v>3382</v>
      </c>
      <c r="I67">
        <v>16</v>
      </c>
      <c r="J67">
        <v>3</v>
      </c>
      <c r="K67">
        <v>10</v>
      </c>
      <c r="M67">
        <v>324399</v>
      </c>
      <c r="N67">
        <v>17</v>
      </c>
      <c r="O67">
        <v>540608</v>
      </c>
      <c r="P67">
        <v>2879166</v>
      </c>
      <c r="Q67" t="s">
        <v>132</v>
      </c>
      <c r="R67">
        <v>2948718</v>
      </c>
      <c r="S67">
        <v>11</v>
      </c>
      <c r="T67">
        <v>2849</v>
      </c>
      <c r="U67" t="s">
        <v>133</v>
      </c>
      <c r="V67">
        <v>0</v>
      </c>
      <c r="W67">
        <v>0</v>
      </c>
      <c r="X67">
        <v>0</v>
      </c>
      <c r="Y67" t="s">
        <v>134</v>
      </c>
      <c r="Z67" t="s">
        <v>127</v>
      </c>
      <c r="AA67" t="s">
        <v>127</v>
      </c>
      <c r="AB67" s="1">
        <v>43916.041666666664</v>
      </c>
      <c r="AC67" s="1">
        <v>43916.041666666664</v>
      </c>
      <c r="AD67" t="s">
        <v>135</v>
      </c>
      <c r="AE67" t="s">
        <v>256</v>
      </c>
      <c r="AF67" s="2">
        <v>2019</v>
      </c>
      <c r="AG67" t="b">
        <f>NOT(ISERROR(MATCH(B67,metadata_samples_with_mlst!$A$2:$A$342,0)))</f>
        <v>1</v>
      </c>
    </row>
    <row r="68" spans="1:33" x14ac:dyDescent="0.3">
      <c r="A68" t="s">
        <v>3383</v>
      </c>
      <c r="B68" t="str">
        <f t="shared" si="1"/>
        <v>SRR10484526</v>
      </c>
      <c r="C68">
        <v>54</v>
      </c>
      <c r="D68">
        <v>48</v>
      </c>
      <c r="E68" t="s">
        <v>3384</v>
      </c>
      <c r="F68">
        <v>228514</v>
      </c>
      <c r="G68">
        <v>220422</v>
      </c>
      <c r="H68" t="s">
        <v>3385</v>
      </c>
      <c r="I68">
        <v>23</v>
      </c>
      <c r="J68">
        <v>2</v>
      </c>
      <c r="K68">
        <v>9</v>
      </c>
      <c r="M68">
        <v>295380</v>
      </c>
      <c r="N68">
        <v>17</v>
      </c>
      <c r="O68">
        <v>483156</v>
      </c>
      <c r="P68">
        <v>2878702</v>
      </c>
      <c r="Q68" t="s">
        <v>132</v>
      </c>
      <c r="R68">
        <v>2958104</v>
      </c>
      <c r="S68">
        <v>10</v>
      </c>
      <c r="T68">
        <v>2859</v>
      </c>
      <c r="U68" t="s">
        <v>133</v>
      </c>
      <c r="V68">
        <v>0</v>
      </c>
      <c r="W68">
        <v>0</v>
      </c>
      <c r="X68">
        <v>0</v>
      </c>
      <c r="Y68" t="s">
        <v>134</v>
      </c>
      <c r="Z68" t="s">
        <v>127</v>
      </c>
      <c r="AA68" t="s">
        <v>127</v>
      </c>
      <c r="AB68" s="1">
        <v>43916.041666666664</v>
      </c>
      <c r="AC68" s="1">
        <v>43916.041666666664</v>
      </c>
      <c r="AD68" t="s">
        <v>135</v>
      </c>
      <c r="AE68" t="s">
        <v>256</v>
      </c>
      <c r="AF68" s="2">
        <v>2019</v>
      </c>
      <c r="AG68" t="b">
        <f>NOT(ISERROR(MATCH(B68,metadata_samples_with_mlst!$A$2:$A$342,0)))</f>
        <v>1</v>
      </c>
    </row>
    <row r="69" spans="1:33" x14ac:dyDescent="0.3">
      <c r="A69" t="s">
        <v>3386</v>
      </c>
      <c r="B69" t="str">
        <f t="shared" si="1"/>
        <v>SRR6236574</v>
      </c>
      <c r="C69">
        <v>839</v>
      </c>
      <c r="D69">
        <v>729</v>
      </c>
      <c r="E69" t="s">
        <v>3387</v>
      </c>
      <c r="F69">
        <v>4927890</v>
      </c>
      <c r="G69">
        <v>4591542</v>
      </c>
      <c r="H69" t="s">
        <v>3388</v>
      </c>
      <c r="I69">
        <v>1703</v>
      </c>
      <c r="J69">
        <v>516</v>
      </c>
      <c r="K69">
        <v>436</v>
      </c>
      <c r="M69">
        <v>1463022</v>
      </c>
      <c r="N69">
        <v>18</v>
      </c>
      <c r="O69">
        <v>1463022</v>
      </c>
      <c r="P69">
        <v>2906909</v>
      </c>
      <c r="Q69" t="str">
        <f>VLOOKUP($B69,[1]Samples!$H$2:$Z$518,COLUMN()-13)</f>
        <v>isolation_source: raw milk cheese-monterey jack</v>
      </c>
      <c r="R69">
        <f>VLOOKUP($B69,[1]Samples!$H$2:$Z$518,COLUMN()-13)</f>
        <v>2938747</v>
      </c>
      <c r="S69">
        <f>VLOOKUP($B69,[1]Samples!$H$2:$Z$518,COLUMN()-13)</f>
        <v>42</v>
      </c>
      <c r="T69">
        <f>VLOOKUP($B69,[1]Samples!$H$2:$Z$518,COLUMN()-13)</f>
        <v>2915</v>
      </c>
      <c r="U69" t="str">
        <f>VLOOKUP($B69,[1]Samples!$H$2:$Z$518,COLUMN()-13)</f>
        <v>Yes</v>
      </c>
      <c r="V69">
        <f>VLOOKUP($B69,[1]Samples!$H$2:$Z$518,COLUMN()-13)</f>
        <v>0</v>
      </c>
      <c r="W69">
        <f>VLOOKUP($B69,[1]Samples!$H$2:$Z$518,COLUMN()-13)</f>
        <v>0</v>
      </c>
      <c r="X69">
        <f>VLOOKUP($B69,[1]Samples!$H$2:$Z$518,COLUMN()-13)</f>
        <v>0</v>
      </c>
      <c r="Y69" t="str">
        <f>VLOOKUP($B69,[1]Samples!$H$2:$Z$518,COLUMN()-13)</f>
        <v>No</v>
      </c>
      <c r="Z69" t="str">
        <f>VLOOKUP($B69,[1]Samples!$H$2:$Z$518,COLUMN()-13)</f>
        <v/>
      </c>
      <c r="AA69" t="str">
        <f>VLOOKUP($B69,[1]Samples!$H$2:$Z$518,COLUMN()-13)</f>
        <v/>
      </c>
      <c r="AB69" s="16">
        <f>VLOOKUP($B69,[1]Samples!$H$2:$Z$518,COLUMN()-13)</f>
        <v>43559.083333333336</v>
      </c>
      <c r="AC69" s="16">
        <f>VLOOKUP($B69,[1]Samples!$H$2:$Z$518,COLUMN()-13)</f>
        <v>43559.083333333336</v>
      </c>
      <c r="AD69" t="str">
        <f>VLOOKUP($B69,[1]Samples!$H$2:$Z$518,COLUMN()-13)</f>
        <v>USA</v>
      </c>
      <c r="AE69" t="s">
        <v>146</v>
      </c>
      <c r="AF69" s="2">
        <f>VLOOKUP($B69,[1]Samples!$H$2:$Z$518,COLUMN()-13)</f>
        <v>2017</v>
      </c>
      <c r="AG69" t="b">
        <f>NOT(ISERROR(MATCH(B69,metadata_samples_with_mlst!$A$2:$A$342,0)))</f>
        <v>1</v>
      </c>
    </row>
    <row r="70" spans="1:33" x14ac:dyDescent="0.3">
      <c r="A70" t="s">
        <v>3389</v>
      </c>
      <c r="B70" t="str">
        <f t="shared" si="1"/>
        <v>SRR5985519</v>
      </c>
      <c r="C70">
        <v>900</v>
      </c>
      <c r="D70">
        <v>842</v>
      </c>
      <c r="E70" t="s">
        <v>3390</v>
      </c>
      <c r="F70">
        <v>3702450</v>
      </c>
      <c r="G70">
        <v>3663044</v>
      </c>
      <c r="H70" t="s">
        <v>3391</v>
      </c>
      <c r="I70">
        <v>113</v>
      </c>
      <c r="J70">
        <v>68</v>
      </c>
      <c r="K70">
        <v>253</v>
      </c>
      <c r="M70">
        <v>510625</v>
      </c>
      <c r="N70">
        <v>18</v>
      </c>
      <c r="O70">
        <v>1218911</v>
      </c>
      <c r="P70">
        <v>2977050</v>
      </c>
      <c r="Q70" t="str">
        <f>VLOOKUP($B70,[1]Samples!$H$2:$Z$518,COLUMN()-13)</f>
        <v>isolation_source: cheese</v>
      </c>
      <c r="R70">
        <f>VLOOKUP($B70,[1]Samples!$H$2:$Z$518,COLUMN()-13)</f>
        <v>3003686</v>
      </c>
      <c r="S70">
        <f>VLOOKUP($B70,[1]Samples!$H$2:$Z$518,COLUMN()-13)</f>
        <v>18</v>
      </c>
      <c r="T70">
        <f>VLOOKUP($B70,[1]Samples!$H$2:$Z$518,COLUMN()-13)</f>
        <v>2968</v>
      </c>
      <c r="U70" t="str">
        <f>VLOOKUP($B70,[1]Samples!$H$2:$Z$518,COLUMN()-13)</f>
        <v>Yes</v>
      </c>
      <c r="V70">
        <f>VLOOKUP($B70,[1]Samples!$H$2:$Z$518,COLUMN()-13)</f>
        <v>0</v>
      </c>
      <c r="W70">
        <f>VLOOKUP($B70,[1]Samples!$H$2:$Z$518,COLUMN()-13)</f>
        <v>0</v>
      </c>
      <c r="X70">
        <f>VLOOKUP($B70,[1]Samples!$H$2:$Z$518,COLUMN()-13)</f>
        <v>0</v>
      </c>
      <c r="Y70" t="str">
        <f>VLOOKUP($B70,[1]Samples!$H$2:$Z$518,COLUMN()-13)</f>
        <v>No</v>
      </c>
      <c r="Z70" t="str">
        <f>VLOOKUP($B70,[1]Samples!$H$2:$Z$518,COLUMN()-13)</f>
        <v/>
      </c>
      <c r="AA70" t="str">
        <f>VLOOKUP($B70,[1]Samples!$H$2:$Z$518,COLUMN()-13)</f>
        <v/>
      </c>
      <c r="AB70" s="16">
        <f>VLOOKUP($B70,[1]Samples!$H$2:$Z$518,COLUMN()-13)</f>
        <v>43901.041666666664</v>
      </c>
      <c r="AC70" s="16">
        <f>VLOOKUP($B70,[1]Samples!$H$2:$Z$518,COLUMN()-13)</f>
        <v>43551.041666666664</v>
      </c>
      <c r="AD70" t="str">
        <f>VLOOKUP($B70,[1]Samples!$H$2:$Z$518,COLUMN()-13)</f>
        <v>USA</v>
      </c>
      <c r="AE70" t="s">
        <v>1317</v>
      </c>
      <c r="AF70" s="2">
        <f>VLOOKUP($B70,[1]Samples!$H$2:$Z$518,COLUMN()-13)</f>
        <v>2010</v>
      </c>
      <c r="AG70" t="b">
        <f>NOT(ISERROR(MATCH(B70,metadata_samples_with_mlst!$A$2:$A$342,0)))</f>
        <v>1</v>
      </c>
    </row>
    <row r="71" spans="1:33" x14ac:dyDescent="0.3">
      <c r="A71" t="s">
        <v>3392</v>
      </c>
      <c r="B71" t="str">
        <f t="shared" si="1"/>
        <v>SRR1187587</v>
      </c>
      <c r="C71">
        <v>398</v>
      </c>
      <c r="D71">
        <v>362</v>
      </c>
      <c r="E71" t="s">
        <v>3393</v>
      </c>
      <c r="F71">
        <v>1658138</v>
      </c>
      <c r="G71">
        <v>1611190</v>
      </c>
      <c r="H71" t="s">
        <v>3394</v>
      </c>
      <c r="I71">
        <v>75</v>
      </c>
      <c r="J71">
        <v>35</v>
      </c>
      <c r="K71">
        <v>129</v>
      </c>
      <c r="M71">
        <v>477400</v>
      </c>
      <c r="N71">
        <v>18</v>
      </c>
      <c r="O71">
        <v>891493</v>
      </c>
      <c r="P71">
        <v>3010709</v>
      </c>
      <c r="Q71" t="str">
        <f>VLOOKUP($B71,[1]Samples!$H$2:$Z$518,COLUMN()-13)</f>
        <v>isolation_source: fresh cheese curd</v>
      </c>
      <c r="R71">
        <f>VLOOKUP($B71,[1]Samples!$H$2:$Z$518,COLUMN()-13)</f>
        <v>3075577</v>
      </c>
      <c r="S71">
        <f>VLOOKUP($B71,[1]Samples!$H$2:$Z$518,COLUMN()-13)</f>
        <v>22</v>
      </c>
      <c r="T71">
        <f>VLOOKUP($B71,[1]Samples!$H$2:$Z$518,COLUMN()-13)</f>
        <v>3033</v>
      </c>
      <c r="U71" t="str">
        <f>VLOOKUP($B71,[1]Samples!$H$2:$Z$518,COLUMN()-13)</f>
        <v>Yes</v>
      </c>
      <c r="V71">
        <f>VLOOKUP($B71,[1]Samples!$H$2:$Z$518,COLUMN()-13)</f>
        <v>0</v>
      </c>
      <c r="W71">
        <f>VLOOKUP($B71,[1]Samples!$H$2:$Z$518,COLUMN()-13)</f>
        <v>0</v>
      </c>
      <c r="X71">
        <f>VLOOKUP($B71,[1]Samples!$H$2:$Z$518,COLUMN()-13)</f>
        <v>0</v>
      </c>
      <c r="Y71" t="str">
        <f>VLOOKUP($B71,[1]Samples!$H$2:$Z$518,COLUMN()-13)</f>
        <v>No</v>
      </c>
      <c r="Z71" t="str">
        <f>VLOOKUP($B71,[1]Samples!$H$2:$Z$518,COLUMN()-13)</f>
        <v/>
      </c>
      <c r="AA71" t="str">
        <f>VLOOKUP($B71,[1]Samples!$H$2:$Z$518,COLUMN()-13)</f>
        <v/>
      </c>
      <c r="AB71" s="16">
        <f>VLOOKUP($B71,[1]Samples!$H$2:$Z$518,COLUMN()-13)</f>
        <v>43551.041666666664</v>
      </c>
      <c r="AC71" s="16">
        <f>VLOOKUP($B71,[1]Samples!$H$2:$Z$518,COLUMN()-13)</f>
        <v>43551.041666666664</v>
      </c>
      <c r="AD71" t="str">
        <f>VLOOKUP($B71,[1]Samples!$H$2:$Z$518,COLUMN()-13)</f>
        <v>USA</v>
      </c>
      <c r="AE71" t="s">
        <v>1459</v>
      </c>
      <c r="AF71" s="2">
        <f>VLOOKUP($B71,[1]Samples!$H$2:$Z$518,COLUMN()-13)</f>
        <v>2014</v>
      </c>
      <c r="AG71" t="b">
        <f>NOT(ISERROR(MATCH(B71,metadata_samples_with_mlst!$A$2:$A$342,0)))</f>
        <v>1</v>
      </c>
    </row>
    <row r="72" spans="1:33" x14ac:dyDescent="0.3">
      <c r="A72" t="s">
        <v>3395</v>
      </c>
      <c r="B72" t="str">
        <f t="shared" si="1"/>
        <v>SRR1378358</v>
      </c>
      <c r="C72">
        <v>220</v>
      </c>
      <c r="D72">
        <v>184</v>
      </c>
      <c r="E72" t="s">
        <v>3396</v>
      </c>
      <c r="F72">
        <v>944026</v>
      </c>
      <c r="G72">
        <v>890004</v>
      </c>
      <c r="H72" t="s">
        <v>3397</v>
      </c>
      <c r="I72">
        <v>266</v>
      </c>
      <c r="J72">
        <v>100</v>
      </c>
      <c r="K72">
        <v>107</v>
      </c>
      <c r="M72">
        <v>477400</v>
      </c>
      <c r="N72">
        <v>18</v>
      </c>
      <c r="O72">
        <v>891470</v>
      </c>
      <c r="P72">
        <v>3010245</v>
      </c>
      <c r="Q72" t="str">
        <f>VLOOKUP($B72,[1]Samples!$H$2:$Z$518,COLUMN()-13)</f>
        <v>isolation_source: fontina cheese</v>
      </c>
      <c r="R72">
        <f>VLOOKUP($B72,[1]Samples!$H$2:$Z$518,COLUMN()-13)</f>
        <v>2949333</v>
      </c>
      <c r="S72">
        <f>VLOOKUP($B72,[1]Samples!$H$2:$Z$518,COLUMN()-13)</f>
        <v>64</v>
      </c>
      <c r="T72">
        <f>VLOOKUP($B72,[1]Samples!$H$2:$Z$518,COLUMN()-13)</f>
        <v>2918</v>
      </c>
      <c r="U72" t="str">
        <f>VLOOKUP($B72,[1]Samples!$H$2:$Z$518,COLUMN()-13)</f>
        <v>Yes</v>
      </c>
      <c r="V72">
        <f>VLOOKUP($B72,[1]Samples!$H$2:$Z$518,COLUMN()-13)</f>
        <v>0</v>
      </c>
      <c r="W72">
        <f>VLOOKUP($B72,[1]Samples!$H$2:$Z$518,COLUMN()-13)</f>
        <v>0</v>
      </c>
      <c r="X72">
        <f>VLOOKUP($B72,[1]Samples!$H$2:$Z$518,COLUMN()-13)</f>
        <v>0</v>
      </c>
      <c r="Y72" t="str">
        <f>VLOOKUP($B72,[1]Samples!$H$2:$Z$518,COLUMN()-13)</f>
        <v>No</v>
      </c>
      <c r="Z72" t="str">
        <f>VLOOKUP($B72,[1]Samples!$H$2:$Z$518,COLUMN()-13)</f>
        <v/>
      </c>
      <c r="AA72" t="str">
        <f>VLOOKUP($B72,[1]Samples!$H$2:$Z$518,COLUMN()-13)</f>
        <v/>
      </c>
      <c r="AB72" s="16">
        <f>VLOOKUP($B72,[1]Samples!$H$2:$Z$518,COLUMN()-13)</f>
        <v>43551.041666666664</v>
      </c>
      <c r="AC72" s="16">
        <f>VLOOKUP($B72,[1]Samples!$H$2:$Z$518,COLUMN()-13)</f>
        <v>43551.041666666664</v>
      </c>
      <c r="AD72" t="str">
        <f>VLOOKUP($B72,[1]Samples!$H$2:$Z$518,COLUMN()-13)</f>
        <v>Italy</v>
      </c>
      <c r="AF72" s="2">
        <f>VLOOKUP($B72,[1]Samples!$H$2:$Z$518,COLUMN()-13)</f>
        <v>2014</v>
      </c>
      <c r="AG72" t="b">
        <f>NOT(ISERROR(MATCH(B72,metadata_samples_with_mlst!$A$2:$A$342,0)))</f>
        <v>1</v>
      </c>
    </row>
    <row r="73" spans="1:33" x14ac:dyDescent="0.3">
      <c r="A73" t="s">
        <v>3398</v>
      </c>
      <c r="B73" t="str">
        <f t="shared" si="1"/>
        <v>SRR1177313</v>
      </c>
      <c r="C73">
        <v>528</v>
      </c>
      <c r="D73">
        <v>502</v>
      </c>
      <c r="E73" t="s">
        <v>3399</v>
      </c>
      <c r="F73">
        <v>2262196</v>
      </c>
      <c r="G73">
        <v>2220630</v>
      </c>
      <c r="H73" t="s">
        <v>3356</v>
      </c>
      <c r="I73">
        <v>628</v>
      </c>
      <c r="J73">
        <v>120</v>
      </c>
      <c r="K73">
        <v>211</v>
      </c>
      <c r="M73">
        <v>476840</v>
      </c>
      <c r="N73">
        <v>18</v>
      </c>
      <c r="O73">
        <v>891493</v>
      </c>
      <c r="P73">
        <v>3010383</v>
      </c>
      <c r="Q73" t="str">
        <f>VLOOKUP($B73,[1]Samples!$H$2:$Z$518,COLUMN()-13)</f>
        <v>isolation_source: Sheeps Milk Cheese</v>
      </c>
      <c r="R73">
        <f>VLOOKUP($B73,[1]Samples!$H$2:$Z$518,COLUMN()-13)</f>
        <v>3033931</v>
      </c>
      <c r="S73">
        <f>VLOOKUP($B73,[1]Samples!$H$2:$Z$518,COLUMN()-13)</f>
        <v>30</v>
      </c>
      <c r="T73">
        <f>VLOOKUP($B73,[1]Samples!$H$2:$Z$518,COLUMN()-13)</f>
        <v>2930</v>
      </c>
      <c r="U73" t="str">
        <f>VLOOKUP($B73,[1]Samples!$H$2:$Z$518,COLUMN()-13)</f>
        <v>Yes</v>
      </c>
      <c r="V73">
        <f>VLOOKUP($B73,[1]Samples!$H$2:$Z$518,COLUMN()-13)</f>
        <v>0</v>
      </c>
      <c r="W73">
        <f>VLOOKUP($B73,[1]Samples!$H$2:$Z$518,COLUMN()-13)</f>
        <v>0</v>
      </c>
      <c r="X73">
        <f>VLOOKUP($B73,[1]Samples!$H$2:$Z$518,COLUMN()-13)</f>
        <v>0</v>
      </c>
      <c r="Y73" t="str">
        <f>VLOOKUP($B73,[1]Samples!$H$2:$Z$518,COLUMN()-13)</f>
        <v>No</v>
      </c>
      <c r="Z73" t="str">
        <f>VLOOKUP($B73,[1]Samples!$H$2:$Z$518,COLUMN()-13)</f>
        <v/>
      </c>
      <c r="AA73" t="str">
        <f>VLOOKUP($B73,[1]Samples!$H$2:$Z$518,COLUMN()-13)</f>
        <v/>
      </c>
      <c r="AB73" s="16">
        <f>VLOOKUP($B73,[1]Samples!$H$2:$Z$518,COLUMN()-13)</f>
        <v>43914.041666666664</v>
      </c>
      <c r="AC73" s="16">
        <f>VLOOKUP($B73,[1]Samples!$H$2:$Z$518,COLUMN()-13)</f>
        <v>43914.041666666664</v>
      </c>
      <c r="AD73" t="str">
        <f>VLOOKUP($B73,[1]Samples!$H$2:$Z$518,COLUMN()-13)</f>
        <v>Bulgaria</v>
      </c>
      <c r="AF73" s="2">
        <f>VLOOKUP($B73,[1]Samples!$H$2:$Z$518,COLUMN()-13)</f>
        <v>2008</v>
      </c>
      <c r="AG73" t="b">
        <f>NOT(ISERROR(MATCH(B73,metadata_samples_with_mlst!$A$2:$A$342,0)))</f>
        <v>1</v>
      </c>
    </row>
    <row r="74" spans="1:33" x14ac:dyDescent="0.3">
      <c r="A74" t="s">
        <v>3400</v>
      </c>
      <c r="B74" t="str">
        <f t="shared" si="1"/>
        <v>SRR6288283</v>
      </c>
      <c r="C74">
        <v>787</v>
      </c>
      <c r="D74">
        <v>736</v>
      </c>
      <c r="E74" t="s">
        <v>3401</v>
      </c>
      <c r="F74">
        <v>4365292</v>
      </c>
      <c r="G74">
        <v>4127584</v>
      </c>
      <c r="H74" t="s">
        <v>3402</v>
      </c>
      <c r="I74">
        <v>1118</v>
      </c>
      <c r="J74">
        <v>266</v>
      </c>
      <c r="K74">
        <v>454</v>
      </c>
      <c r="M74">
        <v>471330</v>
      </c>
      <c r="N74">
        <v>18</v>
      </c>
      <c r="O74">
        <v>593748</v>
      </c>
      <c r="P74">
        <v>2925295</v>
      </c>
      <c r="Q74" t="str">
        <f>VLOOKUP($B74,[1]Samples!$H$2:$Z$518,COLUMN()-13)</f>
        <v>isolation_source: home-made cheese</v>
      </c>
      <c r="R74">
        <f>VLOOKUP($B74,[1]Samples!$H$2:$Z$518,COLUMN()-13)</f>
        <v>2990100</v>
      </c>
      <c r="S74">
        <f>VLOOKUP($B74,[1]Samples!$H$2:$Z$518,COLUMN()-13)</f>
        <v>25</v>
      </c>
      <c r="T74">
        <f>VLOOKUP($B74,[1]Samples!$H$2:$Z$518,COLUMN()-13)</f>
        <v>2932</v>
      </c>
      <c r="U74" t="str">
        <f>VLOOKUP($B74,[1]Samples!$H$2:$Z$518,COLUMN()-13)</f>
        <v>Yes</v>
      </c>
      <c r="V74">
        <f>VLOOKUP($B74,[1]Samples!$H$2:$Z$518,COLUMN()-13)</f>
        <v>0</v>
      </c>
      <c r="W74">
        <f>VLOOKUP($B74,[1]Samples!$H$2:$Z$518,COLUMN()-13)</f>
        <v>0</v>
      </c>
      <c r="X74">
        <f>VLOOKUP($B74,[1]Samples!$H$2:$Z$518,COLUMN()-13)</f>
        <v>0</v>
      </c>
      <c r="Y74" t="str">
        <f>VLOOKUP($B74,[1]Samples!$H$2:$Z$518,COLUMN()-13)</f>
        <v>No</v>
      </c>
      <c r="Z74" t="str">
        <f>VLOOKUP($B74,[1]Samples!$H$2:$Z$518,COLUMN()-13)</f>
        <v/>
      </c>
      <c r="AA74" t="str">
        <f>VLOOKUP($B74,[1]Samples!$H$2:$Z$518,COLUMN()-13)</f>
        <v/>
      </c>
      <c r="AB74" s="16">
        <f>VLOOKUP($B74,[1]Samples!$H$2:$Z$518,COLUMN()-13)</f>
        <v>43901.041666666664</v>
      </c>
      <c r="AC74" s="16">
        <f>VLOOKUP($B74,[1]Samples!$H$2:$Z$518,COLUMN()-13)</f>
        <v>43550.041666666664</v>
      </c>
      <c r="AD74" t="str">
        <f>VLOOKUP($B74,[1]Samples!$H$2:$Z$518,COLUMN()-13)</f>
        <v>Mexico</v>
      </c>
      <c r="AF74" s="2">
        <f>VLOOKUP($B74,[1]Samples!$H$2:$Z$518,COLUMN()-13)</f>
        <v>2003</v>
      </c>
      <c r="AG74" t="b">
        <f>NOT(ISERROR(MATCH(B74,metadata_samples_with_mlst!$A$2:$A$342,0)))</f>
        <v>1</v>
      </c>
    </row>
    <row r="75" spans="1:33" x14ac:dyDescent="0.3">
      <c r="A75" t="s">
        <v>3403</v>
      </c>
      <c r="B75" t="str">
        <f t="shared" si="1"/>
        <v>SRR8767770</v>
      </c>
      <c r="C75">
        <v>91</v>
      </c>
      <c r="D75">
        <v>77</v>
      </c>
      <c r="E75" t="s">
        <v>3404</v>
      </c>
      <c r="F75">
        <v>408200</v>
      </c>
      <c r="G75">
        <v>384508</v>
      </c>
      <c r="H75" t="s">
        <v>3405</v>
      </c>
      <c r="I75">
        <v>100</v>
      </c>
      <c r="J75">
        <v>53</v>
      </c>
      <c r="K75">
        <v>63</v>
      </c>
      <c r="M75">
        <v>438739</v>
      </c>
      <c r="N75">
        <v>18</v>
      </c>
      <c r="O75">
        <v>588150</v>
      </c>
      <c r="P75">
        <v>2922970</v>
      </c>
      <c r="Q75" t="str">
        <f>VLOOKUP($B75,[1]Samples!$H$2:$Z$518,COLUMN()-13)</f>
        <v>isolation_source: cheese</v>
      </c>
      <c r="R75">
        <f>VLOOKUP($B75,[1]Samples!$H$2:$Z$518,COLUMN()-13)</f>
        <v>2928919</v>
      </c>
      <c r="S75">
        <f>VLOOKUP($B75,[1]Samples!$H$2:$Z$518,COLUMN()-13)</f>
        <v>27</v>
      </c>
      <c r="T75">
        <f>VLOOKUP($B75,[1]Samples!$H$2:$Z$518,COLUMN()-13)</f>
        <v>2928</v>
      </c>
      <c r="U75" t="str">
        <f>VLOOKUP($B75,[1]Samples!$H$2:$Z$518,COLUMN()-13)</f>
        <v>Yes</v>
      </c>
      <c r="V75">
        <f>VLOOKUP($B75,[1]Samples!$H$2:$Z$518,COLUMN()-13)</f>
        <v>0</v>
      </c>
      <c r="W75">
        <f>VLOOKUP($B75,[1]Samples!$H$2:$Z$518,COLUMN()-13)</f>
        <v>0</v>
      </c>
      <c r="X75">
        <f>VLOOKUP($B75,[1]Samples!$H$2:$Z$518,COLUMN()-13)</f>
        <v>0</v>
      </c>
      <c r="Y75" t="str">
        <f>VLOOKUP($B75,[1]Samples!$H$2:$Z$518,COLUMN()-13)</f>
        <v>No</v>
      </c>
      <c r="Z75" t="str">
        <f>VLOOKUP($B75,[1]Samples!$H$2:$Z$518,COLUMN()-13)</f>
        <v/>
      </c>
      <c r="AA75" t="str">
        <f>VLOOKUP($B75,[1]Samples!$H$2:$Z$518,COLUMN()-13)</f>
        <v/>
      </c>
      <c r="AB75" s="16">
        <f>VLOOKUP($B75,[1]Samples!$H$2:$Z$518,COLUMN()-13)</f>
        <v>43555.041666666664</v>
      </c>
      <c r="AC75" s="16">
        <f>VLOOKUP($B75,[1]Samples!$H$2:$Z$518,COLUMN()-13)</f>
        <v>43555.041666666664</v>
      </c>
      <c r="AD75" t="str">
        <f>VLOOKUP($B75,[1]Samples!$H$2:$Z$518,COLUMN()-13)</f>
        <v>Chile</v>
      </c>
      <c r="AF75" s="2">
        <f>VLOOKUP($B75,[1]Samples!$H$2:$Z$518,COLUMN()-13)</f>
        <v>2016</v>
      </c>
      <c r="AG75" t="b">
        <f>NOT(ISERROR(MATCH(B75,metadata_samples_with_mlst!$A$2:$A$342,0)))</f>
        <v>1</v>
      </c>
    </row>
    <row r="76" spans="1:33" x14ac:dyDescent="0.3">
      <c r="A76" t="s">
        <v>3406</v>
      </c>
      <c r="B76" t="str">
        <f t="shared" si="1"/>
        <v>SRR5182487</v>
      </c>
      <c r="C76">
        <v>802</v>
      </c>
      <c r="D76">
        <v>699</v>
      </c>
      <c r="E76" t="s">
        <v>3407</v>
      </c>
      <c r="F76">
        <v>3875020</v>
      </c>
      <c r="G76">
        <v>3771916</v>
      </c>
      <c r="H76" t="s">
        <v>3408</v>
      </c>
      <c r="I76">
        <v>1268</v>
      </c>
      <c r="J76">
        <v>482</v>
      </c>
      <c r="K76">
        <v>629</v>
      </c>
      <c r="M76">
        <v>415602</v>
      </c>
      <c r="N76">
        <v>18</v>
      </c>
      <c r="O76">
        <v>673579</v>
      </c>
      <c r="P76">
        <v>3059728</v>
      </c>
      <c r="Q76" t="str">
        <f>VLOOKUP($B76,[1]Samples!$H$2:$Z$518,COLUMN()-13)</f>
        <v>isolation_source: cotija cheese</v>
      </c>
      <c r="R76">
        <f>VLOOKUP($B76,[1]Samples!$H$2:$Z$518,COLUMN()-13)</f>
        <v>3135917</v>
      </c>
      <c r="S76">
        <f>VLOOKUP($B76,[1]Samples!$H$2:$Z$518,COLUMN()-13)</f>
        <v>24</v>
      </c>
      <c r="T76">
        <f>VLOOKUP($B76,[1]Samples!$H$2:$Z$518,COLUMN()-13)</f>
        <v>3092</v>
      </c>
      <c r="U76" t="str">
        <f>VLOOKUP($B76,[1]Samples!$H$2:$Z$518,COLUMN()-13)</f>
        <v>Yes</v>
      </c>
      <c r="V76">
        <f>VLOOKUP($B76,[1]Samples!$H$2:$Z$518,COLUMN()-13)</f>
        <v>0</v>
      </c>
      <c r="W76">
        <f>VLOOKUP($B76,[1]Samples!$H$2:$Z$518,COLUMN()-13)</f>
        <v>0</v>
      </c>
      <c r="X76">
        <f>VLOOKUP($B76,[1]Samples!$H$2:$Z$518,COLUMN()-13)</f>
        <v>0</v>
      </c>
      <c r="Y76" t="str">
        <f>VLOOKUP($B76,[1]Samples!$H$2:$Z$518,COLUMN()-13)</f>
        <v>No</v>
      </c>
      <c r="Z76" t="str">
        <f>VLOOKUP($B76,[1]Samples!$H$2:$Z$518,COLUMN()-13)</f>
        <v/>
      </c>
      <c r="AA76" t="str">
        <f>VLOOKUP($B76,[1]Samples!$H$2:$Z$518,COLUMN()-13)</f>
        <v/>
      </c>
      <c r="AB76" s="16">
        <f>VLOOKUP($B76,[1]Samples!$H$2:$Z$518,COLUMN()-13)</f>
        <v>43901.041666666664</v>
      </c>
      <c r="AC76" s="16">
        <f>VLOOKUP($B76,[1]Samples!$H$2:$Z$518,COLUMN()-13)</f>
        <v>43551.041666666664</v>
      </c>
      <c r="AD76" t="str">
        <f>VLOOKUP($B76,[1]Samples!$H$2:$Z$518,COLUMN()-13)</f>
        <v xml:space="preserve">Mexico </v>
      </c>
      <c r="AF76" s="2">
        <f>VLOOKUP($B76,[1]Samples!$H$2:$Z$518,COLUMN()-13)</f>
        <v>2010</v>
      </c>
      <c r="AG76" t="b">
        <f>NOT(ISERROR(MATCH(B76,metadata_samples_with_mlst!$A$2:$A$342,0)))</f>
        <v>1</v>
      </c>
    </row>
    <row r="77" spans="1:33" x14ac:dyDescent="0.3">
      <c r="A77" t="s">
        <v>3409</v>
      </c>
      <c r="B77" t="str">
        <f t="shared" si="1"/>
        <v>SRR3372408</v>
      </c>
      <c r="C77">
        <v>87</v>
      </c>
      <c r="D77">
        <v>83</v>
      </c>
      <c r="E77" t="s">
        <v>3410</v>
      </c>
      <c r="F77">
        <v>367282</v>
      </c>
      <c r="G77">
        <v>363514</v>
      </c>
      <c r="H77" t="s">
        <v>3411</v>
      </c>
      <c r="I77">
        <v>24</v>
      </c>
      <c r="J77">
        <v>11</v>
      </c>
      <c r="K77">
        <v>39</v>
      </c>
      <c r="M77">
        <v>546082</v>
      </c>
      <c r="N77">
        <v>19</v>
      </c>
      <c r="O77">
        <v>1011289</v>
      </c>
      <c r="P77">
        <v>2993420</v>
      </c>
      <c r="Q77" t="str">
        <f>VLOOKUP($B77,[1]Samples!$H$2:$Z$518,COLUMN()-13)</f>
        <v>isolation_source: shredded cheddar cheese</v>
      </c>
      <c r="R77">
        <f>VLOOKUP($B77,[1]Samples!$H$2:$Z$518,COLUMN()-13)</f>
        <v>3119125</v>
      </c>
      <c r="S77">
        <f>VLOOKUP($B77,[1]Samples!$H$2:$Z$518,COLUMN()-13)</f>
        <v>19</v>
      </c>
      <c r="T77">
        <f>VLOOKUP($B77,[1]Samples!$H$2:$Z$518,COLUMN()-13)</f>
        <v>3072</v>
      </c>
      <c r="U77" t="str">
        <f>VLOOKUP($B77,[1]Samples!$H$2:$Z$518,COLUMN()-13)</f>
        <v>Yes</v>
      </c>
      <c r="V77">
        <f>VLOOKUP($B77,[1]Samples!$H$2:$Z$518,COLUMN()-13)</f>
        <v>0</v>
      </c>
      <c r="W77">
        <f>VLOOKUP($B77,[1]Samples!$H$2:$Z$518,COLUMN()-13)</f>
        <v>0</v>
      </c>
      <c r="X77">
        <f>VLOOKUP($B77,[1]Samples!$H$2:$Z$518,COLUMN()-13)</f>
        <v>0</v>
      </c>
      <c r="Y77" t="str">
        <f>VLOOKUP($B77,[1]Samples!$H$2:$Z$518,COLUMN()-13)</f>
        <v>No</v>
      </c>
      <c r="Z77" t="str">
        <f>VLOOKUP($B77,[1]Samples!$H$2:$Z$518,COLUMN()-13)</f>
        <v/>
      </c>
      <c r="AA77" t="str">
        <f>VLOOKUP($B77,[1]Samples!$H$2:$Z$518,COLUMN()-13)</f>
        <v/>
      </c>
      <c r="AB77" s="16">
        <f>VLOOKUP($B77,[1]Samples!$H$2:$Z$518,COLUMN()-13)</f>
        <v>43901.041666666664</v>
      </c>
      <c r="AC77" s="16">
        <f>VLOOKUP($B77,[1]Samples!$H$2:$Z$518,COLUMN()-13)</f>
        <v>43551.041666666664</v>
      </c>
      <c r="AD77" t="str">
        <f>VLOOKUP($B77,[1]Samples!$H$2:$Z$518,COLUMN()-13)</f>
        <v>USA</v>
      </c>
      <c r="AE77" t="s">
        <v>157</v>
      </c>
      <c r="AF77" s="2">
        <f>VLOOKUP($B77,[1]Samples!$H$2:$Z$518,COLUMN()-13)</f>
        <v>2011</v>
      </c>
      <c r="AG77" t="b">
        <f>NOT(ISERROR(MATCH(B77,metadata_samples_with_mlst!$A$2:$A$342,0)))</f>
        <v>1</v>
      </c>
    </row>
    <row r="78" spans="1:33" x14ac:dyDescent="0.3">
      <c r="A78" t="s">
        <v>3412</v>
      </c>
      <c r="B78" t="str">
        <f t="shared" si="1"/>
        <v>SRR1378347</v>
      </c>
      <c r="C78">
        <v>298</v>
      </c>
      <c r="D78">
        <v>254</v>
      </c>
      <c r="E78" t="s">
        <v>3413</v>
      </c>
      <c r="F78">
        <v>1286336</v>
      </c>
      <c r="G78">
        <v>1221144</v>
      </c>
      <c r="H78" t="s">
        <v>3259</v>
      </c>
      <c r="I78">
        <v>384</v>
      </c>
      <c r="J78">
        <v>106</v>
      </c>
      <c r="K78">
        <v>189</v>
      </c>
      <c r="M78">
        <v>475997</v>
      </c>
      <c r="N78">
        <v>19</v>
      </c>
      <c r="O78">
        <v>791236</v>
      </c>
      <c r="P78">
        <v>3010426</v>
      </c>
      <c r="Q78" t="str">
        <f>VLOOKUP($B78,[1]Samples!$H$2:$Z$518,COLUMN()-13)</f>
        <v>isolation_source: cheese</v>
      </c>
      <c r="R78">
        <f>VLOOKUP($B78,[1]Samples!$H$2:$Z$518,COLUMN()-13)</f>
        <v>2960031</v>
      </c>
      <c r="S78">
        <f>VLOOKUP($B78,[1]Samples!$H$2:$Z$518,COLUMN()-13)</f>
        <v>16</v>
      </c>
      <c r="T78">
        <f>VLOOKUP($B78,[1]Samples!$H$2:$Z$518,COLUMN()-13)</f>
        <v>2888</v>
      </c>
      <c r="U78" t="str">
        <f>VLOOKUP($B78,[1]Samples!$H$2:$Z$518,COLUMN()-13)</f>
        <v>Yes</v>
      </c>
      <c r="V78">
        <f>VLOOKUP($B78,[1]Samples!$H$2:$Z$518,COLUMN()-13)</f>
        <v>0</v>
      </c>
      <c r="W78">
        <f>VLOOKUP($B78,[1]Samples!$H$2:$Z$518,COLUMN()-13)</f>
        <v>0</v>
      </c>
      <c r="X78">
        <f>VLOOKUP($B78,[1]Samples!$H$2:$Z$518,COLUMN()-13)</f>
        <v>0</v>
      </c>
      <c r="Y78" t="str">
        <f>VLOOKUP($B78,[1]Samples!$H$2:$Z$518,COLUMN()-13)</f>
        <v>No</v>
      </c>
      <c r="Z78" t="str">
        <f>VLOOKUP($B78,[1]Samples!$H$2:$Z$518,COLUMN()-13)</f>
        <v/>
      </c>
      <c r="AA78" t="str">
        <f>VLOOKUP($B78,[1]Samples!$H$2:$Z$518,COLUMN()-13)</f>
        <v/>
      </c>
      <c r="AB78" s="16">
        <f>VLOOKUP($B78,[1]Samples!$H$2:$Z$518,COLUMN()-13)</f>
        <v>44253.041666666664</v>
      </c>
      <c r="AC78" s="16">
        <f>VLOOKUP($B78,[1]Samples!$H$2:$Z$518,COLUMN()-13)</f>
        <v>44253.041666666664</v>
      </c>
      <c r="AD78" t="str">
        <f>VLOOKUP($B78,[1]Samples!$H$2:$Z$518,COLUMN()-13)</f>
        <v>USA</v>
      </c>
      <c r="AE78" t="s">
        <v>136</v>
      </c>
      <c r="AF78" s="2">
        <f>VLOOKUP($B78,[1]Samples!$H$2:$Z$518,COLUMN()-13)</f>
        <v>2021</v>
      </c>
      <c r="AG78" t="b">
        <f>NOT(ISERROR(MATCH(B78,metadata_samples_with_mlst!$A$2:$A$342,0)))</f>
        <v>1</v>
      </c>
    </row>
    <row r="79" spans="1:33" x14ac:dyDescent="0.3">
      <c r="A79" t="s">
        <v>3414</v>
      </c>
      <c r="B79" t="str">
        <f t="shared" si="1"/>
        <v>SRR1182220</v>
      </c>
      <c r="C79">
        <v>70</v>
      </c>
      <c r="D79">
        <v>66</v>
      </c>
      <c r="E79" t="s">
        <v>3415</v>
      </c>
      <c r="F79">
        <v>298534</v>
      </c>
      <c r="G79">
        <v>292928</v>
      </c>
      <c r="H79" t="s">
        <v>3221</v>
      </c>
      <c r="I79">
        <v>19</v>
      </c>
      <c r="J79">
        <v>8</v>
      </c>
      <c r="K79">
        <v>29</v>
      </c>
      <c r="M79">
        <v>475876</v>
      </c>
      <c r="N79">
        <v>19</v>
      </c>
      <c r="O79">
        <v>791245</v>
      </c>
      <c r="P79">
        <v>3010424</v>
      </c>
      <c r="Q79" t="str">
        <f>VLOOKUP($B79,[1]Samples!$H$2:$Z$518,COLUMN()-13)</f>
        <v>isolation_source: fresh cheese curd</v>
      </c>
      <c r="R79">
        <f>VLOOKUP($B79,[1]Samples!$H$2:$Z$518,COLUMN()-13)</f>
        <v>3090010</v>
      </c>
      <c r="S79">
        <f>VLOOKUP($B79,[1]Samples!$H$2:$Z$518,COLUMN()-13)</f>
        <v>20</v>
      </c>
      <c r="T79">
        <f>VLOOKUP($B79,[1]Samples!$H$2:$Z$518,COLUMN()-13)</f>
        <v>3048</v>
      </c>
      <c r="U79" t="str">
        <f>VLOOKUP($B79,[1]Samples!$H$2:$Z$518,COLUMN()-13)</f>
        <v>Yes</v>
      </c>
      <c r="V79">
        <f>VLOOKUP($B79,[1]Samples!$H$2:$Z$518,COLUMN()-13)</f>
        <v>0</v>
      </c>
      <c r="W79">
        <f>VLOOKUP($B79,[1]Samples!$H$2:$Z$518,COLUMN()-13)</f>
        <v>0</v>
      </c>
      <c r="X79">
        <f>VLOOKUP($B79,[1]Samples!$H$2:$Z$518,COLUMN()-13)</f>
        <v>0</v>
      </c>
      <c r="Y79" t="str">
        <f>VLOOKUP($B79,[1]Samples!$H$2:$Z$518,COLUMN()-13)</f>
        <v>No</v>
      </c>
      <c r="Z79" t="str">
        <f>VLOOKUP($B79,[1]Samples!$H$2:$Z$518,COLUMN()-13)</f>
        <v/>
      </c>
      <c r="AA79" t="str">
        <f>VLOOKUP($B79,[1]Samples!$H$2:$Z$518,COLUMN()-13)</f>
        <v/>
      </c>
      <c r="AB79" s="16">
        <f>VLOOKUP($B79,[1]Samples!$H$2:$Z$518,COLUMN()-13)</f>
        <v>43551.041666666664</v>
      </c>
      <c r="AC79" s="16">
        <f>VLOOKUP($B79,[1]Samples!$H$2:$Z$518,COLUMN()-13)</f>
        <v>43551.041666666664</v>
      </c>
      <c r="AD79" t="str">
        <f>VLOOKUP($B79,[1]Samples!$H$2:$Z$518,COLUMN()-13)</f>
        <v>USA</v>
      </c>
      <c r="AE79" t="s">
        <v>1459</v>
      </c>
      <c r="AF79" s="2">
        <f>VLOOKUP($B79,[1]Samples!$H$2:$Z$518,COLUMN()-13)</f>
        <v>2014</v>
      </c>
      <c r="AG79" t="b">
        <f>NOT(ISERROR(MATCH(B79,metadata_samples_with_mlst!$A$2:$A$342,0)))</f>
        <v>1</v>
      </c>
    </row>
    <row r="80" spans="1:33" x14ac:dyDescent="0.3">
      <c r="A80" t="s">
        <v>3416</v>
      </c>
      <c r="B80" t="str">
        <f t="shared" si="1"/>
        <v>SRR5817980</v>
      </c>
      <c r="C80">
        <v>349</v>
      </c>
      <c r="D80">
        <v>309</v>
      </c>
      <c r="E80" t="s">
        <v>3417</v>
      </c>
      <c r="F80">
        <v>1560844</v>
      </c>
      <c r="G80">
        <v>1502578</v>
      </c>
      <c r="H80" t="s">
        <v>3418</v>
      </c>
      <c r="I80">
        <v>139</v>
      </c>
      <c r="J80">
        <v>37</v>
      </c>
      <c r="K80">
        <v>106</v>
      </c>
      <c r="M80">
        <v>376335</v>
      </c>
      <c r="N80">
        <v>19</v>
      </c>
      <c r="O80">
        <v>665523</v>
      </c>
      <c r="P80">
        <v>3033521</v>
      </c>
      <c r="Q80" t="str">
        <f>VLOOKUP($B80,[1]Samples!$H$2:$Z$518,COLUMN()-13)</f>
        <v>isolation_source: white cheese</v>
      </c>
      <c r="R80">
        <f>VLOOKUP($B80,[1]Samples!$H$2:$Z$518,COLUMN()-13)</f>
        <v>3102178</v>
      </c>
      <c r="S80">
        <f>VLOOKUP($B80,[1]Samples!$H$2:$Z$518,COLUMN()-13)</f>
        <v>31</v>
      </c>
      <c r="T80">
        <f>VLOOKUP($B80,[1]Samples!$H$2:$Z$518,COLUMN()-13)</f>
        <v>3056</v>
      </c>
      <c r="U80" t="str">
        <f>VLOOKUP($B80,[1]Samples!$H$2:$Z$518,COLUMN()-13)</f>
        <v>Yes</v>
      </c>
      <c r="V80">
        <f>VLOOKUP($B80,[1]Samples!$H$2:$Z$518,COLUMN()-13)</f>
        <v>0</v>
      </c>
      <c r="W80">
        <f>VLOOKUP($B80,[1]Samples!$H$2:$Z$518,COLUMN()-13)</f>
        <v>0</v>
      </c>
      <c r="X80">
        <f>VLOOKUP($B80,[1]Samples!$H$2:$Z$518,COLUMN()-13)</f>
        <v>0</v>
      </c>
      <c r="Y80" t="str">
        <f>VLOOKUP($B80,[1]Samples!$H$2:$Z$518,COLUMN()-13)</f>
        <v>No</v>
      </c>
      <c r="Z80" t="str">
        <f>VLOOKUP($B80,[1]Samples!$H$2:$Z$518,COLUMN()-13)</f>
        <v/>
      </c>
      <c r="AA80" t="str">
        <f>VLOOKUP($B80,[1]Samples!$H$2:$Z$518,COLUMN()-13)</f>
        <v/>
      </c>
      <c r="AB80" s="16">
        <f>VLOOKUP($B80,[1]Samples!$H$2:$Z$518,COLUMN()-13)</f>
        <v>43558.083333333336</v>
      </c>
      <c r="AC80" s="16">
        <f>VLOOKUP($B80,[1]Samples!$H$2:$Z$518,COLUMN()-13)</f>
        <v>43558.083333333336</v>
      </c>
      <c r="AD80" t="str">
        <f>VLOOKUP($B80,[1]Samples!$H$2:$Z$518,COLUMN()-13)</f>
        <v>USA</v>
      </c>
      <c r="AE80" t="s">
        <v>376</v>
      </c>
      <c r="AF80" s="2">
        <f>VLOOKUP($B80,[1]Samples!$H$2:$Z$518,COLUMN()-13)</f>
        <v>2002</v>
      </c>
      <c r="AG80" t="b">
        <f>NOT(ISERROR(MATCH(B80,metadata_samples_with_mlst!$A$2:$A$342,0)))</f>
        <v>1</v>
      </c>
    </row>
    <row r="81" spans="1:33" x14ac:dyDescent="0.3">
      <c r="A81" t="s">
        <v>3419</v>
      </c>
      <c r="B81" t="str">
        <f t="shared" si="1"/>
        <v>SRR6475362</v>
      </c>
      <c r="C81">
        <v>670</v>
      </c>
      <c r="D81">
        <v>584</v>
      </c>
      <c r="E81" t="s">
        <v>3420</v>
      </c>
      <c r="F81">
        <v>2928326</v>
      </c>
      <c r="G81">
        <v>2871392</v>
      </c>
      <c r="H81" t="s">
        <v>3421</v>
      </c>
      <c r="I81">
        <v>490</v>
      </c>
      <c r="J81">
        <v>92</v>
      </c>
      <c r="K81">
        <v>266</v>
      </c>
      <c r="M81">
        <v>331424</v>
      </c>
      <c r="N81">
        <v>19</v>
      </c>
      <c r="O81">
        <v>558352</v>
      </c>
      <c r="P81">
        <v>3020773</v>
      </c>
      <c r="Q81" t="str">
        <f>VLOOKUP($B81,[1]Samples!$H$2:$Z$518,COLUMN()-13)</f>
        <v>isolation_source: asadero cheese</v>
      </c>
      <c r="R81">
        <f>VLOOKUP($B81,[1]Samples!$H$2:$Z$518,COLUMN()-13)</f>
        <v>3058972</v>
      </c>
      <c r="S81">
        <f>VLOOKUP($B81,[1]Samples!$H$2:$Z$518,COLUMN()-13)</f>
        <v>21</v>
      </c>
      <c r="T81">
        <f>VLOOKUP($B81,[1]Samples!$H$2:$Z$518,COLUMN()-13)</f>
        <v>3035</v>
      </c>
      <c r="U81" t="str">
        <f>VLOOKUP($B81,[1]Samples!$H$2:$Z$518,COLUMN()-13)</f>
        <v>Yes</v>
      </c>
      <c r="V81">
        <f>VLOOKUP($B81,[1]Samples!$H$2:$Z$518,COLUMN()-13)</f>
        <v>0</v>
      </c>
      <c r="W81">
        <f>VLOOKUP($B81,[1]Samples!$H$2:$Z$518,COLUMN()-13)</f>
        <v>0</v>
      </c>
      <c r="X81">
        <f>VLOOKUP($B81,[1]Samples!$H$2:$Z$518,COLUMN()-13)</f>
        <v>0</v>
      </c>
      <c r="Y81" t="str">
        <f>VLOOKUP($B81,[1]Samples!$H$2:$Z$518,COLUMN()-13)</f>
        <v>No</v>
      </c>
      <c r="Z81" t="str">
        <f>VLOOKUP($B81,[1]Samples!$H$2:$Z$518,COLUMN()-13)</f>
        <v/>
      </c>
      <c r="AA81" t="str">
        <f>VLOOKUP($B81,[1]Samples!$H$2:$Z$518,COLUMN()-13)</f>
        <v/>
      </c>
      <c r="AB81" s="16">
        <f>VLOOKUP($B81,[1]Samples!$H$2:$Z$518,COLUMN()-13)</f>
        <v>43901.041666666664</v>
      </c>
      <c r="AC81" s="16">
        <f>VLOOKUP($B81,[1]Samples!$H$2:$Z$518,COLUMN()-13)</f>
        <v>43550.041666666664</v>
      </c>
      <c r="AD81" t="str">
        <f>VLOOKUP($B81,[1]Samples!$H$2:$Z$518,COLUMN()-13)</f>
        <v>Mexico</v>
      </c>
      <c r="AF81" s="2">
        <f>VLOOKUP($B81,[1]Samples!$H$2:$Z$518,COLUMN()-13)</f>
        <v>2001</v>
      </c>
      <c r="AG81" t="b">
        <f>NOT(ISERROR(MATCH(B81,metadata_samples_with_mlst!$A$2:$A$342,0)))</f>
        <v>1</v>
      </c>
    </row>
    <row r="82" spans="1:33" x14ac:dyDescent="0.3">
      <c r="A82" t="s">
        <v>3422</v>
      </c>
      <c r="B82" t="str">
        <f t="shared" si="1"/>
        <v>SRR12125021</v>
      </c>
      <c r="C82">
        <v>46</v>
      </c>
      <c r="D82">
        <v>41</v>
      </c>
      <c r="E82" t="s">
        <v>3423</v>
      </c>
      <c r="F82">
        <v>194038</v>
      </c>
      <c r="G82">
        <v>186476</v>
      </c>
      <c r="H82" t="s">
        <v>3424</v>
      </c>
      <c r="I82">
        <v>16</v>
      </c>
      <c r="J82">
        <v>13</v>
      </c>
      <c r="K82">
        <v>11</v>
      </c>
      <c r="M82">
        <v>268683</v>
      </c>
      <c r="N82">
        <v>19</v>
      </c>
      <c r="O82">
        <v>1192180</v>
      </c>
      <c r="P82">
        <v>2847497</v>
      </c>
      <c r="Q82" t="str">
        <f>VLOOKUP($B82,[1]Samples!$H$2:$Z$518,COLUMN()-13)</f>
        <v>isolation_source: Raw Milk Cheese</v>
      </c>
      <c r="R82">
        <f>VLOOKUP($B82,[1]Samples!$H$2:$Z$518,COLUMN()-13)</f>
        <v>2976516</v>
      </c>
      <c r="S82">
        <f>VLOOKUP($B82,[1]Samples!$H$2:$Z$518,COLUMN()-13)</f>
        <v>13</v>
      </c>
      <c r="T82">
        <f>VLOOKUP($B82,[1]Samples!$H$2:$Z$518,COLUMN()-13)</f>
        <v>2877</v>
      </c>
      <c r="U82" t="str">
        <f>VLOOKUP($B82,[1]Samples!$H$2:$Z$518,COLUMN()-13)</f>
        <v>Yes</v>
      </c>
      <c r="V82">
        <f>VLOOKUP($B82,[1]Samples!$H$2:$Z$518,COLUMN()-13)</f>
        <v>0</v>
      </c>
      <c r="W82">
        <f>VLOOKUP($B82,[1]Samples!$H$2:$Z$518,COLUMN()-13)</f>
        <v>0</v>
      </c>
      <c r="X82">
        <f>VLOOKUP($B82,[1]Samples!$H$2:$Z$518,COLUMN()-13)</f>
        <v>0</v>
      </c>
      <c r="Y82" t="str">
        <f>VLOOKUP($B82,[1]Samples!$H$2:$Z$518,COLUMN()-13)</f>
        <v>No</v>
      </c>
      <c r="Z82" t="str">
        <f>VLOOKUP($B82,[1]Samples!$H$2:$Z$518,COLUMN()-13)</f>
        <v/>
      </c>
      <c r="AA82" t="str">
        <f>VLOOKUP($B82,[1]Samples!$H$2:$Z$518,COLUMN()-13)</f>
        <v/>
      </c>
      <c r="AB82" s="16">
        <f>VLOOKUP($B82,[1]Samples!$H$2:$Z$518,COLUMN()-13)</f>
        <v>44036.083333333336</v>
      </c>
      <c r="AC82" s="16">
        <f>VLOOKUP($B82,[1]Samples!$H$2:$Z$518,COLUMN()-13)</f>
        <v>44036.083333333336</v>
      </c>
      <c r="AD82" t="str">
        <f>VLOOKUP($B82,[1]Samples!$H$2:$Z$518,COLUMN()-13)</f>
        <v>USA</v>
      </c>
      <c r="AE82" t="s">
        <v>146</v>
      </c>
      <c r="AF82" s="2">
        <f>VLOOKUP($B82,[1]Samples!$H$2:$Z$518,COLUMN()-13)</f>
        <v>2020</v>
      </c>
      <c r="AG82" t="b">
        <f>NOT(ISERROR(MATCH(B82,metadata_samples_with_mlst!$A$2:$A$342,0)))</f>
        <v>0</v>
      </c>
    </row>
    <row r="83" spans="1:33" x14ac:dyDescent="0.3">
      <c r="A83" t="s">
        <v>3425</v>
      </c>
      <c r="B83" t="str">
        <f t="shared" si="1"/>
        <v>SRR12419966</v>
      </c>
      <c r="C83">
        <v>86</v>
      </c>
      <c r="D83">
        <v>82</v>
      </c>
      <c r="E83" t="s">
        <v>3426</v>
      </c>
      <c r="F83">
        <v>372456</v>
      </c>
      <c r="G83">
        <v>365904</v>
      </c>
      <c r="H83" t="s">
        <v>3359</v>
      </c>
      <c r="I83">
        <v>146</v>
      </c>
      <c r="J83">
        <v>32</v>
      </c>
      <c r="K83">
        <v>47</v>
      </c>
      <c r="M83">
        <v>1498462</v>
      </c>
      <c r="N83">
        <v>20</v>
      </c>
      <c r="O83">
        <v>1498462</v>
      </c>
      <c r="P83">
        <v>2963709</v>
      </c>
      <c r="Q83" t="str">
        <f>VLOOKUP($B83,[1]Samples!$H$2:$Z$518,COLUMN()-13)</f>
        <v>isolation_source: Five Cheese Stuffed Shells</v>
      </c>
      <c r="R83">
        <f>VLOOKUP($B83,[1]Samples!$H$2:$Z$518,COLUMN()-13)</f>
        <v>3432119</v>
      </c>
      <c r="S83">
        <f>VLOOKUP($B83,[1]Samples!$H$2:$Z$518,COLUMN()-13)</f>
        <v>16</v>
      </c>
      <c r="T83">
        <f>VLOOKUP($B83,[1]Samples!$H$2:$Z$518,COLUMN()-13)</f>
        <v>3387</v>
      </c>
      <c r="U83" t="str">
        <f>VLOOKUP($B83,[1]Samples!$H$2:$Z$518,COLUMN()-13)</f>
        <v>Yes</v>
      </c>
      <c r="V83">
        <f>VLOOKUP($B83,[1]Samples!$H$2:$Z$518,COLUMN()-13)</f>
        <v>0</v>
      </c>
      <c r="W83">
        <f>VLOOKUP($B83,[1]Samples!$H$2:$Z$518,COLUMN()-13)</f>
        <v>0</v>
      </c>
      <c r="X83">
        <f>VLOOKUP($B83,[1]Samples!$H$2:$Z$518,COLUMN()-13)</f>
        <v>0</v>
      </c>
      <c r="Y83" t="str">
        <f>VLOOKUP($B83,[1]Samples!$H$2:$Z$518,COLUMN()-13)</f>
        <v>No</v>
      </c>
      <c r="Z83" t="str">
        <f>VLOOKUP($B83,[1]Samples!$H$2:$Z$518,COLUMN()-13)</f>
        <v/>
      </c>
      <c r="AA83" t="str">
        <f>VLOOKUP($B83,[1]Samples!$H$2:$Z$518,COLUMN()-13)</f>
        <v/>
      </c>
      <c r="AB83" s="16">
        <f>VLOOKUP($B83,[1]Samples!$H$2:$Z$518,COLUMN()-13)</f>
        <v>44053.083333333336</v>
      </c>
      <c r="AC83" s="16">
        <f>VLOOKUP($B83,[1]Samples!$H$2:$Z$518,COLUMN()-13)</f>
        <v>44053.083333333336</v>
      </c>
      <c r="AD83" t="str">
        <f>VLOOKUP($B83,[1]Samples!$H$2:$Z$518,COLUMN()-13)</f>
        <v>USA</v>
      </c>
      <c r="AE83" t="s">
        <v>190</v>
      </c>
      <c r="AF83" s="2">
        <f>VLOOKUP($B83,[1]Samples!$H$2:$Z$518,COLUMN()-13)</f>
        <v>2020</v>
      </c>
      <c r="AG83" t="b">
        <f>NOT(ISERROR(MATCH(B83,metadata_samples_with_mlst!$A$2:$A$342,0)))</f>
        <v>1</v>
      </c>
    </row>
    <row r="84" spans="1:33" x14ac:dyDescent="0.3">
      <c r="A84" t="s">
        <v>3427</v>
      </c>
      <c r="B84" t="str">
        <f t="shared" si="1"/>
        <v>SRR1182716</v>
      </c>
      <c r="C84">
        <v>76</v>
      </c>
      <c r="D84">
        <v>73</v>
      </c>
      <c r="E84" t="s">
        <v>3428</v>
      </c>
      <c r="F84">
        <v>321078</v>
      </c>
      <c r="G84">
        <v>315428</v>
      </c>
      <c r="H84" t="s">
        <v>3359</v>
      </c>
      <c r="I84">
        <v>17</v>
      </c>
      <c r="J84">
        <v>6</v>
      </c>
      <c r="K84">
        <v>28</v>
      </c>
      <c r="M84">
        <v>476840</v>
      </c>
      <c r="N84">
        <v>20</v>
      </c>
      <c r="O84">
        <v>536839</v>
      </c>
      <c r="P84">
        <v>3009170</v>
      </c>
      <c r="Q84" t="str">
        <f>VLOOKUP($B84,[1]Samples!$H$2:$Z$518,COLUMN()-13)</f>
        <v>isolation_source: fresh cheese curd</v>
      </c>
      <c r="R84">
        <f>VLOOKUP($B84,[1]Samples!$H$2:$Z$518,COLUMN()-13)</f>
        <v>3084940</v>
      </c>
      <c r="S84">
        <f>VLOOKUP($B84,[1]Samples!$H$2:$Z$518,COLUMN()-13)</f>
        <v>22</v>
      </c>
      <c r="T84">
        <f>VLOOKUP($B84,[1]Samples!$H$2:$Z$518,COLUMN()-13)</f>
        <v>3047</v>
      </c>
      <c r="U84" t="str">
        <f>VLOOKUP($B84,[1]Samples!$H$2:$Z$518,COLUMN()-13)</f>
        <v>Yes</v>
      </c>
      <c r="V84">
        <f>VLOOKUP($B84,[1]Samples!$H$2:$Z$518,COLUMN()-13)</f>
        <v>0</v>
      </c>
      <c r="W84">
        <f>VLOOKUP($B84,[1]Samples!$H$2:$Z$518,COLUMN()-13)</f>
        <v>0</v>
      </c>
      <c r="X84">
        <f>VLOOKUP($B84,[1]Samples!$H$2:$Z$518,COLUMN()-13)</f>
        <v>0</v>
      </c>
      <c r="Y84" t="str">
        <f>VLOOKUP($B84,[1]Samples!$H$2:$Z$518,COLUMN()-13)</f>
        <v>No</v>
      </c>
      <c r="Z84" t="str">
        <f>VLOOKUP($B84,[1]Samples!$H$2:$Z$518,COLUMN()-13)</f>
        <v/>
      </c>
      <c r="AA84" t="str">
        <f>VLOOKUP($B84,[1]Samples!$H$2:$Z$518,COLUMN()-13)</f>
        <v/>
      </c>
      <c r="AB84" s="16">
        <f>VLOOKUP($B84,[1]Samples!$H$2:$Z$518,COLUMN()-13)</f>
        <v>43551.041666666664</v>
      </c>
      <c r="AC84" s="16">
        <f>VLOOKUP($B84,[1]Samples!$H$2:$Z$518,COLUMN()-13)</f>
        <v>43551.041666666664</v>
      </c>
      <c r="AD84" t="str">
        <f>VLOOKUP($B84,[1]Samples!$H$2:$Z$518,COLUMN()-13)</f>
        <v>USA</v>
      </c>
      <c r="AE84" t="s">
        <v>1459</v>
      </c>
      <c r="AF84" s="2">
        <f>VLOOKUP($B84,[1]Samples!$H$2:$Z$518,COLUMN()-13)</f>
        <v>2014</v>
      </c>
      <c r="AG84" t="b">
        <f>NOT(ISERROR(MATCH(B84,metadata_samples_with_mlst!$A$2:$A$342,0)))</f>
        <v>1</v>
      </c>
    </row>
    <row r="85" spans="1:33" x14ac:dyDescent="0.3">
      <c r="A85" t="s">
        <v>3429</v>
      </c>
      <c r="B85" t="str">
        <f t="shared" si="1"/>
        <v>SRR8235343</v>
      </c>
      <c r="C85">
        <v>411</v>
      </c>
      <c r="D85">
        <v>380</v>
      </c>
      <c r="E85" t="s">
        <v>3430</v>
      </c>
      <c r="F85">
        <v>1733518</v>
      </c>
      <c r="G85">
        <v>1688222</v>
      </c>
      <c r="H85" t="s">
        <v>3431</v>
      </c>
      <c r="I85">
        <v>189</v>
      </c>
      <c r="J85">
        <v>167</v>
      </c>
      <c r="K85">
        <v>187</v>
      </c>
      <c r="M85">
        <v>376877</v>
      </c>
      <c r="N85">
        <v>20</v>
      </c>
      <c r="O85">
        <v>1036502</v>
      </c>
      <c r="P85">
        <v>2986924</v>
      </c>
      <c r="Q85" t="str">
        <f>VLOOKUP($B85,[1]Samples!$H$2:$Z$518,COLUMN()-13)</f>
        <v>isolation_source: camembert goat cheese</v>
      </c>
      <c r="R85">
        <f>VLOOKUP($B85,[1]Samples!$H$2:$Z$518,COLUMN()-13)</f>
        <v>3052194</v>
      </c>
      <c r="S85">
        <f>VLOOKUP($B85,[1]Samples!$H$2:$Z$518,COLUMN()-13)</f>
        <v>25</v>
      </c>
      <c r="T85">
        <f>VLOOKUP($B85,[1]Samples!$H$2:$Z$518,COLUMN()-13)</f>
        <v>3049</v>
      </c>
      <c r="U85" t="str">
        <f>VLOOKUP($B85,[1]Samples!$H$2:$Z$518,COLUMN()-13)</f>
        <v>Yes</v>
      </c>
      <c r="V85">
        <f>VLOOKUP($B85,[1]Samples!$H$2:$Z$518,COLUMN()-13)</f>
        <v>0</v>
      </c>
      <c r="W85">
        <f>VLOOKUP($B85,[1]Samples!$H$2:$Z$518,COLUMN()-13)</f>
        <v>0</v>
      </c>
      <c r="X85">
        <f>VLOOKUP($B85,[1]Samples!$H$2:$Z$518,COLUMN()-13)</f>
        <v>0</v>
      </c>
      <c r="Y85" t="str">
        <f>VLOOKUP($B85,[1]Samples!$H$2:$Z$518,COLUMN()-13)</f>
        <v>No</v>
      </c>
      <c r="Z85" t="str">
        <f>VLOOKUP($B85,[1]Samples!$H$2:$Z$518,COLUMN()-13)</f>
        <v/>
      </c>
      <c r="AA85" t="str">
        <f>VLOOKUP($B85,[1]Samples!$H$2:$Z$518,COLUMN()-13)</f>
        <v/>
      </c>
      <c r="AB85" s="16">
        <f>VLOOKUP($B85,[1]Samples!$H$2:$Z$518,COLUMN()-13)</f>
        <v>43899.041666666664</v>
      </c>
      <c r="AC85" s="16">
        <f>VLOOKUP($B85,[1]Samples!$H$2:$Z$518,COLUMN()-13)</f>
        <v>43497.041666666664</v>
      </c>
      <c r="AD85" t="str">
        <f>VLOOKUP($B85,[1]Samples!$H$2:$Z$518,COLUMN()-13)</f>
        <v>Israel</v>
      </c>
      <c r="AF85" s="2">
        <f>VLOOKUP($B85,[1]Samples!$H$2:$Z$518,COLUMN()-13)</f>
        <v>2002</v>
      </c>
      <c r="AG85" t="b">
        <f>NOT(ISERROR(MATCH(B85,metadata_samples_with_mlst!$A$2:$A$342,0)))</f>
        <v>1</v>
      </c>
    </row>
    <row r="86" spans="1:33" x14ac:dyDescent="0.3">
      <c r="A86" t="s">
        <v>3432</v>
      </c>
      <c r="B86" t="str">
        <f t="shared" si="1"/>
        <v>SRR8215997</v>
      </c>
      <c r="C86">
        <v>650</v>
      </c>
      <c r="D86">
        <v>612</v>
      </c>
      <c r="E86" t="s">
        <v>3433</v>
      </c>
      <c r="F86">
        <v>3117686</v>
      </c>
      <c r="G86">
        <v>3045082</v>
      </c>
      <c r="H86" t="s">
        <v>3434</v>
      </c>
      <c r="I86">
        <v>885</v>
      </c>
      <c r="J86">
        <v>181</v>
      </c>
      <c r="K86">
        <v>468</v>
      </c>
      <c r="M86">
        <v>355977</v>
      </c>
      <c r="N86">
        <v>20</v>
      </c>
      <c r="O86">
        <v>663750</v>
      </c>
      <c r="P86">
        <v>3004127</v>
      </c>
      <c r="Q86" t="str">
        <f>VLOOKUP($B86,[1]Samples!$H$2:$Z$518,COLUMN()-13)</f>
        <v>isolation_source: semi-soft cheese</v>
      </c>
      <c r="R86">
        <f>VLOOKUP($B86,[1]Samples!$H$2:$Z$518,COLUMN()-13)</f>
        <v>3099549</v>
      </c>
      <c r="S86">
        <f>VLOOKUP($B86,[1]Samples!$H$2:$Z$518,COLUMN()-13)</f>
        <v>21</v>
      </c>
      <c r="T86">
        <f>VLOOKUP($B86,[1]Samples!$H$2:$Z$518,COLUMN()-13)</f>
        <v>3080</v>
      </c>
      <c r="U86" t="str">
        <f>VLOOKUP($B86,[1]Samples!$H$2:$Z$518,COLUMN()-13)</f>
        <v>Yes</v>
      </c>
      <c r="V86">
        <f>VLOOKUP($B86,[1]Samples!$H$2:$Z$518,COLUMN()-13)</f>
        <v>0</v>
      </c>
      <c r="W86">
        <f>VLOOKUP($B86,[1]Samples!$H$2:$Z$518,COLUMN()-13)</f>
        <v>0</v>
      </c>
      <c r="X86">
        <f>VLOOKUP($B86,[1]Samples!$H$2:$Z$518,COLUMN()-13)</f>
        <v>0</v>
      </c>
      <c r="Y86" t="str">
        <f>VLOOKUP($B86,[1]Samples!$H$2:$Z$518,COLUMN()-13)</f>
        <v>No</v>
      </c>
      <c r="Z86" t="str">
        <f>VLOOKUP($B86,[1]Samples!$H$2:$Z$518,COLUMN()-13)</f>
        <v/>
      </c>
      <c r="AA86" t="str">
        <f>VLOOKUP($B86,[1]Samples!$H$2:$Z$518,COLUMN()-13)</f>
        <v/>
      </c>
      <c r="AB86" s="16">
        <f>VLOOKUP($B86,[1]Samples!$H$2:$Z$518,COLUMN()-13)</f>
        <v>43901.041666666664</v>
      </c>
      <c r="AC86" s="16">
        <f>VLOOKUP($B86,[1]Samples!$H$2:$Z$518,COLUMN()-13)</f>
        <v>43551.041666666664</v>
      </c>
      <c r="AD86" t="str">
        <f>VLOOKUP($B86,[1]Samples!$H$2:$Z$518,COLUMN()-13)</f>
        <v>Spain</v>
      </c>
      <c r="AF86" s="2">
        <f>VLOOKUP($B86,[1]Samples!$H$2:$Z$518,COLUMN()-13)</f>
        <v>2002</v>
      </c>
      <c r="AG86" t="b">
        <f>NOT(ISERROR(MATCH(B86,metadata_samples_with_mlst!$A$2:$A$342,0)))</f>
        <v>1</v>
      </c>
    </row>
    <row r="87" spans="1:33" x14ac:dyDescent="0.3">
      <c r="A87" t="s">
        <v>3435</v>
      </c>
      <c r="B87" t="str">
        <f t="shared" si="1"/>
        <v>SRR4098791</v>
      </c>
      <c r="C87">
        <v>62</v>
      </c>
      <c r="D87">
        <v>59</v>
      </c>
      <c r="E87" t="s">
        <v>3436</v>
      </c>
      <c r="F87">
        <v>261844</v>
      </c>
      <c r="G87">
        <v>258626</v>
      </c>
      <c r="H87" t="s">
        <v>3437</v>
      </c>
      <c r="I87">
        <v>20</v>
      </c>
      <c r="J87">
        <v>4</v>
      </c>
      <c r="K87">
        <v>17</v>
      </c>
      <c r="M87">
        <v>511113</v>
      </c>
      <c r="N87">
        <v>21</v>
      </c>
      <c r="O87">
        <v>784095</v>
      </c>
      <c r="P87">
        <v>2989974</v>
      </c>
      <c r="Q87" t="str">
        <f>VLOOKUP($B87,[1]Samples!$H$2:$Z$518,COLUMN()-13)</f>
        <v>isolation_source: shredded mozzarella cheese</v>
      </c>
      <c r="R87">
        <f>VLOOKUP($B87,[1]Samples!$H$2:$Z$518,COLUMN()-13)</f>
        <v>3040760</v>
      </c>
      <c r="S87">
        <f>VLOOKUP($B87,[1]Samples!$H$2:$Z$518,COLUMN()-13)</f>
        <v>21</v>
      </c>
      <c r="T87">
        <f>VLOOKUP($B87,[1]Samples!$H$2:$Z$518,COLUMN()-13)</f>
        <v>3003</v>
      </c>
      <c r="U87" t="str">
        <f>VLOOKUP($B87,[1]Samples!$H$2:$Z$518,COLUMN()-13)</f>
        <v>Yes</v>
      </c>
      <c r="V87">
        <f>VLOOKUP($B87,[1]Samples!$H$2:$Z$518,COLUMN()-13)</f>
        <v>0</v>
      </c>
      <c r="W87">
        <f>VLOOKUP($B87,[1]Samples!$H$2:$Z$518,COLUMN()-13)</f>
        <v>0</v>
      </c>
      <c r="X87">
        <f>VLOOKUP($B87,[1]Samples!$H$2:$Z$518,COLUMN()-13)</f>
        <v>0</v>
      </c>
      <c r="Y87" t="str">
        <f>VLOOKUP($B87,[1]Samples!$H$2:$Z$518,COLUMN()-13)</f>
        <v>No</v>
      </c>
      <c r="Z87" t="str">
        <f>VLOOKUP($B87,[1]Samples!$H$2:$Z$518,COLUMN()-13)</f>
        <v/>
      </c>
      <c r="AA87" t="str">
        <f>VLOOKUP($B87,[1]Samples!$H$2:$Z$518,COLUMN()-13)</f>
        <v/>
      </c>
      <c r="AB87" s="16">
        <f>VLOOKUP($B87,[1]Samples!$H$2:$Z$518,COLUMN()-13)</f>
        <v>43901.041666666664</v>
      </c>
      <c r="AC87" s="16">
        <f>VLOOKUP($B87,[1]Samples!$H$2:$Z$518,COLUMN()-13)</f>
        <v>43551.041666666664</v>
      </c>
      <c r="AD87" t="str">
        <f>VLOOKUP($B87,[1]Samples!$H$2:$Z$518,COLUMN()-13)</f>
        <v>USA</v>
      </c>
      <c r="AE87" t="s">
        <v>1518</v>
      </c>
      <c r="AF87" s="2">
        <f>VLOOKUP($B87,[1]Samples!$H$2:$Z$518,COLUMN()-13)</f>
        <v>2003</v>
      </c>
      <c r="AG87" t="b">
        <f>NOT(ISERROR(MATCH(B87,metadata_samples_with_mlst!$A$2:$A$342,0)))</f>
        <v>1</v>
      </c>
    </row>
    <row r="88" spans="1:33" x14ac:dyDescent="0.3">
      <c r="A88" t="s">
        <v>3438</v>
      </c>
      <c r="B88" t="str">
        <f t="shared" si="1"/>
        <v>SRR3945590</v>
      </c>
      <c r="C88">
        <v>324</v>
      </c>
      <c r="D88">
        <v>305</v>
      </c>
      <c r="E88" t="s">
        <v>3433</v>
      </c>
      <c r="F88">
        <v>1364238</v>
      </c>
      <c r="G88">
        <v>1339282</v>
      </c>
      <c r="H88" t="s">
        <v>3439</v>
      </c>
      <c r="I88">
        <v>98</v>
      </c>
      <c r="J88">
        <v>60</v>
      </c>
      <c r="K88">
        <v>186</v>
      </c>
      <c r="M88">
        <v>508249</v>
      </c>
      <c r="N88">
        <v>21</v>
      </c>
      <c r="O88">
        <v>620206</v>
      </c>
      <c r="P88">
        <v>2983782</v>
      </c>
      <c r="Q88" t="str">
        <f>VLOOKUP($B88,[1]Samples!$H$2:$Z$518,COLUMN()-13)</f>
        <v>isolation_source: ricotta cheese</v>
      </c>
      <c r="R88">
        <f>VLOOKUP($B88,[1]Samples!$H$2:$Z$518,COLUMN()-13)</f>
        <v>3065124</v>
      </c>
      <c r="S88">
        <f>VLOOKUP($B88,[1]Samples!$H$2:$Z$518,COLUMN()-13)</f>
        <v>33</v>
      </c>
      <c r="T88">
        <f>VLOOKUP($B88,[1]Samples!$H$2:$Z$518,COLUMN()-13)</f>
        <v>3026</v>
      </c>
      <c r="U88" t="str">
        <f>VLOOKUP($B88,[1]Samples!$H$2:$Z$518,COLUMN()-13)</f>
        <v>Yes</v>
      </c>
      <c r="V88">
        <f>VLOOKUP($B88,[1]Samples!$H$2:$Z$518,COLUMN()-13)</f>
        <v>0</v>
      </c>
      <c r="W88">
        <f>VLOOKUP($B88,[1]Samples!$H$2:$Z$518,COLUMN()-13)</f>
        <v>0</v>
      </c>
      <c r="X88">
        <f>VLOOKUP($B88,[1]Samples!$H$2:$Z$518,COLUMN()-13)</f>
        <v>0</v>
      </c>
      <c r="Y88" t="str">
        <f>VLOOKUP($B88,[1]Samples!$H$2:$Z$518,COLUMN()-13)</f>
        <v>No</v>
      </c>
      <c r="Z88" t="str">
        <f>VLOOKUP($B88,[1]Samples!$H$2:$Z$518,COLUMN()-13)</f>
        <v/>
      </c>
      <c r="AA88" t="str">
        <f>VLOOKUP($B88,[1]Samples!$H$2:$Z$518,COLUMN()-13)</f>
        <v/>
      </c>
      <c r="AB88" s="16">
        <f>VLOOKUP($B88,[1]Samples!$H$2:$Z$518,COLUMN()-13)</f>
        <v>43901.041666666664</v>
      </c>
      <c r="AC88" s="16">
        <f>VLOOKUP($B88,[1]Samples!$H$2:$Z$518,COLUMN()-13)</f>
        <v>43551.041666666664</v>
      </c>
      <c r="AD88" t="str">
        <f>VLOOKUP($B88,[1]Samples!$H$2:$Z$518,COLUMN()-13)</f>
        <v>USA</v>
      </c>
      <c r="AE88" t="s">
        <v>190</v>
      </c>
      <c r="AF88" s="2">
        <f>VLOOKUP($B88,[1]Samples!$H$2:$Z$518,COLUMN()-13)</f>
        <v>2012</v>
      </c>
      <c r="AG88" t="b">
        <f>NOT(ISERROR(MATCH(B88,metadata_samples_with_mlst!$A$2:$A$342,0)))</f>
        <v>1</v>
      </c>
    </row>
    <row r="89" spans="1:33" x14ac:dyDescent="0.3">
      <c r="A89" t="s">
        <v>3440</v>
      </c>
      <c r="B89" t="str">
        <f t="shared" si="1"/>
        <v>SRR3606573</v>
      </c>
      <c r="C89">
        <v>326</v>
      </c>
      <c r="D89">
        <v>286</v>
      </c>
      <c r="E89" t="s">
        <v>3441</v>
      </c>
      <c r="F89">
        <v>1606438</v>
      </c>
      <c r="G89">
        <v>1559750</v>
      </c>
      <c r="H89" t="s">
        <v>3442</v>
      </c>
      <c r="I89">
        <v>786</v>
      </c>
      <c r="J89">
        <v>211</v>
      </c>
      <c r="K89">
        <v>366</v>
      </c>
      <c r="M89">
        <v>250719</v>
      </c>
      <c r="N89">
        <v>21</v>
      </c>
      <c r="O89">
        <v>600621</v>
      </c>
      <c r="P89">
        <v>3040030</v>
      </c>
      <c r="Q89" t="str">
        <f>VLOOKUP($B89,[1]Samples!$H$2:$Z$518,COLUMN()-13)</f>
        <v>isolation_source: fresh mexican style cheese</v>
      </c>
      <c r="R89">
        <f>VLOOKUP($B89,[1]Samples!$H$2:$Z$518,COLUMN()-13)</f>
        <v>3091659</v>
      </c>
      <c r="S89">
        <f>VLOOKUP($B89,[1]Samples!$H$2:$Z$518,COLUMN()-13)</f>
        <v>24</v>
      </c>
      <c r="T89">
        <f>VLOOKUP($B89,[1]Samples!$H$2:$Z$518,COLUMN()-13)</f>
        <v>3056</v>
      </c>
      <c r="U89" t="str">
        <f>VLOOKUP($B89,[1]Samples!$H$2:$Z$518,COLUMN()-13)</f>
        <v>Yes</v>
      </c>
      <c r="V89">
        <f>VLOOKUP($B89,[1]Samples!$H$2:$Z$518,COLUMN()-13)</f>
        <v>0</v>
      </c>
      <c r="W89">
        <f>VLOOKUP($B89,[1]Samples!$H$2:$Z$518,COLUMN()-13)</f>
        <v>0</v>
      </c>
      <c r="X89">
        <f>VLOOKUP($B89,[1]Samples!$H$2:$Z$518,COLUMN()-13)</f>
        <v>0</v>
      </c>
      <c r="Y89" t="str">
        <f>VLOOKUP($B89,[1]Samples!$H$2:$Z$518,COLUMN()-13)</f>
        <v>No</v>
      </c>
      <c r="Z89" t="str">
        <f>VLOOKUP($B89,[1]Samples!$H$2:$Z$518,COLUMN()-13)</f>
        <v/>
      </c>
      <c r="AA89" t="str">
        <f>VLOOKUP($B89,[1]Samples!$H$2:$Z$518,COLUMN()-13)</f>
        <v/>
      </c>
      <c r="AB89" s="16">
        <f>VLOOKUP($B89,[1]Samples!$H$2:$Z$518,COLUMN()-13)</f>
        <v>43901.041666666664</v>
      </c>
      <c r="AC89" s="16">
        <f>VLOOKUP($B89,[1]Samples!$H$2:$Z$518,COLUMN()-13)</f>
        <v>43551.041666666664</v>
      </c>
      <c r="AD89" t="str">
        <f>VLOOKUP($B89,[1]Samples!$H$2:$Z$518,COLUMN()-13)</f>
        <v>Italy</v>
      </c>
      <c r="AF89" s="2">
        <f>VLOOKUP($B89,[1]Samples!$H$2:$Z$518,COLUMN()-13)</f>
        <v>2014</v>
      </c>
      <c r="AG89" t="b">
        <f>NOT(ISERROR(MATCH(B89,metadata_samples_with_mlst!$A$2:$A$342,0)))</f>
        <v>1</v>
      </c>
    </row>
    <row r="90" spans="1:33" x14ac:dyDescent="0.3">
      <c r="A90" t="s">
        <v>3443</v>
      </c>
      <c r="B90" t="str">
        <f t="shared" si="1"/>
        <v>SRR1610013</v>
      </c>
      <c r="C90">
        <v>88</v>
      </c>
      <c r="D90">
        <v>85</v>
      </c>
      <c r="E90" t="s">
        <v>3444</v>
      </c>
      <c r="F90">
        <v>450946</v>
      </c>
      <c r="G90">
        <v>439592</v>
      </c>
      <c r="H90" t="s">
        <v>3445</v>
      </c>
      <c r="I90">
        <v>122</v>
      </c>
      <c r="J90">
        <v>21</v>
      </c>
      <c r="K90">
        <v>32</v>
      </c>
      <c r="M90">
        <v>369916</v>
      </c>
      <c r="N90">
        <v>22</v>
      </c>
      <c r="O90">
        <v>532967</v>
      </c>
      <c r="P90">
        <v>3074582</v>
      </c>
      <c r="Q90" t="str">
        <f>VLOOKUP($B90,[1]Samples!$H$2:$Z$518,COLUMN()-13)</f>
        <v>isolation_source: r. salinas cheese</v>
      </c>
      <c r="R90">
        <f>VLOOKUP($B90,[1]Samples!$H$2:$Z$518,COLUMN()-13)</f>
        <v>3194976</v>
      </c>
      <c r="S90">
        <f>VLOOKUP($B90,[1]Samples!$H$2:$Z$518,COLUMN()-13)</f>
        <v>23</v>
      </c>
      <c r="T90">
        <f>VLOOKUP($B90,[1]Samples!$H$2:$Z$518,COLUMN()-13)</f>
        <v>3188</v>
      </c>
      <c r="U90" t="str">
        <f>VLOOKUP($B90,[1]Samples!$H$2:$Z$518,COLUMN()-13)</f>
        <v>Yes</v>
      </c>
      <c r="V90">
        <f>VLOOKUP($B90,[1]Samples!$H$2:$Z$518,COLUMN()-13)</f>
        <v>0</v>
      </c>
      <c r="W90">
        <f>VLOOKUP($B90,[1]Samples!$H$2:$Z$518,COLUMN()-13)</f>
        <v>0</v>
      </c>
      <c r="X90">
        <f>VLOOKUP($B90,[1]Samples!$H$2:$Z$518,COLUMN()-13)</f>
        <v>0</v>
      </c>
      <c r="Y90" t="str">
        <f>VLOOKUP($B90,[1]Samples!$H$2:$Z$518,COLUMN()-13)</f>
        <v>No</v>
      </c>
      <c r="Z90" t="str">
        <f>VLOOKUP($B90,[1]Samples!$H$2:$Z$518,COLUMN()-13)</f>
        <v/>
      </c>
      <c r="AA90" t="str">
        <f>VLOOKUP($B90,[1]Samples!$H$2:$Z$518,COLUMN()-13)</f>
        <v/>
      </c>
      <c r="AB90" s="16">
        <f>VLOOKUP($B90,[1]Samples!$H$2:$Z$518,COLUMN()-13)</f>
        <v>43550.041666666664</v>
      </c>
      <c r="AC90" s="16">
        <f>VLOOKUP($B90,[1]Samples!$H$2:$Z$518,COLUMN()-13)</f>
        <v>43550.041666666664</v>
      </c>
      <c r="AD90" t="str">
        <f>VLOOKUP($B90,[1]Samples!$H$2:$Z$518,COLUMN()-13)</f>
        <v>USA</v>
      </c>
      <c r="AF90" s="2">
        <f>VLOOKUP($B90,[1]Samples!$H$2:$Z$518,COLUMN()-13)</f>
        <v>1994</v>
      </c>
      <c r="AG90" t="b">
        <f>NOT(ISERROR(MATCH(B90,metadata_samples_with_mlst!$A$2:$A$342,0)))</f>
        <v>1</v>
      </c>
    </row>
    <row r="91" spans="1:33" x14ac:dyDescent="0.3">
      <c r="A91" t="s">
        <v>3446</v>
      </c>
      <c r="B91" t="str">
        <f t="shared" si="1"/>
        <v>SRR1378353</v>
      </c>
      <c r="C91">
        <v>260</v>
      </c>
      <c r="D91">
        <v>213</v>
      </c>
      <c r="E91" t="s">
        <v>3447</v>
      </c>
      <c r="F91">
        <v>1129694</v>
      </c>
      <c r="G91">
        <v>1052320</v>
      </c>
      <c r="H91" t="s">
        <v>3448</v>
      </c>
      <c r="I91">
        <v>314</v>
      </c>
      <c r="J91">
        <v>120</v>
      </c>
      <c r="K91">
        <v>139</v>
      </c>
      <c r="M91">
        <v>362923</v>
      </c>
      <c r="N91">
        <v>22</v>
      </c>
      <c r="O91">
        <v>534466</v>
      </c>
      <c r="P91">
        <v>3009758</v>
      </c>
      <c r="Q91" t="str">
        <f>VLOOKUP($B91,[1]Samples!$H$2:$Z$518,COLUMN()-13)</f>
        <v>isolation_source: fontina cheese</v>
      </c>
      <c r="R91">
        <f>VLOOKUP($B91,[1]Samples!$H$2:$Z$518,COLUMN()-13)</f>
        <v>2949333</v>
      </c>
      <c r="S91">
        <f>VLOOKUP($B91,[1]Samples!$H$2:$Z$518,COLUMN()-13)</f>
        <v>64</v>
      </c>
      <c r="T91">
        <f>VLOOKUP($B91,[1]Samples!$H$2:$Z$518,COLUMN()-13)</f>
        <v>2918</v>
      </c>
      <c r="U91" t="str">
        <f>VLOOKUP($B91,[1]Samples!$H$2:$Z$518,COLUMN()-13)</f>
        <v>Yes</v>
      </c>
      <c r="V91">
        <f>VLOOKUP($B91,[1]Samples!$H$2:$Z$518,COLUMN()-13)</f>
        <v>0</v>
      </c>
      <c r="W91">
        <f>VLOOKUP($B91,[1]Samples!$H$2:$Z$518,COLUMN()-13)</f>
        <v>0</v>
      </c>
      <c r="X91">
        <f>VLOOKUP($B91,[1]Samples!$H$2:$Z$518,COLUMN()-13)</f>
        <v>0</v>
      </c>
      <c r="Y91" t="str">
        <f>VLOOKUP($B91,[1]Samples!$H$2:$Z$518,COLUMN()-13)</f>
        <v>No</v>
      </c>
      <c r="Z91" t="str">
        <f>VLOOKUP($B91,[1]Samples!$H$2:$Z$518,COLUMN()-13)</f>
        <v/>
      </c>
      <c r="AA91" t="str">
        <f>VLOOKUP($B91,[1]Samples!$H$2:$Z$518,COLUMN()-13)</f>
        <v/>
      </c>
      <c r="AB91" s="16">
        <f>VLOOKUP($B91,[1]Samples!$H$2:$Z$518,COLUMN()-13)</f>
        <v>43551.041666666664</v>
      </c>
      <c r="AC91" s="16">
        <f>VLOOKUP($B91,[1]Samples!$H$2:$Z$518,COLUMN()-13)</f>
        <v>43551.041666666664</v>
      </c>
      <c r="AD91" t="str">
        <f>VLOOKUP($B91,[1]Samples!$H$2:$Z$518,COLUMN()-13)</f>
        <v>Italy</v>
      </c>
      <c r="AF91" s="2">
        <f>VLOOKUP($B91,[1]Samples!$H$2:$Z$518,COLUMN()-13)</f>
        <v>2014</v>
      </c>
      <c r="AG91" t="b">
        <f>NOT(ISERROR(MATCH(B91,metadata_samples_with_mlst!$A$2:$A$342,0)))</f>
        <v>1</v>
      </c>
    </row>
    <row r="92" spans="1:33" x14ac:dyDescent="0.3">
      <c r="A92" t="s">
        <v>3449</v>
      </c>
      <c r="B92" t="str">
        <f t="shared" si="1"/>
        <v>SRR6321747</v>
      </c>
      <c r="C92">
        <v>481</v>
      </c>
      <c r="D92">
        <v>412</v>
      </c>
      <c r="E92" t="s">
        <v>3450</v>
      </c>
      <c r="F92">
        <v>2001114</v>
      </c>
      <c r="G92">
        <v>1929126</v>
      </c>
      <c r="H92" t="s">
        <v>3256</v>
      </c>
      <c r="I92">
        <v>120</v>
      </c>
      <c r="J92">
        <v>103</v>
      </c>
      <c r="K92">
        <v>163</v>
      </c>
      <c r="M92">
        <v>337336</v>
      </c>
      <c r="N92">
        <v>22</v>
      </c>
      <c r="O92">
        <v>1399623</v>
      </c>
      <c r="P92">
        <v>3108577</v>
      </c>
      <c r="Q92" t="str">
        <f>VLOOKUP($B92,[1]Samples!$H$2:$Z$518,COLUMN()-13)</f>
        <v>isolation_source: ricotta piatta cheese</v>
      </c>
      <c r="R92">
        <f>VLOOKUP($B92,[1]Samples!$H$2:$Z$518,COLUMN()-13)</f>
        <v>3182040</v>
      </c>
      <c r="S92">
        <f>VLOOKUP($B92,[1]Samples!$H$2:$Z$518,COLUMN()-13)</f>
        <v>21</v>
      </c>
      <c r="T92">
        <f>VLOOKUP($B92,[1]Samples!$H$2:$Z$518,COLUMN()-13)</f>
        <v>3171</v>
      </c>
      <c r="U92" t="str">
        <f>VLOOKUP($B92,[1]Samples!$H$2:$Z$518,COLUMN()-13)</f>
        <v>Yes</v>
      </c>
      <c r="V92">
        <f>VLOOKUP($B92,[1]Samples!$H$2:$Z$518,COLUMN()-13)</f>
        <v>0</v>
      </c>
      <c r="W92">
        <f>VLOOKUP($B92,[1]Samples!$H$2:$Z$518,COLUMN()-13)</f>
        <v>0</v>
      </c>
      <c r="X92">
        <f>VLOOKUP($B92,[1]Samples!$H$2:$Z$518,COLUMN()-13)</f>
        <v>0</v>
      </c>
      <c r="Y92" t="str">
        <f>VLOOKUP($B92,[1]Samples!$H$2:$Z$518,COLUMN()-13)</f>
        <v>No</v>
      </c>
      <c r="Z92" t="str">
        <f>VLOOKUP($B92,[1]Samples!$H$2:$Z$518,COLUMN()-13)</f>
        <v/>
      </c>
      <c r="AA92" t="str">
        <f>VLOOKUP($B92,[1]Samples!$H$2:$Z$518,COLUMN()-13)</f>
        <v/>
      </c>
      <c r="AB92" s="16">
        <f>VLOOKUP($B92,[1]Samples!$H$2:$Z$518,COLUMN()-13)</f>
        <v>43901.041666666664</v>
      </c>
      <c r="AC92" s="16">
        <f>VLOOKUP($B92,[1]Samples!$H$2:$Z$518,COLUMN()-13)</f>
        <v>43550.041666666664</v>
      </c>
      <c r="AD92" t="str">
        <f>VLOOKUP($B92,[1]Samples!$H$2:$Z$518,COLUMN()-13)</f>
        <v>Italy</v>
      </c>
      <c r="AF92" s="2">
        <f>VLOOKUP($B92,[1]Samples!$H$2:$Z$518,COLUMN()-13)</f>
        <v>2003</v>
      </c>
      <c r="AG92" t="b">
        <f>NOT(ISERROR(MATCH(B92,metadata_samples_with_mlst!$A$2:$A$342,0)))</f>
        <v>1</v>
      </c>
    </row>
    <row r="93" spans="1:33" x14ac:dyDescent="0.3">
      <c r="A93" t="s">
        <v>3451</v>
      </c>
      <c r="B93" t="str">
        <f t="shared" si="1"/>
        <v>SRR3112633</v>
      </c>
      <c r="C93">
        <v>45</v>
      </c>
      <c r="D93">
        <v>40</v>
      </c>
      <c r="E93" t="s">
        <v>3452</v>
      </c>
      <c r="F93">
        <v>298410</v>
      </c>
      <c r="G93">
        <v>279530</v>
      </c>
      <c r="H93" t="s">
        <v>3453</v>
      </c>
      <c r="I93">
        <v>15688</v>
      </c>
      <c r="J93">
        <v>22</v>
      </c>
      <c r="K93">
        <v>28</v>
      </c>
      <c r="M93">
        <v>299140</v>
      </c>
      <c r="N93">
        <v>22</v>
      </c>
      <c r="O93">
        <v>486526</v>
      </c>
      <c r="P93">
        <v>2849906</v>
      </c>
      <c r="Q93" t="str">
        <f>VLOOKUP($B93,[1]Samples!$H$2:$Z$518,COLUMN()-13)</f>
        <v>isolation_source: Solid - Food; Food; dairy Products; Heat processed (pasterized) - Ripened - Cheese made from pasteurized milk - Semi-soft - Mozzarella\, Bocconcini; Pasteurized</v>
      </c>
      <c r="R93">
        <f>VLOOKUP($B93,[1]Samples!$H$2:$Z$518,COLUMN()-13)</f>
        <v>2957489</v>
      </c>
      <c r="S93">
        <f>VLOOKUP($B93,[1]Samples!$H$2:$Z$518,COLUMN()-13)</f>
        <v>11</v>
      </c>
      <c r="T93">
        <f>VLOOKUP($B93,[1]Samples!$H$2:$Z$518,COLUMN()-13)</f>
        <v>2895</v>
      </c>
      <c r="U93" t="str">
        <f>VLOOKUP($B93,[1]Samples!$H$2:$Z$518,COLUMN()-13)</f>
        <v>Yes</v>
      </c>
      <c r="V93">
        <f>VLOOKUP($B93,[1]Samples!$H$2:$Z$518,COLUMN()-13)</f>
        <v>0</v>
      </c>
      <c r="W93">
        <f>VLOOKUP($B93,[1]Samples!$H$2:$Z$518,COLUMN()-13)</f>
        <v>0</v>
      </c>
      <c r="X93">
        <f>VLOOKUP($B93,[1]Samples!$H$2:$Z$518,COLUMN()-13)</f>
        <v>0</v>
      </c>
      <c r="Y93" t="str">
        <f>VLOOKUP($B93,[1]Samples!$H$2:$Z$518,COLUMN()-13)</f>
        <v>No</v>
      </c>
      <c r="Z93" t="str">
        <f>VLOOKUP($B93,[1]Samples!$H$2:$Z$518,COLUMN()-13)</f>
        <v/>
      </c>
      <c r="AA93" t="str">
        <f>VLOOKUP($B93,[1]Samples!$H$2:$Z$518,COLUMN()-13)</f>
        <v/>
      </c>
      <c r="AB93" s="16">
        <f>VLOOKUP($B93,[1]Samples!$H$2:$Z$518,COLUMN()-13)</f>
        <v>43864.041666666664</v>
      </c>
      <c r="AC93" s="16">
        <f>VLOOKUP($B93,[1]Samples!$H$2:$Z$518,COLUMN()-13)</f>
        <v>43864.041666666664</v>
      </c>
      <c r="AD93" t="str">
        <f>VLOOKUP($B93,[1]Samples!$H$2:$Z$518,COLUMN()-13)</f>
        <v>Canada</v>
      </c>
      <c r="AF93" s="2">
        <f>VLOOKUP($B93,[1]Samples!$H$2:$Z$518,COLUMN()-13)</f>
        <v>2004</v>
      </c>
      <c r="AG93" t="b">
        <f>NOT(ISERROR(MATCH(B93,metadata_samples_with_mlst!$A$2:$A$342,0)))</f>
        <v>1</v>
      </c>
    </row>
    <row r="94" spans="1:33" x14ac:dyDescent="0.3">
      <c r="A94" t="s">
        <v>3454</v>
      </c>
      <c r="B94" t="str">
        <f t="shared" si="1"/>
        <v>SRR12125095</v>
      </c>
      <c r="C94">
        <v>44</v>
      </c>
      <c r="D94">
        <v>43</v>
      </c>
      <c r="E94" t="s">
        <v>3385</v>
      </c>
      <c r="F94">
        <v>188776</v>
      </c>
      <c r="G94">
        <v>186054</v>
      </c>
      <c r="H94" t="s">
        <v>3455</v>
      </c>
      <c r="I94">
        <v>33</v>
      </c>
      <c r="J94">
        <v>19</v>
      </c>
      <c r="K94">
        <v>26</v>
      </c>
      <c r="M94">
        <v>347158</v>
      </c>
      <c r="N94">
        <v>23</v>
      </c>
      <c r="O94">
        <v>601490</v>
      </c>
      <c r="P94">
        <v>2937907</v>
      </c>
      <c r="Q94" t="str">
        <f>VLOOKUP($B94,[1]Samples!$H$2:$Z$518,COLUMN()-13)</f>
        <v>isolation_source: Raw Milk Cheese</v>
      </c>
      <c r="R94">
        <f>VLOOKUP($B94,[1]Samples!$H$2:$Z$518,COLUMN()-13)</f>
        <v>3063859</v>
      </c>
      <c r="S94">
        <f>VLOOKUP($B94,[1]Samples!$H$2:$Z$518,COLUMN()-13)</f>
        <v>20</v>
      </c>
      <c r="T94">
        <f>VLOOKUP($B94,[1]Samples!$H$2:$Z$518,COLUMN()-13)</f>
        <v>2980</v>
      </c>
      <c r="U94" t="str">
        <f>VLOOKUP($B94,[1]Samples!$H$2:$Z$518,COLUMN()-13)</f>
        <v>Yes</v>
      </c>
      <c r="V94">
        <f>VLOOKUP($B94,[1]Samples!$H$2:$Z$518,COLUMN()-13)</f>
        <v>0</v>
      </c>
      <c r="W94">
        <f>VLOOKUP($B94,[1]Samples!$H$2:$Z$518,COLUMN()-13)</f>
        <v>0</v>
      </c>
      <c r="X94">
        <f>VLOOKUP($B94,[1]Samples!$H$2:$Z$518,COLUMN()-13)</f>
        <v>0</v>
      </c>
      <c r="Y94" t="str">
        <f>VLOOKUP($B94,[1]Samples!$H$2:$Z$518,COLUMN()-13)</f>
        <v>No</v>
      </c>
      <c r="Z94" t="str">
        <f>VLOOKUP($B94,[1]Samples!$H$2:$Z$518,COLUMN()-13)</f>
        <v/>
      </c>
      <c r="AA94" t="str">
        <f>VLOOKUP($B94,[1]Samples!$H$2:$Z$518,COLUMN()-13)</f>
        <v/>
      </c>
      <c r="AB94" s="16">
        <f>VLOOKUP($B94,[1]Samples!$H$2:$Z$518,COLUMN()-13)</f>
        <v>44036.083333333336</v>
      </c>
      <c r="AC94" s="16">
        <f>VLOOKUP($B94,[1]Samples!$H$2:$Z$518,COLUMN()-13)</f>
        <v>44036.083333333336</v>
      </c>
      <c r="AD94" t="str">
        <f>VLOOKUP($B94,[1]Samples!$H$2:$Z$518,COLUMN()-13)</f>
        <v>USA</v>
      </c>
      <c r="AE94" t="s">
        <v>146</v>
      </c>
      <c r="AF94" s="2">
        <f>VLOOKUP($B94,[1]Samples!$H$2:$Z$518,COLUMN()-13)</f>
        <v>2020</v>
      </c>
      <c r="AG94" t="b">
        <f>NOT(ISERROR(MATCH(B94,metadata_samples_with_mlst!$A$2:$A$342,0)))</f>
        <v>1</v>
      </c>
    </row>
    <row r="95" spans="1:33" x14ac:dyDescent="0.3">
      <c r="A95" t="s">
        <v>3456</v>
      </c>
      <c r="B95" t="str">
        <f t="shared" si="1"/>
        <v>SRR8767312</v>
      </c>
      <c r="C95">
        <v>257</v>
      </c>
      <c r="D95">
        <v>228</v>
      </c>
      <c r="E95" t="s">
        <v>3457</v>
      </c>
      <c r="F95">
        <v>1107110</v>
      </c>
      <c r="G95">
        <v>1067252</v>
      </c>
      <c r="H95" t="s">
        <v>3256</v>
      </c>
      <c r="I95">
        <v>174</v>
      </c>
      <c r="J95">
        <v>104</v>
      </c>
      <c r="K95">
        <v>184</v>
      </c>
      <c r="M95">
        <v>478431</v>
      </c>
      <c r="N95">
        <v>24</v>
      </c>
      <c r="O95">
        <v>882414</v>
      </c>
      <c r="P95">
        <v>3066933</v>
      </c>
      <c r="Q95" t="str">
        <f>VLOOKUP($B95,[1]Samples!$H$2:$Z$518,COLUMN()-13)</f>
        <v>isolation_source: cheese</v>
      </c>
      <c r="R95">
        <f>VLOOKUP($B95,[1]Samples!$H$2:$Z$518,COLUMN()-13)</f>
        <v>3094040</v>
      </c>
      <c r="S95">
        <f>VLOOKUP($B95,[1]Samples!$H$2:$Z$518,COLUMN()-13)</f>
        <v>28</v>
      </c>
      <c r="T95">
        <f>VLOOKUP($B95,[1]Samples!$H$2:$Z$518,COLUMN()-13)</f>
        <v>3080</v>
      </c>
      <c r="U95" t="str">
        <f>VLOOKUP($B95,[1]Samples!$H$2:$Z$518,COLUMN()-13)</f>
        <v>Yes</v>
      </c>
      <c r="V95">
        <f>VLOOKUP($B95,[1]Samples!$H$2:$Z$518,COLUMN()-13)</f>
        <v>0</v>
      </c>
      <c r="W95">
        <f>VLOOKUP($B95,[1]Samples!$H$2:$Z$518,COLUMN()-13)</f>
        <v>0</v>
      </c>
      <c r="X95">
        <f>VLOOKUP($B95,[1]Samples!$H$2:$Z$518,COLUMN()-13)</f>
        <v>0</v>
      </c>
      <c r="Y95" t="str">
        <f>VLOOKUP($B95,[1]Samples!$H$2:$Z$518,COLUMN()-13)</f>
        <v>No</v>
      </c>
      <c r="Z95" t="str">
        <f>VLOOKUP($B95,[1]Samples!$H$2:$Z$518,COLUMN()-13)</f>
        <v/>
      </c>
      <c r="AA95" t="str">
        <f>VLOOKUP($B95,[1]Samples!$H$2:$Z$518,COLUMN()-13)</f>
        <v/>
      </c>
      <c r="AB95" s="16">
        <f>VLOOKUP($B95,[1]Samples!$H$2:$Z$518,COLUMN()-13)</f>
        <v>43556.083333333336</v>
      </c>
      <c r="AC95" s="16">
        <f>VLOOKUP($B95,[1]Samples!$H$2:$Z$518,COLUMN()-13)</f>
        <v>43556.083333333336</v>
      </c>
      <c r="AD95" t="str">
        <f>VLOOKUP($B95,[1]Samples!$H$2:$Z$518,COLUMN()-13)</f>
        <v>Chile</v>
      </c>
      <c r="AF95" s="2">
        <f>VLOOKUP($B95,[1]Samples!$H$2:$Z$518,COLUMN()-13)</f>
        <v>2017</v>
      </c>
      <c r="AG95" t="b">
        <f>NOT(ISERROR(MATCH(B95,metadata_samples_with_mlst!$A$2:$A$342,0)))</f>
        <v>1</v>
      </c>
    </row>
    <row r="96" spans="1:33" x14ac:dyDescent="0.3">
      <c r="A96" t="s">
        <v>3458</v>
      </c>
      <c r="B96" t="str">
        <f t="shared" si="1"/>
        <v>SRR3606570</v>
      </c>
      <c r="C96">
        <v>295</v>
      </c>
      <c r="D96">
        <v>238</v>
      </c>
      <c r="E96" t="s">
        <v>3459</v>
      </c>
      <c r="F96">
        <v>1272460</v>
      </c>
      <c r="G96">
        <v>1216610</v>
      </c>
      <c r="H96" t="s">
        <v>3460</v>
      </c>
      <c r="I96">
        <v>250</v>
      </c>
      <c r="J96">
        <v>103</v>
      </c>
      <c r="K96">
        <v>129</v>
      </c>
      <c r="M96">
        <v>250719</v>
      </c>
      <c r="N96">
        <v>24</v>
      </c>
      <c r="O96">
        <v>600357</v>
      </c>
      <c r="P96">
        <v>3039938</v>
      </c>
      <c r="Q96" t="str">
        <f>VLOOKUP($B96,[1]Samples!$H$2:$Z$518,COLUMN()-13)</f>
        <v>isolation_source: fresh mexican style cheese</v>
      </c>
      <c r="R96">
        <f>VLOOKUP($B96,[1]Samples!$H$2:$Z$518,COLUMN()-13)</f>
        <v>3060588</v>
      </c>
      <c r="S96">
        <f>VLOOKUP($B96,[1]Samples!$H$2:$Z$518,COLUMN()-13)</f>
        <v>23</v>
      </c>
      <c r="T96">
        <f>VLOOKUP($B96,[1]Samples!$H$2:$Z$518,COLUMN()-13)</f>
        <v>3022</v>
      </c>
      <c r="U96" t="str">
        <f>VLOOKUP($B96,[1]Samples!$H$2:$Z$518,COLUMN()-13)</f>
        <v>Yes</v>
      </c>
      <c r="V96">
        <f>VLOOKUP($B96,[1]Samples!$H$2:$Z$518,COLUMN()-13)</f>
        <v>0</v>
      </c>
      <c r="W96">
        <f>VLOOKUP($B96,[1]Samples!$H$2:$Z$518,COLUMN()-13)</f>
        <v>0</v>
      </c>
      <c r="X96">
        <f>VLOOKUP($B96,[1]Samples!$H$2:$Z$518,COLUMN()-13)</f>
        <v>0</v>
      </c>
      <c r="Y96" t="str">
        <f>VLOOKUP($B96,[1]Samples!$H$2:$Z$518,COLUMN()-13)</f>
        <v>No</v>
      </c>
      <c r="Z96" t="str">
        <f>VLOOKUP($B96,[1]Samples!$H$2:$Z$518,COLUMN()-13)</f>
        <v/>
      </c>
      <c r="AA96" t="str">
        <f>VLOOKUP($B96,[1]Samples!$H$2:$Z$518,COLUMN()-13)</f>
        <v/>
      </c>
      <c r="AB96" s="16">
        <f>VLOOKUP($B96,[1]Samples!$H$2:$Z$518,COLUMN()-13)</f>
        <v>43901.041666666664</v>
      </c>
      <c r="AC96" s="16">
        <f>VLOOKUP($B96,[1]Samples!$H$2:$Z$518,COLUMN()-13)</f>
        <v>43551.041666666664</v>
      </c>
      <c r="AD96" t="str">
        <f>VLOOKUP($B96,[1]Samples!$H$2:$Z$518,COLUMN()-13)</f>
        <v>Mexico</v>
      </c>
      <c r="AF96" s="2">
        <f>VLOOKUP($B96,[1]Samples!$H$2:$Z$518,COLUMN()-13)</f>
        <v>2007</v>
      </c>
      <c r="AG96" t="b">
        <f>NOT(ISERROR(MATCH(B96,metadata_samples_with_mlst!$A$2:$A$342,0)))</f>
        <v>1</v>
      </c>
    </row>
    <row r="97" spans="1:33" x14ac:dyDescent="0.3">
      <c r="A97" t="s">
        <v>3461</v>
      </c>
      <c r="B97" t="str">
        <f t="shared" si="1"/>
        <v>SRR8767781</v>
      </c>
      <c r="C97">
        <v>215</v>
      </c>
      <c r="D97">
        <v>191</v>
      </c>
      <c r="E97" t="s">
        <v>3462</v>
      </c>
      <c r="F97">
        <v>983296</v>
      </c>
      <c r="G97">
        <v>943650</v>
      </c>
      <c r="H97" t="s">
        <v>3463</v>
      </c>
      <c r="I97">
        <v>298</v>
      </c>
      <c r="J97">
        <v>146</v>
      </c>
      <c r="K97">
        <v>181</v>
      </c>
      <c r="M97">
        <v>439041</v>
      </c>
      <c r="N97">
        <v>25</v>
      </c>
      <c r="O97">
        <v>588342</v>
      </c>
      <c r="P97">
        <v>3008412</v>
      </c>
      <c r="Q97" t="str">
        <f>VLOOKUP($B97,[1]Samples!$H$2:$Z$518,COLUMN()-13)</f>
        <v>isolation_source: cheese</v>
      </c>
      <c r="R97">
        <f>VLOOKUP($B97,[1]Samples!$H$2:$Z$518,COLUMN()-13)</f>
        <v>3018604</v>
      </c>
      <c r="S97">
        <f>VLOOKUP($B97,[1]Samples!$H$2:$Z$518,COLUMN()-13)</f>
        <v>35</v>
      </c>
      <c r="T97">
        <f>VLOOKUP($B97,[1]Samples!$H$2:$Z$518,COLUMN()-13)</f>
        <v>3018</v>
      </c>
      <c r="U97" t="str">
        <f>VLOOKUP($B97,[1]Samples!$H$2:$Z$518,COLUMN()-13)</f>
        <v>Yes</v>
      </c>
      <c r="V97">
        <f>VLOOKUP($B97,[1]Samples!$H$2:$Z$518,COLUMN()-13)</f>
        <v>0</v>
      </c>
      <c r="W97">
        <f>VLOOKUP($B97,[1]Samples!$H$2:$Z$518,COLUMN()-13)</f>
        <v>0</v>
      </c>
      <c r="X97">
        <f>VLOOKUP($B97,[1]Samples!$H$2:$Z$518,COLUMN()-13)</f>
        <v>0</v>
      </c>
      <c r="Y97" t="str">
        <f>VLOOKUP($B97,[1]Samples!$H$2:$Z$518,COLUMN()-13)</f>
        <v>No</v>
      </c>
      <c r="Z97" t="str">
        <f>VLOOKUP($B97,[1]Samples!$H$2:$Z$518,COLUMN()-13)</f>
        <v/>
      </c>
      <c r="AA97" t="str">
        <f>VLOOKUP($B97,[1]Samples!$H$2:$Z$518,COLUMN()-13)</f>
        <v/>
      </c>
      <c r="AB97" s="16">
        <f>VLOOKUP($B97,[1]Samples!$H$2:$Z$518,COLUMN()-13)</f>
        <v>43556.083333333336</v>
      </c>
      <c r="AC97" s="16">
        <f>VLOOKUP($B97,[1]Samples!$H$2:$Z$518,COLUMN()-13)</f>
        <v>43556.083333333336</v>
      </c>
      <c r="AD97" t="str">
        <f>VLOOKUP($B97,[1]Samples!$H$2:$Z$518,COLUMN()-13)</f>
        <v>Chile</v>
      </c>
      <c r="AF97" s="2">
        <f>VLOOKUP($B97,[1]Samples!$H$2:$Z$518,COLUMN()-13)</f>
        <v>2016</v>
      </c>
      <c r="AG97" t="b">
        <f>NOT(ISERROR(MATCH(B97,metadata_samples_with_mlst!$A$2:$A$342,0)))</f>
        <v>1</v>
      </c>
    </row>
    <row r="98" spans="1:33" x14ac:dyDescent="0.3">
      <c r="A98" t="s">
        <v>3464</v>
      </c>
      <c r="B98" t="str">
        <f t="shared" si="1"/>
        <v>SRR1818017</v>
      </c>
      <c r="C98">
        <v>65</v>
      </c>
      <c r="D98">
        <v>58</v>
      </c>
      <c r="E98" t="s">
        <v>3465</v>
      </c>
      <c r="F98">
        <v>272960</v>
      </c>
      <c r="G98">
        <v>262544</v>
      </c>
      <c r="H98" t="s">
        <v>3466</v>
      </c>
      <c r="I98">
        <v>29</v>
      </c>
      <c r="J98">
        <v>9</v>
      </c>
      <c r="K98">
        <v>15</v>
      </c>
      <c r="M98">
        <v>431571</v>
      </c>
      <c r="N98">
        <v>25</v>
      </c>
      <c r="O98">
        <v>749207</v>
      </c>
      <c r="P98">
        <v>2999968</v>
      </c>
      <c r="Q98" t="str">
        <f>VLOOKUP($B98,[1]Samples!$H$2:$Z$518,COLUMN()-13)</f>
        <v>isolation_source: blue-veined\, mold-ripened cheese</v>
      </c>
      <c r="R98">
        <f>VLOOKUP($B98,[1]Samples!$H$2:$Z$518,COLUMN()-13)</f>
        <v>3048702</v>
      </c>
      <c r="S98">
        <f>VLOOKUP($B98,[1]Samples!$H$2:$Z$518,COLUMN()-13)</f>
        <v>25</v>
      </c>
      <c r="T98">
        <f>VLOOKUP($B98,[1]Samples!$H$2:$Z$518,COLUMN()-13)</f>
        <v>3043</v>
      </c>
      <c r="U98" t="str">
        <f>VLOOKUP($B98,[1]Samples!$H$2:$Z$518,COLUMN()-13)</f>
        <v>Yes</v>
      </c>
      <c r="V98">
        <f>VLOOKUP($B98,[1]Samples!$H$2:$Z$518,COLUMN()-13)</f>
        <v>0</v>
      </c>
      <c r="W98">
        <f>VLOOKUP($B98,[1]Samples!$H$2:$Z$518,COLUMN()-13)</f>
        <v>0</v>
      </c>
      <c r="X98">
        <f>VLOOKUP($B98,[1]Samples!$H$2:$Z$518,COLUMN()-13)</f>
        <v>0</v>
      </c>
      <c r="Y98" t="str">
        <f>VLOOKUP($B98,[1]Samples!$H$2:$Z$518,COLUMN()-13)</f>
        <v>No</v>
      </c>
      <c r="Z98" t="str">
        <f>VLOOKUP($B98,[1]Samples!$H$2:$Z$518,COLUMN()-13)</f>
        <v/>
      </c>
      <c r="AA98" t="str">
        <f>VLOOKUP($B98,[1]Samples!$H$2:$Z$518,COLUMN()-13)</f>
        <v/>
      </c>
      <c r="AB98" s="16">
        <f>VLOOKUP($B98,[1]Samples!$H$2:$Z$518,COLUMN()-13)</f>
        <v>43563.083333333336</v>
      </c>
      <c r="AC98" s="16">
        <f>VLOOKUP($B98,[1]Samples!$H$2:$Z$518,COLUMN()-13)</f>
        <v>43563.083333333336</v>
      </c>
      <c r="AD98" t="str">
        <f>VLOOKUP($B98,[1]Samples!$H$2:$Z$518,COLUMN()-13)</f>
        <v>USA</v>
      </c>
      <c r="AE98" t="s">
        <v>157</v>
      </c>
      <c r="AF98" s="2">
        <f>VLOOKUP($B98,[1]Samples!$H$2:$Z$518,COLUMN()-13)</f>
        <v>2001</v>
      </c>
      <c r="AG98" t="b">
        <f>NOT(ISERROR(MATCH(B98,metadata_samples_with_mlst!$A$2:$A$342,0)))</f>
        <v>1</v>
      </c>
    </row>
    <row r="99" spans="1:33" x14ac:dyDescent="0.3">
      <c r="A99" t="s">
        <v>3467</v>
      </c>
      <c r="B99" t="str">
        <f t="shared" si="1"/>
        <v>SRR6288265</v>
      </c>
      <c r="C99">
        <v>433</v>
      </c>
      <c r="D99">
        <v>399</v>
      </c>
      <c r="E99" t="s">
        <v>3468</v>
      </c>
      <c r="F99">
        <v>2337378</v>
      </c>
      <c r="G99">
        <v>2203576</v>
      </c>
      <c r="H99" t="s">
        <v>3397</v>
      </c>
      <c r="I99">
        <v>785</v>
      </c>
      <c r="J99">
        <v>242</v>
      </c>
      <c r="K99">
        <v>582</v>
      </c>
      <c r="M99">
        <v>359378</v>
      </c>
      <c r="N99">
        <v>25</v>
      </c>
      <c r="O99">
        <v>890267</v>
      </c>
      <c r="P99">
        <v>3039255</v>
      </c>
      <c r="Q99" t="str">
        <f>VLOOKUP($B99,[1]Samples!$H$2:$Z$518,COLUMN()-13)</f>
        <v>isolation_source: soft white mexican cheese</v>
      </c>
      <c r="R99">
        <f>VLOOKUP($B99,[1]Samples!$H$2:$Z$518,COLUMN()-13)</f>
        <v>3085342</v>
      </c>
      <c r="S99">
        <f>VLOOKUP($B99,[1]Samples!$H$2:$Z$518,COLUMN()-13)</f>
        <v>27</v>
      </c>
      <c r="T99">
        <f>VLOOKUP($B99,[1]Samples!$H$2:$Z$518,COLUMN()-13)</f>
        <v>3086</v>
      </c>
      <c r="U99" t="str">
        <f>VLOOKUP($B99,[1]Samples!$H$2:$Z$518,COLUMN()-13)</f>
        <v>Yes</v>
      </c>
      <c r="V99">
        <f>VLOOKUP($B99,[1]Samples!$H$2:$Z$518,COLUMN()-13)</f>
        <v>0</v>
      </c>
      <c r="W99">
        <f>VLOOKUP($B99,[1]Samples!$H$2:$Z$518,COLUMN()-13)</f>
        <v>0</v>
      </c>
      <c r="X99">
        <f>VLOOKUP($B99,[1]Samples!$H$2:$Z$518,COLUMN()-13)</f>
        <v>0</v>
      </c>
      <c r="Y99" t="str">
        <f>VLOOKUP($B99,[1]Samples!$H$2:$Z$518,COLUMN()-13)</f>
        <v>No</v>
      </c>
      <c r="Z99" t="str">
        <f>VLOOKUP($B99,[1]Samples!$H$2:$Z$518,COLUMN()-13)</f>
        <v/>
      </c>
      <c r="AA99" t="str">
        <f>VLOOKUP($B99,[1]Samples!$H$2:$Z$518,COLUMN()-13)</f>
        <v/>
      </c>
      <c r="AB99" s="16">
        <f>VLOOKUP($B99,[1]Samples!$H$2:$Z$518,COLUMN()-13)</f>
        <v>43900.041666666664</v>
      </c>
      <c r="AC99" s="16">
        <f>VLOOKUP($B99,[1]Samples!$H$2:$Z$518,COLUMN()-13)</f>
        <v>43550.041666666664</v>
      </c>
      <c r="AD99" t="str">
        <f>VLOOKUP($B99,[1]Samples!$H$2:$Z$518,COLUMN()-13)</f>
        <v>USA</v>
      </c>
      <c r="AE99" t="s">
        <v>1882</v>
      </c>
      <c r="AF99" s="2">
        <f>VLOOKUP($B99,[1]Samples!$H$2:$Z$518,COLUMN()-13)</f>
        <v>2003</v>
      </c>
      <c r="AG99" t="b">
        <f>NOT(ISERROR(MATCH(B99,metadata_samples_with_mlst!$A$2:$A$342,0)))</f>
        <v>1</v>
      </c>
    </row>
    <row r="100" spans="1:33" x14ac:dyDescent="0.3">
      <c r="A100" t="s">
        <v>3469</v>
      </c>
      <c r="B100" t="str">
        <f t="shared" si="1"/>
        <v>SRR12125022</v>
      </c>
      <c r="C100">
        <v>45</v>
      </c>
      <c r="D100">
        <v>41</v>
      </c>
      <c r="E100" t="s">
        <v>3470</v>
      </c>
      <c r="F100">
        <v>193382</v>
      </c>
      <c r="G100">
        <v>185666</v>
      </c>
      <c r="H100" t="s">
        <v>3471</v>
      </c>
      <c r="I100">
        <v>28</v>
      </c>
      <c r="J100">
        <v>16</v>
      </c>
      <c r="K100">
        <v>11</v>
      </c>
      <c r="M100">
        <v>274534</v>
      </c>
      <c r="N100">
        <v>25</v>
      </c>
      <c r="O100">
        <v>606795</v>
      </c>
      <c r="P100">
        <v>2915468</v>
      </c>
      <c r="Q100" t="str">
        <f>VLOOKUP($B100,[1]Samples!$H$2:$Z$518,COLUMN()-13)</f>
        <v>isolation_source: Raw Milk Cheese</v>
      </c>
      <c r="R100">
        <f>VLOOKUP($B100,[1]Samples!$H$2:$Z$518,COLUMN()-13)</f>
        <v>3007568</v>
      </c>
      <c r="S100">
        <f>VLOOKUP($B100,[1]Samples!$H$2:$Z$518,COLUMN()-13)</f>
        <v>13</v>
      </c>
      <c r="T100">
        <f>VLOOKUP($B100,[1]Samples!$H$2:$Z$518,COLUMN()-13)</f>
        <v>2926</v>
      </c>
      <c r="U100" t="str">
        <f>VLOOKUP($B100,[1]Samples!$H$2:$Z$518,COLUMN()-13)</f>
        <v>Yes</v>
      </c>
      <c r="V100">
        <f>VLOOKUP($B100,[1]Samples!$H$2:$Z$518,COLUMN()-13)</f>
        <v>0</v>
      </c>
      <c r="W100">
        <f>VLOOKUP($B100,[1]Samples!$H$2:$Z$518,COLUMN()-13)</f>
        <v>0</v>
      </c>
      <c r="X100">
        <f>VLOOKUP($B100,[1]Samples!$H$2:$Z$518,COLUMN()-13)</f>
        <v>0</v>
      </c>
      <c r="Y100" t="str">
        <f>VLOOKUP($B100,[1]Samples!$H$2:$Z$518,COLUMN()-13)</f>
        <v>No</v>
      </c>
      <c r="Z100" t="str">
        <f>VLOOKUP($B100,[1]Samples!$H$2:$Z$518,COLUMN()-13)</f>
        <v/>
      </c>
      <c r="AA100" t="str">
        <f>VLOOKUP($B100,[1]Samples!$H$2:$Z$518,COLUMN()-13)</f>
        <v/>
      </c>
      <c r="AB100" s="16">
        <f>VLOOKUP($B100,[1]Samples!$H$2:$Z$518,COLUMN()-13)</f>
        <v>44036.083333333336</v>
      </c>
      <c r="AC100" s="16">
        <f>VLOOKUP($B100,[1]Samples!$H$2:$Z$518,COLUMN()-13)</f>
        <v>44036.083333333336</v>
      </c>
      <c r="AD100" t="str">
        <f>VLOOKUP($B100,[1]Samples!$H$2:$Z$518,COLUMN()-13)</f>
        <v>USA</v>
      </c>
      <c r="AE100" t="s">
        <v>146</v>
      </c>
      <c r="AF100" s="2">
        <f>VLOOKUP($B100,[1]Samples!$H$2:$Z$518,COLUMN()-13)</f>
        <v>2020</v>
      </c>
      <c r="AG100" t="b">
        <f>NOT(ISERROR(MATCH(B100,metadata_samples_with_mlst!$A$2:$A$342,0)))</f>
        <v>1</v>
      </c>
    </row>
    <row r="101" spans="1:33" x14ac:dyDescent="0.3">
      <c r="A101" t="s">
        <v>3472</v>
      </c>
      <c r="B101" t="str">
        <f t="shared" si="1"/>
        <v>SRR13486047</v>
      </c>
      <c r="C101">
        <v>43</v>
      </c>
      <c r="D101">
        <v>40</v>
      </c>
      <c r="E101" t="s">
        <v>3473</v>
      </c>
      <c r="F101">
        <v>180954</v>
      </c>
      <c r="G101">
        <v>176038</v>
      </c>
      <c r="H101" t="s">
        <v>3474</v>
      </c>
      <c r="I101">
        <v>15</v>
      </c>
      <c r="J101">
        <v>6</v>
      </c>
      <c r="K101">
        <v>18</v>
      </c>
      <c r="M101">
        <v>263382</v>
      </c>
      <c r="N101">
        <v>25</v>
      </c>
      <c r="O101">
        <v>561846</v>
      </c>
      <c r="P101">
        <v>2918647</v>
      </c>
      <c r="Q101" t="str">
        <f>VLOOKUP($B101,[1]Samples!$H$2:$Z$518,COLUMN()-13)</f>
        <v>isolation_source: cheese</v>
      </c>
      <c r="R101">
        <f>VLOOKUP($B101,[1]Samples!$H$2:$Z$518,COLUMN()-13)</f>
        <v>2995542</v>
      </c>
      <c r="S101">
        <f>VLOOKUP($B101,[1]Samples!$H$2:$Z$518,COLUMN()-13)</f>
        <v>11</v>
      </c>
      <c r="T101">
        <f>VLOOKUP($B101,[1]Samples!$H$2:$Z$518,COLUMN()-13)</f>
        <v>2912</v>
      </c>
      <c r="U101" t="str">
        <f>VLOOKUP($B101,[1]Samples!$H$2:$Z$518,COLUMN()-13)</f>
        <v>Yes</v>
      </c>
      <c r="V101">
        <f>VLOOKUP($B101,[1]Samples!$H$2:$Z$518,COLUMN()-13)</f>
        <v>0</v>
      </c>
      <c r="W101">
        <f>VLOOKUP($B101,[1]Samples!$H$2:$Z$518,COLUMN()-13)</f>
        <v>0</v>
      </c>
      <c r="X101">
        <f>VLOOKUP($B101,[1]Samples!$H$2:$Z$518,COLUMN()-13)</f>
        <v>0</v>
      </c>
      <c r="Y101" t="str">
        <f>VLOOKUP($B101,[1]Samples!$H$2:$Z$518,COLUMN()-13)</f>
        <v>No</v>
      </c>
      <c r="Z101" t="str">
        <f>VLOOKUP($B101,[1]Samples!$H$2:$Z$518,COLUMN()-13)</f>
        <v/>
      </c>
      <c r="AA101" t="str">
        <f>VLOOKUP($B101,[1]Samples!$H$2:$Z$518,COLUMN()-13)</f>
        <v/>
      </c>
      <c r="AB101" s="16">
        <f>VLOOKUP($B101,[1]Samples!$H$2:$Z$518,COLUMN()-13)</f>
        <v>44216.041666666664</v>
      </c>
      <c r="AC101" s="16">
        <f>VLOOKUP($B101,[1]Samples!$H$2:$Z$518,COLUMN()-13)</f>
        <v>44216.041666666664</v>
      </c>
      <c r="AD101" t="str">
        <f>VLOOKUP($B101,[1]Samples!$H$2:$Z$518,COLUMN()-13)</f>
        <v>USA</v>
      </c>
      <c r="AE101" t="s">
        <v>146</v>
      </c>
      <c r="AF101" s="2">
        <f>VLOOKUP($B101,[1]Samples!$H$2:$Z$518,COLUMN()-13)</f>
        <v>2020</v>
      </c>
      <c r="AG101" t="b">
        <f>NOT(ISERROR(MATCH(B101,metadata_samples_with_mlst!$A$2:$A$342,0)))</f>
        <v>1</v>
      </c>
    </row>
    <row r="102" spans="1:33" x14ac:dyDescent="0.3">
      <c r="A102" t="s">
        <v>3475</v>
      </c>
      <c r="B102" t="str">
        <f t="shared" si="1"/>
        <v>SRR2924593</v>
      </c>
      <c r="C102">
        <v>67</v>
      </c>
      <c r="D102">
        <v>58</v>
      </c>
      <c r="E102" t="s">
        <v>3476</v>
      </c>
      <c r="F102">
        <v>293644</v>
      </c>
      <c r="G102">
        <v>281148</v>
      </c>
      <c r="H102" t="s">
        <v>3227</v>
      </c>
      <c r="I102">
        <v>41</v>
      </c>
      <c r="J102">
        <v>7</v>
      </c>
      <c r="K102">
        <v>27</v>
      </c>
      <c r="M102">
        <v>186241</v>
      </c>
      <c r="N102">
        <v>25</v>
      </c>
      <c r="O102">
        <v>510257</v>
      </c>
      <c r="P102">
        <v>2879189</v>
      </c>
      <c r="Q102" t="str">
        <f>VLOOKUP($B102,[1]Samples!$H$2:$Z$518,COLUMN()-13)</f>
        <v>isolation_source: soft ripened cheese</v>
      </c>
      <c r="R102">
        <f>VLOOKUP($B102,[1]Samples!$H$2:$Z$518,COLUMN()-13)</f>
        <v>0</v>
      </c>
      <c r="S102">
        <f>VLOOKUP($B102,[1]Samples!$H$2:$Z$518,COLUMN()-13)</f>
        <v>0</v>
      </c>
      <c r="T102">
        <f>VLOOKUP($B102,[1]Samples!$H$2:$Z$518,COLUMN()-13)</f>
        <v>0</v>
      </c>
      <c r="U102" t="str">
        <f>VLOOKUP($B102,[1]Samples!$H$2:$Z$518,COLUMN()-13)</f>
        <v>No</v>
      </c>
      <c r="V102">
        <f>VLOOKUP($B102,[1]Samples!$H$2:$Z$518,COLUMN()-13)</f>
        <v>0</v>
      </c>
      <c r="W102">
        <f>VLOOKUP($B102,[1]Samples!$H$2:$Z$518,COLUMN()-13)</f>
        <v>0</v>
      </c>
      <c r="X102">
        <f>VLOOKUP($B102,[1]Samples!$H$2:$Z$518,COLUMN()-13)</f>
        <v>0</v>
      </c>
      <c r="Y102" t="str">
        <f>VLOOKUP($B102,[1]Samples!$H$2:$Z$518,COLUMN()-13)</f>
        <v>No</v>
      </c>
      <c r="Z102" t="str">
        <f>VLOOKUP($B102,[1]Samples!$H$2:$Z$518,COLUMN()-13)</f>
        <v>NZ_QOSK01000001-NZ_QOSK01000016</v>
      </c>
      <c r="AA102" t="str">
        <f>VLOOKUP($B102,[1]Samples!$H$2:$Z$518,COLUMN()-13)</f>
        <v/>
      </c>
      <c r="AB102" s="16">
        <f>VLOOKUP($B102,[1]Samples!$H$2:$Z$518,COLUMN()-13)</f>
        <v>44056.083333333336</v>
      </c>
      <c r="AC102" s="16">
        <f>VLOOKUP($B102,[1]Samples!$H$2:$Z$518,COLUMN()-13)</f>
        <v>43377.083333333336</v>
      </c>
      <c r="AD102" t="str">
        <f>VLOOKUP($B102,[1]Samples!$H$2:$Z$518,COLUMN()-13)</f>
        <v>USA</v>
      </c>
      <c r="AE102" t="s">
        <v>797</v>
      </c>
      <c r="AF102" s="2">
        <f>VLOOKUP($B102,[1]Samples!$H$2:$Z$518,COLUMN()-13)</f>
        <v>2013</v>
      </c>
      <c r="AG102" t="b">
        <f>NOT(ISERROR(MATCH(B102,metadata_samples_with_mlst!$A$2:$A$342,0)))</f>
        <v>1</v>
      </c>
    </row>
    <row r="103" spans="1:33" x14ac:dyDescent="0.3">
      <c r="A103" t="s">
        <v>3477</v>
      </c>
      <c r="B103" t="str">
        <f t="shared" si="1"/>
        <v>SRR12125804</v>
      </c>
      <c r="C103">
        <v>51</v>
      </c>
      <c r="D103">
        <v>48</v>
      </c>
      <c r="E103" t="s">
        <v>3478</v>
      </c>
      <c r="F103">
        <v>218734</v>
      </c>
      <c r="G103">
        <v>214332</v>
      </c>
      <c r="H103" t="s">
        <v>3479</v>
      </c>
      <c r="I103">
        <v>35</v>
      </c>
      <c r="J103">
        <v>15</v>
      </c>
      <c r="K103">
        <v>14</v>
      </c>
      <c r="M103">
        <v>345963</v>
      </c>
      <c r="N103">
        <v>26</v>
      </c>
      <c r="O103">
        <v>685583</v>
      </c>
      <c r="P103">
        <v>2921581</v>
      </c>
      <c r="Q103" t="str">
        <f>VLOOKUP($B103,[1]Samples!$H$2:$Z$518,COLUMN()-13)</f>
        <v>isolation_source: Raw Milk Cheese</v>
      </c>
      <c r="R103">
        <f>VLOOKUP($B103,[1]Samples!$H$2:$Z$518,COLUMN()-13)</f>
        <v>3002114</v>
      </c>
      <c r="S103">
        <f>VLOOKUP($B103,[1]Samples!$H$2:$Z$518,COLUMN()-13)</f>
        <v>19</v>
      </c>
      <c r="T103">
        <f>VLOOKUP($B103,[1]Samples!$H$2:$Z$518,COLUMN()-13)</f>
        <v>2916</v>
      </c>
      <c r="U103" t="str">
        <f>VLOOKUP($B103,[1]Samples!$H$2:$Z$518,COLUMN()-13)</f>
        <v>Yes</v>
      </c>
      <c r="V103">
        <f>VLOOKUP($B103,[1]Samples!$H$2:$Z$518,COLUMN()-13)</f>
        <v>0</v>
      </c>
      <c r="W103">
        <f>VLOOKUP($B103,[1]Samples!$H$2:$Z$518,COLUMN()-13)</f>
        <v>0</v>
      </c>
      <c r="X103">
        <f>VLOOKUP($B103,[1]Samples!$H$2:$Z$518,COLUMN()-13)</f>
        <v>0</v>
      </c>
      <c r="Y103" t="str">
        <f>VLOOKUP($B103,[1]Samples!$H$2:$Z$518,COLUMN()-13)</f>
        <v>No</v>
      </c>
      <c r="Z103" t="str">
        <f>VLOOKUP($B103,[1]Samples!$H$2:$Z$518,COLUMN()-13)</f>
        <v/>
      </c>
      <c r="AA103" t="str">
        <f>VLOOKUP($B103,[1]Samples!$H$2:$Z$518,COLUMN()-13)</f>
        <v/>
      </c>
      <c r="AB103" s="16">
        <f>VLOOKUP($B103,[1]Samples!$H$2:$Z$518,COLUMN()-13)</f>
        <v>44035.083333333336</v>
      </c>
      <c r="AC103" s="16">
        <f>VLOOKUP($B103,[1]Samples!$H$2:$Z$518,COLUMN()-13)</f>
        <v>44035.083333333336</v>
      </c>
      <c r="AD103" t="str">
        <f>VLOOKUP($B103,[1]Samples!$H$2:$Z$518,COLUMN()-13)</f>
        <v>USA</v>
      </c>
      <c r="AE103" t="s">
        <v>146</v>
      </c>
      <c r="AF103" s="2">
        <f>VLOOKUP($B103,[1]Samples!$H$2:$Z$518,COLUMN()-13)</f>
        <v>2020</v>
      </c>
      <c r="AG103" t="b">
        <f>NOT(ISERROR(MATCH(B103,metadata_samples_with_mlst!$A$2:$A$342,0)))</f>
        <v>1</v>
      </c>
    </row>
    <row r="104" spans="1:33" x14ac:dyDescent="0.3">
      <c r="A104" t="s">
        <v>3480</v>
      </c>
      <c r="B104" t="str">
        <f t="shared" si="1"/>
        <v>SRR1182225</v>
      </c>
      <c r="C104">
        <v>52</v>
      </c>
      <c r="D104">
        <v>50</v>
      </c>
      <c r="E104" t="s">
        <v>3481</v>
      </c>
      <c r="F104">
        <v>221168</v>
      </c>
      <c r="G104">
        <v>218266</v>
      </c>
      <c r="H104" t="s">
        <v>3482</v>
      </c>
      <c r="I104">
        <v>11</v>
      </c>
      <c r="J104">
        <v>4</v>
      </c>
      <c r="K104">
        <v>16</v>
      </c>
      <c r="M104">
        <v>220058</v>
      </c>
      <c r="N104">
        <v>26</v>
      </c>
      <c r="O104">
        <v>537345</v>
      </c>
      <c r="P104">
        <v>3009706</v>
      </c>
      <c r="Q104" t="str">
        <f>VLOOKUP($B104,[1]Samples!$H$2:$Z$518,COLUMN()-13)</f>
        <v>isolation_source: fresh cheese curd</v>
      </c>
      <c r="R104">
        <f>VLOOKUP($B104,[1]Samples!$H$2:$Z$518,COLUMN()-13)</f>
        <v>3066509</v>
      </c>
      <c r="S104">
        <f>VLOOKUP($B104,[1]Samples!$H$2:$Z$518,COLUMN()-13)</f>
        <v>21</v>
      </c>
      <c r="T104">
        <f>VLOOKUP($B104,[1]Samples!$H$2:$Z$518,COLUMN()-13)</f>
        <v>3033</v>
      </c>
      <c r="U104" t="str">
        <f>VLOOKUP($B104,[1]Samples!$H$2:$Z$518,COLUMN()-13)</f>
        <v>Yes</v>
      </c>
      <c r="V104">
        <f>VLOOKUP($B104,[1]Samples!$H$2:$Z$518,COLUMN()-13)</f>
        <v>0</v>
      </c>
      <c r="W104">
        <f>VLOOKUP($B104,[1]Samples!$H$2:$Z$518,COLUMN()-13)</f>
        <v>0</v>
      </c>
      <c r="X104">
        <f>VLOOKUP($B104,[1]Samples!$H$2:$Z$518,COLUMN()-13)</f>
        <v>0</v>
      </c>
      <c r="Y104" t="str">
        <f>VLOOKUP($B104,[1]Samples!$H$2:$Z$518,COLUMN()-13)</f>
        <v>No</v>
      </c>
      <c r="Z104" t="str">
        <f>VLOOKUP($B104,[1]Samples!$H$2:$Z$518,COLUMN()-13)</f>
        <v/>
      </c>
      <c r="AA104" t="str">
        <f>VLOOKUP($B104,[1]Samples!$H$2:$Z$518,COLUMN()-13)</f>
        <v/>
      </c>
      <c r="AB104" s="16">
        <f>VLOOKUP($B104,[1]Samples!$H$2:$Z$518,COLUMN()-13)</f>
        <v>43551.041666666664</v>
      </c>
      <c r="AC104" s="16">
        <f>VLOOKUP($B104,[1]Samples!$H$2:$Z$518,COLUMN()-13)</f>
        <v>43551.041666666664</v>
      </c>
      <c r="AD104" t="str">
        <f>VLOOKUP($B104,[1]Samples!$H$2:$Z$518,COLUMN()-13)</f>
        <v>USA</v>
      </c>
      <c r="AE104" t="s">
        <v>1459</v>
      </c>
      <c r="AF104" s="2">
        <f>VLOOKUP($B104,[1]Samples!$H$2:$Z$518,COLUMN()-13)</f>
        <v>2014</v>
      </c>
      <c r="AG104" t="b">
        <f>NOT(ISERROR(MATCH(B104,metadata_samples_with_mlst!$A$2:$A$342,0)))</f>
        <v>1</v>
      </c>
    </row>
    <row r="105" spans="1:33" x14ac:dyDescent="0.3">
      <c r="A105" t="s">
        <v>3483</v>
      </c>
      <c r="B105" t="str">
        <f t="shared" si="1"/>
        <v>SRR8767385</v>
      </c>
      <c r="C105">
        <v>184</v>
      </c>
      <c r="D105">
        <v>162</v>
      </c>
      <c r="E105" t="s">
        <v>3484</v>
      </c>
      <c r="F105">
        <v>849146</v>
      </c>
      <c r="G105">
        <v>810084</v>
      </c>
      <c r="H105" t="s">
        <v>3485</v>
      </c>
      <c r="I105">
        <v>271</v>
      </c>
      <c r="J105">
        <v>151</v>
      </c>
      <c r="K105">
        <v>186</v>
      </c>
      <c r="M105">
        <v>513574</v>
      </c>
      <c r="N105">
        <v>27</v>
      </c>
      <c r="O105">
        <v>881748</v>
      </c>
      <c r="P105">
        <v>3068134</v>
      </c>
      <c r="Q105" t="str">
        <f>VLOOKUP($B105,[1]Samples!$H$2:$Z$518,COLUMN()-13)</f>
        <v>isolation_source: cheese</v>
      </c>
      <c r="R105">
        <f>VLOOKUP($B105,[1]Samples!$H$2:$Z$518,COLUMN()-13)</f>
        <v>3074011</v>
      </c>
      <c r="S105">
        <f>VLOOKUP($B105,[1]Samples!$H$2:$Z$518,COLUMN()-13)</f>
        <v>24</v>
      </c>
      <c r="T105">
        <f>VLOOKUP($B105,[1]Samples!$H$2:$Z$518,COLUMN()-13)</f>
        <v>3055</v>
      </c>
      <c r="U105" t="str">
        <f>VLOOKUP($B105,[1]Samples!$H$2:$Z$518,COLUMN()-13)</f>
        <v>Yes</v>
      </c>
      <c r="V105">
        <f>VLOOKUP($B105,[1]Samples!$H$2:$Z$518,COLUMN()-13)</f>
        <v>0</v>
      </c>
      <c r="W105">
        <f>VLOOKUP($B105,[1]Samples!$H$2:$Z$518,COLUMN()-13)</f>
        <v>0</v>
      </c>
      <c r="X105">
        <f>VLOOKUP($B105,[1]Samples!$H$2:$Z$518,COLUMN()-13)</f>
        <v>0</v>
      </c>
      <c r="Y105" t="str">
        <f>VLOOKUP($B105,[1]Samples!$H$2:$Z$518,COLUMN()-13)</f>
        <v>No</v>
      </c>
      <c r="Z105" t="str">
        <f>VLOOKUP($B105,[1]Samples!$H$2:$Z$518,COLUMN()-13)</f>
        <v/>
      </c>
      <c r="AA105" t="str">
        <f>VLOOKUP($B105,[1]Samples!$H$2:$Z$518,COLUMN()-13)</f>
        <v/>
      </c>
      <c r="AB105" s="16">
        <f>VLOOKUP($B105,[1]Samples!$H$2:$Z$518,COLUMN()-13)</f>
        <v>43556.083333333336</v>
      </c>
      <c r="AC105" s="16">
        <f>VLOOKUP($B105,[1]Samples!$H$2:$Z$518,COLUMN()-13)</f>
        <v>43556.083333333336</v>
      </c>
      <c r="AD105" t="str">
        <f>VLOOKUP($B105,[1]Samples!$H$2:$Z$518,COLUMN()-13)</f>
        <v>Chile</v>
      </c>
      <c r="AF105" s="2">
        <f>VLOOKUP($B105,[1]Samples!$H$2:$Z$518,COLUMN()-13)</f>
        <v>2016</v>
      </c>
      <c r="AG105" t="b">
        <f>NOT(ISERROR(MATCH(B105,metadata_samples_with_mlst!$A$2:$A$342,0)))</f>
        <v>0</v>
      </c>
    </row>
    <row r="106" spans="1:33" x14ac:dyDescent="0.3">
      <c r="A106" t="s">
        <v>3486</v>
      </c>
      <c r="B106" t="str">
        <f t="shared" si="1"/>
        <v>SRR8767292</v>
      </c>
      <c r="C106">
        <v>299</v>
      </c>
      <c r="D106">
        <v>266</v>
      </c>
      <c r="E106" t="s">
        <v>3487</v>
      </c>
      <c r="F106">
        <v>1280340</v>
      </c>
      <c r="G106">
        <v>1236594</v>
      </c>
      <c r="H106" t="s">
        <v>3488</v>
      </c>
      <c r="I106">
        <v>240</v>
      </c>
      <c r="J106">
        <v>93</v>
      </c>
      <c r="K106">
        <v>216</v>
      </c>
      <c r="M106">
        <v>513552</v>
      </c>
      <c r="N106">
        <v>27</v>
      </c>
      <c r="O106">
        <v>885525</v>
      </c>
      <c r="P106">
        <v>3108330</v>
      </c>
      <c r="Q106" t="str">
        <f>VLOOKUP($B106,[1]Samples!$H$2:$Z$518,COLUMN()-13)</f>
        <v>isolation_source: cheese</v>
      </c>
      <c r="R106">
        <f>VLOOKUP($B106,[1]Samples!$H$2:$Z$518,COLUMN()-13)</f>
        <v>3139773</v>
      </c>
      <c r="S106">
        <f>VLOOKUP($B106,[1]Samples!$H$2:$Z$518,COLUMN()-13)</f>
        <v>27</v>
      </c>
      <c r="T106">
        <f>VLOOKUP($B106,[1]Samples!$H$2:$Z$518,COLUMN()-13)</f>
        <v>3133</v>
      </c>
      <c r="U106" t="str">
        <f>VLOOKUP($B106,[1]Samples!$H$2:$Z$518,COLUMN()-13)</f>
        <v>Yes</v>
      </c>
      <c r="V106">
        <f>VLOOKUP($B106,[1]Samples!$H$2:$Z$518,COLUMN()-13)</f>
        <v>0</v>
      </c>
      <c r="W106">
        <f>VLOOKUP($B106,[1]Samples!$H$2:$Z$518,COLUMN()-13)</f>
        <v>0</v>
      </c>
      <c r="X106">
        <f>VLOOKUP($B106,[1]Samples!$H$2:$Z$518,COLUMN()-13)</f>
        <v>0</v>
      </c>
      <c r="Y106" t="str">
        <f>VLOOKUP($B106,[1]Samples!$H$2:$Z$518,COLUMN()-13)</f>
        <v>No</v>
      </c>
      <c r="Z106" t="str">
        <f>VLOOKUP($B106,[1]Samples!$H$2:$Z$518,COLUMN()-13)</f>
        <v/>
      </c>
      <c r="AA106" t="str">
        <f>VLOOKUP($B106,[1]Samples!$H$2:$Z$518,COLUMN()-13)</f>
        <v/>
      </c>
      <c r="AB106" s="16">
        <f>VLOOKUP($B106,[1]Samples!$H$2:$Z$518,COLUMN()-13)</f>
        <v>43556.083333333336</v>
      </c>
      <c r="AC106" s="16">
        <f>VLOOKUP($B106,[1]Samples!$H$2:$Z$518,COLUMN()-13)</f>
        <v>43556.083333333336</v>
      </c>
      <c r="AD106" t="str">
        <f>VLOOKUP($B106,[1]Samples!$H$2:$Z$518,COLUMN()-13)</f>
        <v>Chile</v>
      </c>
      <c r="AF106" s="2">
        <f>VLOOKUP($B106,[1]Samples!$H$2:$Z$518,COLUMN()-13)</f>
        <v>2017</v>
      </c>
      <c r="AG106" t="b">
        <f>NOT(ISERROR(MATCH(B106,metadata_samples_with_mlst!$A$2:$A$342,0)))</f>
        <v>1</v>
      </c>
    </row>
    <row r="107" spans="1:33" x14ac:dyDescent="0.3">
      <c r="A107" t="s">
        <v>3489</v>
      </c>
      <c r="B107" t="str">
        <f t="shared" si="1"/>
        <v>SRR8767354</v>
      </c>
      <c r="C107">
        <v>364</v>
      </c>
      <c r="D107">
        <v>344</v>
      </c>
      <c r="E107" t="s">
        <v>3490</v>
      </c>
      <c r="F107">
        <v>1684264</v>
      </c>
      <c r="G107">
        <v>1640536</v>
      </c>
      <c r="H107" t="s">
        <v>3491</v>
      </c>
      <c r="I107">
        <v>445</v>
      </c>
      <c r="J107">
        <v>67</v>
      </c>
      <c r="K107">
        <v>166</v>
      </c>
      <c r="M107">
        <v>513486</v>
      </c>
      <c r="N107">
        <v>27</v>
      </c>
      <c r="O107">
        <v>885605</v>
      </c>
      <c r="P107">
        <v>3109084</v>
      </c>
      <c r="Q107" t="str">
        <f>VLOOKUP($B107,[1]Samples!$H$2:$Z$518,COLUMN()-13)</f>
        <v>isolation_source: cheese</v>
      </c>
      <c r="R107">
        <f>VLOOKUP($B107,[1]Samples!$H$2:$Z$518,COLUMN()-13)</f>
        <v>3155128</v>
      </c>
      <c r="S107">
        <f>VLOOKUP($B107,[1]Samples!$H$2:$Z$518,COLUMN()-13)</f>
        <v>42</v>
      </c>
      <c r="T107">
        <f>VLOOKUP($B107,[1]Samples!$H$2:$Z$518,COLUMN()-13)</f>
        <v>3154</v>
      </c>
      <c r="U107" t="str">
        <f>VLOOKUP($B107,[1]Samples!$H$2:$Z$518,COLUMN()-13)</f>
        <v>Yes</v>
      </c>
      <c r="V107">
        <f>VLOOKUP($B107,[1]Samples!$H$2:$Z$518,COLUMN()-13)</f>
        <v>0</v>
      </c>
      <c r="W107">
        <f>VLOOKUP($B107,[1]Samples!$H$2:$Z$518,COLUMN()-13)</f>
        <v>0</v>
      </c>
      <c r="X107">
        <f>VLOOKUP($B107,[1]Samples!$H$2:$Z$518,COLUMN()-13)</f>
        <v>0</v>
      </c>
      <c r="Y107" t="str">
        <f>VLOOKUP($B107,[1]Samples!$H$2:$Z$518,COLUMN()-13)</f>
        <v>No</v>
      </c>
      <c r="Z107" t="str">
        <f>VLOOKUP($B107,[1]Samples!$H$2:$Z$518,COLUMN()-13)</f>
        <v/>
      </c>
      <c r="AA107" t="str">
        <f>VLOOKUP($B107,[1]Samples!$H$2:$Z$518,COLUMN()-13)</f>
        <v/>
      </c>
      <c r="AB107" s="16">
        <f>VLOOKUP($B107,[1]Samples!$H$2:$Z$518,COLUMN()-13)</f>
        <v>43555.041666666664</v>
      </c>
      <c r="AC107" s="16">
        <f>VLOOKUP($B107,[1]Samples!$H$2:$Z$518,COLUMN()-13)</f>
        <v>43555.041666666664</v>
      </c>
      <c r="AD107" t="str">
        <f>VLOOKUP($B107,[1]Samples!$H$2:$Z$518,COLUMN()-13)</f>
        <v>Chile</v>
      </c>
      <c r="AF107" s="2">
        <f>VLOOKUP($B107,[1]Samples!$H$2:$Z$518,COLUMN()-13)</f>
        <v>2016</v>
      </c>
      <c r="AG107" t="b">
        <f>NOT(ISERROR(MATCH(B107,metadata_samples_with_mlst!$A$2:$A$342,0)))</f>
        <v>0</v>
      </c>
    </row>
    <row r="108" spans="1:33" x14ac:dyDescent="0.3">
      <c r="A108" t="s">
        <v>3492</v>
      </c>
      <c r="B108" t="str">
        <f t="shared" si="1"/>
        <v>SRR7525562</v>
      </c>
      <c r="C108">
        <v>690</v>
      </c>
      <c r="D108">
        <v>653</v>
      </c>
      <c r="E108" t="s">
        <v>3493</v>
      </c>
      <c r="F108">
        <v>3338640</v>
      </c>
      <c r="G108">
        <v>3264002</v>
      </c>
      <c r="H108" t="s">
        <v>3494</v>
      </c>
      <c r="I108">
        <v>1213</v>
      </c>
      <c r="J108">
        <v>342</v>
      </c>
      <c r="K108">
        <v>416</v>
      </c>
      <c r="M108">
        <v>501880</v>
      </c>
      <c r="N108">
        <v>27</v>
      </c>
      <c r="O108">
        <v>608288</v>
      </c>
      <c r="P108">
        <v>3064269</v>
      </c>
      <c r="Q108" t="str">
        <f>VLOOKUP($B108,[1]Samples!$H$2:$Z$518,COLUMN()-13)</f>
        <v>isolation_source: sheep's milk cheese</v>
      </c>
      <c r="R108">
        <f>VLOOKUP($B108,[1]Samples!$H$2:$Z$518,COLUMN()-13)</f>
        <v>3172272</v>
      </c>
      <c r="S108">
        <f>VLOOKUP($B108,[1]Samples!$H$2:$Z$518,COLUMN()-13)</f>
        <v>27</v>
      </c>
      <c r="T108">
        <f>VLOOKUP($B108,[1]Samples!$H$2:$Z$518,COLUMN()-13)</f>
        <v>3180</v>
      </c>
      <c r="U108" t="str">
        <f>VLOOKUP($B108,[1]Samples!$H$2:$Z$518,COLUMN()-13)</f>
        <v>Yes</v>
      </c>
      <c r="V108">
        <f>VLOOKUP($B108,[1]Samples!$H$2:$Z$518,COLUMN()-13)</f>
        <v>0</v>
      </c>
      <c r="W108">
        <f>VLOOKUP($B108,[1]Samples!$H$2:$Z$518,COLUMN()-13)</f>
        <v>0</v>
      </c>
      <c r="X108">
        <f>VLOOKUP($B108,[1]Samples!$H$2:$Z$518,COLUMN()-13)</f>
        <v>0</v>
      </c>
      <c r="Y108" t="str">
        <f>VLOOKUP($B108,[1]Samples!$H$2:$Z$518,COLUMN()-13)</f>
        <v>No</v>
      </c>
      <c r="Z108" t="str">
        <f>VLOOKUP($B108,[1]Samples!$H$2:$Z$518,COLUMN()-13)</f>
        <v/>
      </c>
      <c r="AA108" t="str">
        <f>VLOOKUP($B108,[1]Samples!$H$2:$Z$518,COLUMN()-13)</f>
        <v/>
      </c>
      <c r="AB108" s="16">
        <f>VLOOKUP($B108,[1]Samples!$H$2:$Z$518,COLUMN()-13)</f>
        <v>43906.041666666664</v>
      </c>
      <c r="AC108" s="16">
        <f>VLOOKUP($B108,[1]Samples!$H$2:$Z$518,COLUMN()-13)</f>
        <v>43396.083333333336</v>
      </c>
      <c r="AD108" t="str">
        <f>VLOOKUP($B108,[1]Samples!$H$2:$Z$518,COLUMN()-13)</f>
        <v>Italy</v>
      </c>
      <c r="AF108" s="2">
        <f>VLOOKUP($B108,[1]Samples!$H$2:$Z$518,COLUMN()-13)</f>
        <v>2004</v>
      </c>
      <c r="AG108" t="b">
        <f>NOT(ISERROR(MATCH(B108,metadata_samples_with_mlst!$A$2:$A$342,0)))</f>
        <v>0</v>
      </c>
    </row>
    <row r="109" spans="1:33" x14ac:dyDescent="0.3">
      <c r="A109" t="s">
        <v>3495</v>
      </c>
      <c r="B109" t="str">
        <f t="shared" si="1"/>
        <v>SRR5342838</v>
      </c>
      <c r="C109">
        <v>640</v>
      </c>
      <c r="D109">
        <v>609</v>
      </c>
      <c r="E109" t="s">
        <v>3496</v>
      </c>
      <c r="F109">
        <v>3184982</v>
      </c>
      <c r="G109">
        <v>3122588</v>
      </c>
      <c r="H109" t="s">
        <v>3304</v>
      </c>
      <c r="I109">
        <v>1037</v>
      </c>
      <c r="J109">
        <v>118</v>
      </c>
      <c r="K109">
        <v>431</v>
      </c>
      <c r="M109">
        <v>418659</v>
      </c>
      <c r="N109">
        <v>27</v>
      </c>
      <c r="O109">
        <v>794204</v>
      </c>
      <c r="P109">
        <v>3102492</v>
      </c>
      <c r="Q109" t="str">
        <f>VLOOKUP($B109,[1]Samples!$H$2:$Z$518,COLUMN()-13)</f>
        <v>isolation_source: blue cheese crumbles</v>
      </c>
      <c r="R109">
        <f>VLOOKUP($B109,[1]Samples!$H$2:$Z$518,COLUMN()-13)</f>
        <v>3223944</v>
      </c>
      <c r="S109">
        <f>VLOOKUP($B109,[1]Samples!$H$2:$Z$518,COLUMN()-13)</f>
        <v>34</v>
      </c>
      <c r="T109">
        <f>VLOOKUP($B109,[1]Samples!$H$2:$Z$518,COLUMN()-13)</f>
        <v>3220</v>
      </c>
      <c r="U109" t="str">
        <f>VLOOKUP($B109,[1]Samples!$H$2:$Z$518,COLUMN()-13)</f>
        <v>Yes</v>
      </c>
      <c r="V109">
        <f>VLOOKUP($B109,[1]Samples!$H$2:$Z$518,COLUMN()-13)</f>
        <v>0</v>
      </c>
      <c r="W109">
        <f>VLOOKUP($B109,[1]Samples!$H$2:$Z$518,COLUMN()-13)</f>
        <v>0</v>
      </c>
      <c r="X109">
        <f>VLOOKUP($B109,[1]Samples!$H$2:$Z$518,COLUMN()-13)</f>
        <v>0</v>
      </c>
      <c r="Y109" t="str">
        <f>VLOOKUP($B109,[1]Samples!$H$2:$Z$518,COLUMN()-13)</f>
        <v>No</v>
      </c>
      <c r="Z109" t="str">
        <f>VLOOKUP($B109,[1]Samples!$H$2:$Z$518,COLUMN()-13)</f>
        <v/>
      </c>
      <c r="AA109" t="str">
        <f>VLOOKUP($B109,[1]Samples!$H$2:$Z$518,COLUMN()-13)</f>
        <v/>
      </c>
      <c r="AB109" s="16">
        <f>VLOOKUP($B109,[1]Samples!$H$2:$Z$518,COLUMN()-13)</f>
        <v>43900.041666666664</v>
      </c>
      <c r="AC109" s="16">
        <f>VLOOKUP($B109,[1]Samples!$H$2:$Z$518,COLUMN()-13)</f>
        <v>43550.041666666664</v>
      </c>
      <c r="AD109" t="str">
        <f>VLOOKUP($B109,[1]Samples!$H$2:$Z$518,COLUMN()-13)</f>
        <v>USA</v>
      </c>
      <c r="AE109" t="s">
        <v>1604</v>
      </c>
      <c r="AF109" s="2">
        <f>VLOOKUP($B109,[1]Samples!$H$2:$Z$518,COLUMN()-13)</f>
        <v>2001</v>
      </c>
      <c r="AG109" t="b">
        <f>NOT(ISERROR(MATCH(B109,metadata_samples_with_mlst!$A$2:$A$342,0)))</f>
        <v>1</v>
      </c>
    </row>
    <row r="110" spans="1:33" x14ac:dyDescent="0.3">
      <c r="A110" t="s">
        <v>3497</v>
      </c>
      <c r="B110" t="str">
        <f t="shared" si="1"/>
        <v>SRR3215346</v>
      </c>
      <c r="C110">
        <v>50</v>
      </c>
      <c r="D110">
        <v>42</v>
      </c>
      <c r="E110" t="s">
        <v>3498</v>
      </c>
      <c r="F110">
        <v>206754</v>
      </c>
      <c r="G110">
        <v>198310</v>
      </c>
      <c r="H110" t="s">
        <v>3499</v>
      </c>
      <c r="I110">
        <v>10</v>
      </c>
      <c r="J110">
        <v>5</v>
      </c>
      <c r="K110">
        <v>6</v>
      </c>
      <c r="M110">
        <v>242356</v>
      </c>
      <c r="N110">
        <v>27</v>
      </c>
      <c r="O110">
        <v>372512</v>
      </c>
      <c r="P110">
        <v>2919968</v>
      </c>
      <c r="Q110" t="str">
        <f>VLOOKUP($B110,[1]Samples!$H$2:$Z$518,COLUMN()-13)</f>
        <v>isolation_source: cheese</v>
      </c>
      <c r="R110">
        <f>VLOOKUP($B110,[1]Samples!$H$2:$Z$518,COLUMN()-13)</f>
        <v>0</v>
      </c>
      <c r="S110">
        <f>VLOOKUP($B110,[1]Samples!$H$2:$Z$518,COLUMN()-13)</f>
        <v>0</v>
      </c>
      <c r="T110">
        <f>VLOOKUP($B110,[1]Samples!$H$2:$Z$518,COLUMN()-13)</f>
        <v>0</v>
      </c>
      <c r="U110" t="str">
        <f>VLOOKUP($B110,[1]Samples!$H$2:$Z$518,COLUMN()-13)</f>
        <v>No</v>
      </c>
      <c r="V110">
        <f>VLOOKUP($B110,[1]Samples!$H$2:$Z$518,COLUMN()-13)</f>
        <v>0</v>
      </c>
      <c r="W110">
        <f>VLOOKUP($B110,[1]Samples!$H$2:$Z$518,COLUMN()-13)</f>
        <v>0</v>
      </c>
      <c r="X110">
        <f>VLOOKUP($B110,[1]Samples!$H$2:$Z$518,COLUMN()-13)</f>
        <v>0</v>
      </c>
      <c r="Y110" t="str">
        <f>VLOOKUP($B110,[1]Samples!$H$2:$Z$518,COLUMN()-13)</f>
        <v>No</v>
      </c>
      <c r="Z110" t="str">
        <f>VLOOKUP($B110,[1]Samples!$H$2:$Z$518,COLUMN()-13)</f>
        <v>NZ_NXWT01000001-NZ_NXWT01000016</v>
      </c>
      <c r="AA110" t="str">
        <f>VLOOKUP($B110,[1]Samples!$H$2:$Z$518,COLUMN()-13)</f>
        <v/>
      </c>
      <c r="AB110" s="16">
        <f>VLOOKUP($B110,[1]Samples!$H$2:$Z$518,COLUMN()-13)</f>
        <v>44027.083333333336</v>
      </c>
      <c r="AC110" s="16">
        <f>VLOOKUP($B110,[1]Samples!$H$2:$Z$518,COLUMN()-13)</f>
        <v>43024.083333333336</v>
      </c>
      <c r="AD110" t="str">
        <f>VLOOKUP($B110,[1]Samples!$H$2:$Z$518,COLUMN()-13)</f>
        <v>Italy</v>
      </c>
      <c r="AF110" s="2">
        <f>VLOOKUP($B110,[1]Samples!$H$2:$Z$518,COLUMN()-13)</f>
        <v>2003</v>
      </c>
      <c r="AG110" t="b">
        <f>NOT(ISERROR(MATCH(B110,metadata_samples_with_mlst!$A$2:$A$342,0)))</f>
        <v>1</v>
      </c>
    </row>
    <row r="111" spans="1:33" x14ac:dyDescent="0.3">
      <c r="A111" t="s">
        <v>3500</v>
      </c>
      <c r="B111" t="str">
        <f t="shared" si="1"/>
        <v>SRR10484557</v>
      </c>
      <c r="C111">
        <v>47</v>
      </c>
      <c r="D111">
        <v>42</v>
      </c>
      <c r="E111" t="s">
        <v>3501</v>
      </c>
      <c r="F111">
        <v>197274</v>
      </c>
      <c r="G111">
        <v>190562</v>
      </c>
      <c r="H111" t="s">
        <v>3502</v>
      </c>
      <c r="I111">
        <v>13</v>
      </c>
      <c r="J111">
        <v>8</v>
      </c>
      <c r="K111">
        <v>16</v>
      </c>
      <c r="M111">
        <v>168162</v>
      </c>
      <c r="N111">
        <v>27</v>
      </c>
      <c r="O111">
        <v>408551</v>
      </c>
      <c r="P111">
        <v>2890647</v>
      </c>
      <c r="Q111" t="s">
        <v>132</v>
      </c>
      <c r="R111">
        <v>2950947</v>
      </c>
      <c r="S111">
        <v>14</v>
      </c>
      <c r="T111">
        <v>2853</v>
      </c>
      <c r="U111" t="s">
        <v>133</v>
      </c>
      <c r="V111">
        <v>0</v>
      </c>
      <c r="W111">
        <v>0</v>
      </c>
      <c r="X111">
        <v>0</v>
      </c>
      <c r="Y111" t="s">
        <v>134</v>
      </c>
      <c r="Z111" t="s">
        <v>127</v>
      </c>
      <c r="AA111" t="s">
        <v>127</v>
      </c>
      <c r="AB111" s="16">
        <v>43916</v>
      </c>
      <c r="AC111" s="16">
        <v>43916</v>
      </c>
      <c r="AD111" t="s">
        <v>135</v>
      </c>
      <c r="AE111" t="s">
        <v>256</v>
      </c>
      <c r="AF111" s="2">
        <v>2019</v>
      </c>
      <c r="AG111" t="b">
        <f>NOT(ISERROR(MATCH(B111,metadata_samples_with_mlst!$A$2:$A$342,0)))</f>
        <v>1</v>
      </c>
    </row>
    <row r="112" spans="1:33" x14ac:dyDescent="0.3">
      <c r="A112" t="s">
        <v>3503</v>
      </c>
      <c r="B112" t="str">
        <f t="shared" si="1"/>
        <v>SRR8767347</v>
      </c>
      <c r="C112">
        <v>341</v>
      </c>
      <c r="D112">
        <v>323</v>
      </c>
      <c r="E112" t="s">
        <v>3504</v>
      </c>
      <c r="F112">
        <v>1537338</v>
      </c>
      <c r="G112">
        <v>1505634</v>
      </c>
      <c r="H112" t="s">
        <v>3277</v>
      </c>
      <c r="I112">
        <v>374</v>
      </c>
      <c r="J112">
        <v>61</v>
      </c>
      <c r="K112">
        <v>114</v>
      </c>
      <c r="M112">
        <v>513552</v>
      </c>
      <c r="N112">
        <v>28</v>
      </c>
      <c r="O112">
        <v>745236</v>
      </c>
      <c r="P112">
        <v>3068225</v>
      </c>
      <c r="Q112" t="str">
        <f>VLOOKUP($B112,[1]Samples!$H$2:$Z$518,COLUMN()-13)</f>
        <v>isolation_source: cheese</v>
      </c>
      <c r="R112">
        <f>VLOOKUP($B112,[1]Samples!$H$2:$Z$518,COLUMN()-13)</f>
        <v>3134392</v>
      </c>
      <c r="S112">
        <f>VLOOKUP($B112,[1]Samples!$H$2:$Z$518,COLUMN()-13)</f>
        <v>29</v>
      </c>
      <c r="T112">
        <f>VLOOKUP($B112,[1]Samples!$H$2:$Z$518,COLUMN()-13)</f>
        <v>3120</v>
      </c>
      <c r="U112" t="str">
        <f>VLOOKUP($B112,[1]Samples!$H$2:$Z$518,COLUMN()-13)</f>
        <v>Yes</v>
      </c>
      <c r="V112">
        <f>VLOOKUP($B112,[1]Samples!$H$2:$Z$518,COLUMN()-13)</f>
        <v>0</v>
      </c>
      <c r="W112">
        <f>VLOOKUP($B112,[1]Samples!$H$2:$Z$518,COLUMN()-13)</f>
        <v>0</v>
      </c>
      <c r="X112">
        <f>VLOOKUP($B112,[1]Samples!$H$2:$Z$518,COLUMN()-13)</f>
        <v>0</v>
      </c>
      <c r="Y112" t="str">
        <f>VLOOKUP($B112,[1]Samples!$H$2:$Z$518,COLUMN()-13)</f>
        <v>No</v>
      </c>
      <c r="Z112" t="str">
        <f>VLOOKUP($B112,[1]Samples!$H$2:$Z$518,COLUMN()-13)</f>
        <v/>
      </c>
      <c r="AA112" t="str">
        <f>VLOOKUP($B112,[1]Samples!$H$2:$Z$518,COLUMN()-13)</f>
        <v/>
      </c>
      <c r="AB112" s="16">
        <f>VLOOKUP($B112,[1]Samples!$H$2:$Z$518,COLUMN()-13)</f>
        <v>43555.041666666664</v>
      </c>
      <c r="AC112" s="16">
        <f>VLOOKUP($B112,[1]Samples!$H$2:$Z$518,COLUMN()-13)</f>
        <v>43555.041666666664</v>
      </c>
      <c r="AD112" t="str">
        <f>VLOOKUP($B112,[1]Samples!$H$2:$Z$518,COLUMN()-13)</f>
        <v>Chile</v>
      </c>
      <c r="AF112" s="2">
        <f>VLOOKUP($B112,[1]Samples!$H$2:$Z$518,COLUMN()-13)</f>
        <v>2016</v>
      </c>
      <c r="AG112" t="b">
        <f>NOT(ISERROR(MATCH(B112,metadata_samples_with_mlst!$A$2:$A$342,0)))</f>
        <v>0</v>
      </c>
    </row>
    <row r="113" spans="1:33" x14ac:dyDescent="0.3">
      <c r="A113" t="s">
        <v>3505</v>
      </c>
      <c r="B113" t="str">
        <f t="shared" si="1"/>
        <v>SRR1610014</v>
      </c>
      <c r="C113">
        <v>274</v>
      </c>
      <c r="D113">
        <v>237</v>
      </c>
      <c r="E113" t="s">
        <v>3506</v>
      </c>
      <c r="F113">
        <v>1213528</v>
      </c>
      <c r="G113">
        <v>1142336</v>
      </c>
      <c r="H113" t="s">
        <v>3507</v>
      </c>
      <c r="I113">
        <v>143</v>
      </c>
      <c r="J113">
        <v>38</v>
      </c>
      <c r="K113">
        <v>117</v>
      </c>
      <c r="M113">
        <v>353994</v>
      </c>
      <c r="N113">
        <v>28</v>
      </c>
      <c r="O113">
        <v>730433</v>
      </c>
      <c r="P113">
        <v>3164463</v>
      </c>
      <c r="Q113" t="str">
        <f>VLOOKUP($B113,[1]Samples!$H$2:$Z$518,COLUMN()-13)</f>
        <v>isolation_source: white cheese</v>
      </c>
      <c r="R113">
        <f>VLOOKUP($B113,[1]Samples!$H$2:$Z$518,COLUMN()-13)</f>
        <v>3189174</v>
      </c>
      <c r="S113">
        <f>VLOOKUP($B113,[1]Samples!$H$2:$Z$518,COLUMN()-13)</f>
        <v>31</v>
      </c>
      <c r="T113">
        <f>VLOOKUP($B113,[1]Samples!$H$2:$Z$518,COLUMN()-13)</f>
        <v>3213</v>
      </c>
      <c r="U113" t="str">
        <f>VLOOKUP($B113,[1]Samples!$H$2:$Z$518,COLUMN()-13)</f>
        <v>Yes</v>
      </c>
      <c r="V113">
        <f>VLOOKUP($B113,[1]Samples!$H$2:$Z$518,COLUMN()-13)</f>
        <v>0</v>
      </c>
      <c r="W113">
        <f>VLOOKUP($B113,[1]Samples!$H$2:$Z$518,COLUMN()-13)</f>
        <v>0</v>
      </c>
      <c r="X113">
        <f>VLOOKUP($B113,[1]Samples!$H$2:$Z$518,COLUMN()-13)</f>
        <v>0</v>
      </c>
      <c r="Y113" t="str">
        <f>VLOOKUP($B113,[1]Samples!$H$2:$Z$518,COLUMN()-13)</f>
        <v>No</v>
      </c>
      <c r="Z113" t="str">
        <f>VLOOKUP($B113,[1]Samples!$H$2:$Z$518,COLUMN()-13)</f>
        <v/>
      </c>
      <c r="AA113" t="str">
        <f>VLOOKUP($B113,[1]Samples!$H$2:$Z$518,COLUMN()-13)</f>
        <v/>
      </c>
      <c r="AB113" s="16">
        <f>VLOOKUP($B113,[1]Samples!$H$2:$Z$518,COLUMN()-13)</f>
        <v>43551.041666666664</v>
      </c>
      <c r="AC113" s="16">
        <f>VLOOKUP($B113,[1]Samples!$H$2:$Z$518,COLUMN()-13)</f>
        <v>43551.041666666664</v>
      </c>
      <c r="AD113" t="str">
        <f>VLOOKUP($B113,[1]Samples!$H$2:$Z$518,COLUMN()-13)</f>
        <v>USA</v>
      </c>
      <c r="AF113" s="2">
        <f>VLOOKUP($B113,[1]Samples!$H$2:$Z$518,COLUMN()-13)</f>
        <v>1994</v>
      </c>
      <c r="AG113" t="b">
        <f>NOT(ISERROR(MATCH(B113,metadata_samples_with_mlst!$A$2:$A$342,0)))</f>
        <v>1</v>
      </c>
    </row>
    <row r="114" spans="1:33" x14ac:dyDescent="0.3">
      <c r="A114" t="s">
        <v>3508</v>
      </c>
      <c r="B114" t="str">
        <f t="shared" si="1"/>
        <v>SRR6745671</v>
      </c>
      <c r="C114">
        <v>664</v>
      </c>
      <c r="D114">
        <v>624</v>
      </c>
      <c r="E114" t="s">
        <v>3509</v>
      </c>
      <c r="F114">
        <v>3786526</v>
      </c>
      <c r="G114">
        <v>3527570</v>
      </c>
      <c r="H114" t="s">
        <v>3510</v>
      </c>
      <c r="I114">
        <v>1888</v>
      </c>
      <c r="J114">
        <v>370</v>
      </c>
      <c r="K114">
        <v>381</v>
      </c>
      <c r="M114">
        <v>335855</v>
      </c>
      <c r="N114">
        <v>28</v>
      </c>
      <c r="O114">
        <v>520639</v>
      </c>
      <c r="P114">
        <v>2982515</v>
      </c>
      <c r="Q114" t="str">
        <f>VLOOKUP($B114,[1]Samples!$H$2:$Z$518,COLUMN()-13)</f>
        <v>isolation_source: cheese-spanish cheese</v>
      </c>
      <c r="R114">
        <f>VLOOKUP($B114,[1]Samples!$H$2:$Z$518,COLUMN()-13)</f>
        <v>3011128</v>
      </c>
      <c r="S114">
        <f>VLOOKUP($B114,[1]Samples!$H$2:$Z$518,COLUMN()-13)</f>
        <v>36</v>
      </c>
      <c r="T114">
        <f>VLOOKUP($B114,[1]Samples!$H$2:$Z$518,COLUMN()-13)</f>
        <v>2978</v>
      </c>
      <c r="U114" t="str">
        <f>VLOOKUP($B114,[1]Samples!$H$2:$Z$518,COLUMN()-13)</f>
        <v>Yes</v>
      </c>
      <c r="V114">
        <f>VLOOKUP($B114,[1]Samples!$H$2:$Z$518,COLUMN()-13)</f>
        <v>0</v>
      </c>
      <c r="W114">
        <f>VLOOKUP($B114,[1]Samples!$H$2:$Z$518,COLUMN()-13)</f>
        <v>0</v>
      </c>
      <c r="X114">
        <f>VLOOKUP($B114,[1]Samples!$H$2:$Z$518,COLUMN()-13)</f>
        <v>0</v>
      </c>
      <c r="Y114" t="str">
        <f>VLOOKUP($B114,[1]Samples!$H$2:$Z$518,COLUMN()-13)</f>
        <v>No</v>
      </c>
      <c r="Z114" t="str">
        <f>VLOOKUP($B114,[1]Samples!$H$2:$Z$518,COLUMN()-13)</f>
        <v/>
      </c>
      <c r="AA114" t="str">
        <f>VLOOKUP($B114,[1]Samples!$H$2:$Z$518,COLUMN()-13)</f>
        <v/>
      </c>
      <c r="AB114" s="16">
        <f>VLOOKUP($B114,[1]Samples!$H$2:$Z$518,COLUMN()-13)</f>
        <v>43559.083333333336</v>
      </c>
      <c r="AC114" s="16">
        <f>VLOOKUP($B114,[1]Samples!$H$2:$Z$518,COLUMN()-13)</f>
        <v>43559.083333333336</v>
      </c>
      <c r="AD114" t="str">
        <f>VLOOKUP($B114,[1]Samples!$H$2:$Z$518,COLUMN()-13)</f>
        <v>USA</v>
      </c>
      <c r="AE114" t="s">
        <v>146</v>
      </c>
      <c r="AF114" s="2">
        <f>VLOOKUP($B114,[1]Samples!$H$2:$Z$518,COLUMN()-13)</f>
        <v>2012</v>
      </c>
      <c r="AG114" t="b">
        <f>NOT(ISERROR(MATCH(B114,metadata_samples_with_mlst!$A$2:$A$342,0)))</f>
        <v>1</v>
      </c>
    </row>
    <row r="115" spans="1:33" x14ac:dyDescent="0.3">
      <c r="A115" t="s">
        <v>3511</v>
      </c>
      <c r="B115" t="str">
        <f t="shared" si="1"/>
        <v>SRR8767295</v>
      </c>
      <c r="C115">
        <v>241</v>
      </c>
      <c r="D115">
        <v>206</v>
      </c>
      <c r="E115" t="s">
        <v>3512</v>
      </c>
      <c r="F115">
        <v>1025178</v>
      </c>
      <c r="G115">
        <v>976374</v>
      </c>
      <c r="H115" t="s">
        <v>3513</v>
      </c>
      <c r="I115">
        <v>153</v>
      </c>
      <c r="J115">
        <v>78</v>
      </c>
      <c r="K115">
        <v>166</v>
      </c>
      <c r="M115">
        <v>513554</v>
      </c>
      <c r="N115">
        <v>29</v>
      </c>
      <c r="O115">
        <v>885605</v>
      </c>
      <c r="P115">
        <v>3108540</v>
      </c>
      <c r="Q115" t="str">
        <f>VLOOKUP($B115,[1]Samples!$H$2:$Z$518,COLUMN()-13)</f>
        <v>isolation_source: cheese</v>
      </c>
      <c r="R115">
        <f>VLOOKUP($B115,[1]Samples!$H$2:$Z$518,COLUMN()-13)</f>
        <v>3123200</v>
      </c>
      <c r="S115">
        <f>VLOOKUP($B115,[1]Samples!$H$2:$Z$518,COLUMN()-13)</f>
        <v>32</v>
      </c>
      <c r="T115">
        <f>VLOOKUP($B115,[1]Samples!$H$2:$Z$518,COLUMN()-13)</f>
        <v>3114</v>
      </c>
      <c r="U115" t="str">
        <f>VLOOKUP($B115,[1]Samples!$H$2:$Z$518,COLUMN()-13)</f>
        <v>Yes</v>
      </c>
      <c r="V115">
        <f>VLOOKUP($B115,[1]Samples!$H$2:$Z$518,COLUMN()-13)</f>
        <v>0</v>
      </c>
      <c r="W115">
        <f>VLOOKUP($B115,[1]Samples!$H$2:$Z$518,COLUMN()-13)</f>
        <v>0</v>
      </c>
      <c r="X115">
        <f>VLOOKUP($B115,[1]Samples!$H$2:$Z$518,COLUMN()-13)</f>
        <v>0</v>
      </c>
      <c r="Y115" t="str">
        <f>VLOOKUP($B115,[1]Samples!$H$2:$Z$518,COLUMN()-13)</f>
        <v>No</v>
      </c>
      <c r="Z115" t="str">
        <f>VLOOKUP($B115,[1]Samples!$H$2:$Z$518,COLUMN()-13)</f>
        <v/>
      </c>
      <c r="AA115" t="str">
        <f>VLOOKUP($B115,[1]Samples!$H$2:$Z$518,COLUMN()-13)</f>
        <v/>
      </c>
      <c r="AB115" s="16">
        <f>VLOOKUP($B115,[1]Samples!$H$2:$Z$518,COLUMN()-13)</f>
        <v>43555.041666666664</v>
      </c>
      <c r="AC115" s="16">
        <f>VLOOKUP($B115,[1]Samples!$H$2:$Z$518,COLUMN()-13)</f>
        <v>43555.041666666664</v>
      </c>
      <c r="AD115" t="str">
        <f>VLOOKUP($B115,[1]Samples!$H$2:$Z$518,COLUMN()-13)</f>
        <v>Chile</v>
      </c>
      <c r="AF115" s="2">
        <f>VLOOKUP($B115,[1]Samples!$H$2:$Z$518,COLUMN()-13)</f>
        <v>2017</v>
      </c>
      <c r="AG115" t="b">
        <f>NOT(ISERROR(MATCH(B115,metadata_samples_with_mlst!$A$2:$A$342,0)))</f>
        <v>1</v>
      </c>
    </row>
    <row r="116" spans="1:33" x14ac:dyDescent="0.3">
      <c r="A116" t="s">
        <v>3514</v>
      </c>
      <c r="B116" t="str">
        <f t="shared" si="1"/>
        <v>SRR8837515</v>
      </c>
      <c r="C116">
        <v>67</v>
      </c>
      <c r="D116">
        <v>64</v>
      </c>
      <c r="E116" t="s">
        <v>3515</v>
      </c>
      <c r="F116">
        <v>338994</v>
      </c>
      <c r="G116">
        <v>329190</v>
      </c>
      <c r="H116" t="s">
        <v>3516</v>
      </c>
      <c r="I116">
        <v>135</v>
      </c>
      <c r="J116">
        <v>20</v>
      </c>
      <c r="K116">
        <v>22</v>
      </c>
      <c r="M116">
        <v>254373</v>
      </c>
      <c r="N116">
        <v>29</v>
      </c>
      <c r="O116">
        <v>472019</v>
      </c>
      <c r="P116">
        <v>2957155</v>
      </c>
      <c r="Q116" t="str">
        <f>VLOOKUP($B116,[1]Samples!$H$2:$Z$518,COLUMN()-13)</f>
        <v>isolation_source: cheese</v>
      </c>
      <c r="R116">
        <f>VLOOKUP($B116,[1]Samples!$H$2:$Z$518,COLUMN()-13)</f>
        <v>3017082</v>
      </c>
      <c r="S116">
        <f>VLOOKUP($B116,[1]Samples!$H$2:$Z$518,COLUMN()-13)</f>
        <v>14</v>
      </c>
      <c r="T116">
        <f>VLOOKUP($B116,[1]Samples!$H$2:$Z$518,COLUMN()-13)</f>
        <v>3015</v>
      </c>
      <c r="U116" t="str">
        <f>VLOOKUP($B116,[1]Samples!$H$2:$Z$518,COLUMN()-13)</f>
        <v>Yes</v>
      </c>
      <c r="V116">
        <f>VLOOKUP($B116,[1]Samples!$H$2:$Z$518,COLUMN()-13)</f>
        <v>0</v>
      </c>
      <c r="W116">
        <f>VLOOKUP($B116,[1]Samples!$H$2:$Z$518,COLUMN()-13)</f>
        <v>0</v>
      </c>
      <c r="X116">
        <f>VLOOKUP($B116,[1]Samples!$H$2:$Z$518,COLUMN()-13)</f>
        <v>0</v>
      </c>
      <c r="Y116" t="str">
        <f>VLOOKUP($B116,[1]Samples!$H$2:$Z$518,COLUMN()-13)</f>
        <v>No</v>
      </c>
      <c r="Z116" t="str">
        <f>VLOOKUP($B116,[1]Samples!$H$2:$Z$518,COLUMN()-13)</f>
        <v/>
      </c>
      <c r="AA116" t="str">
        <f>VLOOKUP($B116,[1]Samples!$H$2:$Z$518,COLUMN()-13)</f>
        <v/>
      </c>
      <c r="AB116" s="16">
        <f>VLOOKUP($B116,[1]Samples!$H$2:$Z$518,COLUMN()-13)</f>
        <v>43564.083333333336</v>
      </c>
      <c r="AC116" s="16">
        <f>VLOOKUP($B116,[1]Samples!$H$2:$Z$518,COLUMN()-13)</f>
        <v>43564.083333333336</v>
      </c>
      <c r="AD116" t="str">
        <f>VLOOKUP($B116,[1]Samples!$H$2:$Z$518,COLUMN()-13)</f>
        <v>Chile</v>
      </c>
      <c r="AF116" s="2">
        <f>VLOOKUP($B116,[1]Samples!$H$2:$Z$518,COLUMN()-13)</f>
        <v>2016</v>
      </c>
      <c r="AG116" t="b">
        <f>NOT(ISERROR(MATCH(B116,metadata_samples_with_mlst!$A$2:$A$342,0)))</f>
        <v>1</v>
      </c>
    </row>
    <row r="117" spans="1:33" x14ac:dyDescent="0.3">
      <c r="A117" t="s">
        <v>3517</v>
      </c>
      <c r="B117" t="str">
        <f t="shared" si="1"/>
        <v>SRR5000317</v>
      </c>
      <c r="C117">
        <v>68</v>
      </c>
      <c r="D117">
        <v>62</v>
      </c>
      <c r="E117" t="s">
        <v>3518</v>
      </c>
      <c r="F117">
        <v>286648</v>
      </c>
      <c r="G117">
        <v>279454</v>
      </c>
      <c r="H117" t="s">
        <v>3519</v>
      </c>
      <c r="I117">
        <v>9</v>
      </c>
      <c r="J117">
        <v>5</v>
      </c>
      <c r="K117">
        <v>16</v>
      </c>
      <c r="M117">
        <v>238297</v>
      </c>
      <c r="N117">
        <v>29</v>
      </c>
      <c r="O117">
        <v>510257</v>
      </c>
      <c r="P117">
        <v>2878710</v>
      </c>
      <c r="Q117" t="str">
        <f>VLOOKUP($B117,[1]Samples!$H$2:$Z$518,COLUMN()-13)</f>
        <v>isolation_source: Soft cheese</v>
      </c>
      <c r="R117">
        <f>VLOOKUP($B117,[1]Samples!$H$2:$Z$518,COLUMN()-13)</f>
        <v>2935595</v>
      </c>
      <c r="S117">
        <f>VLOOKUP($B117,[1]Samples!$H$2:$Z$518,COLUMN()-13)</f>
        <v>14</v>
      </c>
      <c r="T117">
        <f>VLOOKUP($B117,[1]Samples!$H$2:$Z$518,COLUMN()-13)</f>
        <v>2880</v>
      </c>
      <c r="U117" t="str">
        <f>VLOOKUP($B117,[1]Samples!$H$2:$Z$518,COLUMN()-13)</f>
        <v>Yes</v>
      </c>
      <c r="V117">
        <f>VLOOKUP($B117,[1]Samples!$H$2:$Z$518,COLUMN()-13)</f>
        <v>0</v>
      </c>
      <c r="W117">
        <f>VLOOKUP($B117,[1]Samples!$H$2:$Z$518,COLUMN()-13)</f>
        <v>0</v>
      </c>
      <c r="X117">
        <f>VLOOKUP($B117,[1]Samples!$H$2:$Z$518,COLUMN()-13)</f>
        <v>0</v>
      </c>
      <c r="Y117" t="str">
        <f>VLOOKUP($B117,[1]Samples!$H$2:$Z$518,COLUMN()-13)</f>
        <v>No</v>
      </c>
      <c r="Z117" t="str">
        <f>VLOOKUP($B117,[1]Samples!$H$2:$Z$518,COLUMN()-13)</f>
        <v/>
      </c>
      <c r="AA117" t="str">
        <f>VLOOKUP($B117,[1]Samples!$H$2:$Z$518,COLUMN()-13)</f>
        <v/>
      </c>
      <c r="AB117" s="16">
        <f>VLOOKUP($B117,[1]Samples!$H$2:$Z$518,COLUMN()-13)</f>
        <v>43558.083333333336</v>
      </c>
      <c r="AC117" s="16">
        <f>VLOOKUP($B117,[1]Samples!$H$2:$Z$518,COLUMN()-13)</f>
        <v>43558.083333333336</v>
      </c>
      <c r="AD117" t="str">
        <f>VLOOKUP($B117,[1]Samples!$H$2:$Z$518,COLUMN()-13)</f>
        <v>USA</v>
      </c>
      <c r="AE117" t="s">
        <v>1024</v>
      </c>
      <c r="AF117" s="2">
        <f>VLOOKUP($B117,[1]Samples!$H$2:$Z$518,COLUMN()-13)</f>
        <v>2013</v>
      </c>
      <c r="AG117" t="b">
        <f>NOT(ISERROR(MATCH(B117,metadata_samples_with_mlst!$A$2:$A$342,0)))</f>
        <v>1</v>
      </c>
    </row>
    <row r="118" spans="1:33" x14ac:dyDescent="0.3">
      <c r="A118" t="s">
        <v>3520</v>
      </c>
      <c r="B118" t="str">
        <f t="shared" si="1"/>
        <v>SRR8767785</v>
      </c>
      <c r="C118">
        <v>144</v>
      </c>
      <c r="D118">
        <v>126</v>
      </c>
      <c r="E118" t="s">
        <v>3521</v>
      </c>
      <c r="F118">
        <v>691412</v>
      </c>
      <c r="G118">
        <v>651134</v>
      </c>
      <c r="H118" t="s">
        <v>3522</v>
      </c>
      <c r="I118">
        <v>209</v>
      </c>
      <c r="J118">
        <v>129</v>
      </c>
      <c r="K118">
        <v>132</v>
      </c>
      <c r="M118">
        <v>217381</v>
      </c>
      <c r="N118">
        <v>29</v>
      </c>
      <c r="O118">
        <v>404244</v>
      </c>
      <c r="P118">
        <v>2922313</v>
      </c>
      <c r="Q118" t="str">
        <f>VLOOKUP($B118,[1]Samples!$H$2:$Z$518,COLUMN()-13)</f>
        <v>isolation_source: cheese</v>
      </c>
      <c r="R118">
        <f>VLOOKUP($B118,[1]Samples!$H$2:$Z$518,COLUMN()-13)</f>
        <v>2953490</v>
      </c>
      <c r="S118">
        <f>VLOOKUP($B118,[1]Samples!$H$2:$Z$518,COLUMN()-13)</f>
        <v>54</v>
      </c>
      <c r="T118">
        <f>VLOOKUP($B118,[1]Samples!$H$2:$Z$518,COLUMN()-13)</f>
        <v>2952</v>
      </c>
      <c r="U118" t="str">
        <f>VLOOKUP($B118,[1]Samples!$H$2:$Z$518,COLUMN()-13)</f>
        <v>Yes</v>
      </c>
      <c r="V118">
        <f>VLOOKUP($B118,[1]Samples!$H$2:$Z$518,COLUMN()-13)</f>
        <v>0</v>
      </c>
      <c r="W118">
        <f>VLOOKUP($B118,[1]Samples!$H$2:$Z$518,COLUMN()-13)</f>
        <v>0</v>
      </c>
      <c r="X118">
        <f>VLOOKUP($B118,[1]Samples!$H$2:$Z$518,COLUMN()-13)</f>
        <v>0</v>
      </c>
      <c r="Y118" t="str">
        <f>VLOOKUP($B118,[1]Samples!$H$2:$Z$518,COLUMN()-13)</f>
        <v>No</v>
      </c>
      <c r="Z118" t="str">
        <f>VLOOKUP($B118,[1]Samples!$H$2:$Z$518,COLUMN()-13)</f>
        <v/>
      </c>
      <c r="AA118" t="str">
        <f>VLOOKUP($B118,[1]Samples!$H$2:$Z$518,COLUMN()-13)</f>
        <v/>
      </c>
      <c r="AB118" s="16">
        <f>VLOOKUP($B118,[1]Samples!$H$2:$Z$518,COLUMN()-13)</f>
        <v>43556.083333333336</v>
      </c>
      <c r="AC118" s="16">
        <f>VLOOKUP($B118,[1]Samples!$H$2:$Z$518,COLUMN()-13)</f>
        <v>43556.083333333336</v>
      </c>
      <c r="AD118" t="str">
        <f>VLOOKUP($B118,[1]Samples!$H$2:$Z$518,COLUMN()-13)</f>
        <v>Chile</v>
      </c>
      <c r="AF118" s="2">
        <f>VLOOKUP($B118,[1]Samples!$H$2:$Z$518,COLUMN()-13)</f>
        <v>2016</v>
      </c>
      <c r="AG118" t="b">
        <f>NOT(ISERROR(MATCH(B118,metadata_samples_with_mlst!$A$2:$A$342,0)))</f>
        <v>1</v>
      </c>
    </row>
    <row r="119" spans="1:33" x14ac:dyDescent="0.3">
      <c r="A119" t="s">
        <v>3523</v>
      </c>
      <c r="B119" t="str">
        <f t="shared" si="1"/>
        <v>SRR5341885</v>
      </c>
      <c r="C119">
        <v>522</v>
      </c>
      <c r="D119">
        <v>499</v>
      </c>
      <c r="E119" t="s">
        <v>3373</v>
      </c>
      <c r="F119">
        <v>2445080</v>
      </c>
      <c r="G119">
        <v>2382248</v>
      </c>
      <c r="H119" t="s">
        <v>3348</v>
      </c>
      <c r="I119">
        <v>371</v>
      </c>
      <c r="J119">
        <v>107</v>
      </c>
      <c r="K119">
        <v>234</v>
      </c>
      <c r="M119">
        <v>198783</v>
      </c>
      <c r="N119">
        <v>29</v>
      </c>
      <c r="O119">
        <v>305035</v>
      </c>
      <c r="P119">
        <v>2918565</v>
      </c>
      <c r="Q119" t="str">
        <f>VLOOKUP($B119,[1]Samples!$H$2:$Z$518,COLUMN()-13)</f>
        <v>isolation_source: cheese</v>
      </c>
      <c r="R119">
        <f>VLOOKUP($B119,[1]Samples!$H$2:$Z$518,COLUMN()-13)</f>
        <v>2931488</v>
      </c>
      <c r="S119">
        <f>VLOOKUP($B119,[1]Samples!$H$2:$Z$518,COLUMN()-13)</f>
        <v>80</v>
      </c>
      <c r="T119">
        <f>VLOOKUP($B119,[1]Samples!$H$2:$Z$518,COLUMN()-13)</f>
        <v>2919</v>
      </c>
      <c r="U119" t="str">
        <f>VLOOKUP($B119,[1]Samples!$H$2:$Z$518,COLUMN()-13)</f>
        <v>Yes</v>
      </c>
      <c r="V119">
        <f>VLOOKUP($B119,[1]Samples!$H$2:$Z$518,COLUMN()-13)</f>
        <v>0</v>
      </c>
      <c r="W119">
        <f>VLOOKUP($B119,[1]Samples!$H$2:$Z$518,COLUMN()-13)</f>
        <v>0</v>
      </c>
      <c r="X119">
        <f>VLOOKUP($B119,[1]Samples!$H$2:$Z$518,COLUMN()-13)</f>
        <v>0</v>
      </c>
      <c r="Y119" t="str">
        <f>VLOOKUP($B119,[1]Samples!$H$2:$Z$518,COLUMN()-13)</f>
        <v>No</v>
      </c>
      <c r="Z119" t="str">
        <f>VLOOKUP($B119,[1]Samples!$H$2:$Z$518,COLUMN()-13)</f>
        <v/>
      </c>
      <c r="AA119" t="str">
        <f>VLOOKUP($B119,[1]Samples!$H$2:$Z$518,COLUMN()-13)</f>
        <v/>
      </c>
      <c r="AB119" s="16">
        <f>VLOOKUP($B119,[1]Samples!$H$2:$Z$518,COLUMN()-13)</f>
        <v>43563.083333333336</v>
      </c>
      <c r="AC119" s="16">
        <f>VLOOKUP($B119,[1]Samples!$H$2:$Z$518,COLUMN()-13)</f>
        <v>43563.083333333336</v>
      </c>
      <c r="AD119" t="str">
        <f>VLOOKUP($B119,[1]Samples!$H$2:$Z$518,COLUMN()-13)</f>
        <v>USA</v>
      </c>
      <c r="AE119" t="s">
        <v>146</v>
      </c>
      <c r="AF119" s="2">
        <f>VLOOKUP($B119,[1]Samples!$H$2:$Z$518,COLUMN()-13)</f>
        <v>2017</v>
      </c>
      <c r="AG119" t="b">
        <f>NOT(ISERROR(MATCH(B119,metadata_samples_with_mlst!$A$2:$A$342,0)))</f>
        <v>1</v>
      </c>
    </row>
    <row r="120" spans="1:33" x14ac:dyDescent="0.3">
      <c r="A120" t="s">
        <v>3524</v>
      </c>
      <c r="B120" t="str">
        <f t="shared" si="1"/>
        <v>SRR3215349</v>
      </c>
      <c r="C120">
        <v>48</v>
      </c>
      <c r="D120">
        <v>42</v>
      </c>
      <c r="E120" t="s">
        <v>3525</v>
      </c>
      <c r="F120">
        <v>203108</v>
      </c>
      <c r="G120">
        <v>196464</v>
      </c>
      <c r="H120" t="s">
        <v>3526</v>
      </c>
      <c r="I120">
        <v>8</v>
      </c>
      <c r="J120">
        <v>2</v>
      </c>
      <c r="K120">
        <v>10</v>
      </c>
      <c r="M120">
        <v>195161</v>
      </c>
      <c r="N120">
        <v>29</v>
      </c>
      <c r="O120">
        <v>489723</v>
      </c>
      <c r="P120">
        <v>2879440</v>
      </c>
      <c r="Q120" t="str">
        <f>VLOOKUP($B120,[1]Samples!$H$2:$Z$518,COLUMN()-13)</f>
        <v>isolation_source: cheese</v>
      </c>
      <c r="R120">
        <f>VLOOKUP($B120,[1]Samples!$H$2:$Z$518,COLUMN()-13)</f>
        <v>0</v>
      </c>
      <c r="S120">
        <f>VLOOKUP($B120,[1]Samples!$H$2:$Z$518,COLUMN()-13)</f>
        <v>0</v>
      </c>
      <c r="T120">
        <f>VLOOKUP($B120,[1]Samples!$H$2:$Z$518,COLUMN()-13)</f>
        <v>0</v>
      </c>
      <c r="U120" t="str">
        <f>VLOOKUP($B120,[1]Samples!$H$2:$Z$518,COLUMN()-13)</f>
        <v>No</v>
      </c>
      <c r="V120">
        <f>VLOOKUP($B120,[1]Samples!$H$2:$Z$518,COLUMN()-13)</f>
        <v>0</v>
      </c>
      <c r="W120">
        <f>VLOOKUP($B120,[1]Samples!$H$2:$Z$518,COLUMN()-13)</f>
        <v>0</v>
      </c>
      <c r="X120">
        <f>VLOOKUP($B120,[1]Samples!$H$2:$Z$518,COLUMN()-13)</f>
        <v>0</v>
      </c>
      <c r="Y120" t="str">
        <f>VLOOKUP($B120,[1]Samples!$H$2:$Z$518,COLUMN()-13)</f>
        <v>No</v>
      </c>
      <c r="Z120" t="str">
        <f>VLOOKUP($B120,[1]Samples!$H$2:$Z$518,COLUMN()-13)</f>
        <v>NZ_NXTH01000001-NZ_NXTH01000012</v>
      </c>
      <c r="AA120" t="str">
        <f>VLOOKUP($B120,[1]Samples!$H$2:$Z$518,COLUMN()-13)</f>
        <v/>
      </c>
      <c r="AB120" s="16">
        <f>VLOOKUP($B120,[1]Samples!$H$2:$Z$518,COLUMN()-13)</f>
        <v>43982.083333333336</v>
      </c>
      <c r="AC120" s="16">
        <f>VLOOKUP($B120,[1]Samples!$H$2:$Z$518,COLUMN()-13)</f>
        <v>43024.083333333336</v>
      </c>
      <c r="AD120" t="str">
        <f>VLOOKUP($B120,[1]Samples!$H$2:$Z$518,COLUMN()-13)</f>
        <v>Italy</v>
      </c>
      <c r="AF120" s="2">
        <f>VLOOKUP($B120,[1]Samples!$H$2:$Z$518,COLUMN()-13)</f>
        <v>2011</v>
      </c>
      <c r="AG120" t="b">
        <f>NOT(ISERROR(MATCH(B120,metadata_samples_with_mlst!$A$2:$A$342,0)))</f>
        <v>1</v>
      </c>
    </row>
    <row r="121" spans="1:33" x14ac:dyDescent="0.3">
      <c r="A121" t="s">
        <v>3527</v>
      </c>
      <c r="B121" t="str">
        <f t="shared" si="1"/>
        <v>SRR12418437</v>
      </c>
      <c r="C121">
        <v>64</v>
      </c>
      <c r="D121">
        <v>60</v>
      </c>
      <c r="E121" t="s">
        <v>3436</v>
      </c>
      <c r="F121">
        <v>276090</v>
      </c>
      <c r="G121">
        <v>270338</v>
      </c>
      <c r="H121" t="s">
        <v>3249</v>
      </c>
      <c r="I121">
        <v>80</v>
      </c>
      <c r="J121">
        <v>19</v>
      </c>
      <c r="K121">
        <v>34</v>
      </c>
      <c r="M121">
        <v>620986</v>
      </c>
      <c r="N121">
        <v>30</v>
      </c>
      <c r="O121">
        <v>877486</v>
      </c>
      <c r="P121">
        <v>2962763</v>
      </c>
      <c r="Q121" t="str">
        <f>VLOOKUP($B121,[1]Samples!$H$2:$Z$518,COLUMN()-13)</f>
        <v>isolation_source: Five Cheese Stuffed Shells</v>
      </c>
      <c r="R121">
        <f>VLOOKUP($B121,[1]Samples!$H$2:$Z$518,COLUMN()-13)</f>
        <v>3470730</v>
      </c>
      <c r="S121">
        <f>VLOOKUP($B121,[1]Samples!$H$2:$Z$518,COLUMN()-13)</f>
        <v>17</v>
      </c>
      <c r="T121">
        <f>VLOOKUP($B121,[1]Samples!$H$2:$Z$518,COLUMN()-13)</f>
        <v>3432</v>
      </c>
      <c r="U121" t="str">
        <f>VLOOKUP($B121,[1]Samples!$H$2:$Z$518,COLUMN()-13)</f>
        <v>Yes</v>
      </c>
      <c r="V121">
        <f>VLOOKUP($B121,[1]Samples!$H$2:$Z$518,COLUMN()-13)</f>
        <v>0</v>
      </c>
      <c r="W121">
        <f>VLOOKUP($B121,[1]Samples!$H$2:$Z$518,COLUMN()-13)</f>
        <v>0</v>
      </c>
      <c r="X121">
        <f>VLOOKUP($B121,[1]Samples!$H$2:$Z$518,COLUMN()-13)</f>
        <v>0</v>
      </c>
      <c r="Y121" t="str">
        <f>VLOOKUP($B121,[1]Samples!$H$2:$Z$518,COLUMN()-13)</f>
        <v>No</v>
      </c>
      <c r="Z121" t="str">
        <f>VLOOKUP($B121,[1]Samples!$H$2:$Z$518,COLUMN()-13)</f>
        <v/>
      </c>
      <c r="AA121" t="str">
        <f>VLOOKUP($B121,[1]Samples!$H$2:$Z$518,COLUMN()-13)</f>
        <v/>
      </c>
      <c r="AB121" s="16">
        <f>VLOOKUP($B121,[1]Samples!$H$2:$Z$518,COLUMN()-13)</f>
        <v>44053.083333333336</v>
      </c>
      <c r="AC121" s="16">
        <f>VLOOKUP($B121,[1]Samples!$H$2:$Z$518,COLUMN()-13)</f>
        <v>44053.083333333336</v>
      </c>
      <c r="AD121" t="str">
        <f>VLOOKUP($B121,[1]Samples!$H$2:$Z$518,COLUMN()-13)</f>
        <v>USA</v>
      </c>
      <c r="AE121" t="s">
        <v>190</v>
      </c>
      <c r="AF121" s="2">
        <f>VLOOKUP($B121,[1]Samples!$H$2:$Z$518,COLUMN()-13)</f>
        <v>2020</v>
      </c>
      <c r="AG121" t="b">
        <f>NOT(ISERROR(MATCH(B121,metadata_samples_with_mlst!$A$2:$A$342,0)))</f>
        <v>1</v>
      </c>
    </row>
    <row r="122" spans="1:33" x14ac:dyDescent="0.3">
      <c r="A122" t="s">
        <v>3528</v>
      </c>
      <c r="B122" t="str">
        <f t="shared" si="1"/>
        <v>SRR8767298</v>
      </c>
      <c r="C122">
        <v>212</v>
      </c>
      <c r="D122">
        <v>184</v>
      </c>
      <c r="E122" t="s">
        <v>3529</v>
      </c>
      <c r="F122">
        <v>911182</v>
      </c>
      <c r="G122">
        <v>870350</v>
      </c>
      <c r="H122" t="s">
        <v>3530</v>
      </c>
      <c r="I122">
        <v>179</v>
      </c>
      <c r="J122">
        <v>66</v>
      </c>
      <c r="K122">
        <v>147</v>
      </c>
      <c r="M122">
        <v>513554</v>
      </c>
      <c r="N122">
        <v>30</v>
      </c>
      <c r="O122">
        <v>885525</v>
      </c>
      <c r="P122">
        <v>3108033</v>
      </c>
      <c r="Q122" t="str">
        <f>VLOOKUP($B122,[1]Samples!$H$2:$Z$518,COLUMN()-13)</f>
        <v>isolation_source: cheese</v>
      </c>
      <c r="R122">
        <f>VLOOKUP($B122,[1]Samples!$H$2:$Z$518,COLUMN()-13)</f>
        <v>3165262</v>
      </c>
      <c r="S122">
        <f>VLOOKUP($B122,[1]Samples!$H$2:$Z$518,COLUMN()-13)</f>
        <v>33</v>
      </c>
      <c r="T122">
        <f>VLOOKUP($B122,[1]Samples!$H$2:$Z$518,COLUMN()-13)</f>
        <v>3167</v>
      </c>
      <c r="U122" t="str">
        <f>VLOOKUP($B122,[1]Samples!$H$2:$Z$518,COLUMN()-13)</f>
        <v>Yes</v>
      </c>
      <c r="V122">
        <f>VLOOKUP($B122,[1]Samples!$H$2:$Z$518,COLUMN()-13)</f>
        <v>0</v>
      </c>
      <c r="W122">
        <f>VLOOKUP($B122,[1]Samples!$H$2:$Z$518,COLUMN()-13)</f>
        <v>0</v>
      </c>
      <c r="X122">
        <f>VLOOKUP($B122,[1]Samples!$H$2:$Z$518,COLUMN()-13)</f>
        <v>0</v>
      </c>
      <c r="Y122" t="str">
        <f>VLOOKUP($B122,[1]Samples!$H$2:$Z$518,COLUMN()-13)</f>
        <v>No</v>
      </c>
      <c r="Z122" t="str">
        <f>VLOOKUP($B122,[1]Samples!$H$2:$Z$518,COLUMN()-13)</f>
        <v/>
      </c>
      <c r="AA122" t="str">
        <f>VLOOKUP($B122,[1]Samples!$H$2:$Z$518,COLUMN()-13)</f>
        <v/>
      </c>
      <c r="AB122" s="16">
        <f>VLOOKUP($B122,[1]Samples!$H$2:$Z$518,COLUMN()-13)</f>
        <v>43556.083333333336</v>
      </c>
      <c r="AC122" s="16">
        <f>VLOOKUP($B122,[1]Samples!$H$2:$Z$518,COLUMN()-13)</f>
        <v>43556.083333333336</v>
      </c>
      <c r="AD122" t="str">
        <f>VLOOKUP($B122,[1]Samples!$H$2:$Z$518,COLUMN()-13)</f>
        <v>Chile</v>
      </c>
      <c r="AF122" s="2">
        <f>VLOOKUP($B122,[1]Samples!$H$2:$Z$518,COLUMN()-13)</f>
        <v>2017</v>
      </c>
      <c r="AG122" t="b">
        <f>NOT(ISERROR(MATCH(B122,metadata_samples_with_mlst!$A$2:$A$342,0)))</f>
        <v>1</v>
      </c>
    </row>
    <row r="123" spans="1:33" x14ac:dyDescent="0.3">
      <c r="A123" t="s">
        <v>3531</v>
      </c>
      <c r="B123" t="str">
        <f t="shared" si="1"/>
        <v>SRR8767360</v>
      </c>
      <c r="C123">
        <v>274</v>
      </c>
      <c r="D123">
        <v>258</v>
      </c>
      <c r="E123" t="s">
        <v>3397</v>
      </c>
      <c r="F123">
        <v>1202052</v>
      </c>
      <c r="G123">
        <v>1177324</v>
      </c>
      <c r="H123" t="s">
        <v>3277</v>
      </c>
      <c r="I123">
        <v>204</v>
      </c>
      <c r="J123">
        <v>24</v>
      </c>
      <c r="K123">
        <v>138</v>
      </c>
      <c r="M123">
        <v>513552</v>
      </c>
      <c r="N123">
        <v>30</v>
      </c>
      <c r="O123">
        <v>885606</v>
      </c>
      <c r="P123">
        <v>3109568</v>
      </c>
      <c r="Q123" t="str">
        <f>VLOOKUP($B123,[1]Samples!$H$2:$Z$518,COLUMN()-13)</f>
        <v>isolation_source: cheese</v>
      </c>
      <c r="R123">
        <f>VLOOKUP($B123,[1]Samples!$H$2:$Z$518,COLUMN()-13)</f>
        <v>3185968</v>
      </c>
      <c r="S123">
        <f>VLOOKUP($B123,[1]Samples!$H$2:$Z$518,COLUMN()-13)</f>
        <v>35</v>
      </c>
      <c r="T123">
        <f>VLOOKUP($B123,[1]Samples!$H$2:$Z$518,COLUMN()-13)</f>
        <v>3185</v>
      </c>
      <c r="U123" t="str">
        <f>VLOOKUP($B123,[1]Samples!$H$2:$Z$518,COLUMN()-13)</f>
        <v>Yes</v>
      </c>
      <c r="V123">
        <f>VLOOKUP($B123,[1]Samples!$H$2:$Z$518,COLUMN()-13)</f>
        <v>0</v>
      </c>
      <c r="W123">
        <f>VLOOKUP($B123,[1]Samples!$H$2:$Z$518,COLUMN()-13)</f>
        <v>0</v>
      </c>
      <c r="X123">
        <f>VLOOKUP($B123,[1]Samples!$H$2:$Z$518,COLUMN()-13)</f>
        <v>0</v>
      </c>
      <c r="Y123" t="str">
        <f>VLOOKUP($B123,[1]Samples!$H$2:$Z$518,COLUMN()-13)</f>
        <v>No</v>
      </c>
      <c r="Z123" t="str">
        <f>VLOOKUP($B123,[1]Samples!$H$2:$Z$518,COLUMN()-13)</f>
        <v/>
      </c>
      <c r="AA123" t="str">
        <f>VLOOKUP($B123,[1]Samples!$H$2:$Z$518,COLUMN()-13)</f>
        <v/>
      </c>
      <c r="AB123" s="16">
        <f>VLOOKUP($B123,[1]Samples!$H$2:$Z$518,COLUMN()-13)</f>
        <v>43556.083333333336</v>
      </c>
      <c r="AC123" s="16">
        <f>VLOOKUP($B123,[1]Samples!$H$2:$Z$518,COLUMN()-13)</f>
        <v>43556.083333333336</v>
      </c>
      <c r="AD123" t="str">
        <f>VLOOKUP($B123,[1]Samples!$H$2:$Z$518,COLUMN()-13)</f>
        <v>Chile</v>
      </c>
      <c r="AF123" s="2">
        <f>VLOOKUP($B123,[1]Samples!$H$2:$Z$518,COLUMN()-13)</f>
        <v>2016</v>
      </c>
      <c r="AG123" t="b">
        <f>NOT(ISERROR(MATCH(B123,metadata_samples_with_mlst!$A$2:$A$342,0)))</f>
        <v>0</v>
      </c>
    </row>
    <row r="124" spans="1:33" x14ac:dyDescent="0.3">
      <c r="A124" t="s">
        <v>3532</v>
      </c>
      <c r="B124" t="str">
        <f t="shared" si="1"/>
        <v>SRR8767314</v>
      </c>
      <c r="C124">
        <v>146</v>
      </c>
      <c r="D124">
        <v>128</v>
      </c>
      <c r="E124" t="s">
        <v>3533</v>
      </c>
      <c r="F124">
        <v>626754</v>
      </c>
      <c r="G124">
        <v>601654</v>
      </c>
      <c r="H124" t="s">
        <v>3314</v>
      </c>
      <c r="I124">
        <v>84</v>
      </c>
      <c r="J124">
        <v>40</v>
      </c>
      <c r="K124">
        <v>106</v>
      </c>
      <c r="M124">
        <v>513486</v>
      </c>
      <c r="N124">
        <v>30</v>
      </c>
      <c r="O124">
        <v>885525</v>
      </c>
      <c r="P124">
        <v>3108530</v>
      </c>
      <c r="Q124" t="str">
        <f>VLOOKUP($B124,[1]Samples!$H$2:$Z$518,COLUMN()-13)</f>
        <v>isolation_source: cheese</v>
      </c>
      <c r="R124">
        <f>VLOOKUP($B124,[1]Samples!$H$2:$Z$518,COLUMN()-13)</f>
        <v>3113579</v>
      </c>
      <c r="S124">
        <f>VLOOKUP($B124,[1]Samples!$H$2:$Z$518,COLUMN()-13)</f>
        <v>30</v>
      </c>
      <c r="T124">
        <f>VLOOKUP($B124,[1]Samples!$H$2:$Z$518,COLUMN()-13)</f>
        <v>3104</v>
      </c>
      <c r="U124" t="str">
        <f>VLOOKUP($B124,[1]Samples!$H$2:$Z$518,COLUMN()-13)</f>
        <v>Yes</v>
      </c>
      <c r="V124">
        <f>VLOOKUP($B124,[1]Samples!$H$2:$Z$518,COLUMN()-13)</f>
        <v>0</v>
      </c>
      <c r="W124">
        <f>VLOOKUP($B124,[1]Samples!$H$2:$Z$518,COLUMN()-13)</f>
        <v>0</v>
      </c>
      <c r="X124">
        <f>VLOOKUP($B124,[1]Samples!$H$2:$Z$518,COLUMN()-13)</f>
        <v>0</v>
      </c>
      <c r="Y124" t="str">
        <f>VLOOKUP($B124,[1]Samples!$H$2:$Z$518,COLUMN()-13)</f>
        <v>No</v>
      </c>
      <c r="Z124" t="str">
        <f>VLOOKUP($B124,[1]Samples!$H$2:$Z$518,COLUMN()-13)</f>
        <v/>
      </c>
      <c r="AA124" t="str">
        <f>VLOOKUP($B124,[1]Samples!$H$2:$Z$518,COLUMN()-13)</f>
        <v/>
      </c>
      <c r="AB124" s="16">
        <f>VLOOKUP($B124,[1]Samples!$H$2:$Z$518,COLUMN()-13)</f>
        <v>43556.083333333336</v>
      </c>
      <c r="AC124" s="16">
        <f>VLOOKUP($B124,[1]Samples!$H$2:$Z$518,COLUMN()-13)</f>
        <v>43556.083333333336</v>
      </c>
      <c r="AD124" t="str">
        <f>VLOOKUP($B124,[1]Samples!$H$2:$Z$518,COLUMN()-13)</f>
        <v>Chile</v>
      </c>
      <c r="AF124" s="2">
        <f>VLOOKUP($B124,[1]Samples!$H$2:$Z$518,COLUMN()-13)</f>
        <v>2016</v>
      </c>
      <c r="AG124" t="b">
        <f>NOT(ISERROR(MATCH(B124,metadata_samples_with_mlst!$A$2:$A$342,0)))</f>
        <v>1</v>
      </c>
    </row>
    <row r="125" spans="1:33" x14ac:dyDescent="0.3">
      <c r="A125" t="s">
        <v>3534</v>
      </c>
      <c r="B125" t="str">
        <f t="shared" si="1"/>
        <v>SRR8216405</v>
      </c>
      <c r="C125">
        <v>312</v>
      </c>
      <c r="D125">
        <v>262</v>
      </c>
      <c r="E125" t="s">
        <v>3535</v>
      </c>
      <c r="F125">
        <v>1333298</v>
      </c>
      <c r="G125">
        <v>1241670</v>
      </c>
      <c r="H125" t="s">
        <v>3536</v>
      </c>
      <c r="I125">
        <v>116</v>
      </c>
      <c r="J125">
        <v>44</v>
      </c>
      <c r="K125">
        <v>162</v>
      </c>
      <c r="M125">
        <v>362641</v>
      </c>
      <c r="N125">
        <v>30</v>
      </c>
      <c r="O125">
        <v>434364</v>
      </c>
      <c r="P125">
        <v>2987680</v>
      </c>
      <c r="Q125" t="str">
        <f>VLOOKUP($B125,[1]Samples!$H$2:$Z$518,COLUMN()-13)</f>
        <v>isolation_source: bucheron goat cheese</v>
      </c>
      <c r="R125">
        <f>VLOOKUP($B125,[1]Samples!$H$2:$Z$518,COLUMN()-13)</f>
        <v>3040091</v>
      </c>
      <c r="S125">
        <f>VLOOKUP($B125,[1]Samples!$H$2:$Z$518,COLUMN()-13)</f>
        <v>57</v>
      </c>
      <c r="T125">
        <f>VLOOKUP($B125,[1]Samples!$H$2:$Z$518,COLUMN()-13)</f>
        <v>3044</v>
      </c>
      <c r="U125" t="str">
        <f>VLOOKUP($B125,[1]Samples!$H$2:$Z$518,COLUMN()-13)</f>
        <v>Yes</v>
      </c>
      <c r="V125">
        <f>VLOOKUP($B125,[1]Samples!$H$2:$Z$518,COLUMN()-13)</f>
        <v>0</v>
      </c>
      <c r="W125">
        <f>VLOOKUP($B125,[1]Samples!$H$2:$Z$518,COLUMN()-13)</f>
        <v>0</v>
      </c>
      <c r="X125">
        <f>VLOOKUP($B125,[1]Samples!$H$2:$Z$518,COLUMN()-13)</f>
        <v>0</v>
      </c>
      <c r="Y125" t="str">
        <f>VLOOKUP($B125,[1]Samples!$H$2:$Z$518,COLUMN()-13)</f>
        <v>No</v>
      </c>
      <c r="Z125" t="str">
        <f>VLOOKUP($B125,[1]Samples!$H$2:$Z$518,COLUMN()-13)</f>
        <v/>
      </c>
      <c r="AA125" t="str">
        <f>VLOOKUP($B125,[1]Samples!$H$2:$Z$518,COLUMN()-13)</f>
        <v/>
      </c>
      <c r="AB125" s="16">
        <f>VLOOKUP($B125,[1]Samples!$H$2:$Z$518,COLUMN()-13)</f>
        <v>43901.041666666664</v>
      </c>
      <c r="AC125" s="16">
        <f>VLOOKUP($B125,[1]Samples!$H$2:$Z$518,COLUMN()-13)</f>
        <v>43551.041666666664</v>
      </c>
      <c r="AD125" t="str">
        <f>VLOOKUP($B125,[1]Samples!$H$2:$Z$518,COLUMN()-13)</f>
        <v>Israel</v>
      </c>
      <c r="AF125" s="2">
        <f>VLOOKUP($B125,[1]Samples!$H$2:$Z$518,COLUMN()-13)</f>
        <v>2002</v>
      </c>
      <c r="AG125" t="b">
        <f>NOT(ISERROR(MATCH(B125,metadata_samples_with_mlst!$A$2:$A$342,0)))</f>
        <v>1</v>
      </c>
    </row>
    <row r="126" spans="1:33" x14ac:dyDescent="0.3">
      <c r="A126" t="s">
        <v>3537</v>
      </c>
      <c r="B126" t="str">
        <f t="shared" si="1"/>
        <v>SRR1610011</v>
      </c>
      <c r="C126">
        <v>77</v>
      </c>
      <c r="D126">
        <v>70</v>
      </c>
      <c r="E126" t="s">
        <v>3538</v>
      </c>
      <c r="F126">
        <v>339684</v>
      </c>
      <c r="G126">
        <v>328040</v>
      </c>
      <c r="H126" t="s">
        <v>3539</v>
      </c>
      <c r="I126">
        <v>33</v>
      </c>
      <c r="J126">
        <v>7</v>
      </c>
      <c r="K126">
        <v>20</v>
      </c>
      <c r="M126">
        <v>312189</v>
      </c>
      <c r="N126">
        <v>30</v>
      </c>
      <c r="O126">
        <v>556930</v>
      </c>
      <c r="P126">
        <v>3063985</v>
      </c>
      <c r="Q126" t="str">
        <f>VLOOKUP($B126,[1]Samples!$H$2:$Z$518,COLUMN()-13)</f>
        <v>isolation_source: white cheese</v>
      </c>
      <c r="R126">
        <f>VLOOKUP($B126,[1]Samples!$H$2:$Z$518,COLUMN()-13)</f>
        <v>3190140</v>
      </c>
      <c r="S126">
        <f>VLOOKUP($B126,[1]Samples!$H$2:$Z$518,COLUMN()-13)</f>
        <v>20</v>
      </c>
      <c r="T126">
        <f>VLOOKUP($B126,[1]Samples!$H$2:$Z$518,COLUMN()-13)</f>
        <v>3196</v>
      </c>
      <c r="U126" t="str">
        <f>VLOOKUP($B126,[1]Samples!$H$2:$Z$518,COLUMN()-13)</f>
        <v>Yes</v>
      </c>
      <c r="V126">
        <f>VLOOKUP($B126,[1]Samples!$H$2:$Z$518,COLUMN()-13)</f>
        <v>0</v>
      </c>
      <c r="W126">
        <f>VLOOKUP($B126,[1]Samples!$H$2:$Z$518,COLUMN()-13)</f>
        <v>0</v>
      </c>
      <c r="X126">
        <f>VLOOKUP($B126,[1]Samples!$H$2:$Z$518,COLUMN()-13)</f>
        <v>0</v>
      </c>
      <c r="Y126" t="str">
        <f>VLOOKUP($B126,[1]Samples!$H$2:$Z$518,COLUMN()-13)</f>
        <v>No</v>
      </c>
      <c r="Z126" t="str">
        <f>VLOOKUP($B126,[1]Samples!$H$2:$Z$518,COLUMN()-13)</f>
        <v/>
      </c>
      <c r="AA126" t="str">
        <f>VLOOKUP($B126,[1]Samples!$H$2:$Z$518,COLUMN()-13)</f>
        <v/>
      </c>
      <c r="AB126" s="16">
        <f>VLOOKUP($B126,[1]Samples!$H$2:$Z$518,COLUMN()-13)</f>
        <v>43550.041666666664</v>
      </c>
      <c r="AC126" s="16">
        <f>VLOOKUP($B126,[1]Samples!$H$2:$Z$518,COLUMN()-13)</f>
        <v>43550.041666666664</v>
      </c>
      <c r="AD126" t="str">
        <f>VLOOKUP($B126,[1]Samples!$H$2:$Z$518,COLUMN()-13)</f>
        <v>USA</v>
      </c>
      <c r="AE126" t="s">
        <v>1317</v>
      </c>
      <c r="AF126" s="2">
        <f>VLOOKUP($B126,[1]Samples!$H$2:$Z$518,COLUMN()-13)</f>
        <v>1994</v>
      </c>
      <c r="AG126" t="b">
        <f>NOT(ISERROR(MATCH(B126,metadata_samples_with_mlst!$A$2:$A$342,0)))</f>
        <v>1</v>
      </c>
    </row>
    <row r="127" spans="1:33" x14ac:dyDescent="0.3">
      <c r="A127" t="s">
        <v>3540</v>
      </c>
      <c r="B127" t="str">
        <f t="shared" si="1"/>
        <v>SRR5663603</v>
      </c>
      <c r="C127">
        <v>298</v>
      </c>
      <c r="D127">
        <v>264</v>
      </c>
      <c r="E127" t="s">
        <v>3541</v>
      </c>
      <c r="F127">
        <v>1252452</v>
      </c>
      <c r="G127">
        <v>1213224</v>
      </c>
      <c r="H127" t="s">
        <v>3542</v>
      </c>
      <c r="I127">
        <v>62</v>
      </c>
      <c r="J127">
        <v>29</v>
      </c>
      <c r="K127">
        <v>89</v>
      </c>
      <c r="M127">
        <v>284983</v>
      </c>
      <c r="N127">
        <v>30</v>
      </c>
      <c r="O127">
        <v>508249</v>
      </c>
      <c r="P127">
        <v>3022670</v>
      </c>
      <c r="Q127" t="str">
        <f>VLOOKUP($B127,[1]Samples!$H$2:$Z$518,COLUMN()-13)</f>
        <v>isolation_source: cheese</v>
      </c>
      <c r="R127">
        <f>VLOOKUP($B127,[1]Samples!$H$2:$Z$518,COLUMN()-13)</f>
        <v>3072158</v>
      </c>
      <c r="S127">
        <f>VLOOKUP($B127,[1]Samples!$H$2:$Z$518,COLUMN()-13)</f>
        <v>36</v>
      </c>
      <c r="T127">
        <f>VLOOKUP($B127,[1]Samples!$H$2:$Z$518,COLUMN()-13)</f>
        <v>3048</v>
      </c>
      <c r="U127" t="str">
        <f>VLOOKUP($B127,[1]Samples!$H$2:$Z$518,COLUMN()-13)</f>
        <v>Yes</v>
      </c>
      <c r="V127">
        <f>VLOOKUP($B127,[1]Samples!$H$2:$Z$518,COLUMN()-13)</f>
        <v>0</v>
      </c>
      <c r="W127">
        <f>VLOOKUP($B127,[1]Samples!$H$2:$Z$518,COLUMN()-13)</f>
        <v>0</v>
      </c>
      <c r="X127">
        <f>VLOOKUP($B127,[1]Samples!$H$2:$Z$518,COLUMN()-13)</f>
        <v>0</v>
      </c>
      <c r="Y127" t="str">
        <f>VLOOKUP($B127,[1]Samples!$H$2:$Z$518,COLUMN()-13)</f>
        <v>No</v>
      </c>
      <c r="Z127" t="str">
        <f>VLOOKUP($B127,[1]Samples!$H$2:$Z$518,COLUMN()-13)</f>
        <v/>
      </c>
      <c r="AA127" t="str">
        <f>VLOOKUP($B127,[1]Samples!$H$2:$Z$518,COLUMN()-13)</f>
        <v/>
      </c>
      <c r="AB127" s="16">
        <f>VLOOKUP($B127,[1]Samples!$H$2:$Z$518,COLUMN()-13)</f>
        <v>43563.083333333336</v>
      </c>
      <c r="AC127" s="16">
        <f>VLOOKUP($B127,[1]Samples!$H$2:$Z$518,COLUMN()-13)</f>
        <v>43563.083333333336</v>
      </c>
      <c r="AD127" t="str">
        <f>VLOOKUP($B127,[1]Samples!$H$2:$Z$518,COLUMN()-13)</f>
        <v>USA</v>
      </c>
      <c r="AE127" t="s">
        <v>478</v>
      </c>
      <c r="AF127" s="2">
        <f>VLOOKUP($B127,[1]Samples!$H$2:$Z$518,COLUMN()-13)</f>
        <v>2012</v>
      </c>
      <c r="AG127" t="b">
        <f>NOT(ISERROR(MATCH(B127,metadata_samples_with_mlst!$A$2:$A$342,0)))</f>
        <v>1</v>
      </c>
    </row>
    <row r="128" spans="1:33" x14ac:dyDescent="0.3">
      <c r="A128" t="s">
        <v>3543</v>
      </c>
      <c r="B128" t="str">
        <f t="shared" si="1"/>
        <v>SRR8216056</v>
      </c>
      <c r="C128">
        <v>58</v>
      </c>
      <c r="D128">
        <v>54</v>
      </c>
      <c r="E128" t="s">
        <v>3544</v>
      </c>
      <c r="F128">
        <v>279856</v>
      </c>
      <c r="G128">
        <v>268668</v>
      </c>
      <c r="H128" t="s">
        <v>3314</v>
      </c>
      <c r="I128">
        <v>69</v>
      </c>
      <c r="J128">
        <v>10</v>
      </c>
      <c r="K128">
        <v>23</v>
      </c>
      <c r="M128">
        <v>157774</v>
      </c>
      <c r="N128">
        <v>30</v>
      </c>
      <c r="O128">
        <v>479406</v>
      </c>
      <c r="P128">
        <v>3008118</v>
      </c>
      <c r="Q128" t="str">
        <f>VLOOKUP($B128,[1]Samples!$H$2:$Z$518,COLUMN()-13)</f>
        <v>isolation_source: cow/sheep milk cheese</v>
      </c>
      <c r="R128">
        <f>VLOOKUP($B128,[1]Samples!$H$2:$Z$518,COLUMN()-13)</f>
        <v>3094427</v>
      </c>
      <c r="S128">
        <f>VLOOKUP($B128,[1]Samples!$H$2:$Z$518,COLUMN()-13)</f>
        <v>64</v>
      </c>
      <c r="T128">
        <f>VLOOKUP($B128,[1]Samples!$H$2:$Z$518,COLUMN()-13)</f>
        <v>3074</v>
      </c>
      <c r="U128" t="str">
        <f>VLOOKUP($B128,[1]Samples!$H$2:$Z$518,COLUMN()-13)</f>
        <v>Yes</v>
      </c>
      <c r="V128">
        <f>VLOOKUP($B128,[1]Samples!$H$2:$Z$518,COLUMN()-13)</f>
        <v>0</v>
      </c>
      <c r="W128">
        <f>VLOOKUP($B128,[1]Samples!$H$2:$Z$518,COLUMN()-13)</f>
        <v>0</v>
      </c>
      <c r="X128">
        <f>VLOOKUP($B128,[1]Samples!$H$2:$Z$518,COLUMN()-13)</f>
        <v>0</v>
      </c>
      <c r="Y128" t="str">
        <f>VLOOKUP($B128,[1]Samples!$H$2:$Z$518,COLUMN()-13)</f>
        <v>No</v>
      </c>
      <c r="Z128" t="str">
        <f>VLOOKUP($B128,[1]Samples!$H$2:$Z$518,COLUMN()-13)</f>
        <v/>
      </c>
      <c r="AA128" t="str">
        <f>VLOOKUP($B128,[1]Samples!$H$2:$Z$518,COLUMN()-13)</f>
        <v/>
      </c>
      <c r="AB128" s="16">
        <f>VLOOKUP($B128,[1]Samples!$H$2:$Z$518,COLUMN()-13)</f>
        <v>43901.041666666664</v>
      </c>
      <c r="AC128" s="16">
        <f>VLOOKUP($B128,[1]Samples!$H$2:$Z$518,COLUMN()-13)</f>
        <v>43551.041666666664</v>
      </c>
      <c r="AD128" t="str">
        <f>VLOOKUP($B128,[1]Samples!$H$2:$Z$518,COLUMN()-13)</f>
        <v>Portugal</v>
      </c>
      <c r="AF128" s="2">
        <f>VLOOKUP($B128,[1]Samples!$H$2:$Z$518,COLUMN()-13)</f>
        <v>2004</v>
      </c>
      <c r="AG128" t="b">
        <f>NOT(ISERROR(MATCH(B128,metadata_samples_with_mlst!$A$2:$A$342,0)))</f>
        <v>1</v>
      </c>
    </row>
    <row r="129" spans="1:33" x14ac:dyDescent="0.3">
      <c r="A129" t="s">
        <v>3545</v>
      </c>
      <c r="B129" t="str">
        <f t="shared" si="1"/>
        <v>SRR8767309</v>
      </c>
      <c r="C129">
        <v>204</v>
      </c>
      <c r="D129">
        <v>174</v>
      </c>
      <c r="E129" t="s">
        <v>3546</v>
      </c>
      <c r="F129">
        <v>867966</v>
      </c>
      <c r="G129">
        <v>822250</v>
      </c>
      <c r="H129" t="s">
        <v>3547</v>
      </c>
      <c r="I129">
        <v>106</v>
      </c>
      <c r="J129">
        <v>63</v>
      </c>
      <c r="K129">
        <v>116</v>
      </c>
      <c r="M129">
        <v>513574</v>
      </c>
      <c r="N129">
        <v>31</v>
      </c>
      <c r="O129">
        <v>885498</v>
      </c>
      <c r="P129">
        <v>3108863</v>
      </c>
      <c r="Q129" t="str">
        <f>VLOOKUP($B129,[1]Samples!$H$2:$Z$518,COLUMN()-13)</f>
        <v>isolation_source: cheese</v>
      </c>
      <c r="R129">
        <f>VLOOKUP($B129,[1]Samples!$H$2:$Z$518,COLUMN()-13)</f>
        <v>3132084</v>
      </c>
      <c r="S129">
        <f>VLOOKUP($B129,[1]Samples!$H$2:$Z$518,COLUMN()-13)</f>
        <v>31</v>
      </c>
      <c r="T129">
        <f>VLOOKUP($B129,[1]Samples!$H$2:$Z$518,COLUMN()-13)</f>
        <v>3129</v>
      </c>
      <c r="U129" t="str">
        <f>VLOOKUP($B129,[1]Samples!$H$2:$Z$518,COLUMN()-13)</f>
        <v>Yes</v>
      </c>
      <c r="V129">
        <f>VLOOKUP($B129,[1]Samples!$H$2:$Z$518,COLUMN()-13)</f>
        <v>0</v>
      </c>
      <c r="W129">
        <f>VLOOKUP($B129,[1]Samples!$H$2:$Z$518,COLUMN()-13)</f>
        <v>0</v>
      </c>
      <c r="X129">
        <f>VLOOKUP($B129,[1]Samples!$H$2:$Z$518,COLUMN()-13)</f>
        <v>0</v>
      </c>
      <c r="Y129" t="str">
        <f>VLOOKUP($B129,[1]Samples!$H$2:$Z$518,COLUMN()-13)</f>
        <v>No</v>
      </c>
      <c r="Z129" t="str">
        <f>VLOOKUP($B129,[1]Samples!$H$2:$Z$518,COLUMN()-13)</f>
        <v/>
      </c>
      <c r="AA129" t="str">
        <f>VLOOKUP($B129,[1]Samples!$H$2:$Z$518,COLUMN()-13)</f>
        <v/>
      </c>
      <c r="AB129" s="16">
        <f>VLOOKUP($B129,[1]Samples!$H$2:$Z$518,COLUMN()-13)</f>
        <v>43555.041666666664</v>
      </c>
      <c r="AC129" s="16">
        <f>VLOOKUP($B129,[1]Samples!$H$2:$Z$518,COLUMN()-13)</f>
        <v>43555.041666666664</v>
      </c>
      <c r="AD129" t="str">
        <f>VLOOKUP($B129,[1]Samples!$H$2:$Z$518,COLUMN()-13)</f>
        <v>Chile</v>
      </c>
      <c r="AF129" s="2">
        <f>VLOOKUP($B129,[1]Samples!$H$2:$Z$518,COLUMN()-13)</f>
        <v>2017</v>
      </c>
      <c r="AG129" t="b">
        <f>NOT(ISERROR(MATCH(B129,metadata_samples_with_mlst!$A$2:$A$342,0)))</f>
        <v>1</v>
      </c>
    </row>
    <row r="130" spans="1:33" x14ac:dyDescent="0.3">
      <c r="A130" t="s">
        <v>3548</v>
      </c>
      <c r="B130" t="str">
        <f t="shared" si="1"/>
        <v>SRR8767294</v>
      </c>
      <c r="C130">
        <v>225</v>
      </c>
      <c r="D130">
        <v>195</v>
      </c>
      <c r="E130" t="s">
        <v>3549</v>
      </c>
      <c r="F130">
        <v>962104</v>
      </c>
      <c r="G130">
        <v>917390</v>
      </c>
      <c r="H130" t="s">
        <v>3550</v>
      </c>
      <c r="I130">
        <v>162</v>
      </c>
      <c r="J130">
        <v>68</v>
      </c>
      <c r="K130">
        <v>173</v>
      </c>
      <c r="M130">
        <v>513554</v>
      </c>
      <c r="N130">
        <v>31</v>
      </c>
      <c r="O130">
        <v>845143</v>
      </c>
      <c r="P130">
        <v>3109258</v>
      </c>
      <c r="Q130" t="str">
        <f>VLOOKUP($B130,[1]Samples!$H$2:$Z$518,COLUMN()-13)</f>
        <v>isolation_source: cheese</v>
      </c>
      <c r="R130">
        <f>VLOOKUP($B130,[1]Samples!$H$2:$Z$518,COLUMN()-13)</f>
        <v>3121818</v>
      </c>
      <c r="S130">
        <f>VLOOKUP($B130,[1]Samples!$H$2:$Z$518,COLUMN()-13)</f>
        <v>29</v>
      </c>
      <c r="T130">
        <f>VLOOKUP($B130,[1]Samples!$H$2:$Z$518,COLUMN()-13)</f>
        <v>3116</v>
      </c>
      <c r="U130" t="str">
        <f>VLOOKUP($B130,[1]Samples!$H$2:$Z$518,COLUMN()-13)</f>
        <v>Yes</v>
      </c>
      <c r="V130">
        <f>VLOOKUP($B130,[1]Samples!$H$2:$Z$518,COLUMN()-13)</f>
        <v>0</v>
      </c>
      <c r="W130">
        <f>VLOOKUP($B130,[1]Samples!$H$2:$Z$518,COLUMN()-13)</f>
        <v>0</v>
      </c>
      <c r="X130">
        <f>VLOOKUP($B130,[1]Samples!$H$2:$Z$518,COLUMN()-13)</f>
        <v>0</v>
      </c>
      <c r="Y130" t="str">
        <f>VLOOKUP($B130,[1]Samples!$H$2:$Z$518,COLUMN()-13)</f>
        <v>No</v>
      </c>
      <c r="Z130" t="str">
        <f>VLOOKUP($B130,[1]Samples!$H$2:$Z$518,COLUMN()-13)</f>
        <v/>
      </c>
      <c r="AA130" t="str">
        <f>VLOOKUP($B130,[1]Samples!$H$2:$Z$518,COLUMN()-13)</f>
        <v/>
      </c>
      <c r="AB130" s="16">
        <f>VLOOKUP($B130,[1]Samples!$H$2:$Z$518,COLUMN()-13)</f>
        <v>43556.083333333336</v>
      </c>
      <c r="AC130" s="16">
        <f>VLOOKUP($B130,[1]Samples!$H$2:$Z$518,COLUMN()-13)</f>
        <v>43556.083333333336</v>
      </c>
      <c r="AD130" t="str">
        <f>VLOOKUP($B130,[1]Samples!$H$2:$Z$518,COLUMN()-13)</f>
        <v>Chile</v>
      </c>
      <c r="AF130" s="2">
        <f>VLOOKUP($B130,[1]Samples!$H$2:$Z$518,COLUMN()-13)</f>
        <v>2017</v>
      </c>
      <c r="AG130" t="b">
        <f>NOT(ISERROR(MATCH(B130,metadata_samples_with_mlst!$A$2:$A$342,0)))</f>
        <v>1</v>
      </c>
    </row>
    <row r="131" spans="1:33" x14ac:dyDescent="0.3">
      <c r="A131" t="s">
        <v>3551</v>
      </c>
      <c r="B131" t="str">
        <f t="shared" ref="B131:B194" si="2">LEFT(A131, SEARCH("_",A131)-1)</f>
        <v>SRR1283973</v>
      </c>
      <c r="C131">
        <v>640</v>
      </c>
      <c r="D131">
        <v>586</v>
      </c>
      <c r="E131" t="s">
        <v>3202</v>
      </c>
      <c r="F131">
        <v>6096526</v>
      </c>
      <c r="G131">
        <v>5820586</v>
      </c>
      <c r="H131" t="s">
        <v>3552</v>
      </c>
      <c r="I131">
        <v>41796</v>
      </c>
      <c r="J131">
        <v>1518</v>
      </c>
      <c r="K131">
        <v>2704</v>
      </c>
      <c r="M131">
        <v>362075</v>
      </c>
      <c r="N131">
        <v>31</v>
      </c>
      <c r="O131">
        <v>806911</v>
      </c>
      <c r="P131">
        <v>3035284</v>
      </c>
      <c r="Q131" t="str">
        <f>VLOOKUP($B131,[1]Samples!$H$2:$Z$518,COLUMN()-13)</f>
        <v>isolation_source: cheese</v>
      </c>
      <c r="R131">
        <f>VLOOKUP($B131,[1]Samples!$H$2:$Z$518,COLUMN()-13)</f>
        <v>0</v>
      </c>
      <c r="S131">
        <f>VLOOKUP($B131,[1]Samples!$H$2:$Z$518,COLUMN()-13)</f>
        <v>0</v>
      </c>
      <c r="T131">
        <f>VLOOKUP($B131,[1]Samples!$H$2:$Z$518,COLUMN()-13)</f>
        <v>0</v>
      </c>
      <c r="U131" t="str">
        <f>VLOOKUP($B131,[1]Samples!$H$2:$Z$518,COLUMN()-13)</f>
        <v>No</v>
      </c>
      <c r="V131">
        <f>VLOOKUP($B131,[1]Samples!$H$2:$Z$518,COLUMN()-13)</f>
        <v>68</v>
      </c>
      <c r="W131">
        <f>VLOOKUP($B131,[1]Samples!$H$2:$Z$518,COLUMN()-13)</f>
        <v>2884</v>
      </c>
      <c r="X131">
        <f>VLOOKUP($B131,[1]Samples!$H$2:$Z$518,COLUMN()-13)</f>
        <v>2956931</v>
      </c>
      <c r="Y131" t="str">
        <f>VLOOKUP($B131,[1]Samples!$H$2:$Z$518,COLUMN()-13)</f>
        <v>Yes</v>
      </c>
      <c r="Z131" t="str">
        <f>VLOOKUP($B131,[1]Samples!$H$2:$Z$518,COLUMN()-13)</f>
        <v>NZ_JNGP01000001-NZ_JNGP01000068</v>
      </c>
      <c r="AA131" t="str">
        <f>VLOOKUP($B131,[1]Samples!$H$2:$Z$518,COLUMN()-13)</f>
        <v/>
      </c>
      <c r="AB131" s="16">
        <f>VLOOKUP($B131,[1]Samples!$H$2:$Z$518,COLUMN()-13)</f>
        <v>44090.083333333336</v>
      </c>
      <c r="AC131" s="16">
        <f>VLOOKUP($B131,[1]Samples!$H$2:$Z$518,COLUMN()-13)</f>
        <v>42396.041666666664</v>
      </c>
      <c r="AD131" t="str">
        <f>VLOOKUP($B131,[1]Samples!$H$2:$Z$518,COLUMN()-13)</f>
        <v>No data</v>
      </c>
      <c r="AF131" s="2">
        <f>VLOOKUP($B131,[1]Samples!$H$2:$Z$518,COLUMN()-13)</f>
        <v>2012</v>
      </c>
      <c r="AG131" t="b">
        <f>NOT(ISERROR(MATCH(B131,metadata_samples_with_mlst!$A$2:$A$342,0)))</f>
        <v>1</v>
      </c>
    </row>
    <row r="132" spans="1:33" x14ac:dyDescent="0.3">
      <c r="A132" t="s">
        <v>3553</v>
      </c>
      <c r="B132" t="str">
        <f t="shared" si="2"/>
        <v>SRR5494844</v>
      </c>
      <c r="C132">
        <v>82</v>
      </c>
      <c r="D132">
        <v>76</v>
      </c>
      <c r="E132" t="s">
        <v>3554</v>
      </c>
      <c r="F132">
        <v>385248</v>
      </c>
      <c r="G132">
        <v>376050</v>
      </c>
      <c r="H132" t="s">
        <v>3555</v>
      </c>
      <c r="I132">
        <v>61</v>
      </c>
      <c r="J132">
        <v>16</v>
      </c>
      <c r="K132">
        <v>27</v>
      </c>
      <c r="M132">
        <v>235859</v>
      </c>
      <c r="N132">
        <v>31</v>
      </c>
      <c r="O132">
        <v>441635</v>
      </c>
      <c r="P132">
        <v>2960355</v>
      </c>
      <c r="Q132" t="str">
        <f>VLOOKUP($B132,[1]Samples!$H$2:$Z$518,COLUMN()-13)</f>
        <v>isolation_source: cheese</v>
      </c>
      <c r="R132">
        <f>VLOOKUP($B132,[1]Samples!$H$2:$Z$518,COLUMN()-13)</f>
        <v>3046692</v>
      </c>
      <c r="S132">
        <f>VLOOKUP($B132,[1]Samples!$H$2:$Z$518,COLUMN()-13)</f>
        <v>32</v>
      </c>
      <c r="T132">
        <f>VLOOKUP($B132,[1]Samples!$H$2:$Z$518,COLUMN()-13)</f>
        <v>3015</v>
      </c>
      <c r="U132" t="str">
        <f>VLOOKUP($B132,[1]Samples!$H$2:$Z$518,COLUMN()-13)</f>
        <v>Yes</v>
      </c>
      <c r="V132">
        <f>VLOOKUP($B132,[1]Samples!$H$2:$Z$518,COLUMN()-13)</f>
        <v>0</v>
      </c>
      <c r="W132">
        <f>VLOOKUP($B132,[1]Samples!$H$2:$Z$518,COLUMN()-13)</f>
        <v>0</v>
      </c>
      <c r="X132">
        <f>VLOOKUP($B132,[1]Samples!$H$2:$Z$518,COLUMN()-13)</f>
        <v>0</v>
      </c>
      <c r="Y132" t="str">
        <f>VLOOKUP($B132,[1]Samples!$H$2:$Z$518,COLUMN()-13)</f>
        <v>No</v>
      </c>
      <c r="Z132" t="str">
        <f>VLOOKUP($B132,[1]Samples!$H$2:$Z$518,COLUMN()-13)</f>
        <v/>
      </c>
      <c r="AA132" t="str">
        <f>VLOOKUP($B132,[1]Samples!$H$2:$Z$518,COLUMN()-13)</f>
        <v/>
      </c>
      <c r="AB132" s="16">
        <f>VLOOKUP($B132,[1]Samples!$H$2:$Z$518,COLUMN()-13)</f>
        <v>43563.083333333336</v>
      </c>
      <c r="AC132" s="16">
        <f>VLOOKUP($B132,[1]Samples!$H$2:$Z$518,COLUMN()-13)</f>
        <v>43563.083333333336</v>
      </c>
      <c r="AD132" t="str">
        <f>VLOOKUP($B132,[1]Samples!$H$2:$Z$518,COLUMN()-13)</f>
        <v>USA</v>
      </c>
      <c r="AE132" t="s">
        <v>478</v>
      </c>
      <c r="AF132" s="2">
        <f>VLOOKUP($B132,[1]Samples!$H$2:$Z$518,COLUMN()-13)</f>
        <v>2011</v>
      </c>
      <c r="AG132" t="b">
        <f>NOT(ISERROR(MATCH(B132,metadata_samples_with_mlst!$A$2:$A$342,0)))</f>
        <v>1</v>
      </c>
    </row>
    <row r="133" spans="1:33" x14ac:dyDescent="0.3">
      <c r="A133" t="s">
        <v>3556</v>
      </c>
      <c r="B133" t="str">
        <f t="shared" si="2"/>
        <v>SRR5667286</v>
      </c>
      <c r="C133">
        <v>251</v>
      </c>
      <c r="D133">
        <v>194</v>
      </c>
      <c r="E133" t="s">
        <v>3557</v>
      </c>
      <c r="F133">
        <v>1039796</v>
      </c>
      <c r="G133">
        <v>969012</v>
      </c>
      <c r="H133" t="s">
        <v>3558</v>
      </c>
      <c r="I133">
        <v>55</v>
      </c>
      <c r="J133">
        <v>21</v>
      </c>
      <c r="K133">
        <v>74</v>
      </c>
      <c r="M133">
        <v>308341</v>
      </c>
      <c r="N133">
        <v>32</v>
      </c>
      <c r="O133">
        <v>600097</v>
      </c>
      <c r="P133">
        <v>3097319</v>
      </c>
      <c r="Q133" t="str">
        <f>VLOOKUP($B133,[1]Samples!$H$2:$Z$518,COLUMN()-13)</f>
        <v>isolation_source: cotija cheese</v>
      </c>
      <c r="R133">
        <f>VLOOKUP($B133,[1]Samples!$H$2:$Z$518,COLUMN()-13)</f>
        <v>3174619</v>
      </c>
      <c r="S133">
        <f>VLOOKUP($B133,[1]Samples!$H$2:$Z$518,COLUMN()-13)</f>
        <v>29</v>
      </c>
      <c r="T133">
        <f>VLOOKUP($B133,[1]Samples!$H$2:$Z$518,COLUMN()-13)</f>
        <v>3152</v>
      </c>
      <c r="U133" t="str">
        <f>VLOOKUP($B133,[1]Samples!$H$2:$Z$518,COLUMN()-13)</f>
        <v>Yes</v>
      </c>
      <c r="V133">
        <f>VLOOKUP($B133,[1]Samples!$H$2:$Z$518,COLUMN()-13)</f>
        <v>0</v>
      </c>
      <c r="W133">
        <f>VLOOKUP($B133,[1]Samples!$H$2:$Z$518,COLUMN()-13)</f>
        <v>0</v>
      </c>
      <c r="X133">
        <f>VLOOKUP($B133,[1]Samples!$H$2:$Z$518,COLUMN()-13)</f>
        <v>0</v>
      </c>
      <c r="Y133" t="str">
        <f>VLOOKUP($B133,[1]Samples!$H$2:$Z$518,COLUMN()-13)</f>
        <v>No</v>
      </c>
      <c r="Z133" t="str">
        <f>VLOOKUP($B133,[1]Samples!$H$2:$Z$518,COLUMN()-13)</f>
        <v/>
      </c>
      <c r="AA133" t="str">
        <f>VLOOKUP($B133,[1]Samples!$H$2:$Z$518,COLUMN()-13)</f>
        <v/>
      </c>
      <c r="AB133" s="16">
        <f>VLOOKUP($B133,[1]Samples!$H$2:$Z$518,COLUMN()-13)</f>
        <v>43901.041666666664</v>
      </c>
      <c r="AC133" s="16">
        <f>VLOOKUP($B133,[1]Samples!$H$2:$Z$518,COLUMN()-13)</f>
        <v>43550.041666666664</v>
      </c>
      <c r="AD133" t="str">
        <f>VLOOKUP($B133,[1]Samples!$H$2:$Z$518,COLUMN()-13)</f>
        <v>Mexico</v>
      </c>
      <c r="AF133" s="2">
        <f>VLOOKUP($B133,[1]Samples!$H$2:$Z$518,COLUMN()-13)</f>
        <v>2010</v>
      </c>
      <c r="AG133" t="b">
        <f>NOT(ISERROR(MATCH(B133,metadata_samples_with_mlst!$A$2:$A$342,0)))</f>
        <v>1</v>
      </c>
    </row>
    <row r="134" spans="1:33" x14ac:dyDescent="0.3">
      <c r="A134" t="s">
        <v>3559</v>
      </c>
      <c r="B134" t="str">
        <f t="shared" si="2"/>
        <v>SRR5085096</v>
      </c>
      <c r="C134">
        <v>391</v>
      </c>
      <c r="D134">
        <v>270</v>
      </c>
      <c r="E134" t="s">
        <v>3560</v>
      </c>
      <c r="F134">
        <v>2685434</v>
      </c>
      <c r="G134">
        <v>2164302</v>
      </c>
      <c r="H134" t="s">
        <v>3561</v>
      </c>
      <c r="I134">
        <v>318</v>
      </c>
      <c r="J134">
        <v>118</v>
      </c>
      <c r="K134">
        <v>223</v>
      </c>
      <c r="M134">
        <v>292288</v>
      </c>
      <c r="N134">
        <v>32</v>
      </c>
      <c r="O134">
        <v>718772</v>
      </c>
      <c r="P134">
        <v>3050072</v>
      </c>
      <c r="Q134" t="str">
        <f>VLOOKUP($B134,[1]Samples!$H$2:$Z$518,COLUMN()-13)</f>
        <v>isolation_source: bovine cheese blue</v>
      </c>
      <c r="R134">
        <f>VLOOKUP($B134,[1]Samples!$H$2:$Z$518,COLUMN()-13)</f>
        <v>0</v>
      </c>
      <c r="S134">
        <f>VLOOKUP($B134,[1]Samples!$H$2:$Z$518,COLUMN()-13)</f>
        <v>0</v>
      </c>
      <c r="T134">
        <f>VLOOKUP($B134,[1]Samples!$H$2:$Z$518,COLUMN()-13)</f>
        <v>0</v>
      </c>
      <c r="U134" t="str">
        <f>VLOOKUP($B134,[1]Samples!$H$2:$Z$518,COLUMN()-13)</f>
        <v>No</v>
      </c>
      <c r="V134">
        <f>VLOOKUP($B134,[1]Samples!$H$2:$Z$518,COLUMN()-13)</f>
        <v>0</v>
      </c>
      <c r="W134">
        <f>VLOOKUP($B134,[1]Samples!$H$2:$Z$518,COLUMN()-13)</f>
        <v>0</v>
      </c>
      <c r="X134">
        <f>VLOOKUP($B134,[1]Samples!$H$2:$Z$518,COLUMN()-13)</f>
        <v>0</v>
      </c>
      <c r="Y134" t="str">
        <f>VLOOKUP($B134,[1]Samples!$H$2:$Z$518,COLUMN()-13)</f>
        <v>No</v>
      </c>
      <c r="Z134" t="str">
        <f>VLOOKUP($B134,[1]Samples!$H$2:$Z$518,COLUMN()-13)</f>
        <v>NZ_NYAY01000001-NZ_NYAY01000038</v>
      </c>
      <c r="AA134" t="str">
        <f>VLOOKUP($B134,[1]Samples!$H$2:$Z$518,COLUMN()-13)</f>
        <v/>
      </c>
      <c r="AB134" s="16">
        <f>VLOOKUP($B134,[1]Samples!$H$2:$Z$518,COLUMN()-13)</f>
        <v>44250.041666666664</v>
      </c>
      <c r="AC134" s="16">
        <f>VLOOKUP($B134,[1]Samples!$H$2:$Z$518,COLUMN()-13)</f>
        <v>43022.083333333336</v>
      </c>
      <c r="AD134" t="str">
        <f>VLOOKUP($B134,[1]Samples!$H$2:$Z$518,COLUMN()-13)</f>
        <v>Italy</v>
      </c>
      <c r="AF134" s="2">
        <f>VLOOKUP($B134,[1]Samples!$H$2:$Z$518,COLUMN()-13)</f>
        <v>2006</v>
      </c>
      <c r="AG134" t="b">
        <f>NOT(ISERROR(MATCH(B134,metadata_samples_with_mlst!$A$2:$A$342,0)))</f>
        <v>1</v>
      </c>
    </row>
    <row r="135" spans="1:33" x14ac:dyDescent="0.3">
      <c r="A135" t="s">
        <v>3562</v>
      </c>
      <c r="B135" t="str">
        <f t="shared" si="2"/>
        <v>SRR5645600</v>
      </c>
      <c r="C135">
        <v>215</v>
      </c>
      <c r="D135">
        <v>127</v>
      </c>
      <c r="E135" t="s">
        <v>3563</v>
      </c>
      <c r="F135">
        <v>876880</v>
      </c>
      <c r="G135">
        <v>829698</v>
      </c>
      <c r="H135" t="s">
        <v>3564</v>
      </c>
      <c r="I135">
        <v>79</v>
      </c>
      <c r="J135">
        <v>52</v>
      </c>
      <c r="K135">
        <v>109</v>
      </c>
      <c r="M135">
        <v>286760</v>
      </c>
      <c r="N135">
        <v>33</v>
      </c>
      <c r="O135">
        <v>463780</v>
      </c>
      <c r="P135">
        <v>3019556</v>
      </c>
      <c r="Q135" t="str">
        <f>VLOOKUP($B135,[1]Samples!$H$2:$Z$518,COLUMN()-13)</f>
        <v>isolation_source: cheese</v>
      </c>
      <c r="R135">
        <f>VLOOKUP($B135,[1]Samples!$H$2:$Z$518,COLUMN()-13)</f>
        <v>3024117</v>
      </c>
      <c r="S135">
        <f>VLOOKUP($B135,[1]Samples!$H$2:$Z$518,COLUMN()-13)</f>
        <v>41</v>
      </c>
      <c r="T135">
        <f>VLOOKUP($B135,[1]Samples!$H$2:$Z$518,COLUMN()-13)</f>
        <v>3004</v>
      </c>
      <c r="U135" t="str">
        <f>VLOOKUP($B135,[1]Samples!$H$2:$Z$518,COLUMN()-13)</f>
        <v>Yes</v>
      </c>
      <c r="V135">
        <f>VLOOKUP($B135,[1]Samples!$H$2:$Z$518,COLUMN()-13)</f>
        <v>0</v>
      </c>
      <c r="W135">
        <f>VLOOKUP($B135,[1]Samples!$H$2:$Z$518,COLUMN()-13)</f>
        <v>0</v>
      </c>
      <c r="X135">
        <f>VLOOKUP($B135,[1]Samples!$H$2:$Z$518,COLUMN()-13)</f>
        <v>0</v>
      </c>
      <c r="Y135" t="str">
        <f>VLOOKUP($B135,[1]Samples!$H$2:$Z$518,COLUMN()-13)</f>
        <v>No</v>
      </c>
      <c r="Z135" t="str">
        <f>VLOOKUP($B135,[1]Samples!$H$2:$Z$518,COLUMN()-13)</f>
        <v/>
      </c>
      <c r="AA135" t="str">
        <f>VLOOKUP($B135,[1]Samples!$H$2:$Z$518,COLUMN()-13)</f>
        <v/>
      </c>
      <c r="AB135" s="16">
        <f>VLOOKUP($B135,[1]Samples!$H$2:$Z$518,COLUMN()-13)</f>
        <v>43563.083333333336</v>
      </c>
      <c r="AC135" s="16">
        <f>VLOOKUP($B135,[1]Samples!$H$2:$Z$518,COLUMN()-13)</f>
        <v>43563.083333333336</v>
      </c>
      <c r="AD135" t="str">
        <f>VLOOKUP($B135,[1]Samples!$H$2:$Z$518,COLUMN()-13)</f>
        <v>USA</v>
      </c>
      <c r="AE135" t="s">
        <v>478</v>
      </c>
      <c r="AF135" s="2">
        <f>VLOOKUP($B135,[1]Samples!$H$2:$Z$518,COLUMN()-13)</f>
        <v>2012</v>
      </c>
      <c r="AG135" t="b">
        <f>NOT(ISERROR(MATCH(B135,metadata_samples_with_mlst!$A$2:$A$342,0)))</f>
        <v>1</v>
      </c>
    </row>
    <row r="136" spans="1:33" x14ac:dyDescent="0.3">
      <c r="A136" t="s">
        <v>3565</v>
      </c>
      <c r="B136" t="str">
        <f t="shared" si="2"/>
        <v>SRR2584343</v>
      </c>
      <c r="C136">
        <v>70</v>
      </c>
      <c r="D136">
        <v>65</v>
      </c>
      <c r="E136" t="s">
        <v>3566</v>
      </c>
      <c r="F136">
        <v>301410</v>
      </c>
      <c r="G136">
        <v>294954</v>
      </c>
      <c r="H136" t="s">
        <v>3567</v>
      </c>
      <c r="I136">
        <v>33</v>
      </c>
      <c r="J136">
        <v>3</v>
      </c>
      <c r="K136">
        <v>22</v>
      </c>
      <c r="M136">
        <v>272630</v>
      </c>
      <c r="N136">
        <v>33</v>
      </c>
      <c r="O136">
        <v>479954</v>
      </c>
      <c r="P136">
        <v>3066288</v>
      </c>
      <c r="Q136" t="str">
        <f>VLOOKUP($B136,[1]Samples!$H$2:$Z$518,COLUMN()-13)</f>
        <v>isolation_source: cheese</v>
      </c>
      <c r="R136">
        <f>VLOOKUP($B136,[1]Samples!$H$2:$Z$518,COLUMN()-13)</f>
        <v>3155491</v>
      </c>
      <c r="S136">
        <f>VLOOKUP($B136,[1]Samples!$H$2:$Z$518,COLUMN()-13)</f>
        <v>24</v>
      </c>
      <c r="T136">
        <f>VLOOKUP($B136,[1]Samples!$H$2:$Z$518,COLUMN()-13)</f>
        <v>3137</v>
      </c>
      <c r="U136" t="str">
        <f>VLOOKUP($B136,[1]Samples!$H$2:$Z$518,COLUMN()-13)</f>
        <v>Yes</v>
      </c>
      <c r="V136">
        <f>VLOOKUP($B136,[1]Samples!$H$2:$Z$518,COLUMN()-13)</f>
        <v>0</v>
      </c>
      <c r="W136">
        <f>VLOOKUP($B136,[1]Samples!$H$2:$Z$518,COLUMN()-13)</f>
        <v>0</v>
      </c>
      <c r="X136">
        <f>VLOOKUP($B136,[1]Samples!$H$2:$Z$518,COLUMN()-13)</f>
        <v>0</v>
      </c>
      <c r="Y136" t="str">
        <f>VLOOKUP($B136,[1]Samples!$H$2:$Z$518,COLUMN()-13)</f>
        <v>No</v>
      </c>
      <c r="Z136" t="str">
        <f>VLOOKUP($B136,[1]Samples!$H$2:$Z$518,COLUMN()-13)</f>
        <v/>
      </c>
      <c r="AA136" t="str">
        <f>VLOOKUP($B136,[1]Samples!$H$2:$Z$518,COLUMN()-13)</f>
        <v/>
      </c>
      <c r="AB136" s="16">
        <f>VLOOKUP($B136,[1]Samples!$H$2:$Z$518,COLUMN()-13)</f>
        <v>43551.041666666664</v>
      </c>
      <c r="AC136" s="16">
        <f>VLOOKUP($B136,[1]Samples!$H$2:$Z$518,COLUMN()-13)</f>
        <v>43551.041666666664</v>
      </c>
      <c r="AD136" t="str">
        <f>VLOOKUP($B136,[1]Samples!$H$2:$Z$518,COLUMN()-13)</f>
        <v>USA</v>
      </c>
      <c r="AE136" t="s">
        <v>376</v>
      </c>
      <c r="AF136" s="2">
        <f>VLOOKUP($B136,[1]Samples!$H$2:$Z$518,COLUMN()-13)</f>
        <v>2011</v>
      </c>
      <c r="AG136" t="b">
        <f>NOT(ISERROR(MATCH(B136,metadata_samples_with_mlst!$A$2:$A$342,0)))</f>
        <v>1</v>
      </c>
    </row>
    <row r="137" spans="1:33" x14ac:dyDescent="0.3">
      <c r="A137" t="s">
        <v>3568</v>
      </c>
      <c r="B137" t="str">
        <f t="shared" si="2"/>
        <v>SRR1181535</v>
      </c>
      <c r="C137">
        <v>50</v>
      </c>
      <c r="D137">
        <v>46</v>
      </c>
      <c r="E137" t="s">
        <v>3569</v>
      </c>
      <c r="F137">
        <v>213492</v>
      </c>
      <c r="G137">
        <v>208616</v>
      </c>
      <c r="H137" t="s">
        <v>3570</v>
      </c>
      <c r="I137">
        <v>6</v>
      </c>
      <c r="J137">
        <v>5</v>
      </c>
      <c r="K137">
        <v>18</v>
      </c>
      <c r="M137">
        <v>226734</v>
      </c>
      <c r="N137">
        <v>33</v>
      </c>
      <c r="O137">
        <v>478759</v>
      </c>
      <c r="P137">
        <v>3008340</v>
      </c>
      <c r="Q137" t="str">
        <f>VLOOKUP($B137,[1]Samples!$H$2:$Z$518,COLUMN()-13)</f>
        <v>isolation_source: cheese</v>
      </c>
      <c r="R137">
        <f>VLOOKUP($B137,[1]Samples!$H$2:$Z$518,COLUMN()-13)</f>
        <v>3060732</v>
      </c>
      <c r="S137">
        <f>VLOOKUP($B137,[1]Samples!$H$2:$Z$518,COLUMN()-13)</f>
        <v>23</v>
      </c>
      <c r="T137">
        <f>VLOOKUP($B137,[1]Samples!$H$2:$Z$518,COLUMN()-13)</f>
        <v>3029</v>
      </c>
      <c r="U137" t="str">
        <f>VLOOKUP($B137,[1]Samples!$H$2:$Z$518,COLUMN()-13)</f>
        <v>Yes</v>
      </c>
      <c r="V137">
        <f>VLOOKUP($B137,[1]Samples!$H$2:$Z$518,COLUMN()-13)</f>
        <v>0</v>
      </c>
      <c r="W137">
        <f>VLOOKUP($B137,[1]Samples!$H$2:$Z$518,COLUMN()-13)</f>
        <v>0</v>
      </c>
      <c r="X137">
        <f>VLOOKUP($B137,[1]Samples!$H$2:$Z$518,COLUMN()-13)</f>
        <v>0</v>
      </c>
      <c r="Y137" t="str">
        <f>VLOOKUP($B137,[1]Samples!$H$2:$Z$518,COLUMN()-13)</f>
        <v>No</v>
      </c>
      <c r="Z137" t="str">
        <f>VLOOKUP($B137,[1]Samples!$H$2:$Z$518,COLUMN()-13)</f>
        <v/>
      </c>
      <c r="AA137" t="str">
        <f>VLOOKUP($B137,[1]Samples!$H$2:$Z$518,COLUMN()-13)</f>
        <v/>
      </c>
      <c r="AB137" s="16">
        <f>VLOOKUP($B137,[1]Samples!$H$2:$Z$518,COLUMN()-13)</f>
        <v>43550.041666666664</v>
      </c>
      <c r="AC137" s="16">
        <f>VLOOKUP($B137,[1]Samples!$H$2:$Z$518,COLUMN()-13)</f>
        <v>43550.041666666664</v>
      </c>
      <c r="AD137" t="str">
        <f>VLOOKUP($B137,[1]Samples!$H$2:$Z$518,COLUMN()-13)</f>
        <v>USA</v>
      </c>
      <c r="AE137" t="s">
        <v>797</v>
      </c>
      <c r="AF137" s="2">
        <f>VLOOKUP($B137,[1]Samples!$H$2:$Z$518,COLUMN()-13)</f>
        <v>2014</v>
      </c>
      <c r="AG137" t="b">
        <f>NOT(ISERROR(MATCH(B137,metadata_samples_with_mlst!$A$2:$A$342,0)))</f>
        <v>1</v>
      </c>
    </row>
    <row r="138" spans="1:33" x14ac:dyDescent="0.3">
      <c r="A138" t="s">
        <v>3571</v>
      </c>
      <c r="B138" t="str">
        <f t="shared" si="2"/>
        <v>SRR3606562</v>
      </c>
      <c r="C138">
        <v>71</v>
      </c>
      <c r="D138">
        <v>63</v>
      </c>
      <c r="E138" t="s">
        <v>3572</v>
      </c>
      <c r="F138">
        <v>394366</v>
      </c>
      <c r="G138">
        <v>373906</v>
      </c>
      <c r="H138" t="s">
        <v>3258</v>
      </c>
      <c r="I138">
        <v>189</v>
      </c>
      <c r="J138">
        <v>75</v>
      </c>
      <c r="K138">
        <v>73</v>
      </c>
      <c r="M138">
        <v>142872</v>
      </c>
      <c r="N138">
        <v>33</v>
      </c>
      <c r="O138">
        <v>521074</v>
      </c>
      <c r="P138">
        <v>2879072</v>
      </c>
      <c r="Q138" t="str">
        <f>VLOOKUP($B138,[1]Samples!$H$2:$Z$518,COLUMN()-13)</f>
        <v>isolation_source: queso fresco</v>
      </c>
      <c r="R138">
        <f>VLOOKUP($B138,[1]Samples!$H$2:$Z$518,COLUMN()-13)</f>
        <v>2929888</v>
      </c>
      <c r="S138">
        <f>VLOOKUP($B138,[1]Samples!$H$2:$Z$518,COLUMN()-13)</f>
        <v>14</v>
      </c>
      <c r="T138">
        <f>VLOOKUP($B138,[1]Samples!$H$2:$Z$518,COLUMN()-13)</f>
        <v>2886</v>
      </c>
      <c r="U138" t="str">
        <f>VLOOKUP($B138,[1]Samples!$H$2:$Z$518,COLUMN()-13)</f>
        <v>Yes</v>
      </c>
      <c r="V138">
        <f>VLOOKUP($B138,[1]Samples!$H$2:$Z$518,COLUMN()-13)</f>
        <v>0</v>
      </c>
      <c r="W138">
        <f>VLOOKUP($B138,[1]Samples!$H$2:$Z$518,COLUMN()-13)</f>
        <v>0</v>
      </c>
      <c r="X138">
        <f>VLOOKUP($B138,[1]Samples!$H$2:$Z$518,COLUMN()-13)</f>
        <v>0</v>
      </c>
      <c r="Y138" t="str">
        <f>VLOOKUP($B138,[1]Samples!$H$2:$Z$518,COLUMN()-13)</f>
        <v>No</v>
      </c>
      <c r="Z138" t="str">
        <f>VLOOKUP($B138,[1]Samples!$H$2:$Z$518,COLUMN()-13)</f>
        <v/>
      </c>
      <c r="AA138" t="str">
        <f>VLOOKUP($B138,[1]Samples!$H$2:$Z$518,COLUMN()-13)</f>
        <v/>
      </c>
      <c r="AB138" s="16">
        <f>VLOOKUP($B138,[1]Samples!$H$2:$Z$518,COLUMN()-13)</f>
        <v>43901.041666666664</v>
      </c>
      <c r="AC138" s="16">
        <f>VLOOKUP($B138,[1]Samples!$H$2:$Z$518,COLUMN()-13)</f>
        <v>43551.041666666664</v>
      </c>
      <c r="AD138" t="str">
        <f>VLOOKUP($B138,[1]Samples!$H$2:$Z$518,COLUMN()-13)</f>
        <v>USA</v>
      </c>
      <c r="AE138" t="s">
        <v>478</v>
      </c>
      <c r="AF138" s="2">
        <f>VLOOKUP($B138,[1]Samples!$H$2:$Z$518,COLUMN()-13)</f>
        <v>2009</v>
      </c>
      <c r="AG138" t="b">
        <f>NOT(ISERROR(MATCH(B138,metadata_samples_with_mlst!$A$2:$A$342,0)))</f>
        <v>1</v>
      </c>
    </row>
    <row r="139" spans="1:33" x14ac:dyDescent="0.3">
      <c r="A139" t="s">
        <v>3573</v>
      </c>
      <c r="B139" t="str">
        <f t="shared" si="2"/>
        <v>SRR8767353</v>
      </c>
      <c r="C139">
        <v>285</v>
      </c>
      <c r="D139">
        <v>267</v>
      </c>
      <c r="E139" t="s">
        <v>3574</v>
      </c>
      <c r="F139">
        <v>1238416</v>
      </c>
      <c r="G139">
        <v>1213030</v>
      </c>
      <c r="H139" t="s">
        <v>3575</v>
      </c>
      <c r="I139">
        <v>205</v>
      </c>
      <c r="J139">
        <v>37</v>
      </c>
      <c r="K139">
        <v>130</v>
      </c>
      <c r="M139">
        <v>478792</v>
      </c>
      <c r="N139">
        <v>34</v>
      </c>
      <c r="O139">
        <v>885605</v>
      </c>
      <c r="P139">
        <v>3109825</v>
      </c>
      <c r="Q139" t="str">
        <f>VLOOKUP($B139,[1]Samples!$H$2:$Z$518,COLUMN()-13)</f>
        <v>isolation_source: cheese</v>
      </c>
      <c r="R139">
        <f>VLOOKUP($B139,[1]Samples!$H$2:$Z$518,COLUMN()-13)</f>
        <v>3217887</v>
      </c>
      <c r="S139">
        <f>VLOOKUP($B139,[1]Samples!$H$2:$Z$518,COLUMN()-13)</f>
        <v>38</v>
      </c>
      <c r="T139">
        <f>VLOOKUP($B139,[1]Samples!$H$2:$Z$518,COLUMN()-13)</f>
        <v>3227</v>
      </c>
      <c r="U139" t="str">
        <f>VLOOKUP($B139,[1]Samples!$H$2:$Z$518,COLUMN()-13)</f>
        <v>Yes</v>
      </c>
      <c r="V139">
        <f>VLOOKUP($B139,[1]Samples!$H$2:$Z$518,COLUMN()-13)</f>
        <v>0</v>
      </c>
      <c r="W139">
        <f>VLOOKUP($B139,[1]Samples!$H$2:$Z$518,COLUMN()-13)</f>
        <v>0</v>
      </c>
      <c r="X139">
        <f>VLOOKUP($B139,[1]Samples!$H$2:$Z$518,COLUMN()-13)</f>
        <v>0</v>
      </c>
      <c r="Y139" t="str">
        <f>VLOOKUP($B139,[1]Samples!$H$2:$Z$518,COLUMN()-13)</f>
        <v>No</v>
      </c>
      <c r="Z139" t="str">
        <f>VLOOKUP($B139,[1]Samples!$H$2:$Z$518,COLUMN()-13)</f>
        <v/>
      </c>
      <c r="AA139" t="str">
        <f>VLOOKUP($B139,[1]Samples!$H$2:$Z$518,COLUMN()-13)</f>
        <v/>
      </c>
      <c r="AB139" s="16">
        <f>VLOOKUP($B139,[1]Samples!$H$2:$Z$518,COLUMN()-13)</f>
        <v>43555.041666666664</v>
      </c>
      <c r="AC139" s="16">
        <f>VLOOKUP($B139,[1]Samples!$H$2:$Z$518,COLUMN()-13)</f>
        <v>43555.041666666664</v>
      </c>
      <c r="AD139" t="str">
        <f>VLOOKUP($B139,[1]Samples!$H$2:$Z$518,COLUMN()-13)</f>
        <v>Chile</v>
      </c>
      <c r="AF139" s="2">
        <f>VLOOKUP($B139,[1]Samples!$H$2:$Z$518,COLUMN()-13)</f>
        <v>2016</v>
      </c>
      <c r="AG139" t="b">
        <f>NOT(ISERROR(MATCH(B139,metadata_samples_with_mlst!$A$2:$A$342,0)))</f>
        <v>0</v>
      </c>
    </row>
    <row r="140" spans="1:33" x14ac:dyDescent="0.3">
      <c r="A140" t="s">
        <v>3576</v>
      </c>
      <c r="B140" t="str">
        <f t="shared" si="2"/>
        <v>SRR8172414</v>
      </c>
      <c r="C140">
        <v>355</v>
      </c>
      <c r="D140">
        <v>318</v>
      </c>
      <c r="E140" t="s">
        <v>3577</v>
      </c>
      <c r="F140">
        <v>1840486</v>
      </c>
      <c r="G140">
        <v>1727498</v>
      </c>
      <c r="H140" t="s">
        <v>3578</v>
      </c>
      <c r="I140">
        <v>605</v>
      </c>
      <c r="J140">
        <v>119</v>
      </c>
      <c r="K140">
        <v>230</v>
      </c>
      <c r="M140">
        <v>204453</v>
      </c>
      <c r="N140">
        <v>34</v>
      </c>
      <c r="O140">
        <v>340211</v>
      </c>
      <c r="P140">
        <v>3153151</v>
      </c>
      <c r="Q140" t="str">
        <f>VLOOKUP($B140,[1]Samples!$H$2:$Z$518,COLUMN()-13)</f>
        <v>isolation_source: cheese</v>
      </c>
      <c r="R140">
        <f>VLOOKUP($B140,[1]Samples!$H$2:$Z$518,COLUMN()-13)</f>
        <v>3223220</v>
      </c>
      <c r="S140">
        <f>VLOOKUP($B140,[1]Samples!$H$2:$Z$518,COLUMN()-13)</f>
        <v>59</v>
      </c>
      <c r="T140">
        <f>VLOOKUP($B140,[1]Samples!$H$2:$Z$518,COLUMN()-13)</f>
        <v>3206</v>
      </c>
      <c r="U140" t="str">
        <f>VLOOKUP($B140,[1]Samples!$H$2:$Z$518,COLUMN()-13)</f>
        <v>Yes</v>
      </c>
      <c r="V140">
        <f>VLOOKUP($B140,[1]Samples!$H$2:$Z$518,COLUMN()-13)</f>
        <v>0</v>
      </c>
      <c r="W140">
        <f>VLOOKUP($B140,[1]Samples!$H$2:$Z$518,COLUMN()-13)</f>
        <v>0</v>
      </c>
      <c r="X140">
        <f>VLOOKUP($B140,[1]Samples!$H$2:$Z$518,COLUMN()-13)</f>
        <v>0</v>
      </c>
      <c r="Y140" t="str">
        <f>VLOOKUP($B140,[1]Samples!$H$2:$Z$518,COLUMN()-13)</f>
        <v>No</v>
      </c>
      <c r="Z140" t="str">
        <f>VLOOKUP($B140,[1]Samples!$H$2:$Z$518,COLUMN()-13)</f>
        <v/>
      </c>
      <c r="AA140" t="str">
        <f>VLOOKUP($B140,[1]Samples!$H$2:$Z$518,COLUMN()-13)</f>
        <v/>
      </c>
      <c r="AB140" s="16">
        <f>VLOOKUP($B140,[1]Samples!$H$2:$Z$518,COLUMN()-13)</f>
        <v>43564.083333333336</v>
      </c>
      <c r="AC140" s="16">
        <f>VLOOKUP($B140,[1]Samples!$H$2:$Z$518,COLUMN()-13)</f>
        <v>43564.083333333336</v>
      </c>
      <c r="AD140" t="str">
        <f>VLOOKUP($B140,[1]Samples!$H$2:$Z$518,COLUMN()-13)</f>
        <v>USA</v>
      </c>
      <c r="AE140" t="s">
        <v>478</v>
      </c>
      <c r="AF140" s="2">
        <f>VLOOKUP($B140,[1]Samples!$H$2:$Z$518,COLUMN()-13)</f>
        <v>2018</v>
      </c>
      <c r="AG140" t="b">
        <f>NOT(ISERROR(MATCH(B140,metadata_samples_with_mlst!$A$2:$A$342,0)))</f>
        <v>1</v>
      </c>
    </row>
    <row r="141" spans="1:33" x14ac:dyDescent="0.3">
      <c r="A141" t="s">
        <v>3579</v>
      </c>
      <c r="B141" t="str">
        <f t="shared" si="2"/>
        <v>SRR1982199</v>
      </c>
      <c r="C141">
        <v>107</v>
      </c>
      <c r="D141">
        <v>104</v>
      </c>
      <c r="E141" t="s">
        <v>3580</v>
      </c>
      <c r="F141">
        <v>480848</v>
      </c>
      <c r="G141">
        <v>475264</v>
      </c>
      <c r="H141" t="s">
        <v>3581</v>
      </c>
      <c r="I141">
        <v>74</v>
      </c>
      <c r="J141">
        <v>25</v>
      </c>
      <c r="K141">
        <v>66</v>
      </c>
      <c r="M141">
        <v>292727</v>
      </c>
      <c r="N141">
        <v>36</v>
      </c>
      <c r="O141">
        <v>463576</v>
      </c>
      <c r="P141">
        <v>3047674</v>
      </c>
      <c r="Q141" t="str">
        <f>VLOOKUP($B141,[1]Samples!$H$2:$Z$518,COLUMN()-13)</f>
        <v>isolation_source: semi soft cheese</v>
      </c>
      <c r="R141">
        <f>VLOOKUP($B141,[1]Samples!$H$2:$Z$518,COLUMN()-13)</f>
        <v>3176241</v>
      </c>
      <c r="S141">
        <f>VLOOKUP($B141,[1]Samples!$H$2:$Z$518,COLUMN()-13)</f>
        <v>25</v>
      </c>
      <c r="T141">
        <f>VLOOKUP($B141,[1]Samples!$H$2:$Z$518,COLUMN()-13)</f>
        <v>3162</v>
      </c>
      <c r="U141" t="str">
        <f>VLOOKUP($B141,[1]Samples!$H$2:$Z$518,COLUMN()-13)</f>
        <v>Yes</v>
      </c>
      <c r="V141">
        <f>VLOOKUP($B141,[1]Samples!$H$2:$Z$518,COLUMN()-13)</f>
        <v>0</v>
      </c>
      <c r="W141">
        <f>VLOOKUP($B141,[1]Samples!$H$2:$Z$518,COLUMN()-13)</f>
        <v>0</v>
      </c>
      <c r="X141">
        <f>VLOOKUP($B141,[1]Samples!$H$2:$Z$518,COLUMN()-13)</f>
        <v>0</v>
      </c>
      <c r="Y141" t="str">
        <f>VLOOKUP($B141,[1]Samples!$H$2:$Z$518,COLUMN()-13)</f>
        <v>No</v>
      </c>
      <c r="Z141" t="str">
        <f>VLOOKUP($B141,[1]Samples!$H$2:$Z$518,COLUMN()-13)</f>
        <v/>
      </c>
      <c r="AA141" t="str">
        <f>VLOOKUP($B141,[1]Samples!$H$2:$Z$518,COLUMN()-13)</f>
        <v/>
      </c>
      <c r="AB141" s="16">
        <f>VLOOKUP($B141,[1]Samples!$H$2:$Z$518,COLUMN()-13)</f>
        <v>43901.041666666664</v>
      </c>
      <c r="AC141" s="16">
        <f>VLOOKUP($B141,[1]Samples!$H$2:$Z$518,COLUMN()-13)</f>
        <v>43551.041666666664</v>
      </c>
      <c r="AD141" t="str">
        <f>VLOOKUP($B141,[1]Samples!$H$2:$Z$518,COLUMN()-13)</f>
        <v>France</v>
      </c>
      <c r="AF141" s="2">
        <f>VLOOKUP($B141,[1]Samples!$H$2:$Z$518,COLUMN()-13)</f>
        <v>2013</v>
      </c>
      <c r="AG141" t="b">
        <f>NOT(ISERROR(MATCH(B141,metadata_samples_with_mlst!$A$2:$A$342,0)))</f>
        <v>1</v>
      </c>
    </row>
    <row r="142" spans="1:33" x14ac:dyDescent="0.3">
      <c r="A142" t="s">
        <v>3582</v>
      </c>
      <c r="B142" t="str">
        <f t="shared" si="2"/>
        <v>SRR8767797</v>
      </c>
      <c r="C142">
        <v>68</v>
      </c>
      <c r="D142">
        <v>60</v>
      </c>
      <c r="E142" t="s">
        <v>3583</v>
      </c>
      <c r="F142">
        <v>299748</v>
      </c>
      <c r="G142">
        <v>286590</v>
      </c>
      <c r="H142" t="s">
        <v>3460</v>
      </c>
      <c r="I142">
        <v>49</v>
      </c>
      <c r="J142">
        <v>36</v>
      </c>
      <c r="K142">
        <v>33</v>
      </c>
      <c r="M142">
        <v>261200</v>
      </c>
      <c r="N142">
        <v>36</v>
      </c>
      <c r="O142">
        <v>403527</v>
      </c>
      <c r="P142">
        <v>3006997</v>
      </c>
      <c r="Q142" t="str">
        <f>VLOOKUP($B142,[1]Samples!$H$2:$Z$518,COLUMN()-13)</f>
        <v>isolation_source: cheese</v>
      </c>
      <c r="R142">
        <f>VLOOKUP($B142,[1]Samples!$H$2:$Z$518,COLUMN()-13)</f>
        <v>3016361</v>
      </c>
      <c r="S142">
        <f>VLOOKUP($B142,[1]Samples!$H$2:$Z$518,COLUMN()-13)</f>
        <v>19</v>
      </c>
      <c r="T142">
        <f>VLOOKUP($B142,[1]Samples!$H$2:$Z$518,COLUMN()-13)</f>
        <v>3010</v>
      </c>
      <c r="U142" t="str">
        <f>VLOOKUP($B142,[1]Samples!$H$2:$Z$518,COLUMN()-13)</f>
        <v>Yes</v>
      </c>
      <c r="V142">
        <f>VLOOKUP($B142,[1]Samples!$H$2:$Z$518,COLUMN()-13)</f>
        <v>0</v>
      </c>
      <c r="W142">
        <f>VLOOKUP($B142,[1]Samples!$H$2:$Z$518,COLUMN()-13)</f>
        <v>0</v>
      </c>
      <c r="X142">
        <f>VLOOKUP($B142,[1]Samples!$H$2:$Z$518,COLUMN()-13)</f>
        <v>0</v>
      </c>
      <c r="Y142" t="str">
        <f>VLOOKUP($B142,[1]Samples!$H$2:$Z$518,COLUMN()-13)</f>
        <v>No</v>
      </c>
      <c r="Z142" t="str">
        <f>VLOOKUP($B142,[1]Samples!$H$2:$Z$518,COLUMN()-13)</f>
        <v/>
      </c>
      <c r="AA142" t="str">
        <f>VLOOKUP($B142,[1]Samples!$H$2:$Z$518,COLUMN()-13)</f>
        <v/>
      </c>
      <c r="AB142" s="16">
        <f>VLOOKUP($B142,[1]Samples!$H$2:$Z$518,COLUMN()-13)</f>
        <v>43556.083333333336</v>
      </c>
      <c r="AC142" s="16">
        <f>VLOOKUP($B142,[1]Samples!$H$2:$Z$518,COLUMN()-13)</f>
        <v>43556.083333333336</v>
      </c>
      <c r="AD142" t="str">
        <f>VLOOKUP($B142,[1]Samples!$H$2:$Z$518,COLUMN()-13)</f>
        <v>Chile</v>
      </c>
      <c r="AF142" s="2">
        <f>VLOOKUP($B142,[1]Samples!$H$2:$Z$518,COLUMN()-13)</f>
        <v>2016</v>
      </c>
      <c r="AG142" t="b">
        <f>NOT(ISERROR(MATCH(B142,metadata_samples_with_mlst!$A$2:$A$342,0)))</f>
        <v>1</v>
      </c>
    </row>
    <row r="143" spans="1:33" x14ac:dyDescent="0.3">
      <c r="A143" t="s">
        <v>3584</v>
      </c>
      <c r="B143" t="str">
        <f t="shared" si="2"/>
        <v>SRR3345876</v>
      </c>
      <c r="C143">
        <v>53</v>
      </c>
      <c r="D143">
        <v>49</v>
      </c>
      <c r="E143" t="s">
        <v>3585</v>
      </c>
      <c r="F143">
        <v>361680</v>
      </c>
      <c r="G143">
        <v>347504</v>
      </c>
      <c r="H143" t="s">
        <v>3586</v>
      </c>
      <c r="I143">
        <v>24</v>
      </c>
      <c r="J143">
        <v>8</v>
      </c>
      <c r="K143">
        <v>13</v>
      </c>
      <c r="M143">
        <v>258837</v>
      </c>
      <c r="N143">
        <v>37</v>
      </c>
      <c r="O143">
        <v>431821</v>
      </c>
      <c r="P143">
        <v>3102365</v>
      </c>
      <c r="Q143" t="str">
        <f>VLOOKUP($B143,[1]Samples!$H$2:$Z$518,COLUMN()-13)</f>
        <v>isolation_source: cheese</v>
      </c>
      <c r="R143">
        <f>VLOOKUP($B143,[1]Samples!$H$2:$Z$518,COLUMN()-13)</f>
        <v>0</v>
      </c>
      <c r="S143">
        <f>VLOOKUP($B143,[1]Samples!$H$2:$Z$518,COLUMN()-13)</f>
        <v>0</v>
      </c>
      <c r="T143">
        <f>VLOOKUP($B143,[1]Samples!$H$2:$Z$518,COLUMN()-13)</f>
        <v>0</v>
      </c>
      <c r="U143" t="str">
        <f>VLOOKUP($B143,[1]Samples!$H$2:$Z$518,COLUMN()-13)</f>
        <v>No</v>
      </c>
      <c r="V143">
        <f>VLOOKUP($B143,[1]Samples!$H$2:$Z$518,COLUMN()-13)</f>
        <v>0</v>
      </c>
      <c r="W143">
        <f>VLOOKUP($B143,[1]Samples!$H$2:$Z$518,COLUMN()-13)</f>
        <v>0</v>
      </c>
      <c r="X143">
        <f>VLOOKUP($B143,[1]Samples!$H$2:$Z$518,COLUMN()-13)</f>
        <v>0</v>
      </c>
      <c r="Y143" t="str">
        <f>VLOOKUP($B143,[1]Samples!$H$2:$Z$518,COLUMN()-13)</f>
        <v>No</v>
      </c>
      <c r="Z143" t="str">
        <f>VLOOKUP($B143,[1]Samples!$H$2:$Z$518,COLUMN()-13)</f>
        <v>NZ_NXWJ01000001-NZ_NXWJ01000033</v>
      </c>
      <c r="AA143" t="str">
        <f>VLOOKUP($B143,[1]Samples!$H$2:$Z$518,COLUMN()-13)</f>
        <v/>
      </c>
      <c r="AB143" s="16">
        <f>VLOOKUP($B143,[1]Samples!$H$2:$Z$518,COLUMN()-13)</f>
        <v>43982.083333333336</v>
      </c>
      <c r="AC143" s="16">
        <f>VLOOKUP($B143,[1]Samples!$H$2:$Z$518,COLUMN()-13)</f>
        <v>43024.083333333336</v>
      </c>
      <c r="AD143" t="str">
        <f>VLOOKUP($B143,[1]Samples!$H$2:$Z$518,COLUMN()-13)</f>
        <v>Italy</v>
      </c>
      <c r="AF143" s="2">
        <f>VLOOKUP($B143,[1]Samples!$H$2:$Z$518,COLUMN()-13)</f>
        <v>2012</v>
      </c>
      <c r="AG143" t="b">
        <f>NOT(ISERROR(MATCH(B143,metadata_samples_with_mlst!$A$2:$A$342,0)))</f>
        <v>1</v>
      </c>
    </row>
    <row r="144" spans="1:33" x14ac:dyDescent="0.3">
      <c r="A144" t="s">
        <v>3587</v>
      </c>
      <c r="B144" t="str">
        <f t="shared" si="2"/>
        <v>SRR1182224</v>
      </c>
      <c r="C144">
        <v>51</v>
      </c>
      <c r="D144">
        <v>49</v>
      </c>
      <c r="E144" t="s">
        <v>3259</v>
      </c>
      <c r="F144">
        <v>225358</v>
      </c>
      <c r="G144">
        <v>220158</v>
      </c>
      <c r="H144" t="s">
        <v>3588</v>
      </c>
      <c r="I144">
        <v>20</v>
      </c>
      <c r="J144">
        <v>5</v>
      </c>
      <c r="K144">
        <v>15</v>
      </c>
      <c r="M144">
        <v>124508</v>
      </c>
      <c r="N144">
        <v>37</v>
      </c>
      <c r="O144">
        <v>399237</v>
      </c>
      <c r="P144">
        <v>3009870</v>
      </c>
      <c r="Q144" t="str">
        <f>VLOOKUP($B144,[1]Samples!$H$2:$Z$518,COLUMN()-13)</f>
        <v>isolation_source: fresh cheese curd</v>
      </c>
      <c r="R144">
        <f>VLOOKUP($B144,[1]Samples!$H$2:$Z$518,COLUMN()-13)</f>
        <v>3134646</v>
      </c>
      <c r="S144">
        <f>VLOOKUP($B144,[1]Samples!$H$2:$Z$518,COLUMN()-13)</f>
        <v>22</v>
      </c>
      <c r="T144">
        <f>VLOOKUP($B144,[1]Samples!$H$2:$Z$518,COLUMN()-13)</f>
        <v>3090</v>
      </c>
      <c r="U144" t="str">
        <f>VLOOKUP($B144,[1]Samples!$H$2:$Z$518,COLUMN()-13)</f>
        <v>Yes</v>
      </c>
      <c r="V144">
        <f>VLOOKUP($B144,[1]Samples!$H$2:$Z$518,COLUMN()-13)</f>
        <v>0</v>
      </c>
      <c r="W144">
        <f>VLOOKUP($B144,[1]Samples!$H$2:$Z$518,COLUMN()-13)</f>
        <v>0</v>
      </c>
      <c r="X144">
        <f>VLOOKUP($B144,[1]Samples!$H$2:$Z$518,COLUMN()-13)</f>
        <v>0</v>
      </c>
      <c r="Y144" t="str">
        <f>VLOOKUP($B144,[1]Samples!$H$2:$Z$518,COLUMN()-13)</f>
        <v>No</v>
      </c>
      <c r="Z144" t="str">
        <f>VLOOKUP($B144,[1]Samples!$H$2:$Z$518,COLUMN()-13)</f>
        <v/>
      </c>
      <c r="AA144" t="str">
        <f>VLOOKUP($B144,[1]Samples!$H$2:$Z$518,COLUMN()-13)</f>
        <v/>
      </c>
      <c r="AB144" s="16">
        <f>VLOOKUP($B144,[1]Samples!$H$2:$Z$518,COLUMN()-13)</f>
        <v>43551.041666666664</v>
      </c>
      <c r="AC144" s="16">
        <f>VLOOKUP($B144,[1]Samples!$H$2:$Z$518,COLUMN()-13)</f>
        <v>43551.041666666664</v>
      </c>
      <c r="AD144" t="str">
        <f>VLOOKUP($B144,[1]Samples!$H$2:$Z$518,COLUMN()-13)</f>
        <v>USA</v>
      </c>
      <c r="AE144" t="s">
        <v>1459</v>
      </c>
      <c r="AF144" s="2">
        <f>VLOOKUP($B144,[1]Samples!$H$2:$Z$518,COLUMN()-13)</f>
        <v>2014</v>
      </c>
      <c r="AG144" t="b">
        <f>NOT(ISERROR(MATCH(B144,metadata_samples_with_mlst!$A$2:$A$342,0)))</f>
        <v>1</v>
      </c>
    </row>
    <row r="145" spans="1:33" x14ac:dyDescent="0.3">
      <c r="A145" t="s">
        <v>3589</v>
      </c>
      <c r="B145" t="str">
        <f t="shared" si="2"/>
        <v>SRR8767795</v>
      </c>
      <c r="C145">
        <v>77</v>
      </c>
      <c r="D145">
        <v>71</v>
      </c>
      <c r="E145" t="s">
        <v>3327</v>
      </c>
      <c r="F145">
        <v>352976</v>
      </c>
      <c r="G145">
        <v>343086</v>
      </c>
      <c r="H145" t="s">
        <v>3590</v>
      </c>
      <c r="I145">
        <v>102</v>
      </c>
      <c r="J145">
        <v>20</v>
      </c>
      <c r="K145">
        <v>46</v>
      </c>
      <c r="M145">
        <v>154098</v>
      </c>
      <c r="N145">
        <v>39</v>
      </c>
      <c r="O145">
        <v>266309</v>
      </c>
      <c r="P145">
        <v>2913267</v>
      </c>
      <c r="Q145" t="str">
        <f>VLOOKUP($B145,[1]Samples!$H$2:$Z$518,COLUMN()-13)</f>
        <v>isolation_source: cheese</v>
      </c>
      <c r="R145">
        <f>VLOOKUP($B145,[1]Samples!$H$2:$Z$518,COLUMN()-13)</f>
        <v>2961574</v>
      </c>
      <c r="S145">
        <f>VLOOKUP($B145,[1]Samples!$H$2:$Z$518,COLUMN()-13)</f>
        <v>14</v>
      </c>
      <c r="T145">
        <f>VLOOKUP($B145,[1]Samples!$H$2:$Z$518,COLUMN()-13)</f>
        <v>2914</v>
      </c>
      <c r="U145" t="str">
        <f>VLOOKUP($B145,[1]Samples!$H$2:$Z$518,COLUMN()-13)</f>
        <v>Yes</v>
      </c>
      <c r="V145">
        <f>VLOOKUP($B145,[1]Samples!$H$2:$Z$518,COLUMN()-13)</f>
        <v>0</v>
      </c>
      <c r="W145">
        <f>VLOOKUP($B145,[1]Samples!$H$2:$Z$518,COLUMN()-13)</f>
        <v>0</v>
      </c>
      <c r="X145">
        <f>VLOOKUP($B145,[1]Samples!$H$2:$Z$518,COLUMN()-13)</f>
        <v>0</v>
      </c>
      <c r="Y145" t="str">
        <f>VLOOKUP($B145,[1]Samples!$H$2:$Z$518,COLUMN()-13)</f>
        <v>No</v>
      </c>
      <c r="Z145" t="str">
        <f>VLOOKUP($B145,[1]Samples!$H$2:$Z$518,COLUMN()-13)</f>
        <v/>
      </c>
      <c r="AA145" t="str">
        <f>VLOOKUP($B145,[1]Samples!$H$2:$Z$518,COLUMN()-13)</f>
        <v/>
      </c>
      <c r="AB145" s="16">
        <f>VLOOKUP($B145,[1]Samples!$H$2:$Z$518,COLUMN()-13)</f>
        <v>43556.083333333336</v>
      </c>
      <c r="AC145" s="16">
        <f>VLOOKUP($B145,[1]Samples!$H$2:$Z$518,COLUMN()-13)</f>
        <v>43556.083333333336</v>
      </c>
      <c r="AD145" t="str">
        <f>VLOOKUP($B145,[1]Samples!$H$2:$Z$518,COLUMN()-13)</f>
        <v>Chile</v>
      </c>
      <c r="AF145" s="2">
        <f>VLOOKUP($B145,[1]Samples!$H$2:$Z$518,COLUMN()-13)</f>
        <v>2016</v>
      </c>
      <c r="AG145" t="b">
        <f>NOT(ISERROR(MATCH(B145,metadata_samples_with_mlst!$A$2:$A$342,0)))</f>
        <v>1</v>
      </c>
    </row>
    <row r="146" spans="1:33" x14ac:dyDescent="0.3">
      <c r="A146" t="s">
        <v>3591</v>
      </c>
      <c r="B146" t="str">
        <f t="shared" si="2"/>
        <v>SRR3215351</v>
      </c>
      <c r="C146">
        <v>41</v>
      </c>
      <c r="D146">
        <v>36</v>
      </c>
      <c r="E146" t="s">
        <v>3592</v>
      </c>
      <c r="F146">
        <v>169566</v>
      </c>
      <c r="G146">
        <v>164794</v>
      </c>
      <c r="H146" t="s">
        <v>3593</v>
      </c>
      <c r="I146">
        <v>4</v>
      </c>
      <c r="J146">
        <v>4</v>
      </c>
      <c r="K146">
        <v>9</v>
      </c>
      <c r="M146">
        <v>132046</v>
      </c>
      <c r="N146">
        <v>39</v>
      </c>
      <c r="O146">
        <v>359928</v>
      </c>
      <c r="P146">
        <v>2872602</v>
      </c>
      <c r="Q146" t="str">
        <f>VLOOKUP($B146,[1]Samples!$H$2:$Z$518,COLUMN()-13)</f>
        <v>isolation_source: cheese</v>
      </c>
      <c r="R146">
        <f>VLOOKUP($B146,[1]Samples!$H$2:$Z$518,COLUMN()-13)</f>
        <v>0</v>
      </c>
      <c r="S146">
        <f>VLOOKUP($B146,[1]Samples!$H$2:$Z$518,COLUMN()-13)</f>
        <v>0</v>
      </c>
      <c r="T146">
        <f>VLOOKUP($B146,[1]Samples!$H$2:$Z$518,COLUMN()-13)</f>
        <v>0</v>
      </c>
      <c r="U146" t="str">
        <f>VLOOKUP($B146,[1]Samples!$H$2:$Z$518,COLUMN()-13)</f>
        <v>No</v>
      </c>
      <c r="V146">
        <f>VLOOKUP($B146,[1]Samples!$H$2:$Z$518,COLUMN()-13)</f>
        <v>0</v>
      </c>
      <c r="W146">
        <f>VLOOKUP($B146,[1]Samples!$H$2:$Z$518,COLUMN()-13)</f>
        <v>0</v>
      </c>
      <c r="X146">
        <f>VLOOKUP($B146,[1]Samples!$H$2:$Z$518,COLUMN()-13)</f>
        <v>0</v>
      </c>
      <c r="Y146" t="str">
        <f>VLOOKUP($B146,[1]Samples!$H$2:$Z$518,COLUMN()-13)</f>
        <v>No</v>
      </c>
      <c r="Z146" t="str">
        <f>VLOOKUP($B146,[1]Samples!$H$2:$Z$518,COLUMN()-13)</f>
        <v>NZ_NXTF01000001-NZ_NXTF01000013</v>
      </c>
      <c r="AA146" t="str">
        <f>VLOOKUP($B146,[1]Samples!$H$2:$Z$518,COLUMN()-13)</f>
        <v/>
      </c>
      <c r="AB146" s="16">
        <f>VLOOKUP($B146,[1]Samples!$H$2:$Z$518,COLUMN()-13)</f>
        <v>43982.083333333336</v>
      </c>
      <c r="AC146" s="16">
        <f>VLOOKUP($B146,[1]Samples!$H$2:$Z$518,COLUMN()-13)</f>
        <v>43024.083333333336</v>
      </c>
      <c r="AD146" t="str">
        <f>VLOOKUP($B146,[1]Samples!$H$2:$Z$518,COLUMN()-13)</f>
        <v>Italy</v>
      </c>
      <c r="AF146" s="2">
        <f>VLOOKUP($B146,[1]Samples!$H$2:$Z$518,COLUMN()-13)</f>
        <v>2011</v>
      </c>
      <c r="AG146" t="b">
        <f>NOT(ISERROR(MATCH(B146,metadata_samples_with_mlst!$A$2:$A$342,0)))</f>
        <v>1</v>
      </c>
    </row>
    <row r="147" spans="1:33" x14ac:dyDescent="0.3">
      <c r="A147" t="s">
        <v>3594</v>
      </c>
      <c r="B147" t="str">
        <f t="shared" si="2"/>
        <v>SRR8210492</v>
      </c>
      <c r="C147">
        <v>409</v>
      </c>
      <c r="D147">
        <v>350</v>
      </c>
      <c r="E147" t="s">
        <v>3595</v>
      </c>
      <c r="F147">
        <v>1733932</v>
      </c>
      <c r="G147">
        <v>1635892</v>
      </c>
      <c r="H147" t="s">
        <v>3596</v>
      </c>
      <c r="I147">
        <v>186</v>
      </c>
      <c r="J147">
        <v>73</v>
      </c>
      <c r="K147">
        <v>167</v>
      </c>
      <c r="M147">
        <v>359997</v>
      </c>
      <c r="N147">
        <v>40</v>
      </c>
      <c r="O147">
        <v>472830</v>
      </c>
      <c r="P147">
        <v>3072764</v>
      </c>
      <c r="Q147" t="str">
        <f>VLOOKUP($B147,[1]Samples!$H$2:$Z$518,COLUMN()-13)</f>
        <v>isolation_source: talleggio cheese</v>
      </c>
      <c r="R147">
        <f>VLOOKUP($B147,[1]Samples!$H$2:$Z$518,COLUMN()-13)</f>
        <v>3110518</v>
      </c>
      <c r="S147">
        <f>VLOOKUP($B147,[1]Samples!$H$2:$Z$518,COLUMN()-13)</f>
        <v>83</v>
      </c>
      <c r="T147">
        <f>VLOOKUP($B147,[1]Samples!$H$2:$Z$518,COLUMN()-13)</f>
        <v>3129</v>
      </c>
      <c r="U147" t="str">
        <f>VLOOKUP($B147,[1]Samples!$H$2:$Z$518,COLUMN()-13)</f>
        <v>Yes</v>
      </c>
      <c r="V147">
        <f>VLOOKUP($B147,[1]Samples!$H$2:$Z$518,COLUMN()-13)</f>
        <v>0</v>
      </c>
      <c r="W147">
        <f>VLOOKUP($B147,[1]Samples!$H$2:$Z$518,COLUMN()-13)</f>
        <v>0</v>
      </c>
      <c r="X147">
        <f>VLOOKUP($B147,[1]Samples!$H$2:$Z$518,COLUMN()-13)</f>
        <v>0</v>
      </c>
      <c r="Y147" t="str">
        <f>VLOOKUP($B147,[1]Samples!$H$2:$Z$518,COLUMN()-13)</f>
        <v>No</v>
      </c>
      <c r="Z147" t="str">
        <f>VLOOKUP($B147,[1]Samples!$H$2:$Z$518,COLUMN()-13)</f>
        <v/>
      </c>
      <c r="AA147" t="str">
        <f>VLOOKUP($B147,[1]Samples!$H$2:$Z$518,COLUMN()-13)</f>
        <v/>
      </c>
      <c r="AB147" s="16">
        <f>VLOOKUP($B147,[1]Samples!$H$2:$Z$518,COLUMN()-13)</f>
        <v>43901.041666666664</v>
      </c>
      <c r="AC147" s="16">
        <f>VLOOKUP($B147,[1]Samples!$H$2:$Z$518,COLUMN()-13)</f>
        <v>43551.041666666664</v>
      </c>
      <c r="AD147" t="str">
        <f>VLOOKUP($B147,[1]Samples!$H$2:$Z$518,COLUMN()-13)</f>
        <v>Italy</v>
      </c>
      <c r="AF147" s="2">
        <f>VLOOKUP($B147,[1]Samples!$H$2:$Z$518,COLUMN()-13)</f>
        <v>2005</v>
      </c>
      <c r="AG147" t="b">
        <f>NOT(ISERROR(MATCH(B147,metadata_samples_with_mlst!$A$2:$A$342,0)))</f>
        <v>1</v>
      </c>
    </row>
    <row r="148" spans="1:33" x14ac:dyDescent="0.3">
      <c r="A148" t="s">
        <v>3597</v>
      </c>
      <c r="B148" t="str">
        <f t="shared" si="2"/>
        <v>SRR1283975</v>
      </c>
      <c r="C148">
        <v>744</v>
      </c>
      <c r="D148">
        <v>676</v>
      </c>
      <c r="E148" t="s">
        <v>3598</v>
      </c>
      <c r="F148">
        <v>7094550</v>
      </c>
      <c r="G148">
        <v>6714170</v>
      </c>
      <c r="H148" t="s">
        <v>3599</v>
      </c>
      <c r="I148">
        <v>105989</v>
      </c>
      <c r="J148">
        <v>3487</v>
      </c>
      <c r="K148">
        <v>3656</v>
      </c>
      <c r="M148">
        <v>332970</v>
      </c>
      <c r="N148">
        <v>40</v>
      </c>
      <c r="O148">
        <v>500410</v>
      </c>
      <c r="P148">
        <v>3020487</v>
      </c>
      <c r="Q148" t="str">
        <f>VLOOKUP($B148,[1]Samples!$H$2:$Z$518,COLUMN()-13)</f>
        <v>isolation_source: cheese</v>
      </c>
      <c r="R148">
        <f>VLOOKUP($B148,[1]Samples!$H$2:$Z$518,COLUMN()-13)</f>
        <v>0</v>
      </c>
      <c r="S148">
        <f>VLOOKUP($B148,[1]Samples!$H$2:$Z$518,COLUMN()-13)</f>
        <v>0</v>
      </c>
      <c r="T148">
        <f>VLOOKUP($B148,[1]Samples!$H$2:$Z$518,COLUMN()-13)</f>
        <v>0</v>
      </c>
      <c r="U148" t="str">
        <f>VLOOKUP($B148,[1]Samples!$H$2:$Z$518,COLUMN()-13)</f>
        <v>No</v>
      </c>
      <c r="V148">
        <f>VLOOKUP($B148,[1]Samples!$H$2:$Z$518,COLUMN()-13)</f>
        <v>37</v>
      </c>
      <c r="W148">
        <f>VLOOKUP($B148,[1]Samples!$H$2:$Z$518,COLUMN()-13)</f>
        <v>2881</v>
      </c>
      <c r="X148">
        <f>VLOOKUP($B148,[1]Samples!$H$2:$Z$518,COLUMN()-13)</f>
        <v>2936779</v>
      </c>
      <c r="Y148" t="str">
        <f>VLOOKUP($B148,[1]Samples!$H$2:$Z$518,COLUMN()-13)</f>
        <v>Yes</v>
      </c>
      <c r="Z148" t="str">
        <f>VLOOKUP($B148,[1]Samples!$H$2:$Z$518,COLUMN()-13)</f>
        <v>NZ_JNGZ01000001-NZ_JNGZ01000037</v>
      </c>
      <c r="AA148" t="str">
        <f>VLOOKUP($B148,[1]Samples!$H$2:$Z$518,COLUMN()-13)</f>
        <v/>
      </c>
      <c r="AB148" s="16">
        <f>VLOOKUP($B148,[1]Samples!$H$2:$Z$518,COLUMN()-13)</f>
        <v>44090.083333333336</v>
      </c>
      <c r="AC148" s="16">
        <f>VLOOKUP($B148,[1]Samples!$H$2:$Z$518,COLUMN()-13)</f>
        <v>42396.041666666664</v>
      </c>
      <c r="AD148" t="str">
        <f>VLOOKUP($B148,[1]Samples!$H$2:$Z$518,COLUMN()-13)</f>
        <v>No data</v>
      </c>
      <c r="AF148" s="2">
        <f>VLOOKUP($B148,[1]Samples!$H$2:$Z$518,COLUMN()-13)</f>
        <v>2012</v>
      </c>
      <c r="AG148" t="b">
        <f>NOT(ISERROR(MATCH(B148,metadata_samples_with_mlst!$A$2:$A$342,0)))</f>
        <v>1</v>
      </c>
    </row>
    <row r="149" spans="1:33" x14ac:dyDescent="0.3">
      <c r="A149" t="s">
        <v>3600</v>
      </c>
      <c r="B149" t="str">
        <f t="shared" si="2"/>
        <v>SRR3660092</v>
      </c>
      <c r="C149">
        <v>68</v>
      </c>
      <c r="D149">
        <v>60</v>
      </c>
      <c r="E149" t="s">
        <v>3601</v>
      </c>
      <c r="F149">
        <v>320710</v>
      </c>
      <c r="G149">
        <v>313202</v>
      </c>
      <c r="H149" t="s">
        <v>3197</v>
      </c>
      <c r="I149">
        <v>73</v>
      </c>
      <c r="J149">
        <v>20</v>
      </c>
      <c r="K149">
        <v>36</v>
      </c>
      <c r="M149">
        <v>159639</v>
      </c>
      <c r="N149">
        <v>42</v>
      </c>
      <c r="O149">
        <v>241700</v>
      </c>
      <c r="P149">
        <v>2969782</v>
      </c>
      <c r="Q149" t="str">
        <f>VLOOKUP($B149,[1]Samples!$H$2:$Z$518,COLUMN()-13)</f>
        <v>isolation_source: queso fresco cheese</v>
      </c>
      <c r="R149">
        <f>VLOOKUP($B149,[1]Samples!$H$2:$Z$518,COLUMN()-13)</f>
        <v>3099034</v>
      </c>
      <c r="S149">
        <f>VLOOKUP($B149,[1]Samples!$H$2:$Z$518,COLUMN()-13)</f>
        <v>17</v>
      </c>
      <c r="T149">
        <f>VLOOKUP($B149,[1]Samples!$H$2:$Z$518,COLUMN()-13)</f>
        <v>3057</v>
      </c>
      <c r="U149" t="str">
        <f>VLOOKUP($B149,[1]Samples!$H$2:$Z$518,COLUMN()-13)</f>
        <v>Yes</v>
      </c>
      <c r="V149">
        <f>VLOOKUP($B149,[1]Samples!$H$2:$Z$518,COLUMN()-13)</f>
        <v>0</v>
      </c>
      <c r="W149">
        <f>VLOOKUP($B149,[1]Samples!$H$2:$Z$518,COLUMN()-13)</f>
        <v>0</v>
      </c>
      <c r="X149">
        <f>VLOOKUP($B149,[1]Samples!$H$2:$Z$518,COLUMN()-13)</f>
        <v>0</v>
      </c>
      <c r="Y149" t="str">
        <f>VLOOKUP($B149,[1]Samples!$H$2:$Z$518,COLUMN()-13)</f>
        <v>No</v>
      </c>
      <c r="Z149" t="str">
        <f>VLOOKUP($B149,[1]Samples!$H$2:$Z$518,COLUMN()-13)</f>
        <v/>
      </c>
      <c r="AA149" t="str">
        <f>VLOOKUP($B149,[1]Samples!$H$2:$Z$518,COLUMN()-13)</f>
        <v/>
      </c>
      <c r="AB149" s="16">
        <f>VLOOKUP($B149,[1]Samples!$H$2:$Z$518,COLUMN()-13)</f>
        <v>43560.083333333336</v>
      </c>
      <c r="AC149" s="16">
        <f>VLOOKUP($B149,[1]Samples!$H$2:$Z$518,COLUMN()-13)</f>
        <v>43560.083333333336</v>
      </c>
      <c r="AD149" t="str">
        <f>VLOOKUP($B149,[1]Samples!$H$2:$Z$518,COLUMN()-13)</f>
        <v>USA</v>
      </c>
      <c r="AE149" t="s">
        <v>376</v>
      </c>
      <c r="AF149" s="2">
        <f>VLOOKUP($B149,[1]Samples!$H$2:$Z$518,COLUMN()-13)</f>
        <v>2005</v>
      </c>
      <c r="AG149" t="b">
        <f>NOT(ISERROR(MATCH(B149,metadata_samples_with_mlst!$A$2:$A$342,0)))</f>
        <v>1</v>
      </c>
    </row>
    <row r="150" spans="1:33" x14ac:dyDescent="0.3">
      <c r="A150" t="s">
        <v>3602</v>
      </c>
      <c r="B150" t="str">
        <f t="shared" si="2"/>
        <v>SRR1187427</v>
      </c>
      <c r="C150">
        <v>41</v>
      </c>
      <c r="D150">
        <v>39</v>
      </c>
      <c r="E150" t="s">
        <v>3603</v>
      </c>
      <c r="F150">
        <v>174308</v>
      </c>
      <c r="G150">
        <v>172122</v>
      </c>
      <c r="H150" t="s">
        <v>3604</v>
      </c>
      <c r="I150">
        <v>9</v>
      </c>
      <c r="J150">
        <v>6</v>
      </c>
      <c r="K150">
        <v>11</v>
      </c>
      <c r="M150">
        <v>138320</v>
      </c>
      <c r="N150">
        <v>42</v>
      </c>
      <c r="O150">
        <v>300302</v>
      </c>
      <c r="P150">
        <v>3008482</v>
      </c>
      <c r="Q150" t="str">
        <f>VLOOKUP($B150,[1]Samples!$H$2:$Z$518,COLUMN()-13)</f>
        <v>isolation_source: fresh cheese curd</v>
      </c>
      <c r="R150">
        <f>VLOOKUP($B150,[1]Samples!$H$2:$Z$518,COLUMN()-13)</f>
        <v>3134812</v>
      </c>
      <c r="S150">
        <f>VLOOKUP($B150,[1]Samples!$H$2:$Z$518,COLUMN()-13)</f>
        <v>23</v>
      </c>
      <c r="T150">
        <f>VLOOKUP($B150,[1]Samples!$H$2:$Z$518,COLUMN()-13)</f>
        <v>3092</v>
      </c>
      <c r="U150" t="str">
        <f>VLOOKUP($B150,[1]Samples!$H$2:$Z$518,COLUMN()-13)</f>
        <v>Yes</v>
      </c>
      <c r="V150">
        <f>VLOOKUP($B150,[1]Samples!$H$2:$Z$518,COLUMN()-13)</f>
        <v>0</v>
      </c>
      <c r="W150">
        <f>VLOOKUP($B150,[1]Samples!$H$2:$Z$518,COLUMN()-13)</f>
        <v>0</v>
      </c>
      <c r="X150">
        <f>VLOOKUP($B150,[1]Samples!$H$2:$Z$518,COLUMN()-13)</f>
        <v>0</v>
      </c>
      <c r="Y150" t="str">
        <f>VLOOKUP($B150,[1]Samples!$H$2:$Z$518,COLUMN()-13)</f>
        <v>No</v>
      </c>
      <c r="Z150" t="str">
        <f>VLOOKUP($B150,[1]Samples!$H$2:$Z$518,COLUMN()-13)</f>
        <v/>
      </c>
      <c r="AA150" t="str">
        <f>VLOOKUP($B150,[1]Samples!$H$2:$Z$518,COLUMN()-13)</f>
        <v/>
      </c>
      <c r="AB150" s="16">
        <f>VLOOKUP($B150,[1]Samples!$H$2:$Z$518,COLUMN()-13)</f>
        <v>43551.041666666664</v>
      </c>
      <c r="AC150" s="16">
        <f>VLOOKUP($B150,[1]Samples!$H$2:$Z$518,COLUMN()-13)</f>
        <v>43551.041666666664</v>
      </c>
      <c r="AD150" t="str">
        <f>VLOOKUP($B150,[1]Samples!$H$2:$Z$518,COLUMN()-13)</f>
        <v>USA</v>
      </c>
      <c r="AE150" t="s">
        <v>1459</v>
      </c>
      <c r="AF150" s="2">
        <f>VLOOKUP($B150,[1]Samples!$H$2:$Z$518,COLUMN()-13)</f>
        <v>2014</v>
      </c>
      <c r="AG150" t="b">
        <f>NOT(ISERROR(MATCH(B150,metadata_samples_with_mlst!$A$2:$A$342,0)))</f>
        <v>1</v>
      </c>
    </row>
    <row r="151" spans="1:33" x14ac:dyDescent="0.3">
      <c r="A151" t="s">
        <v>3605</v>
      </c>
      <c r="B151" t="str">
        <f t="shared" si="2"/>
        <v>SRR1610015</v>
      </c>
      <c r="C151">
        <v>62</v>
      </c>
      <c r="D151">
        <v>59</v>
      </c>
      <c r="E151" t="s">
        <v>3606</v>
      </c>
      <c r="F151">
        <v>271524</v>
      </c>
      <c r="G151">
        <v>266112</v>
      </c>
      <c r="H151" t="s">
        <v>3607</v>
      </c>
      <c r="I151">
        <v>31</v>
      </c>
      <c r="J151">
        <v>12</v>
      </c>
      <c r="K151">
        <v>25</v>
      </c>
      <c r="M151">
        <v>203421</v>
      </c>
      <c r="N151">
        <v>44</v>
      </c>
      <c r="O151">
        <v>342120</v>
      </c>
      <c r="P151">
        <v>3062266</v>
      </c>
      <c r="Q151" t="str">
        <f>VLOOKUP($B151,[1]Samples!$H$2:$Z$518,COLUMN()-13)</f>
        <v>isolation_source: white cheese</v>
      </c>
      <c r="R151">
        <f>VLOOKUP($B151,[1]Samples!$H$2:$Z$518,COLUMN()-13)</f>
        <v>3139672</v>
      </c>
      <c r="S151">
        <f>VLOOKUP($B151,[1]Samples!$H$2:$Z$518,COLUMN()-13)</f>
        <v>24</v>
      </c>
      <c r="T151">
        <f>VLOOKUP($B151,[1]Samples!$H$2:$Z$518,COLUMN()-13)</f>
        <v>3153</v>
      </c>
      <c r="U151" t="str">
        <f>VLOOKUP($B151,[1]Samples!$H$2:$Z$518,COLUMN()-13)</f>
        <v>Yes</v>
      </c>
      <c r="V151">
        <f>VLOOKUP($B151,[1]Samples!$H$2:$Z$518,COLUMN()-13)</f>
        <v>0</v>
      </c>
      <c r="W151">
        <f>VLOOKUP($B151,[1]Samples!$H$2:$Z$518,COLUMN()-13)</f>
        <v>0</v>
      </c>
      <c r="X151">
        <f>VLOOKUP($B151,[1]Samples!$H$2:$Z$518,COLUMN()-13)</f>
        <v>0</v>
      </c>
      <c r="Y151" t="str">
        <f>VLOOKUP($B151,[1]Samples!$H$2:$Z$518,COLUMN()-13)</f>
        <v>No</v>
      </c>
      <c r="Z151" t="str">
        <f>VLOOKUP($B151,[1]Samples!$H$2:$Z$518,COLUMN()-13)</f>
        <v/>
      </c>
      <c r="AA151" t="str">
        <f>VLOOKUP($B151,[1]Samples!$H$2:$Z$518,COLUMN()-13)</f>
        <v/>
      </c>
      <c r="AB151" s="16">
        <f>VLOOKUP($B151,[1]Samples!$H$2:$Z$518,COLUMN()-13)</f>
        <v>43551.041666666664</v>
      </c>
      <c r="AC151" s="16">
        <f>VLOOKUP($B151,[1]Samples!$H$2:$Z$518,COLUMN()-13)</f>
        <v>43551.041666666664</v>
      </c>
      <c r="AD151" t="str">
        <f>VLOOKUP($B151,[1]Samples!$H$2:$Z$518,COLUMN()-13)</f>
        <v>USA</v>
      </c>
      <c r="AF151" s="2">
        <f>VLOOKUP($B151,[1]Samples!$H$2:$Z$518,COLUMN()-13)</f>
        <v>1994</v>
      </c>
      <c r="AG151" t="b">
        <f>NOT(ISERROR(MATCH(B151,metadata_samples_with_mlst!$A$2:$A$342,0)))</f>
        <v>1</v>
      </c>
    </row>
    <row r="152" spans="1:33" x14ac:dyDescent="0.3">
      <c r="A152" t="s">
        <v>3608</v>
      </c>
      <c r="B152" t="str">
        <f t="shared" si="2"/>
        <v>SRR8235320</v>
      </c>
      <c r="C152">
        <v>484</v>
      </c>
      <c r="D152">
        <v>420</v>
      </c>
      <c r="E152" t="s">
        <v>3609</v>
      </c>
      <c r="F152">
        <v>2077340</v>
      </c>
      <c r="G152">
        <v>1989414</v>
      </c>
      <c r="H152" t="s">
        <v>3229</v>
      </c>
      <c r="I152">
        <v>204</v>
      </c>
      <c r="J152">
        <v>111</v>
      </c>
      <c r="K152">
        <v>249</v>
      </c>
      <c r="M152">
        <v>244586</v>
      </c>
      <c r="N152">
        <v>45</v>
      </c>
      <c r="O152">
        <v>580117</v>
      </c>
      <c r="P152">
        <v>2971190</v>
      </c>
      <c r="Q152" t="str">
        <f>VLOOKUP($B152,[1]Samples!$H$2:$Z$518,COLUMN()-13)</f>
        <v>isolation_source: pasteurized cows' milk cheese</v>
      </c>
      <c r="R152">
        <f>VLOOKUP($B152,[1]Samples!$H$2:$Z$518,COLUMN()-13)</f>
        <v>2983637</v>
      </c>
      <c r="S152">
        <f>VLOOKUP($B152,[1]Samples!$H$2:$Z$518,COLUMN()-13)</f>
        <v>104</v>
      </c>
      <c r="T152">
        <f>VLOOKUP($B152,[1]Samples!$H$2:$Z$518,COLUMN()-13)</f>
        <v>3006</v>
      </c>
      <c r="U152" t="str">
        <f>VLOOKUP($B152,[1]Samples!$H$2:$Z$518,COLUMN()-13)</f>
        <v>Yes</v>
      </c>
      <c r="V152">
        <f>VLOOKUP($B152,[1]Samples!$H$2:$Z$518,COLUMN()-13)</f>
        <v>0</v>
      </c>
      <c r="W152">
        <f>VLOOKUP($B152,[1]Samples!$H$2:$Z$518,COLUMN()-13)</f>
        <v>0</v>
      </c>
      <c r="X152">
        <f>VLOOKUP($B152,[1]Samples!$H$2:$Z$518,COLUMN()-13)</f>
        <v>0</v>
      </c>
      <c r="Y152" t="str">
        <f>VLOOKUP($B152,[1]Samples!$H$2:$Z$518,COLUMN()-13)</f>
        <v>No</v>
      </c>
      <c r="Z152" t="str">
        <f>VLOOKUP($B152,[1]Samples!$H$2:$Z$518,COLUMN()-13)</f>
        <v/>
      </c>
      <c r="AA152" t="str">
        <f>VLOOKUP($B152,[1]Samples!$H$2:$Z$518,COLUMN()-13)</f>
        <v/>
      </c>
      <c r="AB152" s="16">
        <f>VLOOKUP($B152,[1]Samples!$H$2:$Z$518,COLUMN()-13)</f>
        <v>43901.041666666664</v>
      </c>
      <c r="AC152" s="16">
        <f>VLOOKUP($B152,[1]Samples!$H$2:$Z$518,COLUMN()-13)</f>
        <v>43551.041666666664</v>
      </c>
      <c r="AD152" t="str">
        <f>VLOOKUP($B152,[1]Samples!$H$2:$Z$518,COLUMN()-13)</f>
        <v>USA</v>
      </c>
      <c r="AE152" t="s">
        <v>146</v>
      </c>
      <c r="AF152" s="2">
        <f>VLOOKUP($B152,[1]Samples!$H$2:$Z$518,COLUMN()-13)</f>
        <v>2018</v>
      </c>
      <c r="AG152" t="b">
        <f>NOT(ISERROR(MATCH(B152,metadata_samples_with_mlst!$A$2:$A$342,0)))</f>
        <v>1</v>
      </c>
    </row>
    <row r="153" spans="1:33" x14ac:dyDescent="0.3">
      <c r="A153" t="s">
        <v>3610</v>
      </c>
      <c r="B153" t="str">
        <f t="shared" si="2"/>
        <v>SRR3945591</v>
      </c>
      <c r="C153">
        <v>69</v>
      </c>
      <c r="D153">
        <v>64</v>
      </c>
      <c r="E153" t="s">
        <v>3611</v>
      </c>
      <c r="F153">
        <v>293086</v>
      </c>
      <c r="G153">
        <v>286074</v>
      </c>
      <c r="H153" t="s">
        <v>3555</v>
      </c>
      <c r="I153">
        <v>31</v>
      </c>
      <c r="J153">
        <v>14</v>
      </c>
      <c r="K153">
        <v>35</v>
      </c>
      <c r="M153">
        <v>173501</v>
      </c>
      <c r="N153">
        <v>45</v>
      </c>
      <c r="O153">
        <v>348100</v>
      </c>
      <c r="P153">
        <v>2979371</v>
      </c>
      <c r="Q153" t="str">
        <f>VLOOKUP($B153,[1]Samples!$H$2:$Z$518,COLUMN()-13)</f>
        <v>isolation_source: ricotta cheese</v>
      </c>
      <c r="R153">
        <f>VLOOKUP($B153,[1]Samples!$H$2:$Z$518,COLUMN()-13)</f>
        <v>3052397</v>
      </c>
      <c r="S153">
        <f>VLOOKUP($B153,[1]Samples!$H$2:$Z$518,COLUMN()-13)</f>
        <v>26</v>
      </c>
      <c r="T153">
        <f>VLOOKUP($B153,[1]Samples!$H$2:$Z$518,COLUMN()-13)</f>
        <v>3017</v>
      </c>
      <c r="U153" t="str">
        <f>VLOOKUP($B153,[1]Samples!$H$2:$Z$518,COLUMN()-13)</f>
        <v>Yes</v>
      </c>
      <c r="V153">
        <f>VLOOKUP($B153,[1]Samples!$H$2:$Z$518,COLUMN()-13)</f>
        <v>0</v>
      </c>
      <c r="W153">
        <f>VLOOKUP($B153,[1]Samples!$H$2:$Z$518,COLUMN()-13)</f>
        <v>0</v>
      </c>
      <c r="X153">
        <f>VLOOKUP($B153,[1]Samples!$H$2:$Z$518,COLUMN()-13)</f>
        <v>0</v>
      </c>
      <c r="Y153" t="str">
        <f>VLOOKUP($B153,[1]Samples!$H$2:$Z$518,COLUMN()-13)</f>
        <v>No</v>
      </c>
      <c r="Z153" t="str">
        <f>VLOOKUP($B153,[1]Samples!$H$2:$Z$518,COLUMN()-13)</f>
        <v/>
      </c>
      <c r="AA153" t="str">
        <f>VLOOKUP($B153,[1]Samples!$H$2:$Z$518,COLUMN()-13)</f>
        <v/>
      </c>
      <c r="AB153" s="16">
        <f>VLOOKUP($B153,[1]Samples!$H$2:$Z$518,COLUMN()-13)</f>
        <v>43901.041666666664</v>
      </c>
      <c r="AC153" s="16">
        <f>VLOOKUP($B153,[1]Samples!$H$2:$Z$518,COLUMN()-13)</f>
        <v>43551.041666666664</v>
      </c>
      <c r="AD153" t="str">
        <f>VLOOKUP($B153,[1]Samples!$H$2:$Z$518,COLUMN()-13)</f>
        <v>USA</v>
      </c>
      <c r="AE153" t="s">
        <v>190</v>
      </c>
      <c r="AF153" s="2">
        <f>VLOOKUP($B153,[1]Samples!$H$2:$Z$518,COLUMN()-13)</f>
        <v>2012</v>
      </c>
      <c r="AG153" t="b">
        <f>NOT(ISERROR(MATCH(B153,metadata_samples_with_mlst!$A$2:$A$342,0)))</f>
        <v>1</v>
      </c>
    </row>
    <row r="154" spans="1:33" x14ac:dyDescent="0.3">
      <c r="A154" t="s">
        <v>3612</v>
      </c>
      <c r="B154" t="str">
        <f t="shared" si="2"/>
        <v>SRR1610006</v>
      </c>
      <c r="C154">
        <v>104</v>
      </c>
      <c r="D154">
        <v>99</v>
      </c>
      <c r="E154" t="s">
        <v>3613</v>
      </c>
      <c r="F154">
        <v>462388</v>
      </c>
      <c r="G154">
        <v>450022</v>
      </c>
      <c r="H154" t="s">
        <v>3614</v>
      </c>
      <c r="I154">
        <v>55</v>
      </c>
      <c r="J154">
        <v>13</v>
      </c>
      <c r="K154">
        <v>29</v>
      </c>
      <c r="M154">
        <v>145645</v>
      </c>
      <c r="N154">
        <v>45</v>
      </c>
      <c r="O154">
        <v>344007</v>
      </c>
      <c r="P154">
        <v>3070541</v>
      </c>
      <c r="Q154" t="str">
        <f>VLOOKUP($B154,[1]Samples!$H$2:$Z$518,COLUMN()-13)</f>
        <v>isolation_source: mexican-style soft cheese</v>
      </c>
      <c r="R154">
        <f>VLOOKUP($B154,[1]Samples!$H$2:$Z$518,COLUMN()-13)</f>
        <v>3130378</v>
      </c>
      <c r="S154">
        <f>VLOOKUP($B154,[1]Samples!$H$2:$Z$518,COLUMN()-13)</f>
        <v>30</v>
      </c>
      <c r="T154">
        <f>VLOOKUP($B154,[1]Samples!$H$2:$Z$518,COLUMN()-13)</f>
        <v>3141</v>
      </c>
      <c r="U154" t="str">
        <f>VLOOKUP($B154,[1]Samples!$H$2:$Z$518,COLUMN()-13)</f>
        <v>Yes</v>
      </c>
      <c r="V154">
        <f>VLOOKUP($B154,[1]Samples!$H$2:$Z$518,COLUMN()-13)</f>
        <v>0</v>
      </c>
      <c r="W154">
        <f>VLOOKUP($B154,[1]Samples!$H$2:$Z$518,COLUMN()-13)</f>
        <v>0</v>
      </c>
      <c r="X154">
        <f>VLOOKUP($B154,[1]Samples!$H$2:$Z$518,COLUMN()-13)</f>
        <v>0</v>
      </c>
      <c r="Y154" t="str">
        <f>VLOOKUP($B154,[1]Samples!$H$2:$Z$518,COLUMN()-13)</f>
        <v>No</v>
      </c>
      <c r="Z154" t="str">
        <f>VLOOKUP($B154,[1]Samples!$H$2:$Z$518,COLUMN()-13)</f>
        <v/>
      </c>
      <c r="AA154" t="str">
        <f>VLOOKUP($B154,[1]Samples!$H$2:$Z$518,COLUMN()-13)</f>
        <v/>
      </c>
      <c r="AB154" s="16">
        <f>VLOOKUP($B154,[1]Samples!$H$2:$Z$518,COLUMN()-13)</f>
        <v>43550.041666666664</v>
      </c>
      <c r="AC154" s="16">
        <f>VLOOKUP($B154,[1]Samples!$H$2:$Z$518,COLUMN()-13)</f>
        <v>43550.041666666664</v>
      </c>
      <c r="AD154" t="str">
        <f>VLOOKUP($B154,[1]Samples!$H$2:$Z$518,COLUMN()-13)</f>
        <v>USA</v>
      </c>
      <c r="AF154" s="2">
        <f>VLOOKUP($B154,[1]Samples!$H$2:$Z$518,COLUMN()-13)</f>
        <v>1994</v>
      </c>
      <c r="AG154" t="b">
        <f>NOT(ISERROR(MATCH(B154,metadata_samples_with_mlst!$A$2:$A$342,0)))</f>
        <v>1</v>
      </c>
    </row>
    <row r="155" spans="1:33" x14ac:dyDescent="0.3">
      <c r="A155" t="s">
        <v>3615</v>
      </c>
      <c r="B155" t="str">
        <f t="shared" si="2"/>
        <v>SRR1016596</v>
      </c>
      <c r="C155">
        <v>53</v>
      </c>
      <c r="D155">
        <v>51</v>
      </c>
      <c r="E155" t="s">
        <v>3616</v>
      </c>
      <c r="F155">
        <v>380934</v>
      </c>
      <c r="G155">
        <v>366026</v>
      </c>
      <c r="H155" t="s">
        <v>3617</v>
      </c>
      <c r="I155">
        <v>28</v>
      </c>
      <c r="J155">
        <v>23</v>
      </c>
      <c r="K155">
        <v>35</v>
      </c>
      <c r="M155">
        <v>134366</v>
      </c>
      <c r="N155">
        <v>45</v>
      </c>
      <c r="O155">
        <v>307701</v>
      </c>
      <c r="P155">
        <v>3034759</v>
      </c>
      <c r="Q155" t="s">
        <v>132</v>
      </c>
      <c r="R155">
        <v>3082802</v>
      </c>
      <c r="S155">
        <v>31</v>
      </c>
      <c r="T155">
        <v>3078</v>
      </c>
      <c r="U155" t="s">
        <v>133</v>
      </c>
      <c r="V155">
        <v>0</v>
      </c>
      <c r="W155">
        <v>0</v>
      </c>
      <c r="X155">
        <v>0</v>
      </c>
      <c r="Y155" t="s">
        <v>134</v>
      </c>
      <c r="Z155" t="s">
        <v>127</v>
      </c>
      <c r="AA155" t="s">
        <v>127</v>
      </c>
      <c r="AB155" s="1">
        <v>43550.041666666664</v>
      </c>
      <c r="AC155" s="1">
        <v>43550.041666666664</v>
      </c>
      <c r="AD155" t="s">
        <v>135</v>
      </c>
      <c r="AE155" t="s">
        <v>157</v>
      </c>
      <c r="AF155" s="2">
        <v>2013</v>
      </c>
      <c r="AG155" t="b">
        <f>NOT(ISERROR(MATCH(B155,metadata_samples_with_mlst!$A$2:$A$342,0)))</f>
        <v>1</v>
      </c>
    </row>
    <row r="156" spans="1:33" x14ac:dyDescent="0.3">
      <c r="A156" t="s">
        <v>3618</v>
      </c>
      <c r="B156" t="str">
        <f t="shared" si="2"/>
        <v>SRR3181839</v>
      </c>
      <c r="C156">
        <v>69</v>
      </c>
      <c r="D156">
        <v>60</v>
      </c>
      <c r="E156" t="s">
        <v>3619</v>
      </c>
      <c r="F156">
        <v>343938</v>
      </c>
      <c r="G156">
        <v>330020</v>
      </c>
      <c r="H156" t="s">
        <v>3620</v>
      </c>
      <c r="I156">
        <v>111</v>
      </c>
      <c r="J156">
        <v>21</v>
      </c>
      <c r="K156">
        <v>32</v>
      </c>
      <c r="M156">
        <v>131465</v>
      </c>
      <c r="N156">
        <v>46</v>
      </c>
      <c r="O156">
        <v>303394</v>
      </c>
      <c r="P156">
        <v>2890281</v>
      </c>
      <c r="Q156" t="str">
        <f>VLOOKUP($B156,[1]Samples!$H$2:$Z$518,COLUMN()-13)</f>
        <v>isolation_source: blue cheese</v>
      </c>
      <c r="R156">
        <f>VLOOKUP($B156,[1]Samples!$H$2:$Z$518,COLUMN()-13)</f>
        <v>2934050</v>
      </c>
      <c r="S156">
        <f>VLOOKUP($B156,[1]Samples!$H$2:$Z$518,COLUMN()-13)</f>
        <v>19</v>
      </c>
      <c r="T156">
        <f>VLOOKUP($B156,[1]Samples!$H$2:$Z$518,COLUMN()-13)</f>
        <v>2884</v>
      </c>
      <c r="U156" t="str">
        <f>VLOOKUP($B156,[1]Samples!$H$2:$Z$518,COLUMN()-13)</f>
        <v>Yes</v>
      </c>
      <c r="V156">
        <f>VLOOKUP($B156,[1]Samples!$H$2:$Z$518,COLUMN()-13)</f>
        <v>0</v>
      </c>
      <c r="W156">
        <f>VLOOKUP($B156,[1]Samples!$H$2:$Z$518,COLUMN()-13)</f>
        <v>0</v>
      </c>
      <c r="X156">
        <f>VLOOKUP($B156,[1]Samples!$H$2:$Z$518,COLUMN()-13)</f>
        <v>0</v>
      </c>
      <c r="Y156" t="str">
        <f>VLOOKUP($B156,[1]Samples!$H$2:$Z$518,COLUMN()-13)</f>
        <v>No</v>
      </c>
      <c r="Z156" t="str">
        <f>VLOOKUP($B156,[1]Samples!$H$2:$Z$518,COLUMN()-13)</f>
        <v/>
      </c>
      <c r="AA156" t="str">
        <f>VLOOKUP($B156,[1]Samples!$H$2:$Z$518,COLUMN()-13)</f>
        <v/>
      </c>
      <c r="AB156" s="16">
        <f>VLOOKUP($B156,[1]Samples!$H$2:$Z$518,COLUMN()-13)</f>
        <v>43901.041666666664</v>
      </c>
      <c r="AC156" s="16">
        <f>VLOOKUP($B156,[1]Samples!$H$2:$Z$518,COLUMN()-13)</f>
        <v>43551.041666666664</v>
      </c>
      <c r="AD156" t="str">
        <f>VLOOKUP($B156,[1]Samples!$H$2:$Z$518,COLUMN()-13)</f>
        <v>USA</v>
      </c>
      <c r="AF156" s="2">
        <f>VLOOKUP($B156,[1]Samples!$H$2:$Z$518,COLUMN()-13)</f>
        <v>2011</v>
      </c>
      <c r="AG156" t="b">
        <f>NOT(ISERROR(MATCH(B156,metadata_samples_with_mlst!$A$2:$A$342,0)))</f>
        <v>1</v>
      </c>
    </row>
    <row r="157" spans="1:33" x14ac:dyDescent="0.3">
      <c r="A157" t="s">
        <v>3621</v>
      </c>
      <c r="B157" t="str">
        <f t="shared" si="2"/>
        <v>SRR5494839</v>
      </c>
      <c r="C157">
        <v>85</v>
      </c>
      <c r="D157">
        <v>78</v>
      </c>
      <c r="E157" t="s">
        <v>3622</v>
      </c>
      <c r="F157">
        <v>433940</v>
      </c>
      <c r="G157">
        <v>418510</v>
      </c>
      <c r="H157" t="s">
        <v>3623</v>
      </c>
      <c r="I157">
        <v>77</v>
      </c>
      <c r="J157">
        <v>31</v>
      </c>
      <c r="K157">
        <v>43</v>
      </c>
      <c r="M157">
        <v>155504</v>
      </c>
      <c r="N157">
        <v>47</v>
      </c>
      <c r="O157">
        <v>348341</v>
      </c>
      <c r="P157">
        <v>3019112</v>
      </c>
      <c r="Q157" t="str">
        <f>VLOOKUP($B157,[1]Samples!$H$2:$Z$518,COLUMN()-13)</f>
        <v>isolation_source: cheese</v>
      </c>
      <c r="R157">
        <f>VLOOKUP($B157,[1]Samples!$H$2:$Z$518,COLUMN()-13)</f>
        <v>3141185</v>
      </c>
      <c r="S157">
        <f>VLOOKUP($B157,[1]Samples!$H$2:$Z$518,COLUMN()-13)</f>
        <v>38</v>
      </c>
      <c r="T157">
        <f>VLOOKUP($B157,[1]Samples!$H$2:$Z$518,COLUMN()-13)</f>
        <v>3110</v>
      </c>
      <c r="U157" t="str">
        <f>VLOOKUP($B157,[1]Samples!$H$2:$Z$518,COLUMN()-13)</f>
        <v>Yes</v>
      </c>
      <c r="V157">
        <f>VLOOKUP($B157,[1]Samples!$H$2:$Z$518,COLUMN()-13)</f>
        <v>0</v>
      </c>
      <c r="W157">
        <f>VLOOKUP($B157,[1]Samples!$H$2:$Z$518,COLUMN()-13)</f>
        <v>0</v>
      </c>
      <c r="X157">
        <f>VLOOKUP($B157,[1]Samples!$H$2:$Z$518,COLUMN()-13)</f>
        <v>0</v>
      </c>
      <c r="Y157" t="str">
        <f>VLOOKUP($B157,[1]Samples!$H$2:$Z$518,COLUMN()-13)</f>
        <v>No</v>
      </c>
      <c r="Z157" t="str">
        <f>VLOOKUP($B157,[1]Samples!$H$2:$Z$518,COLUMN()-13)</f>
        <v/>
      </c>
      <c r="AA157" t="str">
        <f>VLOOKUP($B157,[1]Samples!$H$2:$Z$518,COLUMN()-13)</f>
        <v/>
      </c>
      <c r="AB157" s="16">
        <f>VLOOKUP($B157,[1]Samples!$H$2:$Z$518,COLUMN()-13)</f>
        <v>43563.083333333336</v>
      </c>
      <c r="AC157" s="16">
        <f>VLOOKUP($B157,[1]Samples!$H$2:$Z$518,COLUMN()-13)</f>
        <v>43563.083333333336</v>
      </c>
      <c r="AD157" t="str">
        <f>VLOOKUP($B157,[1]Samples!$H$2:$Z$518,COLUMN()-13)</f>
        <v>USA</v>
      </c>
      <c r="AE157" t="s">
        <v>478</v>
      </c>
      <c r="AF157" s="2">
        <f>VLOOKUP($B157,[1]Samples!$H$2:$Z$518,COLUMN()-13)</f>
        <v>2011</v>
      </c>
      <c r="AG157" t="b">
        <f>NOT(ISERROR(MATCH(B157,metadata_samples_with_mlst!$A$2:$A$342,0)))</f>
        <v>1</v>
      </c>
    </row>
    <row r="158" spans="1:33" x14ac:dyDescent="0.3">
      <c r="A158" t="s">
        <v>3624</v>
      </c>
      <c r="B158" t="str">
        <f t="shared" si="2"/>
        <v>SRR1812797</v>
      </c>
      <c r="C158">
        <v>69</v>
      </c>
      <c r="D158">
        <v>64</v>
      </c>
      <c r="E158" t="s">
        <v>3290</v>
      </c>
      <c r="F158">
        <v>366540</v>
      </c>
      <c r="G158">
        <v>354100</v>
      </c>
      <c r="H158" t="s">
        <v>3625</v>
      </c>
      <c r="I158">
        <v>133</v>
      </c>
      <c r="J158">
        <v>38</v>
      </c>
      <c r="K158">
        <v>42</v>
      </c>
      <c r="M158">
        <v>148862</v>
      </c>
      <c r="N158">
        <v>47</v>
      </c>
      <c r="O158">
        <v>262404</v>
      </c>
      <c r="P158">
        <v>2868691</v>
      </c>
      <c r="Q158" t="str">
        <f>VLOOKUP($B158,[1]Samples!$H$2:$Z$518,COLUMN()-13)</f>
        <v>isolation_source: aged raw milk cheese prep 10/31/14</v>
      </c>
      <c r="R158">
        <f>VLOOKUP($B158,[1]Samples!$H$2:$Z$518,COLUMN()-13)</f>
        <v>2887466</v>
      </c>
      <c r="S158">
        <f>VLOOKUP($B158,[1]Samples!$H$2:$Z$518,COLUMN()-13)</f>
        <v>20</v>
      </c>
      <c r="T158">
        <f>VLOOKUP($B158,[1]Samples!$H$2:$Z$518,COLUMN()-13)</f>
        <v>2863</v>
      </c>
      <c r="U158" t="str">
        <f>VLOOKUP($B158,[1]Samples!$H$2:$Z$518,COLUMN()-13)</f>
        <v>Yes</v>
      </c>
      <c r="V158">
        <f>VLOOKUP($B158,[1]Samples!$H$2:$Z$518,COLUMN()-13)</f>
        <v>0</v>
      </c>
      <c r="W158">
        <f>VLOOKUP($B158,[1]Samples!$H$2:$Z$518,COLUMN()-13)</f>
        <v>0</v>
      </c>
      <c r="X158">
        <f>VLOOKUP($B158,[1]Samples!$H$2:$Z$518,COLUMN()-13)</f>
        <v>0</v>
      </c>
      <c r="Y158" t="str">
        <f>VLOOKUP($B158,[1]Samples!$H$2:$Z$518,COLUMN()-13)</f>
        <v>No</v>
      </c>
      <c r="Z158" t="str">
        <f>VLOOKUP($B158,[1]Samples!$H$2:$Z$518,COLUMN()-13)</f>
        <v/>
      </c>
      <c r="AA158" t="str">
        <f>VLOOKUP($B158,[1]Samples!$H$2:$Z$518,COLUMN()-13)</f>
        <v/>
      </c>
      <c r="AB158" s="16">
        <f>VLOOKUP($B158,[1]Samples!$H$2:$Z$518,COLUMN()-13)</f>
        <v>43551.041666666664</v>
      </c>
      <c r="AC158" s="16">
        <f>VLOOKUP($B158,[1]Samples!$H$2:$Z$518,COLUMN()-13)</f>
        <v>43551.041666666664</v>
      </c>
      <c r="AD158" t="str">
        <f>VLOOKUP($B158,[1]Samples!$H$2:$Z$518,COLUMN()-13)</f>
        <v>USA</v>
      </c>
      <c r="AE158" t="s">
        <v>1857</v>
      </c>
      <c r="AF158" s="2">
        <f>VLOOKUP($B158,[1]Samples!$H$2:$Z$518,COLUMN()-13)</f>
        <v>2015</v>
      </c>
      <c r="AG158" t="b">
        <f>NOT(ISERROR(MATCH(B158,metadata_samples_with_mlst!$A$2:$A$342,0)))</f>
        <v>1</v>
      </c>
    </row>
    <row r="159" spans="1:33" x14ac:dyDescent="0.3">
      <c r="A159" t="s">
        <v>3626</v>
      </c>
      <c r="B159" t="str">
        <f t="shared" si="2"/>
        <v>SRR3345539</v>
      </c>
      <c r="C159">
        <v>53</v>
      </c>
      <c r="D159">
        <v>45</v>
      </c>
      <c r="E159" t="s">
        <v>3627</v>
      </c>
      <c r="F159">
        <v>369630</v>
      </c>
      <c r="G159">
        <v>335560</v>
      </c>
      <c r="H159" t="s">
        <v>3628</v>
      </c>
      <c r="I159">
        <v>21</v>
      </c>
      <c r="J159">
        <v>18</v>
      </c>
      <c r="K159">
        <v>22</v>
      </c>
      <c r="M159">
        <v>115786</v>
      </c>
      <c r="N159">
        <v>47</v>
      </c>
      <c r="O159">
        <v>289421</v>
      </c>
      <c r="P159">
        <v>3036986</v>
      </c>
      <c r="Q159" t="str">
        <f>VLOOKUP($B159,[1]Samples!$H$2:$Z$518,COLUMN()-13)</f>
        <v>isolation_source: cheese</v>
      </c>
      <c r="R159">
        <f>VLOOKUP($B159,[1]Samples!$H$2:$Z$518,COLUMN()-13)</f>
        <v>0</v>
      </c>
      <c r="S159">
        <f>VLOOKUP($B159,[1]Samples!$H$2:$Z$518,COLUMN()-13)</f>
        <v>0</v>
      </c>
      <c r="T159">
        <f>VLOOKUP($B159,[1]Samples!$H$2:$Z$518,COLUMN()-13)</f>
        <v>0</v>
      </c>
      <c r="U159" t="str">
        <f>VLOOKUP($B159,[1]Samples!$H$2:$Z$518,COLUMN()-13)</f>
        <v>No</v>
      </c>
      <c r="V159">
        <f>VLOOKUP($B159,[1]Samples!$H$2:$Z$518,COLUMN()-13)</f>
        <v>0</v>
      </c>
      <c r="W159">
        <f>VLOOKUP($B159,[1]Samples!$H$2:$Z$518,COLUMN()-13)</f>
        <v>0</v>
      </c>
      <c r="X159">
        <f>VLOOKUP($B159,[1]Samples!$H$2:$Z$518,COLUMN()-13)</f>
        <v>0</v>
      </c>
      <c r="Y159" t="str">
        <f>VLOOKUP($B159,[1]Samples!$H$2:$Z$518,COLUMN()-13)</f>
        <v>No</v>
      </c>
      <c r="Z159" t="str">
        <f>VLOOKUP($B159,[1]Samples!$H$2:$Z$518,COLUMN()-13)</f>
        <v>NZ_NXZS01000001-NZ_NXZS01000025</v>
      </c>
      <c r="AA159" t="str">
        <f>VLOOKUP($B159,[1]Samples!$H$2:$Z$518,COLUMN()-13)</f>
        <v/>
      </c>
      <c r="AB159" s="16">
        <f>VLOOKUP($B159,[1]Samples!$H$2:$Z$518,COLUMN()-13)</f>
        <v>43982.083333333336</v>
      </c>
      <c r="AC159" s="16">
        <f>VLOOKUP($B159,[1]Samples!$H$2:$Z$518,COLUMN()-13)</f>
        <v>43024.083333333336</v>
      </c>
      <c r="AD159" t="str">
        <f>VLOOKUP($B159,[1]Samples!$H$2:$Z$518,COLUMN()-13)</f>
        <v>Italy</v>
      </c>
      <c r="AF159" s="2">
        <f>VLOOKUP($B159,[1]Samples!$H$2:$Z$518,COLUMN()-13)</f>
        <v>2012</v>
      </c>
      <c r="AG159" t="b">
        <f>NOT(ISERROR(MATCH(B159,metadata_samples_with_mlst!$A$2:$A$342,0)))</f>
        <v>1</v>
      </c>
    </row>
    <row r="160" spans="1:33" x14ac:dyDescent="0.3">
      <c r="A160" t="s">
        <v>3629</v>
      </c>
      <c r="B160" t="str">
        <f t="shared" si="2"/>
        <v>SRR12419633</v>
      </c>
      <c r="C160">
        <v>56</v>
      </c>
      <c r="D160">
        <v>54</v>
      </c>
      <c r="E160" t="s">
        <v>3630</v>
      </c>
      <c r="F160">
        <v>259298</v>
      </c>
      <c r="G160">
        <v>254848</v>
      </c>
      <c r="H160" t="s">
        <v>3631</v>
      </c>
      <c r="I160">
        <v>94</v>
      </c>
      <c r="J160">
        <v>38</v>
      </c>
      <c r="K160">
        <v>56</v>
      </c>
      <c r="M160">
        <v>371493</v>
      </c>
      <c r="N160">
        <v>48</v>
      </c>
      <c r="O160">
        <v>507107</v>
      </c>
      <c r="P160">
        <v>2958224</v>
      </c>
      <c r="Q160" t="str">
        <f>VLOOKUP($B160,[1]Samples!$H$2:$Z$518,COLUMN()-13)</f>
        <v>isolation_source: Five Cheese Stuffed Shells</v>
      </c>
      <c r="R160">
        <f>VLOOKUP($B160,[1]Samples!$H$2:$Z$518,COLUMN()-13)</f>
        <v>3432105</v>
      </c>
      <c r="S160">
        <f>VLOOKUP($B160,[1]Samples!$H$2:$Z$518,COLUMN()-13)</f>
        <v>18</v>
      </c>
      <c r="T160">
        <f>VLOOKUP($B160,[1]Samples!$H$2:$Z$518,COLUMN()-13)</f>
        <v>3389</v>
      </c>
      <c r="U160" t="str">
        <f>VLOOKUP($B160,[1]Samples!$H$2:$Z$518,COLUMN()-13)</f>
        <v>Yes</v>
      </c>
      <c r="V160">
        <f>VLOOKUP($B160,[1]Samples!$H$2:$Z$518,COLUMN()-13)</f>
        <v>0</v>
      </c>
      <c r="W160">
        <f>VLOOKUP($B160,[1]Samples!$H$2:$Z$518,COLUMN()-13)</f>
        <v>0</v>
      </c>
      <c r="X160">
        <f>VLOOKUP($B160,[1]Samples!$H$2:$Z$518,COLUMN()-13)</f>
        <v>0</v>
      </c>
      <c r="Y160" t="str">
        <f>VLOOKUP($B160,[1]Samples!$H$2:$Z$518,COLUMN()-13)</f>
        <v>No</v>
      </c>
      <c r="Z160" t="str">
        <f>VLOOKUP($B160,[1]Samples!$H$2:$Z$518,COLUMN()-13)</f>
        <v/>
      </c>
      <c r="AA160" t="str">
        <f>VLOOKUP($B160,[1]Samples!$H$2:$Z$518,COLUMN()-13)</f>
        <v/>
      </c>
      <c r="AB160" s="16">
        <f>VLOOKUP($B160,[1]Samples!$H$2:$Z$518,COLUMN()-13)</f>
        <v>44054.083333333336</v>
      </c>
      <c r="AC160" s="16">
        <f>VLOOKUP($B160,[1]Samples!$H$2:$Z$518,COLUMN()-13)</f>
        <v>44054.083333333336</v>
      </c>
      <c r="AD160" t="str">
        <f>VLOOKUP($B160,[1]Samples!$H$2:$Z$518,COLUMN()-13)</f>
        <v>USA</v>
      </c>
      <c r="AE160" t="s">
        <v>190</v>
      </c>
      <c r="AF160" s="2">
        <f>VLOOKUP($B160,[1]Samples!$H$2:$Z$518,COLUMN()-13)</f>
        <v>2020</v>
      </c>
      <c r="AG160" t="b">
        <f>NOT(ISERROR(MATCH(B160,metadata_samples_with_mlst!$A$2:$A$342,0)))</f>
        <v>1</v>
      </c>
    </row>
    <row r="161" spans="1:33" x14ac:dyDescent="0.3">
      <c r="A161" t="s">
        <v>3632</v>
      </c>
      <c r="B161" t="str">
        <f t="shared" si="2"/>
        <v>SRR8767316</v>
      </c>
      <c r="C161">
        <v>186</v>
      </c>
      <c r="D161">
        <v>163</v>
      </c>
      <c r="E161" t="s">
        <v>3633</v>
      </c>
      <c r="F161">
        <v>823824</v>
      </c>
      <c r="G161">
        <v>788088</v>
      </c>
      <c r="H161" t="s">
        <v>3634</v>
      </c>
      <c r="I161">
        <v>158</v>
      </c>
      <c r="J161">
        <v>92</v>
      </c>
      <c r="K161">
        <v>129</v>
      </c>
      <c r="M161">
        <v>358739</v>
      </c>
      <c r="N161">
        <v>48</v>
      </c>
      <c r="O161">
        <v>622677</v>
      </c>
      <c r="P161">
        <v>3105044</v>
      </c>
      <c r="Q161" t="str">
        <f>VLOOKUP($B161,[1]Samples!$H$2:$Z$518,COLUMN()-13)</f>
        <v>isolation_source: cheese</v>
      </c>
      <c r="R161">
        <f>VLOOKUP($B161,[1]Samples!$H$2:$Z$518,COLUMN()-13)</f>
        <v>3163082</v>
      </c>
      <c r="S161">
        <f>VLOOKUP($B161,[1]Samples!$H$2:$Z$518,COLUMN()-13)</f>
        <v>74</v>
      </c>
      <c r="T161">
        <f>VLOOKUP($B161,[1]Samples!$H$2:$Z$518,COLUMN()-13)</f>
        <v>3182</v>
      </c>
      <c r="U161" t="str">
        <f>VLOOKUP($B161,[1]Samples!$H$2:$Z$518,COLUMN()-13)</f>
        <v>Yes</v>
      </c>
      <c r="V161">
        <f>VLOOKUP($B161,[1]Samples!$H$2:$Z$518,COLUMN()-13)</f>
        <v>0</v>
      </c>
      <c r="W161">
        <f>VLOOKUP($B161,[1]Samples!$H$2:$Z$518,COLUMN()-13)</f>
        <v>0</v>
      </c>
      <c r="X161">
        <f>VLOOKUP($B161,[1]Samples!$H$2:$Z$518,COLUMN()-13)</f>
        <v>0</v>
      </c>
      <c r="Y161" t="str">
        <f>VLOOKUP($B161,[1]Samples!$H$2:$Z$518,COLUMN()-13)</f>
        <v>No</v>
      </c>
      <c r="Z161" t="str">
        <f>VLOOKUP($B161,[1]Samples!$H$2:$Z$518,COLUMN()-13)</f>
        <v/>
      </c>
      <c r="AA161" t="str">
        <f>VLOOKUP($B161,[1]Samples!$H$2:$Z$518,COLUMN()-13)</f>
        <v/>
      </c>
      <c r="AB161" s="16">
        <f>VLOOKUP($B161,[1]Samples!$H$2:$Z$518,COLUMN()-13)</f>
        <v>43555.041666666664</v>
      </c>
      <c r="AC161" s="16">
        <f>VLOOKUP($B161,[1]Samples!$H$2:$Z$518,COLUMN()-13)</f>
        <v>43555.041666666664</v>
      </c>
      <c r="AD161" t="str">
        <f>VLOOKUP($B161,[1]Samples!$H$2:$Z$518,COLUMN()-13)</f>
        <v>Chile</v>
      </c>
      <c r="AF161" s="2">
        <f>VLOOKUP($B161,[1]Samples!$H$2:$Z$518,COLUMN()-13)</f>
        <v>2016</v>
      </c>
      <c r="AG161" t="b">
        <f>NOT(ISERROR(MATCH(B161,metadata_samples_with_mlst!$A$2:$A$342,0)))</f>
        <v>1</v>
      </c>
    </row>
    <row r="162" spans="1:33" x14ac:dyDescent="0.3">
      <c r="A162" t="s">
        <v>3635</v>
      </c>
      <c r="B162" t="str">
        <f t="shared" si="2"/>
        <v>SRR2102432</v>
      </c>
      <c r="C162">
        <v>97</v>
      </c>
      <c r="D162">
        <v>88</v>
      </c>
      <c r="E162" t="s">
        <v>3279</v>
      </c>
      <c r="F162">
        <v>423068</v>
      </c>
      <c r="G162">
        <v>410008</v>
      </c>
      <c r="H162" t="s">
        <v>3280</v>
      </c>
      <c r="I162">
        <v>54</v>
      </c>
      <c r="J162">
        <v>16</v>
      </c>
      <c r="K162">
        <v>53</v>
      </c>
      <c r="M162">
        <v>151751</v>
      </c>
      <c r="N162">
        <v>48</v>
      </c>
      <c r="O162">
        <v>261135</v>
      </c>
      <c r="P162">
        <v>3034620</v>
      </c>
      <c r="Q162" t="str">
        <f>VLOOKUP($B162,[1]Samples!$H$2:$Z$518,COLUMN()-13)</f>
        <v>isolation_source: cheese</v>
      </c>
      <c r="R162">
        <f>VLOOKUP($B162,[1]Samples!$H$2:$Z$518,COLUMN()-13)</f>
        <v>3088043</v>
      </c>
      <c r="S162">
        <f>VLOOKUP($B162,[1]Samples!$H$2:$Z$518,COLUMN()-13)</f>
        <v>19</v>
      </c>
      <c r="T162">
        <f>VLOOKUP($B162,[1]Samples!$H$2:$Z$518,COLUMN()-13)</f>
        <v>3041</v>
      </c>
      <c r="U162" t="str">
        <f>VLOOKUP($B162,[1]Samples!$H$2:$Z$518,COLUMN()-13)</f>
        <v>Yes</v>
      </c>
      <c r="V162">
        <f>VLOOKUP($B162,[1]Samples!$H$2:$Z$518,COLUMN()-13)</f>
        <v>0</v>
      </c>
      <c r="W162">
        <f>VLOOKUP($B162,[1]Samples!$H$2:$Z$518,COLUMN()-13)</f>
        <v>0</v>
      </c>
      <c r="X162">
        <f>VLOOKUP($B162,[1]Samples!$H$2:$Z$518,COLUMN()-13)</f>
        <v>0</v>
      </c>
      <c r="Y162" t="str">
        <f>VLOOKUP($B162,[1]Samples!$H$2:$Z$518,COLUMN()-13)</f>
        <v>No</v>
      </c>
      <c r="Z162" t="str">
        <f>VLOOKUP($B162,[1]Samples!$H$2:$Z$518,COLUMN()-13)</f>
        <v/>
      </c>
      <c r="AA162" t="str">
        <f>VLOOKUP($B162,[1]Samples!$H$2:$Z$518,COLUMN()-13)</f>
        <v/>
      </c>
      <c r="AB162" s="16">
        <f>VLOOKUP($B162,[1]Samples!$H$2:$Z$518,COLUMN()-13)</f>
        <v>43551.041666666664</v>
      </c>
      <c r="AC162" s="16">
        <f>VLOOKUP($B162,[1]Samples!$H$2:$Z$518,COLUMN()-13)</f>
        <v>43551.041666666664</v>
      </c>
      <c r="AD162" t="str">
        <f>VLOOKUP($B162,[1]Samples!$H$2:$Z$518,COLUMN()-13)</f>
        <v>Greece</v>
      </c>
      <c r="AF162" s="2">
        <f>VLOOKUP($B162,[1]Samples!$H$2:$Z$518,COLUMN()-13)</f>
        <v>2015</v>
      </c>
      <c r="AG162" t="b">
        <f>NOT(ISERROR(MATCH(B162,metadata_samples_with_mlst!$A$2:$A$342,0)))</f>
        <v>1</v>
      </c>
    </row>
    <row r="163" spans="1:33" x14ac:dyDescent="0.3">
      <c r="A163" t="s">
        <v>3636</v>
      </c>
      <c r="B163" t="str">
        <f t="shared" si="2"/>
        <v>SRR975370</v>
      </c>
      <c r="C163">
        <v>39</v>
      </c>
      <c r="D163">
        <v>37</v>
      </c>
      <c r="E163" t="s">
        <v>3637</v>
      </c>
      <c r="F163">
        <v>165446</v>
      </c>
      <c r="G163">
        <v>161698</v>
      </c>
      <c r="H163" t="s">
        <v>3638</v>
      </c>
      <c r="I163">
        <v>9</v>
      </c>
      <c r="J163">
        <v>7</v>
      </c>
      <c r="K163">
        <v>15</v>
      </c>
      <c r="M163">
        <v>134627</v>
      </c>
      <c r="N163">
        <v>49</v>
      </c>
      <c r="O163">
        <v>452151</v>
      </c>
      <c r="P163">
        <v>3093949</v>
      </c>
      <c r="Q163" t="str">
        <f>VLOOKUP($B163,[1]Samples!$H$2:$Z$518,COLUMN()-13)</f>
        <v>isolation_source: goat cheese</v>
      </c>
      <c r="R163">
        <f>VLOOKUP($B163,[1]Samples!$H$2:$Z$518,COLUMN()-13)</f>
        <v>3126172</v>
      </c>
      <c r="S163">
        <f>VLOOKUP($B163,[1]Samples!$H$2:$Z$518,COLUMN()-13)</f>
        <v>24</v>
      </c>
      <c r="T163">
        <f>VLOOKUP($B163,[1]Samples!$H$2:$Z$518,COLUMN()-13)</f>
        <v>3139</v>
      </c>
      <c r="U163" t="str">
        <f>VLOOKUP($B163,[1]Samples!$H$2:$Z$518,COLUMN()-13)</f>
        <v>Yes</v>
      </c>
      <c r="V163">
        <f>VLOOKUP($B163,[1]Samples!$H$2:$Z$518,COLUMN()-13)</f>
        <v>0</v>
      </c>
      <c r="W163">
        <f>VLOOKUP($B163,[1]Samples!$H$2:$Z$518,COLUMN()-13)</f>
        <v>0</v>
      </c>
      <c r="X163">
        <f>VLOOKUP($B163,[1]Samples!$H$2:$Z$518,COLUMN()-13)</f>
        <v>0</v>
      </c>
      <c r="Y163" t="str">
        <f>VLOOKUP($B163,[1]Samples!$H$2:$Z$518,COLUMN()-13)</f>
        <v>No</v>
      </c>
      <c r="Z163" t="str">
        <f>VLOOKUP($B163,[1]Samples!$H$2:$Z$518,COLUMN()-13)</f>
        <v/>
      </c>
      <c r="AA163" t="str">
        <f>VLOOKUP($B163,[1]Samples!$H$2:$Z$518,COLUMN()-13)</f>
        <v/>
      </c>
      <c r="AB163" s="16">
        <f>VLOOKUP($B163,[1]Samples!$H$2:$Z$518,COLUMN()-13)</f>
        <v>43563.083333333336</v>
      </c>
      <c r="AC163" s="16">
        <f>VLOOKUP($B163,[1]Samples!$H$2:$Z$518,COLUMN()-13)</f>
        <v>43563.083333333336</v>
      </c>
      <c r="AD163" t="str">
        <f>VLOOKUP($B163,[1]Samples!$H$2:$Z$518,COLUMN()-13)</f>
        <v>Spain</v>
      </c>
      <c r="AE163" t="s">
        <v>582</v>
      </c>
      <c r="AF163" s="2">
        <f>VLOOKUP($B163,[1]Samples!$H$2:$Z$518,COLUMN()-13)</f>
        <v>2009</v>
      </c>
      <c r="AG163" t="b">
        <f>NOT(ISERROR(MATCH(B163,metadata_samples_with_mlst!$A$2:$A$342,0)))</f>
        <v>1</v>
      </c>
    </row>
    <row r="164" spans="1:33" x14ac:dyDescent="0.3">
      <c r="A164" t="s">
        <v>3639</v>
      </c>
      <c r="B164" t="str">
        <f t="shared" si="2"/>
        <v>SRR1187445</v>
      </c>
      <c r="C164">
        <v>43</v>
      </c>
      <c r="D164">
        <v>42</v>
      </c>
      <c r="E164" t="s">
        <v>3418</v>
      </c>
      <c r="F164">
        <v>185252</v>
      </c>
      <c r="G164">
        <v>182932</v>
      </c>
      <c r="H164" t="s">
        <v>3604</v>
      </c>
      <c r="I164">
        <v>12</v>
      </c>
      <c r="J164">
        <v>5</v>
      </c>
      <c r="K164">
        <v>12</v>
      </c>
      <c r="M164">
        <v>128133</v>
      </c>
      <c r="N164">
        <v>49</v>
      </c>
      <c r="O164">
        <v>221324</v>
      </c>
      <c r="P164">
        <v>3008625</v>
      </c>
      <c r="Q164" t="str">
        <f>VLOOKUP($B164,[1]Samples!$H$2:$Z$518,COLUMN()-13)</f>
        <v>isolation_source: fresh cheese curd</v>
      </c>
      <c r="R164">
        <f>VLOOKUP($B164,[1]Samples!$H$2:$Z$518,COLUMN()-13)</f>
        <v>3080783</v>
      </c>
      <c r="S164">
        <f>VLOOKUP($B164,[1]Samples!$H$2:$Z$518,COLUMN()-13)</f>
        <v>22</v>
      </c>
      <c r="T164">
        <f>VLOOKUP($B164,[1]Samples!$H$2:$Z$518,COLUMN()-13)</f>
        <v>3043</v>
      </c>
      <c r="U164" t="str">
        <f>VLOOKUP($B164,[1]Samples!$H$2:$Z$518,COLUMN()-13)</f>
        <v>Yes</v>
      </c>
      <c r="V164">
        <f>VLOOKUP($B164,[1]Samples!$H$2:$Z$518,COLUMN()-13)</f>
        <v>0</v>
      </c>
      <c r="W164">
        <f>VLOOKUP($B164,[1]Samples!$H$2:$Z$518,COLUMN()-13)</f>
        <v>0</v>
      </c>
      <c r="X164">
        <f>VLOOKUP($B164,[1]Samples!$H$2:$Z$518,COLUMN()-13)</f>
        <v>0</v>
      </c>
      <c r="Y164" t="str">
        <f>VLOOKUP($B164,[1]Samples!$H$2:$Z$518,COLUMN()-13)</f>
        <v>No</v>
      </c>
      <c r="Z164" t="str">
        <f>VLOOKUP($B164,[1]Samples!$H$2:$Z$518,COLUMN()-13)</f>
        <v/>
      </c>
      <c r="AA164" t="str">
        <f>VLOOKUP($B164,[1]Samples!$H$2:$Z$518,COLUMN()-13)</f>
        <v/>
      </c>
      <c r="AB164" s="16">
        <f>VLOOKUP($B164,[1]Samples!$H$2:$Z$518,COLUMN()-13)</f>
        <v>43551.041666666664</v>
      </c>
      <c r="AC164" s="16">
        <f>VLOOKUP($B164,[1]Samples!$H$2:$Z$518,COLUMN()-13)</f>
        <v>43551.041666666664</v>
      </c>
      <c r="AD164" t="str">
        <f>VLOOKUP($B164,[1]Samples!$H$2:$Z$518,COLUMN()-13)</f>
        <v>USA</v>
      </c>
      <c r="AE164" t="s">
        <v>1459</v>
      </c>
      <c r="AF164" s="2">
        <f>VLOOKUP($B164,[1]Samples!$H$2:$Z$518,COLUMN()-13)</f>
        <v>2014</v>
      </c>
      <c r="AG164" t="b">
        <f>NOT(ISERROR(MATCH(B164,metadata_samples_with_mlst!$A$2:$A$342,0)))</f>
        <v>1</v>
      </c>
    </row>
    <row r="165" spans="1:33" x14ac:dyDescent="0.3">
      <c r="A165" t="s">
        <v>3640</v>
      </c>
      <c r="B165" t="str">
        <f t="shared" si="2"/>
        <v>SRR3173373</v>
      </c>
      <c r="C165">
        <v>363</v>
      </c>
      <c r="D165">
        <v>338</v>
      </c>
      <c r="E165" t="s">
        <v>3641</v>
      </c>
      <c r="F165">
        <v>1579934</v>
      </c>
      <c r="G165">
        <v>1545148</v>
      </c>
      <c r="H165" t="s">
        <v>3642</v>
      </c>
      <c r="I165">
        <v>190</v>
      </c>
      <c r="J165">
        <v>58</v>
      </c>
      <c r="K165">
        <v>190</v>
      </c>
      <c r="M165">
        <v>159768</v>
      </c>
      <c r="N165">
        <v>53</v>
      </c>
      <c r="O165">
        <v>335087</v>
      </c>
      <c r="P165">
        <v>2980135</v>
      </c>
      <c r="Q165" t="str">
        <f>VLOOKUP($B165,[1]Samples!$H$2:$Z$518,COLUMN()-13)</f>
        <v>isolation_source: fresh cheese</v>
      </c>
      <c r="R165">
        <f>VLOOKUP($B165,[1]Samples!$H$2:$Z$518,COLUMN()-13)</f>
        <v>3016321</v>
      </c>
      <c r="S165">
        <f>VLOOKUP($B165,[1]Samples!$H$2:$Z$518,COLUMN()-13)</f>
        <v>58</v>
      </c>
      <c r="T165">
        <f>VLOOKUP($B165,[1]Samples!$H$2:$Z$518,COLUMN()-13)</f>
        <v>3003</v>
      </c>
      <c r="U165" t="str">
        <f>VLOOKUP($B165,[1]Samples!$H$2:$Z$518,COLUMN()-13)</f>
        <v>Yes</v>
      </c>
      <c r="V165">
        <f>VLOOKUP($B165,[1]Samples!$H$2:$Z$518,COLUMN()-13)</f>
        <v>0</v>
      </c>
      <c r="W165">
        <f>VLOOKUP($B165,[1]Samples!$H$2:$Z$518,COLUMN()-13)</f>
        <v>0</v>
      </c>
      <c r="X165">
        <f>VLOOKUP($B165,[1]Samples!$H$2:$Z$518,COLUMN()-13)</f>
        <v>0</v>
      </c>
      <c r="Y165" t="str">
        <f>VLOOKUP($B165,[1]Samples!$H$2:$Z$518,COLUMN()-13)</f>
        <v>No</v>
      </c>
      <c r="Z165" t="str">
        <f>VLOOKUP($B165,[1]Samples!$H$2:$Z$518,COLUMN()-13)</f>
        <v/>
      </c>
      <c r="AA165" t="str">
        <f>VLOOKUP($B165,[1]Samples!$H$2:$Z$518,COLUMN()-13)</f>
        <v/>
      </c>
      <c r="AB165" s="16">
        <f>VLOOKUP($B165,[1]Samples!$H$2:$Z$518,COLUMN()-13)</f>
        <v>43901.041666666664</v>
      </c>
      <c r="AC165" s="16">
        <f>VLOOKUP($B165,[1]Samples!$H$2:$Z$518,COLUMN()-13)</f>
        <v>43551.041666666664</v>
      </c>
      <c r="AD165" t="str">
        <f>VLOOKUP($B165,[1]Samples!$H$2:$Z$518,COLUMN()-13)</f>
        <v>USA</v>
      </c>
      <c r="AE165" t="s">
        <v>146</v>
      </c>
      <c r="AF165" s="2">
        <f>VLOOKUP($B165,[1]Samples!$H$2:$Z$518,COLUMN()-13)</f>
        <v>2009</v>
      </c>
      <c r="AG165" t="b">
        <f>NOT(ISERROR(MATCH(B165,metadata_samples_with_mlst!$A$2:$A$342,0)))</f>
        <v>1</v>
      </c>
    </row>
    <row r="166" spans="1:33" x14ac:dyDescent="0.3">
      <c r="A166" t="s">
        <v>3643</v>
      </c>
      <c r="B166" t="str">
        <f t="shared" si="2"/>
        <v>SRR5378819</v>
      </c>
      <c r="C166">
        <v>66</v>
      </c>
      <c r="D166">
        <v>60</v>
      </c>
      <c r="E166" t="s">
        <v>3644</v>
      </c>
      <c r="F166">
        <v>297378</v>
      </c>
      <c r="G166">
        <v>290340</v>
      </c>
      <c r="H166" t="s">
        <v>3645</v>
      </c>
      <c r="I166">
        <v>48</v>
      </c>
      <c r="J166">
        <v>27</v>
      </c>
      <c r="K166">
        <v>29</v>
      </c>
      <c r="M166">
        <v>106960</v>
      </c>
      <c r="N166">
        <v>53</v>
      </c>
      <c r="O166">
        <v>237613</v>
      </c>
      <c r="P166">
        <v>2916319</v>
      </c>
      <c r="Q166" t="str">
        <f>VLOOKUP($B166,[1]Samples!$H$2:$Z$518,COLUMN()-13)</f>
        <v>isolation_source: Raw Milk Cheese</v>
      </c>
      <c r="R166">
        <f>VLOOKUP($B166,[1]Samples!$H$2:$Z$518,COLUMN()-13)</f>
        <v>2954751</v>
      </c>
      <c r="S166">
        <f>VLOOKUP($B166,[1]Samples!$H$2:$Z$518,COLUMN()-13)</f>
        <v>16</v>
      </c>
      <c r="T166">
        <f>VLOOKUP($B166,[1]Samples!$H$2:$Z$518,COLUMN()-13)</f>
        <v>2930</v>
      </c>
      <c r="U166" t="str">
        <f>VLOOKUP($B166,[1]Samples!$H$2:$Z$518,COLUMN()-13)</f>
        <v>Yes</v>
      </c>
      <c r="V166">
        <f>VLOOKUP($B166,[1]Samples!$H$2:$Z$518,COLUMN()-13)</f>
        <v>0</v>
      </c>
      <c r="W166">
        <f>VLOOKUP($B166,[1]Samples!$H$2:$Z$518,COLUMN()-13)</f>
        <v>0</v>
      </c>
      <c r="X166">
        <f>VLOOKUP($B166,[1]Samples!$H$2:$Z$518,COLUMN()-13)</f>
        <v>0</v>
      </c>
      <c r="Y166" t="str">
        <f>VLOOKUP($B166,[1]Samples!$H$2:$Z$518,COLUMN()-13)</f>
        <v>No</v>
      </c>
      <c r="Z166" t="str">
        <f>VLOOKUP($B166,[1]Samples!$H$2:$Z$518,COLUMN()-13)</f>
        <v/>
      </c>
      <c r="AA166" t="str">
        <f>VLOOKUP($B166,[1]Samples!$H$2:$Z$518,COLUMN()-13)</f>
        <v/>
      </c>
      <c r="AB166" s="16">
        <f>VLOOKUP($B166,[1]Samples!$H$2:$Z$518,COLUMN()-13)</f>
        <v>43901.041666666664</v>
      </c>
      <c r="AC166" s="16">
        <f>VLOOKUP($B166,[1]Samples!$H$2:$Z$518,COLUMN()-13)</f>
        <v>43550.041666666664</v>
      </c>
      <c r="AD166" t="str">
        <f>VLOOKUP($B166,[1]Samples!$H$2:$Z$518,COLUMN()-13)</f>
        <v>USA</v>
      </c>
      <c r="AE166" t="s">
        <v>146</v>
      </c>
      <c r="AF166" s="2">
        <f>VLOOKUP($B166,[1]Samples!$H$2:$Z$518,COLUMN()-13)</f>
        <v>2017</v>
      </c>
      <c r="AG166" t="b">
        <f>NOT(ISERROR(MATCH(B166,metadata_samples_with_mlst!$A$2:$A$342,0)))</f>
        <v>1</v>
      </c>
    </row>
    <row r="167" spans="1:33" x14ac:dyDescent="0.3">
      <c r="A167" t="s">
        <v>3646</v>
      </c>
      <c r="B167" t="str">
        <f t="shared" si="2"/>
        <v>SRR1609994</v>
      </c>
      <c r="C167">
        <v>63</v>
      </c>
      <c r="D167">
        <v>58</v>
      </c>
      <c r="E167" t="s">
        <v>3647</v>
      </c>
      <c r="F167">
        <v>328680</v>
      </c>
      <c r="G167">
        <v>314020</v>
      </c>
      <c r="H167" t="s">
        <v>3648</v>
      </c>
      <c r="I167">
        <v>87</v>
      </c>
      <c r="J167">
        <v>18</v>
      </c>
      <c r="K167">
        <v>27</v>
      </c>
      <c r="M167">
        <v>135251</v>
      </c>
      <c r="N167">
        <v>54</v>
      </c>
      <c r="O167">
        <v>238438</v>
      </c>
      <c r="P167">
        <v>3047603</v>
      </c>
      <c r="Q167" t="str">
        <f>VLOOKUP($B167,[1]Samples!$H$2:$Z$518,COLUMN()-13)</f>
        <v>isolation_source: white cheese</v>
      </c>
      <c r="R167">
        <f>VLOOKUP($B167,[1]Samples!$H$2:$Z$518,COLUMN()-13)</f>
        <v>3193826</v>
      </c>
      <c r="S167">
        <f>VLOOKUP($B167,[1]Samples!$H$2:$Z$518,COLUMN()-13)</f>
        <v>18</v>
      </c>
      <c r="T167">
        <f>VLOOKUP($B167,[1]Samples!$H$2:$Z$518,COLUMN()-13)</f>
        <v>3181</v>
      </c>
      <c r="U167" t="str">
        <f>VLOOKUP($B167,[1]Samples!$H$2:$Z$518,COLUMN()-13)</f>
        <v>Yes</v>
      </c>
      <c r="V167">
        <f>VLOOKUP($B167,[1]Samples!$H$2:$Z$518,COLUMN()-13)</f>
        <v>0</v>
      </c>
      <c r="W167">
        <f>VLOOKUP($B167,[1]Samples!$H$2:$Z$518,COLUMN()-13)</f>
        <v>0</v>
      </c>
      <c r="X167">
        <f>VLOOKUP($B167,[1]Samples!$H$2:$Z$518,COLUMN()-13)</f>
        <v>0</v>
      </c>
      <c r="Y167" t="str">
        <f>VLOOKUP($B167,[1]Samples!$H$2:$Z$518,COLUMN()-13)</f>
        <v>No</v>
      </c>
      <c r="Z167" t="str">
        <f>VLOOKUP($B167,[1]Samples!$H$2:$Z$518,COLUMN()-13)</f>
        <v/>
      </c>
      <c r="AA167" t="str">
        <f>VLOOKUP($B167,[1]Samples!$H$2:$Z$518,COLUMN()-13)</f>
        <v/>
      </c>
      <c r="AB167" s="16">
        <f>VLOOKUP($B167,[1]Samples!$H$2:$Z$518,COLUMN()-13)</f>
        <v>43551.041666666664</v>
      </c>
      <c r="AC167" s="16">
        <f>VLOOKUP($B167,[1]Samples!$H$2:$Z$518,COLUMN()-13)</f>
        <v>43551.041666666664</v>
      </c>
      <c r="AD167" t="str">
        <f>VLOOKUP($B167,[1]Samples!$H$2:$Z$518,COLUMN()-13)</f>
        <v>USA</v>
      </c>
      <c r="AF167" s="2">
        <f>VLOOKUP($B167,[1]Samples!$H$2:$Z$518,COLUMN()-13)</f>
        <v>1994</v>
      </c>
      <c r="AG167" t="b">
        <f>NOT(ISERROR(MATCH(B167,metadata_samples_with_mlst!$A$2:$A$342,0)))</f>
        <v>1</v>
      </c>
    </row>
    <row r="168" spans="1:33" x14ac:dyDescent="0.3">
      <c r="A168" t="s">
        <v>3649</v>
      </c>
      <c r="B168" t="str">
        <f t="shared" si="2"/>
        <v>SRR8838736</v>
      </c>
      <c r="C168">
        <v>71</v>
      </c>
      <c r="D168">
        <v>69</v>
      </c>
      <c r="E168" t="s">
        <v>3650</v>
      </c>
      <c r="F168">
        <v>340950</v>
      </c>
      <c r="G168">
        <v>335130</v>
      </c>
      <c r="H168" t="s">
        <v>3651</v>
      </c>
      <c r="I168">
        <v>97</v>
      </c>
      <c r="J168">
        <v>11</v>
      </c>
      <c r="K168">
        <v>20</v>
      </c>
      <c r="M168">
        <v>180085</v>
      </c>
      <c r="N168">
        <v>55</v>
      </c>
      <c r="O168">
        <v>288418</v>
      </c>
      <c r="P168">
        <v>2909870</v>
      </c>
      <c r="Q168" t="str">
        <f>VLOOKUP($B168,[1]Samples!$H$2:$Z$518,COLUMN()-13)</f>
        <v>isolation_source: cheese</v>
      </c>
      <c r="R168">
        <f>VLOOKUP($B168,[1]Samples!$H$2:$Z$518,COLUMN()-13)</f>
        <v>2984309</v>
      </c>
      <c r="S168">
        <f>VLOOKUP($B168,[1]Samples!$H$2:$Z$518,COLUMN()-13)</f>
        <v>16</v>
      </c>
      <c r="T168">
        <f>VLOOKUP($B168,[1]Samples!$H$2:$Z$518,COLUMN()-13)</f>
        <v>2935</v>
      </c>
      <c r="U168" t="str">
        <f>VLOOKUP($B168,[1]Samples!$H$2:$Z$518,COLUMN()-13)</f>
        <v>Yes</v>
      </c>
      <c r="V168">
        <f>VLOOKUP($B168,[1]Samples!$H$2:$Z$518,COLUMN()-13)</f>
        <v>0</v>
      </c>
      <c r="W168">
        <f>VLOOKUP($B168,[1]Samples!$H$2:$Z$518,COLUMN()-13)</f>
        <v>0</v>
      </c>
      <c r="X168">
        <f>VLOOKUP($B168,[1]Samples!$H$2:$Z$518,COLUMN()-13)</f>
        <v>0</v>
      </c>
      <c r="Y168" t="str">
        <f>VLOOKUP($B168,[1]Samples!$H$2:$Z$518,COLUMN()-13)</f>
        <v>No</v>
      </c>
      <c r="Z168" t="str">
        <f>VLOOKUP($B168,[1]Samples!$H$2:$Z$518,COLUMN()-13)</f>
        <v/>
      </c>
      <c r="AA168" t="str">
        <f>VLOOKUP($B168,[1]Samples!$H$2:$Z$518,COLUMN()-13)</f>
        <v/>
      </c>
      <c r="AB168" s="16">
        <f>VLOOKUP($B168,[1]Samples!$H$2:$Z$518,COLUMN()-13)</f>
        <v>43564.083333333336</v>
      </c>
      <c r="AC168" s="16">
        <f>VLOOKUP($B168,[1]Samples!$H$2:$Z$518,COLUMN()-13)</f>
        <v>43564.083333333336</v>
      </c>
      <c r="AD168" t="str">
        <f>VLOOKUP($B168,[1]Samples!$H$2:$Z$518,COLUMN()-13)</f>
        <v>Chile</v>
      </c>
      <c r="AF168" s="2">
        <f>VLOOKUP($B168,[1]Samples!$H$2:$Z$518,COLUMN()-13)</f>
        <v>2016</v>
      </c>
      <c r="AG168" t="b">
        <f>NOT(ISERROR(MATCH(B168,metadata_samples_with_mlst!$A$2:$A$342,0)))</f>
        <v>1</v>
      </c>
    </row>
    <row r="169" spans="1:33" x14ac:dyDescent="0.3">
      <c r="A169" t="s">
        <v>3652</v>
      </c>
      <c r="B169" t="str">
        <f t="shared" si="2"/>
        <v>SRR3995860</v>
      </c>
      <c r="C169">
        <v>51</v>
      </c>
      <c r="D169">
        <v>47</v>
      </c>
      <c r="E169" t="s">
        <v>3653</v>
      </c>
      <c r="F169">
        <v>219438</v>
      </c>
      <c r="G169">
        <v>214610</v>
      </c>
      <c r="H169" t="s">
        <v>3642</v>
      </c>
      <c r="I169">
        <v>18</v>
      </c>
      <c r="J169">
        <v>7</v>
      </c>
      <c r="K169">
        <v>11</v>
      </c>
      <c r="M169">
        <v>203381</v>
      </c>
      <c r="N169">
        <v>56</v>
      </c>
      <c r="O169">
        <v>438898</v>
      </c>
      <c r="P169">
        <v>2990240</v>
      </c>
      <c r="Q169" t="str">
        <f>VLOOKUP($B169,[1]Samples!$H$2:$Z$518,COLUMN()-13)</f>
        <v>isolation_source: queso cotija</v>
      </c>
      <c r="R169">
        <f>VLOOKUP($B169,[1]Samples!$H$2:$Z$518,COLUMN()-13)</f>
        <v>3111488</v>
      </c>
      <c r="S169">
        <f>VLOOKUP($B169,[1]Samples!$H$2:$Z$518,COLUMN()-13)</f>
        <v>15</v>
      </c>
      <c r="T169">
        <f>VLOOKUP($B169,[1]Samples!$H$2:$Z$518,COLUMN()-13)</f>
        <v>3063</v>
      </c>
      <c r="U169" t="str">
        <f>VLOOKUP($B169,[1]Samples!$H$2:$Z$518,COLUMN()-13)</f>
        <v>Yes</v>
      </c>
      <c r="V169">
        <f>VLOOKUP($B169,[1]Samples!$H$2:$Z$518,COLUMN()-13)</f>
        <v>0</v>
      </c>
      <c r="W169">
        <f>VLOOKUP($B169,[1]Samples!$H$2:$Z$518,COLUMN()-13)</f>
        <v>0</v>
      </c>
      <c r="X169">
        <f>VLOOKUP($B169,[1]Samples!$H$2:$Z$518,COLUMN()-13)</f>
        <v>0</v>
      </c>
      <c r="Y169" t="str">
        <f>VLOOKUP($B169,[1]Samples!$H$2:$Z$518,COLUMN()-13)</f>
        <v>No</v>
      </c>
      <c r="Z169" t="str">
        <f>VLOOKUP($B169,[1]Samples!$H$2:$Z$518,COLUMN()-13)</f>
        <v/>
      </c>
      <c r="AA169" t="str">
        <f>VLOOKUP($B169,[1]Samples!$H$2:$Z$518,COLUMN()-13)</f>
        <v/>
      </c>
      <c r="AB169" s="16">
        <f>VLOOKUP($B169,[1]Samples!$H$2:$Z$518,COLUMN()-13)</f>
        <v>43901.041666666664</v>
      </c>
      <c r="AC169" s="16">
        <f>VLOOKUP($B169,[1]Samples!$H$2:$Z$518,COLUMN()-13)</f>
        <v>43558.083333333336</v>
      </c>
      <c r="AD169" t="str">
        <f>VLOOKUP($B169,[1]Samples!$H$2:$Z$518,COLUMN()-13)</f>
        <v>USA</v>
      </c>
      <c r="AE169" t="s">
        <v>1185</v>
      </c>
      <c r="AF169" s="2">
        <f>VLOOKUP($B169,[1]Samples!$H$2:$Z$518,COLUMN()-13)</f>
        <v>2011</v>
      </c>
      <c r="AG169" t="b">
        <f>NOT(ISERROR(MATCH(B169,metadata_samples_with_mlst!$A$2:$A$342,0)))</f>
        <v>1</v>
      </c>
    </row>
    <row r="170" spans="1:33" x14ac:dyDescent="0.3">
      <c r="A170" t="s">
        <v>3654</v>
      </c>
      <c r="B170" t="str">
        <f t="shared" si="2"/>
        <v>SRR1068558</v>
      </c>
      <c r="C170">
        <v>70</v>
      </c>
      <c r="D170">
        <v>67</v>
      </c>
      <c r="E170" t="s">
        <v>3655</v>
      </c>
      <c r="F170">
        <v>491874</v>
      </c>
      <c r="G170">
        <v>477342</v>
      </c>
      <c r="H170" t="s">
        <v>3656</v>
      </c>
      <c r="I170">
        <v>24</v>
      </c>
      <c r="J170">
        <v>11</v>
      </c>
      <c r="K170">
        <v>31</v>
      </c>
      <c r="M170">
        <v>137839</v>
      </c>
      <c r="N170">
        <v>56</v>
      </c>
      <c r="O170">
        <v>236670</v>
      </c>
      <c r="P170">
        <v>3036468</v>
      </c>
      <c r="Q170" t="str">
        <f>VLOOKUP($B170,[1]Samples!$H$2:$Z$518,COLUMN()-13)</f>
        <v>isolation_source: cheese</v>
      </c>
      <c r="R170">
        <f>VLOOKUP($B170,[1]Samples!$H$2:$Z$518,COLUMN()-13)</f>
        <v>3081814</v>
      </c>
      <c r="S170">
        <f>VLOOKUP($B170,[1]Samples!$H$2:$Z$518,COLUMN()-13)</f>
        <v>22</v>
      </c>
      <c r="T170">
        <f>VLOOKUP($B170,[1]Samples!$H$2:$Z$518,COLUMN()-13)</f>
        <v>3086</v>
      </c>
      <c r="U170" t="str">
        <f>VLOOKUP($B170,[1]Samples!$H$2:$Z$518,COLUMN()-13)</f>
        <v>Yes</v>
      </c>
      <c r="V170">
        <f>VLOOKUP($B170,[1]Samples!$H$2:$Z$518,COLUMN()-13)</f>
        <v>0</v>
      </c>
      <c r="W170">
        <f>VLOOKUP($B170,[1]Samples!$H$2:$Z$518,COLUMN()-13)</f>
        <v>0</v>
      </c>
      <c r="X170">
        <f>VLOOKUP($B170,[1]Samples!$H$2:$Z$518,COLUMN()-13)</f>
        <v>0</v>
      </c>
      <c r="Y170" t="str">
        <f>VLOOKUP($B170,[1]Samples!$H$2:$Z$518,COLUMN()-13)</f>
        <v>No</v>
      </c>
      <c r="Z170" t="str">
        <f>VLOOKUP($B170,[1]Samples!$H$2:$Z$518,COLUMN()-13)</f>
        <v/>
      </c>
      <c r="AA170" t="str">
        <f>VLOOKUP($B170,[1]Samples!$H$2:$Z$518,COLUMN()-13)</f>
        <v/>
      </c>
      <c r="AB170" s="16">
        <f>VLOOKUP($B170,[1]Samples!$H$2:$Z$518,COLUMN()-13)</f>
        <v>43551.041666666664</v>
      </c>
      <c r="AC170" s="16">
        <f>VLOOKUP($B170,[1]Samples!$H$2:$Z$518,COLUMN()-13)</f>
        <v>43551.041666666664</v>
      </c>
      <c r="AD170" t="str">
        <f>VLOOKUP($B170,[1]Samples!$H$2:$Z$518,COLUMN()-13)</f>
        <v>USA</v>
      </c>
      <c r="AE170" t="s">
        <v>381</v>
      </c>
      <c r="AF170" s="2">
        <f>VLOOKUP($B170,[1]Samples!$H$2:$Z$518,COLUMN()-13)</f>
        <v>2012</v>
      </c>
      <c r="AG170" t="b">
        <f>NOT(ISERROR(MATCH(B170,metadata_samples_with_mlst!$A$2:$A$342,0)))</f>
        <v>1</v>
      </c>
    </row>
    <row r="171" spans="1:33" x14ac:dyDescent="0.3">
      <c r="A171" t="s">
        <v>3657</v>
      </c>
      <c r="B171" t="str">
        <f t="shared" si="2"/>
        <v>SRR1187616</v>
      </c>
      <c r="C171">
        <v>50</v>
      </c>
      <c r="D171">
        <v>45</v>
      </c>
      <c r="E171" t="s">
        <v>3658</v>
      </c>
      <c r="F171">
        <v>213912</v>
      </c>
      <c r="G171">
        <v>205590</v>
      </c>
      <c r="H171" t="s">
        <v>3659</v>
      </c>
      <c r="I171">
        <v>16</v>
      </c>
      <c r="J171">
        <v>7</v>
      </c>
      <c r="K171">
        <v>19</v>
      </c>
      <c r="M171">
        <v>101999</v>
      </c>
      <c r="N171">
        <v>56</v>
      </c>
      <c r="O171">
        <v>253054</v>
      </c>
      <c r="P171">
        <v>3008490</v>
      </c>
      <c r="Q171" t="str">
        <f>VLOOKUP($B171,[1]Samples!$H$2:$Z$518,COLUMN()-13)</f>
        <v>isolation_source: fresh cheese curd</v>
      </c>
      <c r="R171">
        <f>VLOOKUP($B171,[1]Samples!$H$2:$Z$518,COLUMN()-13)</f>
        <v>3134504</v>
      </c>
      <c r="S171">
        <f>VLOOKUP($B171,[1]Samples!$H$2:$Z$518,COLUMN()-13)</f>
        <v>19</v>
      </c>
      <c r="T171">
        <f>VLOOKUP($B171,[1]Samples!$H$2:$Z$518,COLUMN()-13)</f>
        <v>3088</v>
      </c>
      <c r="U171" t="str">
        <f>VLOOKUP($B171,[1]Samples!$H$2:$Z$518,COLUMN()-13)</f>
        <v>Yes</v>
      </c>
      <c r="V171">
        <f>VLOOKUP($B171,[1]Samples!$H$2:$Z$518,COLUMN()-13)</f>
        <v>0</v>
      </c>
      <c r="W171">
        <f>VLOOKUP($B171,[1]Samples!$H$2:$Z$518,COLUMN()-13)</f>
        <v>0</v>
      </c>
      <c r="X171">
        <f>VLOOKUP($B171,[1]Samples!$H$2:$Z$518,COLUMN()-13)</f>
        <v>0</v>
      </c>
      <c r="Y171" t="str">
        <f>VLOOKUP($B171,[1]Samples!$H$2:$Z$518,COLUMN()-13)</f>
        <v>No</v>
      </c>
      <c r="Z171" t="str">
        <f>VLOOKUP($B171,[1]Samples!$H$2:$Z$518,COLUMN()-13)</f>
        <v/>
      </c>
      <c r="AA171" t="str">
        <f>VLOOKUP($B171,[1]Samples!$H$2:$Z$518,COLUMN()-13)</f>
        <v/>
      </c>
      <c r="AB171" s="16">
        <f>VLOOKUP($B171,[1]Samples!$H$2:$Z$518,COLUMN()-13)</f>
        <v>43551.041666666664</v>
      </c>
      <c r="AC171" s="16">
        <f>VLOOKUP($B171,[1]Samples!$H$2:$Z$518,COLUMN()-13)</f>
        <v>43551.041666666664</v>
      </c>
      <c r="AD171" t="str">
        <f>VLOOKUP($B171,[1]Samples!$H$2:$Z$518,COLUMN()-13)</f>
        <v>USA</v>
      </c>
      <c r="AE171" t="s">
        <v>1459</v>
      </c>
      <c r="AF171" s="2">
        <f>VLOOKUP($B171,[1]Samples!$H$2:$Z$518,COLUMN()-13)</f>
        <v>2014</v>
      </c>
      <c r="AG171" t="b">
        <f>NOT(ISERROR(MATCH(B171,metadata_samples_with_mlst!$A$2:$A$342,0)))</f>
        <v>1</v>
      </c>
    </row>
    <row r="172" spans="1:33" x14ac:dyDescent="0.3">
      <c r="A172" t="s">
        <v>3660</v>
      </c>
      <c r="B172" t="str">
        <f t="shared" si="2"/>
        <v>SRR1220730</v>
      </c>
      <c r="C172">
        <v>76</v>
      </c>
      <c r="D172">
        <v>72</v>
      </c>
      <c r="E172" t="s">
        <v>3194</v>
      </c>
      <c r="F172">
        <v>335852</v>
      </c>
      <c r="G172">
        <v>327520</v>
      </c>
      <c r="H172" t="s">
        <v>3661</v>
      </c>
      <c r="I172">
        <v>38</v>
      </c>
      <c r="J172">
        <v>27</v>
      </c>
      <c r="K172">
        <v>20</v>
      </c>
      <c r="M172">
        <v>132204</v>
      </c>
      <c r="N172">
        <v>58</v>
      </c>
      <c r="O172">
        <v>348010</v>
      </c>
      <c r="P172">
        <v>3018763</v>
      </c>
      <c r="Q172" t="str">
        <f>VLOOKUP($B172,[1]Samples!$H$2:$Z$518,COLUMN()-13)</f>
        <v>isolation_source: Cheddar cheese ball</v>
      </c>
      <c r="R172">
        <f>VLOOKUP($B172,[1]Samples!$H$2:$Z$518,COLUMN()-13)</f>
        <v>3086593</v>
      </c>
      <c r="S172">
        <f>VLOOKUP($B172,[1]Samples!$H$2:$Z$518,COLUMN()-13)</f>
        <v>25</v>
      </c>
      <c r="T172">
        <f>VLOOKUP($B172,[1]Samples!$H$2:$Z$518,COLUMN()-13)</f>
        <v>3062</v>
      </c>
      <c r="U172" t="str">
        <f>VLOOKUP($B172,[1]Samples!$H$2:$Z$518,COLUMN()-13)</f>
        <v>Yes</v>
      </c>
      <c r="V172">
        <f>VLOOKUP($B172,[1]Samples!$H$2:$Z$518,COLUMN()-13)</f>
        <v>0</v>
      </c>
      <c r="W172">
        <f>VLOOKUP($B172,[1]Samples!$H$2:$Z$518,COLUMN()-13)</f>
        <v>0</v>
      </c>
      <c r="X172">
        <f>VLOOKUP($B172,[1]Samples!$H$2:$Z$518,COLUMN()-13)</f>
        <v>0</v>
      </c>
      <c r="Y172" t="str">
        <f>VLOOKUP($B172,[1]Samples!$H$2:$Z$518,COLUMN()-13)</f>
        <v>No</v>
      </c>
      <c r="Z172" t="str">
        <f>VLOOKUP($B172,[1]Samples!$H$2:$Z$518,COLUMN()-13)</f>
        <v/>
      </c>
      <c r="AA172" t="str">
        <f>VLOOKUP($B172,[1]Samples!$H$2:$Z$518,COLUMN()-13)</f>
        <v/>
      </c>
      <c r="AB172" s="16">
        <f>VLOOKUP($B172,[1]Samples!$H$2:$Z$518,COLUMN()-13)</f>
        <v>43551.041666666664</v>
      </c>
      <c r="AC172" s="16">
        <f>VLOOKUP($B172,[1]Samples!$H$2:$Z$518,COLUMN()-13)</f>
        <v>43551.041666666664</v>
      </c>
      <c r="AD172" t="str">
        <f>VLOOKUP($B172,[1]Samples!$H$2:$Z$518,COLUMN()-13)</f>
        <v>USA</v>
      </c>
      <c r="AE172" t="s">
        <v>1024</v>
      </c>
      <c r="AF172" s="2">
        <f>VLOOKUP($B172,[1]Samples!$H$2:$Z$518,COLUMN()-13)</f>
        <v>2014</v>
      </c>
      <c r="AG172" t="b">
        <f>NOT(ISERROR(MATCH(B172,metadata_samples_with_mlst!$A$2:$A$342,0)))</f>
        <v>1</v>
      </c>
    </row>
    <row r="173" spans="1:33" x14ac:dyDescent="0.3">
      <c r="A173" t="s">
        <v>3662</v>
      </c>
      <c r="B173" t="str">
        <f t="shared" si="2"/>
        <v>SRR8767338</v>
      </c>
      <c r="C173">
        <v>58</v>
      </c>
      <c r="D173">
        <v>53</v>
      </c>
      <c r="E173" t="s">
        <v>3663</v>
      </c>
      <c r="F173">
        <v>293348</v>
      </c>
      <c r="G173">
        <v>279698</v>
      </c>
      <c r="H173" t="s">
        <v>3550</v>
      </c>
      <c r="I173">
        <v>94</v>
      </c>
      <c r="J173">
        <v>73</v>
      </c>
      <c r="K173">
        <v>74</v>
      </c>
      <c r="M173">
        <v>96723</v>
      </c>
      <c r="N173">
        <v>58</v>
      </c>
      <c r="O173">
        <v>357066</v>
      </c>
      <c r="P173">
        <v>3064951</v>
      </c>
      <c r="Q173" t="str">
        <f>VLOOKUP($B173,[1]Samples!$H$2:$Z$518,COLUMN()-13)</f>
        <v>isolation_source: cheese</v>
      </c>
      <c r="R173">
        <f>VLOOKUP($B173,[1]Samples!$H$2:$Z$518,COLUMN()-13)</f>
        <v>3066355</v>
      </c>
      <c r="S173">
        <f>VLOOKUP($B173,[1]Samples!$H$2:$Z$518,COLUMN()-13)</f>
        <v>32</v>
      </c>
      <c r="T173">
        <f>VLOOKUP($B173,[1]Samples!$H$2:$Z$518,COLUMN()-13)</f>
        <v>3052</v>
      </c>
      <c r="U173" t="str">
        <f>VLOOKUP($B173,[1]Samples!$H$2:$Z$518,COLUMN()-13)</f>
        <v>Yes</v>
      </c>
      <c r="V173">
        <f>VLOOKUP($B173,[1]Samples!$H$2:$Z$518,COLUMN()-13)</f>
        <v>0</v>
      </c>
      <c r="W173">
        <f>VLOOKUP($B173,[1]Samples!$H$2:$Z$518,COLUMN()-13)</f>
        <v>0</v>
      </c>
      <c r="X173">
        <f>VLOOKUP($B173,[1]Samples!$H$2:$Z$518,COLUMN()-13)</f>
        <v>0</v>
      </c>
      <c r="Y173" t="str">
        <f>VLOOKUP($B173,[1]Samples!$H$2:$Z$518,COLUMN()-13)</f>
        <v>No</v>
      </c>
      <c r="Z173" t="str">
        <f>VLOOKUP($B173,[1]Samples!$H$2:$Z$518,COLUMN()-13)</f>
        <v/>
      </c>
      <c r="AA173" t="str">
        <f>VLOOKUP($B173,[1]Samples!$H$2:$Z$518,COLUMN()-13)</f>
        <v/>
      </c>
      <c r="AB173" s="16">
        <f>VLOOKUP($B173,[1]Samples!$H$2:$Z$518,COLUMN()-13)</f>
        <v>43555.041666666664</v>
      </c>
      <c r="AC173" s="16">
        <f>VLOOKUP($B173,[1]Samples!$H$2:$Z$518,COLUMN()-13)</f>
        <v>43555.041666666664</v>
      </c>
      <c r="AD173" t="str">
        <f>VLOOKUP($B173,[1]Samples!$H$2:$Z$518,COLUMN()-13)</f>
        <v>Chile</v>
      </c>
      <c r="AF173" s="2">
        <f>VLOOKUP($B173,[1]Samples!$H$2:$Z$518,COLUMN()-13)</f>
        <v>2017</v>
      </c>
      <c r="AG173" t="b">
        <f>NOT(ISERROR(MATCH(B173,metadata_samples_with_mlst!$A$2:$A$342,0)))</f>
        <v>1</v>
      </c>
    </row>
    <row r="174" spans="1:33" x14ac:dyDescent="0.3">
      <c r="A174" t="s">
        <v>3664</v>
      </c>
      <c r="B174" t="str">
        <f t="shared" si="2"/>
        <v>SRR8767730</v>
      </c>
      <c r="C174">
        <v>54</v>
      </c>
      <c r="D174">
        <v>50</v>
      </c>
      <c r="E174" t="s">
        <v>3665</v>
      </c>
      <c r="F174">
        <v>288096</v>
      </c>
      <c r="G174">
        <v>276064</v>
      </c>
      <c r="H174" t="s">
        <v>3666</v>
      </c>
      <c r="I174">
        <v>125</v>
      </c>
      <c r="J174">
        <v>60</v>
      </c>
      <c r="K174">
        <v>71</v>
      </c>
      <c r="M174">
        <v>93854</v>
      </c>
      <c r="N174">
        <v>59</v>
      </c>
      <c r="O174">
        <v>231981</v>
      </c>
      <c r="P174">
        <v>2910900</v>
      </c>
      <c r="Q174" t="str">
        <f>VLOOKUP($B174,[1]Samples!$H$2:$Z$518,COLUMN()-13)</f>
        <v>isolation_source: cheese</v>
      </c>
      <c r="R174">
        <f>VLOOKUP($B174,[1]Samples!$H$2:$Z$518,COLUMN()-13)</f>
        <v>2945639</v>
      </c>
      <c r="S174">
        <f>VLOOKUP($B174,[1]Samples!$H$2:$Z$518,COLUMN()-13)</f>
        <v>14</v>
      </c>
      <c r="T174">
        <f>VLOOKUP($B174,[1]Samples!$H$2:$Z$518,COLUMN()-13)</f>
        <v>2892</v>
      </c>
      <c r="U174" t="str">
        <f>VLOOKUP($B174,[1]Samples!$H$2:$Z$518,COLUMN()-13)</f>
        <v>Yes</v>
      </c>
      <c r="V174">
        <f>VLOOKUP($B174,[1]Samples!$H$2:$Z$518,COLUMN()-13)</f>
        <v>0</v>
      </c>
      <c r="W174">
        <f>VLOOKUP($B174,[1]Samples!$H$2:$Z$518,COLUMN()-13)</f>
        <v>0</v>
      </c>
      <c r="X174">
        <f>VLOOKUP($B174,[1]Samples!$H$2:$Z$518,COLUMN()-13)</f>
        <v>0</v>
      </c>
      <c r="Y174" t="str">
        <f>VLOOKUP($B174,[1]Samples!$H$2:$Z$518,COLUMN()-13)</f>
        <v>No</v>
      </c>
      <c r="Z174" t="str">
        <f>VLOOKUP($B174,[1]Samples!$H$2:$Z$518,COLUMN()-13)</f>
        <v/>
      </c>
      <c r="AA174" t="str">
        <f>VLOOKUP($B174,[1]Samples!$H$2:$Z$518,COLUMN()-13)</f>
        <v/>
      </c>
      <c r="AB174" s="16">
        <f>VLOOKUP($B174,[1]Samples!$H$2:$Z$518,COLUMN()-13)</f>
        <v>43555.041666666664</v>
      </c>
      <c r="AC174" s="16">
        <f>VLOOKUP($B174,[1]Samples!$H$2:$Z$518,COLUMN()-13)</f>
        <v>43555.041666666664</v>
      </c>
      <c r="AD174" t="str">
        <f>VLOOKUP($B174,[1]Samples!$H$2:$Z$518,COLUMN()-13)</f>
        <v>Chile</v>
      </c>
      <c r="AF174" s="2">
        <f>VLOOKUP($B174,[1]Samples!$H$2:$Z$518,COLUMN()-13)</f>
        <v>2016</v>
      </c>
      <c r="AG174" t="b">
        <f>NOT(ISERROR(MATCH(B174,metadata_samples_with_mlst!$A$2:$A$342,0)))</f>
        <v>1</v>
      </c>
    </row>
    <row r="175" spans="1:33" x14ac:dyDescent="0.3">
      <c r="A175" t="s">
        <v>3667</v>
      </c>
      <c r="B175" t="str">
        <f t="shared" si="2"/>
        <v>SRR6207491</v>
      </c>
      <c r="C175">
        <v>74</v>
      </c>
      <c r="D175">
        <v>67</v>
      </c>
      <c r="E175" t="s">
        <v>3668</v>
      </c>
      <c r="F175">
        <v>329872</v>
      </c>
      <c r="G175">
        <v>320050</v>
      </c>
      <c r="H175" t="s">
        <v>3669</v>
      </c>
      <c r="I175">
        <v>403</v>
      </c>
      <c r="J175">
        <v>77</v>
      </c>
      <c r="K175">
        <v>110</v>
      </c>
      <c r="M175">
        <v>158799</v>
      </c>
      <c r="N175">
        <v>60</v>
      </c>
      <c r="O175">
        <v>294666</v>
      </c>
      <c r="P175">
        <v>2968311</v>
      </c>
      <c r="Q175" t="str">
        <f>VLOOKUP($B175,[1]Samples!$H$2:$Z$518,COLUMN()-13)</f>
        <v>isolation_source: cheese</v>
      </c>
      <c r="R175">
        <f>VLOOKUP($B175,[1]Samples!$H$2:$Z$518,COLUMN()-13)</f>
        <v>3001342</v>
      </c>
      <c r="S175">
        <f>VLOOKUP($B175,[1]Samples!$H$2:$Z$518,COLUMN()-13)</f>
        <v>45</v>
      </c>
      <c r="T175">
        <f>VLOOKUP($B175,[1]Samples!$H$2:$Z$518,COLUMN()-13)</f>
        <v>2986</v>
      </c>
      <c r="U175" t="str">
        <f>VLOOKUP($B175,[1]Samples!$H$2:$Z$518,COLUMN()-13)</f>
        <v>Yes</v>
      </c>
      <c r="V175">
        <f>VLOOKUP($B175,[1]Samples!$H$2:$Z$518,COLUMN()-13)</f>
        <v>0</v>
      </c>
      <c r="W175">
        <f>VLOOKUP($B175,[1]Samples!$H$2:$Z$518,COLUMN()-13)</f>
        <v>0</v>
      </c>
      <c r="X175">
        <f>VLOOKUP($B175,[1]Samples!$H$2:$Z$518,COLUMN()-13)</f>
        <v>0</v>
      </c>
      <c r="Y175" t="str">
        <f>VLOOKUP($B175,[1]Samples!$H$2:$Z$518,COLUMN()-13)</f>
        <v>No</v>
      </c>
      <c r="Z175" t="str">
        <f>VLOOKUP($B175,[1]Samples!$H$2:$Z$518,COLUMN()-13)</f>
        <v/>
      </c>
      <c r="AA175" t="str">
        <f>VLOOKUP($B175,[1]Samples!$H$2:$Z$518,COLUMN()-13)</f>
        <v/>
      </c>
      <c r="AB175" s="16">
        <f>VLOOKUP($B175,[1]Samples!$H$2:$Z$518,COLUMN()-13)</f>
        <v>43901.041666666664</v>
      </c>
      <c r="AC175" s="16">
        <f>VLOOKUP($B175,[1]Samples!$H$2:$Z$518,COLUMN()-13)</f>
        <v>43551.041666666664</v>
      </c>
      <c r="AD175" t="str">
        <f>VLOOKUP($B175,[1]Samples!$H$2:$Z$518,COLUMN()-13)</f>
        <v>USA</v>
      </c>
      <c r="AE175" t="s">
        <v>1317</v>
      </c>
      <c r="AF175" s="2">
        <f>VLOOKUP($B175,[1]Samples!$H$2:$Z$518,COLUMN()-13)</f>
        <v>2010</v>
      </c>
      <c r="AG175" t="b">
        <f>NOT(ISERROR(MATCH(B175,metadata_samples_with_mlst!$A$2:$A$342,0)))</f>
        <v>1</v>
      </c>
    </row>
    <row r="176" spans="1:33" x14ac:dyDescent="0.3">
      <c r="A176" t="s">
        <v>3670</v>
      </c>
      <c r="B176" t="str">
        <f t="shared" si="2"/>
        <v>SRR8767794</v>
      </c>
      <c r="C176">
        <v>55</v>
      </c>
      <c r="D176">
        <v>50</v>
      </c>
      <c r="E176" t="s">
        <v>3671</v>
      </c>
      <c r="F176">
        <v>251064</v>
      </c>
      <c r="G176">
        <v>242028</v>
      </c>
      <c r="H176" t="s">
        <v>3256</v>
      </c>
      <c r="I176">
        <v>46</v>
      </c>
      <c r="J176">
        <v>43</v>
      </c>
      <c r="K176">
        <v>34</v>
      </c>
      <c r="M176">
        <v>118174</v>
      </c>
      <c r="N176">
        <v>60</v>
      </c>
      <c r="O176">
        <v>302162</v>
      </c>
      <c r="P176">
        <v>2910685</v>
      </c>
      <c r="Q176" t="str">
        <f>VLOOKUP($B176,[1]Samples!$H$2:$Z$518,COLUMN()-13)</f>
        <v>isolation_source: cheese</v>
      </c>
      <c r="R176">
        <f>VLOOKUP($B176,[1]Samples!$H$2:$Z$518,COLUMN()-13)</f>
        <v>2953209</v>
      </c>
      <c r="S176">
        <f>VLOOKUP($B176,[1]Samples!$H$2:$Z$518,COLUMN()-13)</f>
        <v>17</v>
      </c>
      <c r="T176">
        <f>VLOOKUP($B176,[1]Samples!$H$2:$Z$518,COLUMN()-13)</f>
        <v>2906</v>
      </c>
      <c r="U176" t="str">
        <f>VLOOKUP($B176,[1]Samples!$H$2:$Z$518,COLUMN()-13)</f>
        <v>Yes</v>
      </c>
      <c r="V176">
        <f>VLOOKUP($B176,[1]Samples!$H$2:$Z$518,COLUMN()-13)</f>
        <v>0</v>
      </c>
      <c r="W176">
        <f>VLOOKUP($B176,[1]Samples!$H$2:$Z$518,COLUMN()-13)</f>
        <v>0</v>
      </c>
      <c r="X176">
        <f>VLOOKUP($B176,[1]Samples!$H$2:$Z$518,COLUMN()-13)</f>
        <v>0</v>
      </c>
      <c r="Y176" t="str">
        <f>VLOOKUP($B176,[1]Samples!$H$2:$Z$518,COLUMN()-13)</f>
        <v>No</v>
      </c>
      <c r="Z176" t="str">
        <f>VLOOKUP($B176,[1]Samples!$H$2:$Z$518,COLUMN()-13)</f>
        <v/>
      </c>
      <c r="AA176" t="str">
        <f>VLOOKUP($B176,[1]Samples!$H$2:$Z$518,COLUMN()-13)</f>
        <v/>
      </c>
      <c r="AB176" s="16">
        <f>VLOOKUP($B176,[1]Samples!$H$2:$Z$518,COLUMN()-13)</f>
        <v>43555.041666666664</v>
      </c>
      <c r="AC176" s="16">
        <f>VLOOKUP($B176,[1]Samples!$H$2:$Z$518,COLUMN()-13)</f>
        <v>43555.041666666664</v>
      </c>
      <c r="AD176" t="str">
        <f>VLOOKUP($B176,[1]Samples!$H$2:$Z$518,COLUMN()-13)</f>
        <v>Chile</v>
      </c>
      <c r="AF176" s="2">
        <f>VLOOKUP($B176,[1]Samples!$H$2:$Z$518,COLUMN()-13)</f>
        <v>2016</v>
      </c>
      <c r="AG176" t="b">
        <f>NOT(ISERROR(MATCH(B176,metadata_samples_with_mlst!$A$2:$A$342,0)))</f>
        <v>1</v>
      </c>
    </row>
    <row r="177" spans="1:33" x14ac:dyDescent="0.3">
      <c r="A177" t="s">
        <v>3672</v>
      </c>
      <c r="B177" t="str">
        <f t="shared" si="2"/>
        <v>SRR1182223</v>
      </c>
      <c r="C177">
        <v>51</v>
      </c>
      <c r="D177">
        <v>49</v>
      </c>
      <c r="E177" t="s">
        <v>3673</v>
      </c>
      <c r="F177">
        <v>221654</v>
      </c>
      <c r="G177">
        <v>218056</v>
      </c>
      <c r="H177" t="s">
        <v>3286</v>
      </c>
      <c r="I177">
        <v>11</v>
      </c>
      <c r="J177">
        <v>6</v>
      </c>
      <c r="K177">
        <v>19</v>
      </c>
      <c r="M177">
        <v>88204</v>
      </c>
      <c r="N177">
        <v>61</v>
      </c>
      <c r="O177">
        <v>461877</v>
      </c>
      <c r="P177">
        <v>3007782</v>
      </c>
      <c r="Q177" t="str">
        <f>VLOOKUP($B177,[1]Samples!$H$2:$Z$518,COLUMN()-13)</f>
        <v>isolation_source: fresh cheese curd</v>
      </c>
      <c r="R177">
        <f>VLOOKUP($B177,[1]Samples!$H$2:$Z$518,COLUMN()-13)</f>
        <v>3085143</v>
      </c>
      <c r="S177">
        <f>VLOOKUP($B177,[1]Samples!$H$2:$Z$518,COLUMN()-13)</f>
        <v>23</v>
      </c>
      <c r="T177">
        <f>VLOOKUP($B177,[1]Samples!$H$2:$Z$518,COLUMN()-13)</f>
        <v>3047</v>
      </c>
      <c r="U177" t="str">
        <f>VLOOKUP($B177,[1]Samples!$H$2:$Z$518,COLUMN()-13)</f>
        <v>Yes</v>
      </c>
      <c r="V177">
        <f>VLOOKUP($B177,[1]Samples!$H$2:$Z$518,COLUMN()-13)</f>
        <v>0</v>
      </c>
      <c r="W177">
        <f>VLOOKUP($B177,[1]Samples!$H$2:$Z$518,COLUMN()-13)</f>
        <v>0</v>
      </c>
      <c r="X177">
        <f>VLOOKUP($B177,[1]Samples!$H$2:$Z$518,COLUMN()-13)</f>
        <v>0</v>
      </c>
      <c r="Y177" t="str">
        <f>VLOOKUP($B177,[1]Samples!$H$2:$Z$518,COLUMN()-13)</f>
        <v>No</v>
      </c>
      <c r="Z177" t="str">
        <f>VLOOKUP($B177,[1]Samples!$H$2:$Z$518,COLUMN()-13)</f>
        <v/>
      </c>
      <c r="AA177" t="str">
        <f>VLOOKUP($B177,[1]Samples!$H$2:$Z$518,COLUMN()-13)</f>
        <v/>
      </c>
      <c r="AB177" s="16">
        <f>VLOOKUP($B177,[1]Samples!$H$2:$Z$518,COLUMN()-13)</f>
        <v>43551.041666666664</v>
      </c>
      <c r="AC177" s="16">
        <f>VLOOKUP($B177,[1]Samples!$H$2:$Z$518,COLUMN()-13)</f>
        <v>43551.041666666664</v>
      </c>
      <c r="AD177" t="str">
        <f>VLOOKUP($B177,[1]Samples!$H$2:$Z$518,COLUMN()-13)</f>
        <v>USA</v>
      </c>
      <c r="AE177" t="s">
        <v>1459</v>
      </c>
      <c r="AF177" s="2">
        <f>VLOOKUP($B177,[1]Samples!$H$2:$Z$518,COLUMN()-13)</f>
        <v>2014</v>
      </c>
      <c r="AG177" t="b">
        <f>NOT(ISERROR(MATCH(B177,metadata_samples_with_mlst!$A$2:$A$342,0)))</f>
        <v>1</v>
      </c>
    </row>
    <row r="178" spans="1:33" x14ac:dyDescent="0.3">
      <c r="A178" t="s">
        <v>3674</v>
      </c>
      <c r="B178" t="str">
        <f t="shared" si="2"/>
        <v>SRR5486795</v>
      </c>
      <c r="C178">
        <v>79</v>
      </c>
      <c r="D178">
        <v>76</v>
      </c>
      <c r="E178" t="s">
        <v>3675</v>
      </c>
      <c r="F178">
        <v>362286</v>
      </c>
      <c r="G178">
        <v>356894</v>
      </c>
      <c r="H178" t="s">
        <v>3368</v>
      </c>
      <c r="I178">
        <v>61</v>
      </c>
      <c r="J178">
        <v>10</v>
      </c>
      <c r="K178">
        <v>28</v>
      </c>
      <c r="M178">
        <v>107782</v>
      </c>
      <c r="N178">
        <v>62</v>
      </c>
      <c r="O178">
        <v>208076</v>
      </c>
      <c r="P178">
        <v>2984862</v>
      </c>
      <c r="Q178" t="str">
        <f>VLOOKUP($B178,[1]Samples!$H$2:$Z$518,COLUMN()-13)</f>
        <v>isolation_source: cubed cheddar cheese</v>
      </c>
      <c r="R178">
        <f>VLOOKUP($B178,[1]Samples!$H$2:$Z$518,COLUMN()-13)</f>
        <v>3050844</v>
      </c>
      <c r="S178">
        <f>VLOOKUP($B178,[1]Samples!$H$2:$Z$518,COLUMN()-13)</f>
        <v>23</v>
      </c>
      <c r="T178">
        <f>VLOOKUP($B178,[1]Samples!$H$2:$Z$518,COLUMN()-13)</f>
        <v>3013</v>
      </c>
      <c r="U178" t="str">
        <f>VLOOKUP($B178,[1]Samples!$H$2:$Z$518,COLUMN()-13)</f>
        <v>Yes</v>
      </c>
      <c r="V178">
        <f>VLOOKUP($B178,[1]Samples!$H$2:$Z$518,COLUMN()-13)</f>
        <v>0</v>
      </c>
      <c r="W178">
        <f>VLOOKUP($B178,[1]Samples!$H$2:$Z$518,COLUMN()-13)</f>
        <v>0</v>
      </c>
      <c r="X178">
        <f>VLOOKUP($B178,[1]Samples!$H$2:$Z$518,COLUMN()-13)</f>
        <v>0</v>
      </c>
      <c r="Y178" t="str">
        <f>VLOOKUP($B178,[1]Samples!$H$2:$Z$518,COLUMN()-13)</f>
        <v>No</v>
      </c>
      <c r="Z178" t="str">
        <f>VLOOKUP($B178,[1]Samples!$H$2:$Z$518,COLUMN()-13)</f>
        <v/>
      </c>
      <c r="AA178" t="str">
        <f>VLOOKUP($B178,[1]Samples!$H$2:$Z$518,COLUMN()-13)</f>
        <v/>
      </c>
      <c r="AB178" s="16">
        <f>VLOOKUP($B178,[1]Samples!$H$2:$Z$518,COLUMN()-13)</f>
        <v>43901.041666666664</v>
      </c>
      <c r="AC178" s="16">
        <f>VLOOKUP($B178,[1]Samples!$H$2:$Z$518,COLUMN()-13)</f>
        <v>43551.041666666664</v>
      </c>
      <c r="AD178" t="str">
        <f>VLOOKUP($B178,[1]Samples!$H$2:$Z$518,COLUMN()-13)</f>
        <v>USA</v>
      </c>
      <c r="AE178" t="s">
        <v>157</v>
      </c>
      <c r="AF178" s="2">
        <f>VLOOKUP($B178,[1]Samples!$H$2:$Z$518,COLUMN()-13)</f>
        <v>2011</v>
      </c>
      <c r="AG178" t="b">
        <f>NOT(ISERROR(MATCH(B178,metadata_samples_with_mlst!$A$2:$A$342,0)))</f>
        <v>1</v>
      </c>
    </row>
    <row r="179" spans="1:33" x14ac:dyDescent="0.3">
      <c r="A179" t="s">
        <v>3676</v>
      </c>
      <c r="B179" t="str">
        <f t="shared" si="2"/>
        <v>SRR9335703</v>
      </c>
      <c r="C179">
        <v>454</v>
      </c>
      <c r="D179">
        <v>406</v>
      </c>
      <c r="E179" t="s">
        <v>3677</v>
      </c>
      <c r="F179">
        <v>2273604</v>
      </c>
      <c r="G179">
        <v>2144724</v>
      </c>
      <c r="H179" t="s">
        <v>3678</v>
      </c>
      <c r="I179">
        <v>579</v>
      </c>
      <c r="J179">
        <v>112</v>
      </c>
      <c r="K179">
        <v>237</v>
      </c>
      <c r="M179">
        <v>200112</v>
      </c>
      <c r="N179">
        <v>64</v>
      </c>
      <c r="O179">
        <v>361998</v>
      </c>
      <c r="P179">
        <v>3148029</v>
      </c>
      <c r="Q179" t="str">
        <f>VLOOKUP($B179,[1]Samples!$H$2:$Z$518,COLUMN()-13)</f>
        <v>isolation_source: queso fresco cotija</v>
      </c>
      <c r="R179">
        <f>VLOOKUP($B179,[1]Samples!$H$2:$Z$518,COLUMN()-13)</f>
        <v>3170612</v>
      </c>
      <c r="S179">
        <f>VLOOKUP($B179,[1]Samples!$H$2:$Z$518,COLUMN()-13)</f>
        <v>124</v>
      </c>
      <c r="T179">
        <f>VLOOKUP($B179,[1]Samples!$H$2:$Z$518,COLUMN()-13)</f>
        <v>3171</v>
      </c>
      <c r="U179" t="str">
        <f>VLOOKUP($B179,[1]Samples!$H$2:$Z$518,COLUMN()-13)</f>
        <v>Yes</v>
      </c>
      <c r="V179">
        <f>VLOOKUP($B179,[1]Samples!$H$2:$Z$518,COLUMN()-13)</f>
        <v>0</v>
      </c>
      <c r="W179">
        <f>VLOOKUP($B179,[1]Samples!$H$2:$Z$518,COLUMN()-13)</f>
        <v>0</v>
      </c>
      <c r="X179">
        <f>VLOOKUP($B179,[1]Samples!$H$2:$Z$518,COLUMN()-13)</f>
        <v>0</v>
      </c>
      <c r="Y179" t="str">
        <f>VLOOKUP($B179,[1]Samples!$H$2:$Z$518,COLUMN()-13)</f>
        <v>No</v>
      </c>
      <c r="Z179" t="str">
        <f>VLOOKUP($B179,[1]Samples!$H$2:$Z$518,COLUMN()-13)</f>
        <v/>
      </c>
      <c r="AA179" t="str">
        <f>VLOOKUP($B179,[1]Samples!$H$2:$Z$518,COLUMN()-13)</f>
        <v/>
      </c>
      <c r="AB179" s="16">
        <f>VLOOKUP($B179,[1]Samples!$H$2:$Z$518,COLUMN()-13)</f>
        <v>43671.083333333336</v>
      </c>
      <c r="AC179" s="16">
        <f>VLOOKUP($B179,[1]Samples!$H$2:$Z$518,COLUMN()-13)</f>
        <v>43671.083333333336</v>
      </c>
      <c r="AD179" t="str">
        <f>VLOOKUP($B179,[1]Samples!$H$2:$Z$518,COLUMN()-13)</f>
        <v>USA</v>
      </c>
      <c r="AE179" t="s">
        <v>146</v>
      </c>
      <c r="AF179" s="2">
        <f>VLOOKUP($B179,[1]Samples!$H$2:$Z$518,COLUMN()-13)</f>
        <v>2019</v>
      </c>
      <c r="AG179" t="b">
        <f>NOT(ISERROR(MATCH(B179,metadata_samples_with_mlst!$A$2:$A$342,0)))</f>
        <v>1</v>
      </c>
    </row>
    <row r="180" spans="1:33" x14ac:dyDescent="0.3">
      <c r="A180" t="s">
        <v>3679</v>
      </c>
      <c r="B180" t="str">
        <f t="shared" si="2"/>
        <v>SRR8767396</v>
      </c>
      <c r="C180">
        <v>116</v>
      </c>
      <c r="D180">
        <v>107</v>
      </c>
      <c r="E180" t="s">
        <v>3680</v>
      </c>
      <c r="F180">
        <v>595342</v>
      </c>
      <c r="G180">
        <v>566814</v>
      </c>
      <c r="H180" t="s">
        <v>3681</v>
      </c>
      <c r="I180">
        <v>264</v>
      </c>
      <c r="J180">
        <v>54</v>
      </c>
      <c r="K180">
        <v>81</v>
      </c>
      <c r="M180">
        <v>130860</v>
      </c>
      <c r="N180">
        <v>64</v>
      </c>
      <c r="O180">
        <v>302311</v>
      </c>
      <c r="P180">
        <v>3105342</v>
      </c>
      <c r="Q180" t="str">
        <f>VLOOKUP($B180,[1]Samples!$H$2:$Z$518,COLUMN()-13)</f>
        <v>isolation_source: cheese</v>
      </c>
      <c r="R180">
        <f>VLOOKUP($B180,[1]Samples!$H$2:$Z$518,COLUMN()-13)</f>
        <v>3095403</v>
      </c>
      <c r="S180">
        <f>VLOOKUP($B180,[1]Samples!$H$2:$Z$518,COLUMN()-13)</f>
        <v>124</v>
      </c>
      <c r="T180">
        <f>VLOOKUP($B180,[1]Samples!$H$2:$Z$518,COLUMN()-13)</f>
        <v>3118</v>
      </c>
      <c r="U180" t="str">
        <f>VLOOKUP($B180,[1]Samples!$H$2:$Z$518,COLUMN()-13)</f>
        <v>Yes</v>
      </c>
      <c r="V180">
        <f>VLOOKUP($B180,[1]Samples!$H$2:$Z$518,COLUMN()-13)</f>
        <v>0</v>
      </c>
      <c r="W180">
        <f>VLOOKUP($B180,[1]Samples!$H$2:$Z$518,COLUMN()-13)</f>
        <v>0</v>
      </c>
      <c r="X180">
        <f>VLOOKUP($B180,[1]Samples!$H$2:$Z$518,COLUMN()-13)</f>
        <v>0</v>
      </c>
      <c r="Y180" t="str">
        <f>VLOOKUP($B180,[1]Samples!$H$2:$Z$518,COLUMN()-13)</f>
        <v>No</v>
      </c>
      <c r="Z180" t="str">
        <f>VLOOKUP($B180,[1]Samples!$H$2:$Z$518,COLUMN()-13)</f>
        <v/>
      </c>
      <c r="AA180" t="str">
        <f>VLOOKUP($B180,[1]Samples!$H$2:$Z$518,COLUMN()-13)</f>
        <v/>
      </c>
      <c r="AB180" s="16">
        <f>VLOOKUP($B180,[1]Samples!$H$2:$Z$518,COLUMN()-13)</f>
        <v>43555.041666666664</v>
      </c>
      <c r="AC180" s="16">
        <f>VLOOKUP($B180,[1]Samples!$H$2:$Z$518,COLUMN()-13)</f>
        <v>43555.041666666664</v>
      </c>
      <c r="AD180" t="str">
        <f>VLOOKUP($B180,[1]Samples!$H$2:$Z$518,COLUMN()-13)</f>
        <v>Chile</v>
      </c>
      <c r="AF180" s="2">
        <f>VLOOKUP($B180,[1]Samples!$H$2:$Z$518,COLUMN()-13)</f>
        <v>2016</v>
      </c>
      <c r="AG180" t="b">
        <f>NOT(ISERROR(MATCH(B180,metadata_samples_with_mlst!$A$2:$A$342,0)))</f>
        <v>1</v>
      </c>
    </row>
    <row r="181" spans="1:33" x14ac:dyDescent="0.3">
      <c r="A181" t="s">
        <v>3682</v>
      </c>
      <c r="B181" t="str">
        <f t="shared" si="2"/>
        <v>SRR3345929</v>
      </c>
      <c r="C181">
        <v>45</v>
      </c>
      <c r="D181">
        <v>41</v>
      </c>
      <c r="E181" t="s">
        <v>3683</v>
      </c>
      <c r="F181">
        <v>312014</v>
      </c>
      <c r="G181">
        <v>297030</v>
      </c>
      <c r="H181" t="s">
        <v>3684</v>
      </c>
      <c r="I181">
        <v>17</v>
      </c>
      <c r="J181">
        <v>11</v>
      </c>
      <c r="K181">
        <v>19</v>
      </c>
      <c r="M181">
        <v>85410</v>
      </c>
      <c r="N181">
        <v>64</v>
      </c>
      <c r="O181">
        <v>353962</v>
      </c>
      <c r="P181">
        <v>2951042</v>
      </c>
      <c r="Q181" t="str">
        <f>VLOOKUP($B181,[1]Samples!$H$2:$Z$518,COLUMN()-13)</f>
        <v>isolation_source: cheese</v>
      </c>
      <c r="R181">
        <f>VLOOKUP($B181,[1]Samples!$H$2:$Z$518,COLUMN()-13)</f>
        <v>0</v>
      </c>
      <c r="S181">
        <f>VLOOKUP($B181,[1]Samples!$H$2:$Z$518,COLUMN()-13)</f>
        <v>0</v>
      </c>
      <c r="T181">
        <f>VLOOKUP($B181,[1]Samples!$H$2:$Z$518,COLUMN()-13)</f>
        <v>0</v>
      </c>
      <c r="U181" t="str">
        <f>VLOOKUP($B181,[1]Samples!$H$2:$Z$518,COLUMN()-13)</f>
        <v>No</v>
      </c>
      <c r="V181">
        <f>VLOOKUP($B181,[1]Samples!$H$2:$Z$518,COLUMN()-13)</f>
        <v>0</v>
      </c>
      <c r="W181">
        <f>VLOOKUP($B181,[1]Samples!$H$2:$Z$518,COLUMN()-13)</f>
        <v>0</v>
      </c>
      <c r="X181">
        <f>VLOOKUP($B181,[1]Samples!$H$2:$Z$518,COLUMN()-13)</f>
        <v>0</v>
      </c>
      <c r="Y181" t="str">
        <f>VLOOKUP($B181,[1]Samples!$H$2:$Z$518,COLUMN()-13)</f>
        <v>No</v>
      </c>
      <c r="Z181" t="str">
        <f>VLOOKUP($B181,[1]Samples!$H$2:$Z$518,COLUMN()-13)</f>
        <v>NZ_NXUL01000001-NZ_NXUL01000040</v>
      </c>
      <c r="AA181" t="str">
        <f>VLOOKUP($B181,[1]Samples!$H$2:$Z$518,COLUMN()-13)</f>
        <v/>
      </c>
      <c r="AB181" s="16">
        <f>VLOOKUP($B181,[1]Samples!$H$2:$Z$518,COLUMN()-13)</f>
        <v>43982.083333333336</v>
      </c>
      <c r="AC181" s="16">
        <f>VLOOKUP($B181,[1]Samples!$H$2:$Z$518,COLUMN()-13)</f>
        <v>43015.083333333336</v>
      </c>
      <c r="AD181" t="str">
        <f>VLOOKUP($B181,[1]Samples!$H$2:$Z$518,COLUMN()-13)</f>
        <v>Italy</v>
      </c>
      <c r="AF181" s="2">
        <f>VLOOKUP($B181,[1]Samples!$H$2:$Z$518,COLUMN()-13)</f>
        <v>2011</v>
      </c>
      <c r="AG181" t="b">
        <f>NOT(ISERROR(MATCH(B181,metadata_samples_with_mlst!$A$2:$A$342,0)))</f>
        <v>1</v>
      </c>
    </row>
    <row r="182" spans="1:33" x14ac:dyDescent="0.3">
      <c r="A182" t="s">
        <v>3685</v>
      </c>
      <c r="B182" t="str">
        <f t="shared" si="2"/>
        <v>SRR1181568</v>
      </c>
      <c r="C182">
        <v>47</v>
      </c>
      <c r="D182">
        <v>43</v>
      </c>
      <c r="E182" t="s">
        <v>3686</v>
      </c>
      <c r="F182">
        <v>203976</v>
      </c>
      <c r="G182">
        <v>196654</v>
      </c>
      <c r="H182" t="s">
        <v>3687</v>
      </c>
      <c r="I182">
        <v>17</v>
      </c>
      <c r="J182">
        <v>5</v>
      </c>
      <c r="K182">
        <v>22</v>
      </c>
      <c r="M182">
        <v>84733</v>
      </c>
      <c r="N182">
        <v>64</v>
      </c>
      <c r="O182">
        <v>362923</v>
      </c>
      <c r="P182">
        <v>3009330</v>
      </c>
      <c r="Q182" t="str">
        <f>VLOOKUP($B182,[1]Samples!$H$2:$Z$518,COLUMN()-13)</f>
        <v>isolation_source: cheese</v>
      </c>
      <c r="R182">
        <f>VLOOKUP($B182,[1]Samples!$H$2:$Z$518,COLUMN()-13)</f>
        <v>3128545</v>
      </c>
      <c r="S182">
        <f>VLOOKUP($B182,[1]Samples!$H$2:$Z$518,COLUMN()-13)</f>
        <v>22</v>
      </c>
      <c r="T182">
        <f>VLOOKUP($B182,[1]Samples!$H$2:$Z$518,COLUMN()-13)</f>
        <v>3083</v>
      </c>
      <c r="U182" t="str">
        <f>VLOOKUP($B182,[1]Samples!$H$2:$Z$518,COLUMN()-13)</f>
        <v>Yes</v>
      </c>
      <c r="V182">
        <f>VLOOKUP($B182,[1]Samples!$H$2:$Z$518,COLUMN()-13)</f>
        <v>0</v>
      </c>
      <c r="W182">
        <f>VLOOKUP($B182,[1]Samples!$H$2:$Z$518,COLUMN()-13)</f>
        <v>0</v>
      </c>
      <c r="X182">
        <f>VLOOKUP($B182,[1]Samples!$H$2:$Z$518,COLUMN()-13)</f>
        <v>0</v>
      </c>
      <c r="Y182" t="str">
        <f>VLOOKUP($B182,[1]Samples!$H$2:$Z$518,COLUMN()-13)</f>
        <v>No</v>
      </c>
      <c r="Z182" t="str">
        <f>VLOOKUP($B182,[1]Samples!$H$2:$Z$518,COLUMN()-13)</f>
        <v/>
      </c>
      <c r="AA182" t="str">
        <f>VLOOKUP($B182,[1]Samples!$H$2:$Z$518,COLUMN()-13)</f>
        <v/>
      </c>
      <c r="AB182" s="16">
        <f>VLOOKUP($B182,[1]Samples!$H$2:$Z$518,COLUMN()-13)</f>
        <v>43551.041666666664</v>
      </c>
      <c r="AC182" s="16">
        <f>VLOOKUP($B182,[1]Samples!$H$2:$Z$518,COLUMN()-13)</f>
        <v>43551.041666666664</v>
      </c>
      <c r="AD182" t="str">
        <f>VLOOKUP($B182,[1]Samples!$H$2:$Z$518,COLUMN()-13)</f>
        <v>USA</v>
      </c>
      <c r="AE182" t="s">
        <v>797</v>
      </c>
      <c r="AF182" s="2">
        <f>VLOOKUP($B182,[1]Samples!$H$2:$Z$518,COLUMN()-13)</f>
        <v>2014</v>
      </c>
      <c r="AG182" t="b">
        <f>NOT(ISERROR(MATCH(B182,metadata_samples_with_mlst!$A$2:$A$342,0)))</f>
        <v>1</v>
      </c>
    </row>
    <row r="183" spans="1:33" x14ac:dyDescent="0.3">
      <c r="A183" t="s">
        <v>3688</v>
      </c>
      <c r="B183" t="str">
        <f t="shared" si="2"/>
        <v>SRR3345538</v>
      </c>
      <c r="C183">
        <v>41</v>
      </c>
      <c r="D183">
        <v>36</v>
      </c>
      <c r="E183" t="s">
        <v>3689</v>
      </c>
      <c r="F183">
        <v>288928</v>
      </c>
      <c r="G183">
        <v>265206</v>
      </c>
      <c r="H183" t="s">
        <v>3690</v>
      </c>
      <c r="I183">
        <v>26</v>
      </c>
      <c r="J183">
        <v>13</v>
      </c>
      <c r="K183">
        <v>16</v>
      </c>
      <c r="M183">
        <v>72153</v>
      </c>
      <c r="N183">
        <v>67</v>
      </c>
      <c r="O183">
        <v>341916</v>
      </c>
      <c r="P183">
        <v>2826516</v>
      </c>
      <c r="Q183" t="str">
        <f>VLOOKUP($B183,[1]Samples!$H$2:$Z$518,COLUMN()-13)</f>
        <v>isolation_source: cheese</v>
      </c>
      <c r="R183">
        <f>VLOOKUP($B183,[1]Samples!$H$2:$Z$518,COLUMN()-13)</f>
        <v>0</v>
      </c>
      <c r="S183">
        <f>VLOOKUP($B183,[1]Samples!$H$2:$Z$518,COLUMN()-13)</f>
        <v>0</v>
      </c>
      <c r="T183">
        <f>VLOOKUP($B183,[1]Samples!$H$2:$Z$518,COLUMN()-13)</f>
        <v>0</v>
      </c>
      <c r="U183" t="str">
        <f>VLOOKUP($B183,[1]Samples!$H$2:$Z$518,COLUMN()-13)</f>
        <v>No</v>
      </c>
      <c r="V183">
        <f>VLOOKUP($B183,[1]Samples!$H$2:$Z$518,COLUMN()-13)</f>
        <v>0</v>
      </c>
      <c r="W183">
        <f>VLOOKUP($B183,[1]Samples!$H$2:$Z$518,COLUMN()-13)</f>
        <v>0</v>
      </c>
      <c r="X183">
        <f>VLOOKUP($B183,[1]Samples!$H$2:$Z$518,COLUMN()-13)</f>
        <v>0</v>
      </c>
      <c r="Y183" t="str">
        <f>VLOOKUP($B183,[1]Samples!$H$2:$Z$518,COLUMN()-13)</f>
        <v>No</v>
      </c>
      <c r="Z183" t="str">
        <f>VLOOKUP($B183,[1]Samples!$H$2:$Z$518,COLUMN()-13)</f>
        <v>NZ_NXZT01000001-NZ_NXZT01000013</v>
      </c>
      <c r="AA183" t="str">
        <f>VLOOKUP($B183,[1]Samples!$H$2:$Z$518,COLUMN()-13)</f>
        <v/>
      </c>
      <c r="AB183" s="16">
        <f>VLOOKUP($B183,[1]Samples!$H$2:$Z$518,COLUMN()-13)</f>
        <v>43982.083333333336</v>
      </c>
      <c r="AC183" s="16">
        <f>VLOOKUP($B183,[1]Samples!$H$2:$Z$518,COLUMN()-13)</f>
        <v>43024.083333333336</v>
      </c>
      <c r="AD183" t="str">
        <f>VLOOKUP($B183,[1]Samples!$H$2:$Z$518,COLUMN()-13)</f>
        <v>Italy</v>
      </c>
      <c r="AF183" s="2">
        <f>VLOOKUP($B183,[1]Samples!$H$2:$Z$518,COLUMN()-13)</f>
        <v>2012</v>
      </c>
      <c r="AG183" t="b">
        <f>NOT(ISERROR(MATCH(B183,metadata_samples_with_mlst!$A$2:$A$342,0)))</f>
        <v>1</v>
      </c>
    </row>
    <row r="184" spans="1:33" x14ac:dyDescent="0.3">
      <c r="A184" t="s">
        <v>3691</v>
      </c>
      <c r="B184" t="str">
        <f t="shared" si="2"/>
        <v>SRR11362440</v>
      </c>
      <c r="C184">
        <v>65</v>
      </c>
      <c r="D184">
        <v>61</v>
      </c>
      <c r="E184" t="s">
        <v>3692</v>
      </c>
      <c r="F184">
        <v>277964</v>
      </c>
      <c r="G184">
        <v>272718</v>
      </c>
      <c r="H184" t="s">
        <v>3693</v>
      </c>
      <c r="I184">
        <v>14</v>
      </c>
      <c r="J184">
        <v>9</v>
      </c>
      <c r="K184">
        <v>15</v>
      </c>
      <c r="M184">
        <v>208778</v>
      </c>
      <c r="N184">
        <v>70</v>
      </c>
      <c r="O184">
        <v>409709</v>
      </c>
      <c r="P184">
        <v>2933065</v>
      </c>
      <c r="Q184" t="str">
        <f>VLOOKUP($B184,[1]Samples!$H$2:$Z$518,COLUMN()-13)</f>
        <v>isolation_source: Sheeps Milk Cheese</v>
      </c>
      <c r="R184">
        <f>VLOOKUP($B184,[1]Samples!$H$2:$Z$518,COLUMN()-13)</f>
        <v>3033931</v>
      </c>
      <c r="S184">
        <f>VLOOKUP($B184,[1]Samples!$H$2:$Z$518,COLUMN()-13)</f>
        <v>30</v>
      </c>
      <c r="T184">
        <f>VLOOKUP($B184,[1]Samples!$H$2:$Z$518,COLUMN()-13)</f>
        <v>2930</v>
      </c>
      <c r="U184" t="str">
        <f>VLOOKUP($B184,[1]Samples!$H$2:$Z$518,COLUMN()-13)</f>
        <v>Yes</v>
      </c>
      <c r="V184">
        <f>VLOOKUP($B184,[1]Samples!$H$2:$Z$518,COLUMN()-13)</f>
        <v>0</v>
      </c>
      <c r="W184">
        <f>VLOOKUP($B184,[1]Samples!$H$2:$Z$518,COLUMN()-13)</f>
        <v>0</v>
      </c>
      <c r="X184">
        <f>VLOOKUP($B184,[1]Samples!$H$2:$Z$518,COLUMN()-13)</f>
        <v>0</v>
      </c>
      <c r="Y184" t="str">
        <f>VLOOKUP($B184,[1]Samples!$H$2:$Z$518,COLUMN()-13)</f>
        <v>No</v>
      </c>
      <c r="Z184" t="str">
        <f>VLOOKUP($B184,[1]Samples!$H$2:$Z$518,COLUMN()-13)</f>
        <v/>
      </c>
      <c r="AA184" t="str">
        <f>VLOOKUP($B184,[1]Samples!$H$2:$Z$518,COLUMN()-13)</f>
        <v/>
      </c>
      <c r="AB184" s="16">
        <f>VLOOKUP($B184,[1]Samples!$H$2:$Z$518,COLUMN()-13)</f>
        <v>43914.041666666664</v>
      </c>
      <c r="AC184" s="16">
        <f>VLOOKUP($B184,[1]Samples!$H$2:$Z$518,COLUMN()-13)</f>
        <v>43914.041666666664</v>
      </c>
      <c r="AD184" t="str">
        <f>VLOOKUP($B184,[1]Samples!$H$2:$Z$518,COLUMN()-13)</f>
        <v>Bulgaria</v>
      </c>
      <c r="AF184" s="2">
        <f>VLOOKUP($B184,[1]Samples!$H$2:$Z$518,COLUMN()-13)</f>
        <v>2008</v>
      </c>
      <c r="AG184" t="b">
        <f>NOT(ISERROR(MATCH(B184,metadata_samples_with_mlst!$A$2:$A$342,0)))</f>
        <v>1</v>
      </c>
    </row>
    <row r="185" spans="1:33" x14ac:dyDescent="0.3">
      <c r="A185" t="s">
        <v>3694</v>
      </c>
      <c r="B185" t="str">
        <f t="shared" si="2"/>
        <v>SRR2533762</v>
      </c>
      <c r="C185">
        <v>50</v>
      </c>
      <c r="D185">
        <v>46</v>
      </c>
      <c r="E185" t="s">
        <v>3695</v>
      </c>
      <c r="F185">
        <v>206900</v>
      </c>
      <c r="G185">
        <v>202042</v>
      </c>
      <c r="H185" t="s">
        <v>3376</v>
      </c>
      <c r="I185">
        <v>7</v>
      </c>
      <c r="J185">
        <v>6</v>
      </c>
      <c r="K185">
        <v>10</v>
      </c>
      <c r="M185">
        <v>79516</v>
      </c>
      <c r="N185">
        <v>77</v>
      </c>
      <c r="O185">
        <v>228169</v>
      </c>
      <c r="P185">
        <v>2932836</v>
      </c>
      <c r="Q185" t="str">
        <f>VLOOKUP($B185,[1]Samples!$H$2:$Z$518,COLUMN()-13)</f>
        <v>isolation_source: cheese</v>
      </c>
      <c r="R185">
        <f>VLOOKUP($B185,[1]Samples!$H$2:$Z$518,COLUMN()-13)</f>
        <v>2960624</v>
      </c>
      <c r="S185">
        <f>VLOOKUP($B185,[1]Samples!$H$2:$Z$518,COLUMN()-13)</f>
        <v>19</v>
      </c>
      <c r="T185">
        <f>VLOOKUP($B185,[1]Samples!$H$2:$Z$518,COLUMN()-13)</f>
        <v>2928</v>
      </c>
      <c r="U185" t="str">
        <f>VLOOKUP($B185,[1]Samples!$H$2:$Z$518,COLUMN()-13)</f>
        <v>Yes</v>
      </c>
      <c r="V185">
        <f>VLOOKUP($B185,[1]Samples!$H$2:$Z$518,COLUMN()-13)</f>
        <v>0</v>
      </c>
      <c r="W185">
        <f>VLOOKUP($B185,[1]Samples!$H$2:$Z$518,COLUMN()-13)</f>
        <v>0</v>
      </c>
      <c r="X185">
        <f>VLOOKUP($B185,[1]Samples!$H$2:$Z$518,COLUMN()-13)</f>
        <v>0</v>
      </c>
      <c r="Y185" t="str">
        <f>VLOOKUP($B185,[1]Samples!$H$2:$Z$518,COLUMN()-13)</f>
        <v>No</v>
      </c>
      <c r="Z185" t="str">
        <f>VLOOKUP($B185,[1]Samples!$H$2:$Z$518,COLUMN()-13)</f>
        <v/>
      </c>
      <c r="AA185" t="str">
        <f>VLOOKUP($B185,[1]Samples!$H$2:$Z$518,COLUMN()-13)</f>
        <v/>
      </c>
      <c r="AB185" s="16">
        <f>VLOOKUP($B185,[1]Samples!$H$2:$Z$518,COLUMN()-13)</f>
        <v>43551.041666666664</v>
      </c>
      <c r="AC185" s="16">
        <f>VLOOKUP($B185,[1]Samples!$H$2:$Z$518,COLUMN()-13)</f>
        <v>43551.041666666664</v>
      </c>
      <c r="AD185" t="str">
        <f>VLOOKUP($B185,[1]Samples!$H$2:$Z$518,COLUMN()-13)</f>
        <v>USA</v>
      </c>
      <c r="AE185" t="s">
        <v>376</v>
      </c>
      <c r="AF185" s="2">
        <f>VLOOKUP($B185,[1]Samples!$H$2:$Z$518,COLUMN()-13)</f>
        <v>2013</v>
      </c>
      <c r="AG185" t="b">
        <f>NOT(ISERROR(MATCH(B185,metadata_samples_with_mlst!$A$2:$A$342,0)))</f>
        <v>1</v>
      </c>
    </row>
    <row r="186" spans="1:33" x14ac:dyDescent="0.3">
      <c r="A186" t="s">
        <v>3696</v>
      </c>
      <c r="B186" t="str">
        <f t="shared" si="2"/>
        <v>SRR5494845</v>
      </c>
      <c r="C186">
        <v>52</v>
      </c>
      <c r="D186">
        <v>49</v>
      </c>
      <c r="E186" t="s">
        <v>3276</v>
      </c>
      <c r="F186">
        <v>273416</v>
      </c>
      <c r="G186">
        <v>262542</v>
      </c>
      <c r="H186" t="s">
        <v>3697</v>
      </c>
      <c r="I186">
        <v>68</v>
      </c>
      <c r="J186">
        <v>11</v>
      </c>
      <c r="K186">
        <v>26</v>
      </c>
      <c r="M186">
        <v>104127</v>
      </c>
      <c r="N186">
        <v>79</v>
      </c>
      <c r="O186">
        <v>294770</v>
      </c>
      <c r="P186">
        <v>3015879</v>
      </c>
      <c r="Q186" t="str">
        <f>VLOOKUP($B186,[1]Samples!$H$2:$Z$518,COLUMN()-13)</f>
        <v>isolation_source: cheese</v>
      </c>
      <c r="R186">
        <f>VLOOKUP($B186,[1]Samples!$H$2:$Z$518,COLUMN()-13)</f>
        <v>3089448</v>
      </c>
      <c r="S186">
        <f>VLOOKUP($B186,[1]Samples!$H$2:$Z$518,COLUMN()-13)</f>
        <v>37</v>
      </c>
      <c r="T186">
        <f>VLOOKUP($B186,[1]Samples!$H$2:$Z$518,COLUMN()-13)</f>
        <v>3065</v>
      </c>
      <c r="U186" t="str">
        <f>VLOOKUP($B186,[1]Samples!$H$2:$Z$518,COLUMN()-13)</f>
        <v>Yes</v>
      </c>
      <c r="V186">
        <f>VLOOKUP($B186,[1]Samples!$H$2:$Z$518,COLUMN()-13)</f>
        <v>0</v>
      </c>
      <c r="W186">
        <f>VLOOKUP($B186,[1]Samples!$H$2:$Z$518,COLUMN()-13)</f>
        <v>0</v>
      </c>
      <c r="X186">
        <f>VLOOKUP($B186,[1]Samples!$H$2:$Z$518,COLUMN()-13)</f>
        <v>0</v>
      </c>
      <c r="Y186" t="str">
        <f>VLOOKUP($B186,[1]Samples!$H$2:$Z$518,COLUMN()-13)</f>
        <v>No</v>
      </c>
      <c r="Z186" t="str">
        <f>VLOOKUP($B186,[1]Samples!$H$2:$Z$518,COLUMN()-13)</f>
        <v/>
      </c>
      <c r="AA186" t="str">
        <f>VLOOKUP($B186,[1]Samples!$H$2:$Z$518,COLUMN()-13)</f>
        <v/>
      </c>
      <c r="AB186" s="16">
        <f>VLOOKUP($B186,[1]Samples!$H$2:$Z$518,COLUMN()-13)</f>
        <v>43563.083333333336</v>
      </c>
      <c r="AC186" s="16">
        <f>VLOOKUP($B186,[1]Samples!$H$2:$Z$518,COLUMN()-13)</f>
        <v>43563.083333333336</v>
      </c>
      <c r="AD186" t="str">
        <f>VLOOKUP($B186,[1]Samples!$H$2:$Z$518,COLUMN()-13)</f>
        <v>USA</v>
      </c>
      <c r="AE186" t="s">
        <v>478</v>
      </c>
      <c r="AF186" s="2">
        <f>VLOOKUP($B186,[1]Samples!$H$2:$Z$518,COLUMN()-13)</f>
        <v>2011</v>
      </c>
      <c r="AG186" t="b">
        <f>NOT(ISERROR(MATCH(B186,metadata_samples_with_mlst!$A$2:$A$342,0)))</f>
        <v>1</v>
      </c>
    </row>
    <row r="187" spans="1:33" x14ac:dyDescent="0.3">
      <c r="A187" t="s">
        <v>3698</v>
      </c>
      <c r="B187" t="str">
        <f t="shared" si="2"/>
        <v>SRR8767352</v>
      </c>
      <c r="C187">
        <v>69</v>
      </c>
      <c r="D187">
        <v>65</v>
      </c>
      <c r="E187" t="s">
        <v>3203</v>
      </c>
      <c r="F187">
        <v>334646</v>
      </c>
      <c r="G187">
        <v>322976</v>
      </c>
      <c r="H187" t="s">
        <v>3699</v>
      </c>
      <c r="I187">
        <v>99</v>
      </c>
      <c r="J187">
        <v>15</v>
      </c>
      <c r="K187">
        <v>33</v>
      </c>
      <c r="M187">
        <v>108778</v>
      </c>
      <c r="N187">
        <v>82</v>
      </c>
      <c r="O187">
        <v>263904</v>
      </c>
      <c r="P187">
        <v>3101950</v>
      </c>
      <c r="Q187" t="str">
        <f>VLOOKUP($B187,[1]Samples!$H$2:$Z$518,COLUMN()-13)</f>
        <v>isolation_source: cheese</v>
      </c>
      <c r="R187">
        <f>VLOOKUP($B187,[1]Samples!$H$2:$Z$518,COLUMN()-13)</f>
        <v>3248811</v>
      </c>
      <c r="S187">
        <f>VLOOKUP($B187,[1]Samples!$H$2:$Z$518,COLUMN()-13)</f>
        <v>30</v>
      </c>
      <c r="T187">
        <f>VLOOKUP($B187,[1]Samples!$H$2:$Z$518,COLUMN()-13)</f>
        <v>3246</v>
      </c>
      <c r="U187" t="str">
        <f>VLOOKUP($B187,[1]Samples!$H$2:$Z$518,COLUMN()-13)</f>
        <v>Yes</v>
      </c>
      <c r="V187">
        <f>VLOOKUP($B187,[1]Samples!$H$2:$Z$518,COLUMN()-13)</f>
        <v>0</v>
      </c>
      <c r="W187">
        <f>VLOOKUP($B187,[1]Samples!$H$2:$Z$518,COLUMN()-13)</f>
        <v>0</v>
      </c>
      <c r="X187">
        <f>VLOOKUP($B187,[1]Samples!$H$2:$Z$518,COLUMN()-13)</f>
        <v>0</v>
      </c>
      <c r="Y187" t="str">
        <f>VLOOKUP($B187,[1]Samples!$H$2:$Z$518,COLUMN()-13)</f>
        <v>No</v>
      </c>
      <c r="Z187" t="str">
        <f>VLOOKUP($B187,[1]Samples!$H$2:$Z$518,COLUMN()-13)</f>
        <v/>
      </c>
      <c r="AA187" t="str">
        <f>VLOOKUP($B187,[1]Samples!$H$2:$Z$518,COLUMN()-13)</f>
        <v/>
      </c>
      <c r="AB187" s="16">
        <f>VLOOKUP($B187,[1]Samples!$H$2:$Z$518,COLUMN()-13)</f>
        <v>43555.041666666664</v>
      </c>
      <c r="AC187" s="16">
        <f>VLOOKUP($B187,[1]Samples!$H$2:$Z$518,COLUMN()-13)</f>
        <v>43555.041666666664</v>
      </c>
      <c r="AD187" t="str">
        <f>VLOOKUP($B187,[1]Samples!$H$2:$Z$518,COLUMN()-13)</f>
        <v>Chile</v>
      </c>
      <c r="AF187" s="2">
        <f>VLOOKUP($B187,[1]Samples!$H$2:$Z$518,COLUMN()-13)</f>
        <v>2016</v>
      </c>
      <c r="AG187" t="b">
        <f>NOT(ISERROR(MATCH(B187,metadata_samples_with_mlst!$A$2:$A$342,0)))</f>
        <v>0</v>
      </c>
    </row>
    <row r="188" spans="1:33" x14ac:dyDescent="0.3">
      <c r="A188" t="s">
        <v>3700</v>
      </c>
      <c r="B188" t="str">
        <f t="shared" si="2"/>
        <v>SRR1198952</v>
      </c>
      <c r="C188">
        <v>54</v>
      </c>
      <c r="D188">
        <v>51</v>
      </c>
      <c r="E188" t="s">
        <v>3701</v>
      </c>
      <c r="F188">
        <v>235878</v>
      </c>
      <c r="G188">
        <v>230240</v>
      </c>
      <c r="H188" t="s">
        <v>3555</v>
      </c>
      <c r="I188">
        <v>24</v>
      </c>
      <c r="J188">
        <v>8</v>
      </c>
      <c r="K188">
        <v>38</v>
      </c>
      <c r="M188">
        <v>97987</v>
      </c>
      <c r="N188">
        <v>83</v>
      </c>
      <c r="O188">
        <v>204607</v>
      </c>
      <c r="P188">
        <v>3003772</v>
      </c>
      <c r="Q188" t="str">
        <f>VLOOKUP($B188,[1]Samples!$H$2:$Z$518,COLUMN()-13)</f>
        <v>isolation_source: aged hard cheese</v>
      </c>
      <c r="R188">
        <f>VLOOKUP($B188,[1]Samples!$H$2:$Z$518,COLUMN()-13)</f>
        <v>3052819</v>
      </c>
      <c r="S188">
        <f>VLOOKUP($B188,[1]Samples!$H$2:$Z$518,COLUMN()-13)</f>
        <v>18</v>
      </c>
      <c r="T188">
        <f>VLOOKUP($B188,[1]Samples!$H$2:$Z$518,COLUMN()-13)</f>
        <v>3017</v>
      </c>
      <c r="U188" t="str">
        <f>VLOOKUP($B188,[1]Samples!$H$2:$Z$518,COLUMN()-13)</f>
        <v>Yes</v>
      </c>
      <c r="V188">
        <f>VLOOKUP($B188,[1]Samples!$H$2:$Z$518,COLUMN()-13)</f>
        <v>0</v>
      </c>
      <c r="W188">
        <f>VLOOKUP($B188,[1]Samples!$H$2:$Z$518,COLUMN()-13)</f>
        <v>0</v>
      </c>
      <c r="X188">
        <f>VLOOKUP($B188,[1]Samples!$H$2:$Z$518,COLUMN()-13)</f>
        <v>0</v>
      </c>
      <c r="Y188" t="str">
        <f>VLOOKUP($B188,[1]Samples!$H$2:$Z$518,COLUMN()-13)</f>
        <v>No</v>
      </c>
      <c r="Z188" t="str">
        <f>VLOOKUP($B188,[1]Samples!$H$2:$Z$518,COLUMN()-13)</f>
        <v/>
      </c>
      <c r="AA188" t="str">
        <f>VLOOKUP($B188,[1]Samples!$H$2:$Z$518,COLUMN()-13)</f>
        <v/>
      </c>
      <c r="AB188" s="16">
        <f>VLOOKUP($B188,[1]Samples!$H$2:$Z$518,COLUMN()-13)</f>
        <v>43551.041666666664</v>
      </c>
      <c r="AC188" s="16">
        <f>VLOOKUP($B188,[1]Samples!$H$2:$Z$518,COLUMN()-13)</f>
        <v>43551.041666666664</v>
      </c>
      <c r="AD188" t="str">
        <f>VLOOKUP($B188,[1]Samples!$H$2:$Z$518,COLUMN()-13)</f>
        <v>USA</v>
      </c>
      <c r="AE188" t="s">
        <v>1317</v>
      </c>
      <c r="AF188" s="2">
        <f>VLOOKUP($B188,[1]Samples!$H$2:$Z$518,COLUMN()-13)</f>
        <v>2014</v>
      </c>
      <c r="AG188" t="b">
        <f>NOT(ISERROR(MATCH(B188,metadata_samples_with_mlst!$A$2:$A$342,0)))</f>
        <v>1</v>
      </c>
    </row>
    <row r="189" spans="1:33" x14ac:dyDescent="0.3">
      <c r="A189" t="s">
        <v>3702</v>
      </c>
      <c r="B189" t="str">
        <f t="shared" si="2"/>
        <v>SRR2924604</v>
      </c>
      <c r="C189">
        <v>62</v>
      </c>
      <c r="D189">
        <v>54</v>
      </c>
      <c r="E189" t="s">
        <v>3703</v>
      </c>
      <c r="F189">
        <v>291768</v>
      </c>
      <c r="G189">
        <v>281250</v>
      </c>
      <c r="H189" t="s">
        <v>3256</v>
      </c>
      <c r="I189">
        <v>58</v>
      </c>
      <c r="J189">
        <v>18</v>
      </c>
      <c r="K189">
        <v>27</v>
      </c>
      <c r="M189">
        <v>75766</v>
      </c>
      <c r="N189">
        <v>88</v>
      </c>
      <c r="O189">
        <v>315430</v>
      </c>
      <c r="P189">
        <v>3112582</v>
      </c>
      <c r="Q189" t="str">
        <f>VLOOKUP($B189,[1]Samples!$H$2:$Z$518,COLUMN()-13)</f>
        <v>isolation_source: soft ripened cheese</v>
      </c>
      <c r="R189">
        <f>VLOOKUP($B189,[1]Samples!$H$2:$Z$518,COLUMN()-13)</f>
        <v>3177946</v>
      </c>
      <c r="S189">
        <f>VLOOKUP($B189,[1]Samples!$H$2:$Z$518,COLUMN()-13)</f>
        <v>20</v>
      </c>
      <c r="T189">
        <f>VLOOKUP($B189,[1]Samples!$H$2:$Z$518,COLUMN()-13)</f>
        <v>3201</v>
      </c>
      <c r="U189" t="str">
        <f>VLOOKUP($B189,[1]Samples!$H$2:$Z$518,COLUMN()-13)</f>
        <v>Yes</v>
      </c>
      <c r="V189">
        <f>VLOOKUP($B189,[1]Samples!$H$2:$Z$518,COLUMN()-13)</f>
        <v>0</v>
      </c>
      <c r="W189">
        <f>VLOOKUP($B189,[1]Samples!$H$2:$Z$518,COLUMN()-13)</f>
        <v>0</v>
      </c>
      <c r="X189">
        <f>VLOOKUP($B189,[1]Samples!$H$2:$Z$518,COLUMN()-13)</f>
        <v>0</v>
      </c>
      <c r="Y189" t="str">
        <f>VLOOKUP($B189,[1]Samples!$H$2:$Z$518,COLUMN()-13)</f>
        <v>No</v>
      </c>
      <c r="Z189" t="str">
        <f>VLOOKUP($B189,[1]Samples!$H$2:$Z$518,COLUMN()-13)</f>
        <v/>
      </c>
      <c r="AA189" t="str">
        <f>VLOOKUP($B189,[1]Samples!$H$2:$Z$518,COLUMN()-13)</f>
        <v/>
      </c>
      <c r="AB189" s="16">
        <f>VLOOKUP($B189,[1]Samples!$H$2:$Z$518,COLUMN()-13)</f>
        <v>43551.041666666664</v>
      </c>
      <c r="AC189" s="16">
        <f>VLOOKUP($B189,[1]Samples!$H$2:$Z$518,COLUMN()-13)</f>
        <v>43551.041666666664</v>
      </c>
      <c r="AD189" t="str">
        <f>VLOOKUP($B189,[1]Samples!$H$2:$Z$518,COLUMN()-13)</f>
        <v>USA</v>
      </c>
      <c r="AE189" t="s">
        <v>797</v>
      </c>
      <c r="AF189" s="2">
        <f>VLOOKUP($B189,[1]Samples!$H$2:$Z$518,COLUMN()-13)</f>
        <v>2013</v>
      </c>
      <c r="AG189" t="b">
        <f>NOT(ISERROR(MATCH(B189,metadata_samples_with_mlst!$A$2:$A$342,0)))</f>
        <v>1</v>
      </c>
    </row>
    <row r="190" spans="1:33" x14ac:dyDescent="0.3">
      <c r="A190" t="s">
        <v>3704</v>
      </c>
      <c r="B190" t="str">
        <f t="shared" si="2"/>
        <v>SRR3659465</v>
      </c>
      <c r="C190">
        <v>83</v>
      </c>
      <c r="D190">
        <v>79</v>
      </c>
      <c r="E190" t="s">
        <v>3630</v>
      </c>
      <c r="F190">
        <v>443412</v>
      </c>
      <c r="G190">
        <v>425356</v>
      </c>
      <c r="H190" t="s">
        <v>3705</v>
      </c>
      <c r="I190">
        <v>112</v>
      </c>
      <c r="J190">
        <v>30</v>
      </c>
      <c r="K190">
        <v>89</v>
      </c>
      <c r="M190">
        <v>74416</v>
      </c>
      <c r="N190">
        <v>88</v>
      </c>
      <c r="O190">
        <v>261812</v>
      </c>
      <c r="P190">
        <v>2924260</v>
      </c>
      <c r="Q190" t="str">
        <f>VLOOKUP($B190,[1]Samples!$H$2:$Z$518,COLUMN()-13)</f>
        <v>isolation_source: fresh white cheese</v>
      </c>
      <c r="R190">
        <f>VLOOKUP($B190,[1]Samples!$H$2:$Z$518,COLUMN()-13)</f>
        <v>2938965</v>
      </c>
      <c r="S190">
        <f>VLOOKUP($B190,[1]Samples!$H$2:$Z$518,COLUMN()-13)</f>
        <v>38</v>
      </c>
      <c r="T190">
        <f>VLOOKUP($B190,[1]Samples!$H$2:$Z$518,COLUMN()-13)</f>
        <v>2903</v>
      </c>
      <c r="U190" t="str">
        <f>VLOOKUP($B190,[1]Samples!$H$2:$Z$518,COLUMN()-13)</f>
        <v>Yes</v>
      </c>
      <c r="V190">
        <f>VLOOKUP($B190,[1]Samples!$H$2:$Z$518,COLUMN()-13)</f>
        <v>0</v>
      </c>
      <c r="W190">
        <f>VLOOKUP($B190,[1]Samples!$H$2:$Z$518,COLUMN()-13)</f>
        <v>0</v>
      </c>
      <c r="X190">
        <f>VLOOKUP($B190,[1]Samples!$H$2:$Z$518,COLUMN()-13)</f>
        <v>0</v>
      </c>
      <c r="Y190" t="str">
        <f>VLOOKUP($B190,[1]Samples!$H$2:$Z$518,COLUMN()-13)</f>
        <v>No</v>
      </c>
      <c r="Z190" t="str">
        <f>VLOOKUP($B190,[1]Samples!$H$2:$Z$518,COLUMN()-13)</f>
        <v/>
      </c>
      <c r="AA190" t="str">
        <f>VLOOKUP($B190,[1]Samples!$H$2:$Z$518,COLUMN()-13)</f>
        <v/>
      </c>
      <c r="AB190" s="16">
        <f>VLOOKUP($B190,[1]Samples!$H$2:$Z$518,COLUMN()-13)</f>
        <v>43901.041666666664</v>
      </c>
      <c r="AC190" s="16">
        <f>VLOOKUP($B190,[1]Samples!$H$2:$Z$518,COLUMN()-13)</f>
        <v>43551.041666666664</v>
      </c>
      <c r="AD190" t="str">
        <f>VLOOKUP($B190,[1]Samples!$H$2:$Z$518,COLUMN()-13)</f>
        <v>Mexico</v>
      </c>
      <c r="AF190" s="2">
        <f>VLOOKUP($B190,[1]Samples!$H$2:$Z$518,COLUMN()-13)</f>
        <v>2003</v>
      </c>
      <c r="AG190" t="b">
        <f>NOT(ISERROR(MATCH(B190,metadata_samples_with_mlst!$A$2:$A$342,0)))</f>
        <v>1</v>
      </c>
    </row>
    <row r="191" spans="1:33" x14ac:dyDescent="0.3">
      <c r="A191" t="s">
        <v>3706</v>
      </c>
      <c r="B191" t="str">
        <f t="shared" si="2"/>
        <v>SRR1187425</v>
      </c>
      <c r="C191">
        <v>39</v>
      </c>
      <c r="D191">
        <v>36</v>
      </c>
      <c r="E191" t="s">
        <v>3378</v>
      </c>
      <c r="F191">
        <v>163154</v>
      </c>
      <c r="G191">
        <v>160228</v>
      </c>
      <c r="H191" t="s">
        <v>3707</v>
      </c>
      <c r="I191">
        <v>9</v>
      </c>
      <c r="J191">
        <v>5</v>
      </c>
      <c r="K191">
        <v>12</v>
      </c>
      <c r="M191">
        <v>57586</v>
      </c>
      <c r="N191">
        <v>88</v>
      </c>
      <c r="O191">
        <v>270356</v>
      </c>
      <c r="P191">
        <v>3009048</v>
      </c>
      <c r="Q191" t="str">
        <f>VLOOKUP($B191,[1]Samples!$H$2:$Z$518,COLUMN()-13)</f>
        <v>isolation_source: fresh cheese curd</v>
      </c>
      <c r="R191">
        <f>VLOOKUP($B191,[1]Samples!$H$2:$Z$518,COLUMN()-13)</f>
        <v>3095566</v>
      </c>
      <c r="S191">
        <f>VLOOKUP($B191,[1]Samples!$H$2:$Z$518,COLUMN()-13)</f>
        <v>21</v>
      </c>
      <c r="T191">
        <f>VLOOKUP($B191,[1]Samples!$H$2:$Z$518,COLUMN()-13)</f>
        <v>3054</v>
      </c>
      <c r="U191" t="str">
        <f>VLOOKUP($B191,[1]Samples!$H$2:$Z$518,COLUMN()-13)</f>
        <v>Yes</v>
      </c>
      <c r="V191">
        <f>VLOOKUP($B191,[1]Samples!$H$2:$Z$518,COLUMN()-13)</f>
        <v>0</v>
      </c>
      <c r="W191">
        <f>VLOOKUP($B191,[1]Samples!$H$2:$Z$518,COLUMN()-13)</f>
        <v>0</v>
      </c>
      <c r="X191">
        <f>VLOOKUP($B191,[1]Samples!$H$2:$Z$518,COLUMN()-13)</f>
        <v>0</v>
      </c>
      <c r="Y191" t="str">
        <f>VLOOKUP($B191,[1]Samples!$H$2:$Z$518,COLUMN()-13)</f>
        <v>No</v>
      </c>
      <c r="Z191" t="str">
        <f>VLOOKUP($B191,[1]Samples!$H$2:$Z$518,COLUMN()-13)</f>
        <v/>
      </c>
      <c r="AA191" t="str">
        <f>VLOOKUP($B191,[1]Samples!$H$2:$Z$518,COLUMN()-13)</f>
        <v/>
      </c>
      <c r="AB191" s="16">
        <f>VLOOKUP($B191,[1]Samples!$H$2:$Z$518,COLUMN()-13)</f>
        <v>43551.041666666664</v>
      </c>
      <c r="AC191" s="16">
        <f>VLOOKUP($B191,[1]Samples!$H$2:$Z$518,COLUMN()-13)</f>
        <v>43551.041666666664</v>
      </c>
      <c r="AD191" t="str">
        <f>VLOOKUP($B191,[1]Samples!$H$2:$Z$518,COLUMN()-13)</f>
        <v>USA</v>
      </c>
      <c r="AE191" t="s">
        <v>1459</v>
      </c>
      <c r="AF191" s="2">
        <f>VLOOKUP($B191,[1]Samples!$H$2:$Z$518,COLUMN()-13)</f>
        <v>2014</v>
      </c>
      <c r="AG191" t="b">
        <f>NOT(ISERROR(MATCH(B191,metadata_samples_with_mlst!$A$2:$A$342,0)))</f>
        <v>1</v>
      </c>
    </row>
    <row r="192" spans="1:33" x14ac:dyDescent="0.3">
      <c r="A192" t="s">
        <v>3708</v>
      </c>
      <c r="B192" t="str">
        <f t="shared" si="2"/>
        <v>SRR4237880</v>
      </c>
      <c r="C192">
        <v>65</v>
      </c>
      <c r="D192">
        <v>63</v>
      </c>
      <c r="E192" t="s">
        <v>3709</v>
      </c>
      <c r="F192">
        <v>325432</v>
      </c>
      <c r="G192">
        <v>320470</v>
      </c>
      <c r="H192" t="s">
        <v>3250</v>
      </c>
      <c r="I192">
        <v>67</v>
      </c>
      <c r="J192">
        <v>35</v>
      </c>
      <c r="K192">
        <v>25</v>
      </c>
      <c r="M192">
        <v>151139</v>
      </c>
      <c r="N192">
        <v>89</v>
      </c>
      <c r="O192">
        <v>236303</v>
      </c>
      <c r="P192">
        <v>3018503</v>
      </c>
      <c r="Q192" t="str">
        <f>VLOOKUP($B192,[1]Samples!$H$2:$Z$518,COLUMN()-13)</f>
        <v>isolation_source: Cheese Spread</v>
      </c>
      <c r="R192">
        <f>VLOOKUP($B192,[1]Samples!$H$2:$Z$518,COLUMN()-13)</f>
        <v>3156493</v>
      </c>
      <c r="S192">
        <f>VLOOKUP($B192,[1]Samples!$H$2:$Z$518,COLUMN()-13)</f>
        <v>26</v>
      </c>
      <c r="T192">
        <f>VLOOKUP($B192,[1]Samples!$H$2:$Z$518,COLUMN()-13)</f>
        <v>3122</v>
      </c>
      <c r="U192" t="str">
        <f>VLOOKUP($B192,[1]Samples!$H$2:$Z$518,COLUMN()-13)</f>
        <v>Yes</v>
      </c>
      <c r="V192">
        <f>VLOOKUP($B192,[1]Samples!$H$2:$Z$518,COLUMN()-13)</f>
        <v>0</v>
      </c>
      <c r="W192">
        <f>VLOOKUP($B192,[1]Samples!$H$2:$Z$518,COLUMN()-13)</f>
        <v>0</v>
      </c>
      <c r="X192">
        <f>VLOOKUP($B192,[1]Samples!$H$2:$Z$518,COLUMN()-13)</f>
        <v>0</v>
      </c>
      <c r="Y192" t="str">
        <f>VLOOKUP($B192,[1]Samples!$H$2:$Z$518,COLUMN()-13)</f>
        <v>No</v>
      </c>
      <c r="Z192" t="str">
        <f>VLOOKUP($B192,[1]Samples!$H$2:$Z$518,COLUMN()-13)</f>
        <v/>
      </c>
      <c r="AA192" t="str">
        <f>VLOOKUP($B192,[1]Samples!$H$2:$Z$518,COLUMN()-13)</f>
        <v/>
      </c>
      <c r="AB192" s="16">
        <f>VLOOKUP($B192,[1]Samples!$H$2:$Z$518,COLUMN()-13)</f>
        <v>43558.083333333336</v>
      </c>
      <c r="AC192" s="16">
        <f>VLOOKUP($B192,[1]Samples!$H$2:$Z$518,COLUMN()-13)</f>
        <v>43558.083333333336</v>
      </c>
      <c r="AD192" t="str">
        <f>VLOOKUP($B192,[1]Samples!$H$2:$Z$518,COLUMN()-13)</f>
        <v>USA</v>
      </c>
      <c r="AE192" t="s">
        <v>1024</v>
      </c>
      <c r="AF192" s="2">
        <f>VLOOKUP($B192,[1]Samples!$H$2:$Z$518,COLUMN()-13)</f>
        <v>2009</v>
      </c>
      <c r="AG192" t="b">
        <f>NOT(ISERROR(MATCH(B192,metadata_samples_with_mlst!$A$2:$A$342,0)))</f>
        <v>0</v>
      </c>
    </row>
    <row r="193" spans="1:33" x14ac:dyDescent="0.3">
      <c r="A193" t="s">
        <v>3710</v>
      </c>
      <c r="B193" t="str">
        <f t="shared" si="2"/>
        <v>SRR3345818</v>
      </c>
      <c r="C193">
        <v>63</v>
      </c>
      <c r="D193">
        <v>56</v>
      </c>
      <c r="E193" t="s">
        <v>3601</v>
      </c>
      <c r="F193">
        <v>463154</v>
      </c>
      <c r="G193">
        <v>423732</v>
      </c>
      <c r="H193" t="s">
        <v>3711</v>
      </c>
      <c r="I193">
        <v>98</v>
      </c>
      <c r="J193">
        <v>32</v>
      </c>
      <c r="K193">
        <v>24</v>
      </c>
      <c r="M193">
        <v>64498</v>
      </c>
      <c r="N193">
        <v>92</v>
      </c>
      <c r="O193">
        <v>186534</v>
      </c>
      <c r="P193">
        <v>2987944</v>
      </c>
      <c r="Q193" t="str">
        <f>VLOOKUP($B193,[1]Samples!$H$2:$Z$518,COLUMN()-13)</f>
        <v>isolation_source: cheese</v>
      </c>
      <c r="R193">
        <f>VLOOKUP($B193,[1]Samples!$H$2:$Z$518,COLUMN()-13)</f>
        <v>0</v>
      </c>
      <c r="S193">
        <f>VLOOKUP($B193,[1]Samples!$H$2:$Z$518,COLUMN()-13)</f>
        <v>0</v>
      </c>
      <c r="T193">
        <f>VLOOKUP($B193,[1]Samples!$H$2:$Z$518,COLUMN()-13)</f>
        <v>0</v>
      </c>
      <c r="U193" t="str">
        <f>VLOOKUP($B193,[1]Samples!$H$2:$Z$518,COLUMN()-13)</f>
        <v>No</v>
      </c>
      <c r="V193">
        <f>VLOOKUP($B193,[1]Samples!$H$2:$Z$518,COLUMN()-13)</f>
        <v>0</v>
      </c>
      <c r="W193">
        <f>VLOOKUP($B193,[1]Samples!$H$2:$Z$518,COLUMN()-13)</f>
        <v>0</v>
      </c>
      <c r="X193">
        <f>VLOOKUP($B193,[1]Samples!$H$2:$Z$518,COLUMN()-13)</f>
        <v>0</v>
      </c>
      <c r="Y193" t="str">
        <f>VLOOKUP($B193,[1]Samples!$H$2:$Z$518,COLUMN()-13)</f>
        <v>No</v>
      </c>
      <c r="Z193" t="str">
        <f>VLOOKUP($B193,[1]Samples!$H$2:$Z$518,COLUMN()-13)</f>
        <v>NZ_NXYB01000001-NZ_NXYB01000057</v>
      </c>
      <c r="AA193" t="str">
        <f>VLOOKUP($B193,[1]Samples!$H$2:$Z$518,COLUMN()-13)</f>
        <v/>
      </c>
      <c r="AB193" s="16">
        <f>VLOOKUP($B193,[1]Samples!$H$2:$Z$518,COLUMN()-13)</f>
        <v>43982.083333333336</v>
      </c>
      <c r="AC193" s="16">
        <f>VLOOKUP($B193,[1]Samples!$H$2:$Z$518,COLUMN()-13)</f>
        <v>43024.083333333336</v>
      </c>
      <c r="AD193" t="str">
        <f>VLOOKUP($B193,[1]Samples!$H$2:$Z$518,COLUMN()-13)</f>
        <v>Italy</v>
      </c>
      <c r="AF193" s="2">
        <f>VLOOKUP($B193,[1]Samples!$H$2:$Z$518,COLUMN()-13)</f>
        <v>2013</v>
      </c>
      <c r="AG193" t="b">
        <f>NOT(ISERROR(MATCH(B193,metadata_samples_with_mlst!$A$2:$A$342,0)))</f>
        <v>1</v>
      </c>
    </row>
    <row r="194" spans="1:33" x14ac:dyDescent="0.3">
      <c r="A194" t="s">
        <v>3712</v>
      </c>
      <c r="B194" t="str">
        <f t="shared" si="2"/>
        <v>SRR1947009</v>
      </c>
      <c r="C194">
        <v>76</v>
      </c>
      <c r="D194">
        <v>66</v>
      </c>
      <c r="E194" t="s">
        <v>3713</v>
      </c>
      <c r="F194">
        <v>391360</v>
      </c>
      <c r="G194">
        <v>362644</v>
      </c>
      <c r="H194" t="s">
        <v>3714</v>
      </c>
      <c r="I194">
        <v>167</v>
      </c>
      <c r="J194">
        <v>56</v>
      </c>
      <c r="K194">
        <v>125</v>
      </c>
      <c r="M194">
        <v>88416</v>
      </c>
      <c r="N194">
        <v>95</v>
      </c>
      <c r="O194">
        <v>327340</v>
      </c>
      <c r="P194">
        <v>3005402</v>
      </c>
      <c r="Q194" t="str">
        <f>VLOOKUP($B194,[1]Samples!$H$2:$Z$518,COLUMN()-13)</f>
        <v>isolation_source: soft white mexican cheese</v>
      </c>
      <c r="R194">
        <f>VLOOKUP($B194,[1]Samples!$H$2:$Z$518,COLUMN()-13)</f>
        <v>3052532</v>
      </c>
      <c r="S194">
        <f>VLOOKUP($B194,[1]Samples!$H$2:$Z$518,COLUMN()-13)</f>
        <v>23</v>
      </c>
      <c r="T194">
        <f>VLOOKUP($B194,[1]Samples!$H$2:$Z$518,COLUMN()-13)</f>
        <v>3017</v>
      </c>
      <c r="U194" t="str">
        <f>VLOOKUP($B194,[1]Samples!$H$2:$Z$518,COLUMN()-13)</f>
        <v>Yes</v>
      </c>
      <c r="V194">
        <f>VLOOKUP($B194,[1]Samples!$H$2:$Z$518,COLUMN()-13)</f>
        <v>0</v>
      </c>
      <c r="W194">
        <f>VLOOKUP($B194,[1]Samples!$H$2:$Z$518,COLUMN()-13)</f>
        <v>0</v>
      </c>
      <c r="X194">
        <f>VLOOKUP($B194,[1]Samples!$H$2:$Z$518,COLUMN()-13)</f>
        <v>0</v>
      </c>
      <c r="Y194" t="str">
        <f>VLOOKUP($B194,[1]Samples!$H$2:$Z$518,COLUMN()-13)</f>
        <v>No</v>
      </c>
      <c r="Z194" t="str">
        <f>VLOOKUP($B194,[1]Samples!$H$2:$Z$518,COLUMN()-13)</f>
        <v/>
      </c>
      <c r="AA194" t="str">
        <f>VLOOKUP($B194,[1]Samples!$H$2:$Z$518,COLUMN()-13)</f>
        <v/>
      </c>
      <c r="AB194" s="16">
        <f>VLOOKUP($B194,[1]Samples!$H$2:$Z$518,COLUMN()-13)</f>
        <v>43901.041666666664</v>
      </c>
      <c r="AC194" s="16">
        <f>VLOOKUP($B194,[1]Samples!$H$2:$Z$518,COLUMN()-13)</f>
        <v>43551.041666666664</v>
      </c>
      <c r="AD194" t="str">
        <f>VLOOKUP($B194,[1]Samples!$H$2:$Z$518,COLUMN()-13)</f>
        <v>USA</v>
      </c>
      <c r="AE194" t="s">
        <v>1882</v>
      </c>
      <c r="AF194" s="2">
        <f>VLOOKUP($B194,[1]Samples!$H$2:$Z$518,COLUMN()-13)</f>
        <v>2003</v>
      </c>
      <c r="AG194" t="b">
        <f>NOT(ISERROR(MATCH(B194,metadata_samples_with_mlst!$A$2:$A$342,0)))</f>
        <v>1</v>
      </c>
    </row>
    <row r="195" spans="1:33" x14ac:dyDescent="0.3">
      <c r="A195" t="s">
        <v>3715</v>
      </c>
      <c r="B195" t="str">
        <f t="shared" ref="B195:B258" si="3">LEFT(A195, SEARCH("_",A195)-1)</f>
        <v>SRR6446755</v>
      </c>
      <c r="C195">
        <v>95</v>
      </c>
      <c r="D195">
        <v>63</v>
      </c>
      <c r="E195" t="s">
        <v>3716</v>
      </c>
      <c r="F195">
        <v>340328</v>
      </c>
      <c r="G195">
        <v>324326</v>
      </c>
      <c r="H195" t="s">
        <v>3717</v>
      </c>
      <c r="I195">
        <v>46</v>
      </c>
      <c r="J195">
        <v>19</v>
      </c>
      <c r="K195">
        <v>32</v>
      </c>
      <c r="M195">
        <v>65015</v>
      </c>
      <c r="N195">
        <v>95</v>
      </c>
      <c r="O195">
        <v>148606</v>
      </c>
      <c r="P195">
        <v>2920952</v>
      </c>
      <c r="Q195" t="str">
        <f>VLOOKUP($B195,[1]Samples!$H$2:$Z$518,COLUMN()-13)</f>
        <v>isolation_source: Mexican soft cheese</v>
      </c>
      <c r="R195">
        <f>VLOOKUP($B195,[1]Samples!$H$2:$Z$518,COLUMN()-13)</f>
        <v>2950350</v>
      </c>
      <c r="S195">
        <f>VLOOKUP($B195,[1]Samples!$H$2:$Z$518,COLUMN()-13)</f>
        <v>51</v>
      </c>
      <c r="T195">
        <f>VLOOKUP($B195,[1]Samples!$H$2:$Z$518,COLUMN()-13)</f>
        <v>2914</v>
      </c>
      <c r="U195" t="str">
        <f>VLOOKUP($B195,[1]Samples!$H$2:$Z$518,COLUMN()-13)</f>
        <v>Yes</v>
      </c>
      <c r="V195">
        <f>VLOOKUP($B195,[1]Samples!$H$2:$Z$518,COLUMN()-13)</f>
        <v>0</v>
      </c>
      <c r="W195">
        <f>VLOOKUP($B195,[1]Samples!$H$2:$Z$518,COLUMN()-13)</f>
        <v>0</v>
      </c>
      <c r="X195">
        <f>VLOOKUP($B195,[1]Samples!$H$2:$Z$518,COLUMN()-13)</f>
        <v>0</v>
      </c>
      <c r="Y195" t="str">
        <f>VLOOKUP($B195,[1]Samples!$H$2:$Z$518,COLUMN()-13)</f>
        <v>No</v>
      </c>
      <c r="Z195" t="str">
        <f>VLOOKUP($B195,[1]Samples!$H$2:$Z$518,COLUMN()-13)</f>
        <v/>
      </c>
      <c r="AA195" t="str">
        <f>VLOOKUP($B195,[1]Samples!$H$2:$Z$518,COLUMN()-13)</f>
        <v/>
      </c>
      <c r="AB195" s="16">
        <f>VLOOKUP($B195,[1]Samples!$H$2:$Z$518,COLUMN()-13)</f>
        <v>43559.083333333336</v>
      </c>
      <c r="AC195" s="16">
        <f>VLOOKUP($B195,[1]Samples!$H$2:$Z$518,COLUMN()-13)</f>
        <v>43559.083333333336</v>
      </c>
      <c r="AD195" t="str">
        <f>VLOOKUP($B195,[1]Samples!$H$2:$Z$518,COLUMN()-13)</f>
        <v>USA</v>
      </c>
      <c r="AF195" s="2">
        <f>VLOOKUP($B195,[1]Samples!$H$2:$Z$518,COLUMN()-13)</f>
        <v>2003</v>
      </c>
      <c r="AG195" t="b">
        <f>NOT(ISERROR(MATCH(B195,metadata_samples_with_mlst!$A$2:$A$342,0)))</f>
        <v>1</v>
      </c>
    </row>
    <row r="196" spans="1:33" x14ac:dyDescent="0.3">
      <c r="A196" t="s">
        <v>3718</v>
      </c>
      <c r="B196" t="str">
        <f t="shared" si="3"/>
        <v>SRR10804323</v>
      </c>
      <c r="C196">
        <v>30</v>
      </c>
      <c r="D196">
        <v>29</v>
      </c>
      <c r="E196" t="s">
        <v>3719</v>
      </c>
      <c r="F196">
        <v>133794</v>
      </c>
      <c r="G196">
        <v>130788</v>
      </c>
      <c r="H196" t="s">
        <v>3720</v>
      </c>
      <c r="I196">
        <v>42</v>
      </c>
      <c r="J196">
        <v>20</v>
      </c>
      <c r="K196">
        <v>18</v>
      </c>
      <c r="M196">
        <v>48186</v>
      </c>
      <c r="N196">
        <v>95</v>
      </c>
      <c r="O196">
        <v>286387</v>
      </c>
      <c r="P196">
        <v>2928219</v>
      </c>
      <c r="Q196" t="str">
        <f>VLOOKUP($B196,[1]Samples!$H$2:$Z$518,COLUMN()-13)</f>
        <v>isolation_source: Raw Milk Cheese</v>
      </c>
      <c r="R196">
        <f>VLOOKUP($B196,[1]Samples!$H$2:$Z$518,COLUMN()-13)</f>
        <v>3011605</v>
      </c>
      <c r="S196">
        <f>VLOOKUP($B196,[1]Samples!$H$2:$Z$518,COLUMN()-13)</f>
        <v>15</v>
      </c>
      <c r="T196">
        <f>VLOOKUP($B196,[1]Samples!$H$2:$Z$518,COLUMN()-13)</f>
        <v>2934</v>
      </c>
      <c r="U196" t="str">
        <f>VLOOKUP($B196,[1]Samples!$H$2:$Z$518,COLUMN()-13)</f>
        <v>Yes</v>
      </c>
      <c r="V196">
        <f>VLOOKUP($B196,[1]Samples!$H$2:$Z$518,COLUMN()-13)</f>
        <v>0</v>
      </c>
      <c r="W196">
        <f>VLOOKUP($B196,[1]Samples!$H$2:$Z$518,COLUMN()-13)</f>
        <v>0</v>
      </c>
      <c r="X196">
        <f>VLOOKUP($B196,[1]Samples!$H$2:$Z$518,COLUMN()-13)</f>
        <v>0</v>
      </c>
      <c r="Y196" t="str">
        <f>VLOOKUP($B196,[1]Samples!$H$2:$Z$518,COLUMN()-13)</f>
        <v>No</v>
      </c>
      <c r="Z196" t="str">
        <f>VLOOKUP($B196,[1]Samples!$H$2:$Z$518,COLUMN()-13)</f>
        <v/>
      </c>
      <c r="AA196" t="str">
        <f>VLOOKUP($B196,[1]Samples!$H$2:$Z$518,COLUMN()-13)</f>
        <v/>
      </c>
      <c r="AB196" s="16">
        <f>VLOOKUP($B196,[1]Samples!$H$2:$Z$518,COLUMN()-13)</f>
        <v>43861.041666666664</v>
      </c>
      <c r="AC196" s="16">
        <f>VLOOKUP($B196,[1]Samples!$H$2:$Z$518,COLUMN()-13)</f>
        <v>43861.041666666664</v>
      </c>
      <c r="AD196" t="str">
        <f>VLOOKUP($B196,[1]Samples!$H$2:$Z$518,COLUMN()-13)</f>
        <v>USA</v>
      </c>
      <c r="AE196" t="s">
        <v>146</v>
      </c>
      <c r="AF196" s="2">
        <f>VLOOKUP($B196,[1]Samples!$H$2:$Z$518,COLUMN()-13)</f>
        <v>2019</v>
      </c>
      <c r="AG196" t="b">
        <f>NOT(ISERROR(MATCH(B196,metadata_samples_with_mlst!$A$2:$A$342,0)))</f>
        <v>1</v>
      </c>
    </row>
    <row r="197" spans="1:33" x14ac:dyDescent="0.3">
      <c r="A197" t="s">
        <v>3721</v>
      </c>
      <c r="B197" t="str">
        <f t="shared" si="3"/>
        <v>SRR2924602</v>
      </c>
      <c r="C197">
        <v>60</v>
      </c>
      <c r="D197">
        <v>53</v>
      </c>
      <c r="E197" t="s">
        <v>3462</v>
      </c>
      <c r="F197">
        <v>270798</v>
      </c>
      <c r="G197">
        <v>262342</v>
      </c>
      <c r="H197" t="s">
        <v>3722</v>
      </c>
      <c r="I197">
        <v>56</v>
      </c>
      <c r="J197">
        <v>17</v>
      </c>
      <c r="K197">
        <v>28</v>
      </c>
      <c r="M197">
        <v>61984</v>
      </c>
      <c r="N197">
        <v>96</v>
      </c>
      <c r="O197">
        <v>211212</v>
      </c>
      <c r="P197">
        <v>2963685</v>
      </c>
      <c r="Q197" t="str">
        <f>VLOOKUP($B197,[1]Samples!$H$2:$Z$518,COLUMN()-13)</f>
        <v>isolation_source: fresh cheese</v>
      </c>
      <c r="R197">
        <f>VLOOKUP($B197,[1]Samples!$H$2:$Z$518,COLUMN()-13)</f>
        <v>3045885</v>
      </c>
      <c r="S197">
        <f>VLOOKUP($B197,[1]Samples!$H$2:$Z$518,COLUMN()-13)</f>
        <v>16</v>
      </c>
      <c r="T197">
        <f>VLOOKUP($B197,[1]Samples!$H$2:$Z$518,COLUMN()-13)</f>
        <v>3029</v>
      </c>
      <c r="U197" t="str">
        <f>VLOOKUP($B197,[1]Samples!$H$2:$Z$518,COLUMN()-13)</f>
        <v>Yes</v>
      </c>
      <c r="V197">
        <f>VLOOKUP($B197,[1]Samples!$H$2:$Z$518,COLUMN()-13)</f>
        <v>0</v>
      </c>
      <c r="W197">
        <f>VLOOKUP($B197,[1]Samples!$H$2:$Z$518,COLUMN()-13)</f>
        <v>0</v>
      </c>
      <c r="X197">
        <f>VLOOKUP($B197,[1]Samples!$H$2:$Z$518,COLUMN()-13)</f>
        <v>0</v>
      </c>
      <c r="Y197" t="str">
        <f>VLOOKUP($B197,[1]Samples!$H$2:$Z$518,COLUMN()-13)</f>
        <v>No</v>
      </c>
      <c r="Z197" t="str">
        <f>VLOOKUP($B197,[1]Samples!$H$2:$Z$518,COLUMN()-13)</f>
        <v/>
      </c>
      <c r="AA197" t="str">
        <f>VLOOKUP($B197,[1]Samples!$H$2:$Z$518,COLUMN()-13)</f>
        <v/>
      </c>
      <c r="AB197" s="16">
        <f>VLOOKUP($B197,[1]Samples!$H$2:$Z$518,COLUMN()-13)</f>
        <v>43551.041666666664</v>
      </c>
      <c r="AC197" s="16">
        <f>VLOOKUP($B197,[1]Samples!$H$2:$Z$518,COLUMN()-13)</f>
        <v>43551.041666666664</v>
      </c>
      <c r="AD197" t="str">
        <f>VLOOKUP($B197,[1]Samples!$H$2:$Z$518,COLUMN()-13)</f>
        <v>USA</v>
      </c>
      <c r="AE197" t="s">
        <v>797</v>
      </c>
      <c r="AF197" s="2">
        <f>VLOOKUP($B197,[1]Samples!$H$2:$Z$518,COLUMN()-13)</f>
        <v>2013</v>
      </c>
      <c r="AG197" t="b">
        <f>NOT(ISERROR(MATCH(B197,metadata_samples_with_mlst!$A$2:$A$342,0)))</f>
        <v>0</v>
      </c>
    </row>
    <row r="198" spans="1:33" x14ac:dyDescent="0.3">
      <c r="A198" t="s">
        <v>3723</v>
      </c>
      <c r="B198" t="str">
        <f t="shared" si="3"/>
        <v>SRR10484642</v>
      </c>
      <c r="C198">
        <v>31</v>
      </c>
      <c r="D198">
        <v>28</v>
      </c>
      <c r="E198" t="s">
        <v>3724</v>
      </c>
      <c r="F198">
        <v>128720</v>
      </c>
      <c r="G198">
        <v>126176</v>
      </c>
      <c r="H198" t="s">
        <v>3725</v>
      </c>
      <c r="I198">
        <v>6</v>
      </c>
      <c r="J198">
        <v>2</v>
      </c>
      <c r="K198">
        <v>3</v>
      </c>
      <c r="M198">
        <v>55336</v>
      </c>
      <c r="N198">
        <v>98</v>
      </c>
      <c r="O198">
        <v>143545</v>
      </c>
      <c r="P198">
        <v>2872099</v>
      </c>
      <c r="Q198" t="s">
        <v>132</v>
      </c>
      <c r="R198">
        <v>2947436</v>
      </c>
      <c r="S198">
        <v>9</v>
      </c>
      <c r="T198">
        <v>2847</v>
      </c>
      <c r="U198" t="s">
        <v>133</v>
      </c>
      <c r="V198">
        <v>0</v>
      </c>
      <c r="W198">
        <v>0</v>
      </c>
      <c r="X198">
        <v>0</v>
      </c>
      <c r="Y198" t="s">
        <v>134</v>
      </c>
      <c r="Z198" t="s">
        <v>127</v>
      </c>
      <c r="AA198" t="s">
        <v>127</v>
      </c>
      <c r="AB198" s="1">
        <v>43916.041666666664</v>
      </c>
      <c r="AC198" s="1">
        <v>43916.041666666664</v>
      </c>
      <c r="AD198" t="s">
        <v>135</v>
      </c>
      <c r="AE198" t="s">
        <v>256</v>
      </c>
      <c r="AF198" s="2">
        <v>2019</v>
      </c>
      <c r="AG198" t="b">
        <f>NOT(ISERROR(MATCH(B198,metadata_samples_with_mlst!$A$2:$A$342,0)))</f>
        <v>0</v>
      </c>
    </row>
    <row r="199" spans="1:33" x14ac:dyDescent="0.3">
      <c r="A199" t="s">
        <v>3726</v>
      </c>
      <c r="B199" t="str">
        <f t="shared" si="3"/>
        <v>SRR1182222</v>
      </c>
      <c r="C199">
        <v>36</v>
      </c>
      <c r="D199">
        <v>34</v>
      </c>
      <c r="E199" t="s">
        <v>3727</v>
      </c>
      <c r="F199">
        <v>153020</v>
      </c>
      <c r="G199">
        <v>150726</v>
      </c>
      <c r="H199" t="s">
        <v>3728</v>
      </c>
      <c r="I199">
        <v>6</v>
      </c>
      <c r="J199">
        <v>5</v>
      </c>
      <c r="K199">
        <v>9</v>
      </c>
      <c r="M199">
        <v>67505</v>
      </c>
      <c r="N199">
        <v>99</v>
      </c>
      <c r="O199">
        <v>183883</v>
      </c>
      <c r="P199">
        <v>3007291</v>
      </c>
      <c r="Q199" t="str">
        <f>VLOOKUP($B199,[1]Samples!$H$2:$Z$518,COLUMN()-13)</f>
        <v>isolation_source: fresh cheese curd</v>
      </c>
      <c r="R199">
        <f>VLOOKUP($B199,[1]Samples!$H$2:$Z$518,COLUMN()-13)</f>
        <v>3135020</v>
      </c>
      <c r="S199">
        <f>VLOOKUP($B199,[1]Samples!$H$2:$Z$518,COLUMN()-13)</f>
        <v>21</v>
      </c>
      <c r="T199">
        <f>VLOOKUP($B199,[1]Samples!$H$2:$Z$518,COLUMN()-13)</f>
        <v>3091</v>
      </c>
      <c r="U199" t="str">
        <f>VLOOKUP($B199,[1]Samples!$H$2:$Z$518,COLUMN()-13)</f>
        <v>Yes</v>
      </c>
      <c r="V199">
        <f>VLOOKUP($B199,[1]Samples!$H$2:$Z$518,COLUMN()-13)</f>
        <v>0</v>
      </c>
      <c r="W199">
        <f>VLOOKUP($B199,[1]Samples!$H$2:$Z$518,COLUMN()-13)</f>
        <v>0</v>
      </c>
      <c r="X199">
        <f>VLOOKUP($B199,[1]Samples!$H$2:$Z$518,COLUMN()-13)</f>
        <v>0</v>
      </c>
      <c r="Y199" t="str">
        <f>VLOOKUP($B199,[1]Samples!$H$2:$Z$518,COLUMN()-13)</f>
        <v>No</v>
      </c>
      <c r="Z199" t="str">
        <f>VLOOKUP($B199,[1]Samples!$H$2:$Z$518,COLUMN()-13)</f>
        <v/>
      </c>
      <c r="AA199" t="str">
        <f>VLOOKUP($B199,[1]Samples!$H$2:$Z$518,COLUMN()-13)</f>
        <v/>
      </c>
      <c r="AB199" s="16">
        <f>VLOOKUP($B199,[1]Samples!$H$2:$Z$518,COLUMN()-13)</f>
        <v>43551.041666666664</v>
      </c>
      <c r="AC199" s="16">
        <f>VLOOKUP($B199,[1]Samples!$H$2:$Z$518,COLUMN()-13)</f>
        <v>43551.041666666664</v>
      </c>
      <c r="AD199" t="str">
        <f>VLOOKUP($B199,[1]Samples!$H$2:$Z$518,COLUMN()-13)</f>
        <v>USA</v>
      </c>
      <c r="AE199" t="s">
        <v>1459</v>
      </c>
      <c r="AF199" s="2">
        <f>VLOOKUP($B199,[1]Samples!$H$2:$Z$518,COLUMN()-13)</f>
        <v>2014</v>
      </c>
      <c r="AG199" t="b">
        <f>NOT(ISERROR(MATCH(B199,metadata_samples_with_mlst!$A$2:$A$342,0)))</f>
        <v>1</v>
      </c>
    </row>
    <row r="200" spans="1:33" x14ac:dyDescent="0.3">
      <c r="A200" t="s">
        <v>3729</v>
      </c>
      <c r="B200" t="str">
        <f t="shared" si="3"/>
        <v>SRR3345918</v>
      </c>
      <c r="C200">
        <v>49</v>
      </c>
      <c r="D200">
        <v>45</v>
      </c>
      <c r="E200" t="s">
        <v>3730</v>
      </c>
      <c r="F200">
        <v>347676</v>
      </c>
      <c r="G200">
        <v>327132</v>
      </c>
      <c r="H200" t="s">
        <v>3731</v>
      </c>
      <c r="I200">
        <v>29</v>
      </c>
      <c r="J200">
        <v>22</v>
      </c>
      <c r="K200">
        <v>14</v>
      </c>
      <c r="M200">
        <v>65484</v>
      </c>
      <c r="N200">
        <v>100</v>
      </c>
      <c r="O200">
        <v>227672</v>
      </c>
      <c r="P200">
        <v>2992781</v>
      </c>
      <c r="Q200" t="str">
        <f>VLOOKUP($B200,[1]Samples!$H$2:$Z$518,COLUMN()-13)</f>
        <v>isolation_source: cheese</v>
      </c>
      <c r="R200">
        <f>VLOOKUP($B200,[1]Samples!$H$2:$Z$518,COLUMN()-13)</f>
        <v>0</v>
      </c>
      <c r="S200">
        <f>VLOOKUP($B200,[1]Samples!$H$2:$Z$518,COLUMN()-13)</f>
        <v>0</v>
      </c>
      <c r="T200">
        <f>VLOOKUP($B200,[1]Samples!$H$2:$Z$518,COLUMN()-13)</f>
        <v>0</v>
      </c>
      <c r="U200" t="str">
        <f>VLOOKUP($B200,[1]Samples!$H$2:$Z$518,COLUMN()-13)</f>
        <v>No</v>
      </c>
      <c r="V200">
        <f>VLOOKUP($B200,[1]Samples!$H$2:$Z$518,COLUMN()-13)</f>
        <v>0</v>
      </c>
      <c r="W200">
        <f>VLOOKUP($B200,[1]Samples!$H$2:$Z$518,COLUMN()-13)</f>
        <v>0</v>
      </c>
      <c r="X200">
        <f>VLOOKUP($B200,[1]Samples!$H$2:$Z$518,COLUMN()-13)</f>
        <v>0</v>
      </c>
      <c r="Y200" t="str">
        <f>VLOOKUP($B200,[1]Samples!$H$2:$Z$518,COLUMN()-13)</f>
        <v>No</v>
      </c>
      <c r="Z200" t="str">
        <f>VLOOKUP($B200,[1]Samples!$H$2:$Z$518,COLUMN()-13)</f>
        <v>NZ_NXUW01000001-NZ_NXUW01000022</v>
      </c>
      <c r="AA200" t="str">
        <f>VLOOKUP($B200,[1]Samples!$H$2:$Z$518,COLUMN()-13)</f>
        <v/>
      </c>
      <c r="AB200" s="16">
        <f>VLOOKUP($B200,[1]Samples!$H$2:$Z$518,COLUMN()-13)</f>
        <v>43982.083333333336</v>
      </c>
      <c r="AC200" s="16">
        <f>VLOOKUP($B200,[1]Samples!$H$2:$Z$518,COLUMN()-13)</f>
        <v>43024.083333333336</v>
      </c>
      <c r="AD200" t="str">
        <f>VLOOKUP($B200,[1]Samples!$H$2:$Z$518,COLUMN()-13)</f>
        <v>Italy</v>
      </c>
      <c r="AF200" s="2">
        <f>VLOOKUP($B200,[1]Samples!$H$2:$Z$518,COLUMN()-13)</f>
        <v>2011</v>
      </c>
      <c r="AG200" t="b">
        <f>NOT(ISERROR(MATCH(B200,metadata_samples_with_mlst!$A$2:$A$342,0)))</f>
        <v>1</v>
      </c>
    </row>
    <row r="201" spans="1:33" x14ac:dyDescent="0.3">
      <c r="A201" t="s">
        <v>3732</v>
      </c>
      <c r="B201" t="str">
        <f t="shared" si="3"/>
        <v>SRR3930180</v>
      </c>
      <c r="C201">
        <v>38</v>
      </c>
      <c r="D201">
        <v>35</v>
      </c>
      <c r="E201" t="s">
        <v>3578</v>
      </c>
      <c r="F201">
        <v>158314</v>
      </c>
      <c r="G201">
        <v>155914</v>
      </c>
      <c r="H201" t="s">
        <v>3250</v>
      </c>
      <c r="I201">
        <v>9</v>
      </c>
      <c r="J201">
        <v>2</v>
      </c>
      <c r="K201">
        <v>10</v>
      </c>
      <c r="M201">
        <v>51927</v>
      </c>
      <c r="N201">
        <v>100</v>
      </c>
      <c r="O201">
        <v>207756</v>
      </c>
      <c r="P201">
        <v>2968129</v>
      </c>
      <c r="Q201" t="str">
        <f>VLOOKUP($B201,[1]Samples!$H$2:$Z$518,COLUMN()-13)</f>
        <v>isolation_source: sheep's milk ricotta cheese</v>
      </c>
      <c r="R201">
        <f>VLOOKUP($B201,[1]Samples!$H$2:$Z$518,COLUMN()-13)</f>
        <v>3012242</v>
      </c>
      <c r="S201">
        <f>VLOOKUP($B201,[1]Samples!$H$2:$Z$518,COLUMN()-13)</f>
        <v>15</v>
      </c>
      <c r="T201">
        <f>VLOOKUP($B201,[1]Samples!$H$2:$Z$518,COLUMN()-13)</f>
        <v>3003</v>
      </c>
      <c r="U201" t="str">
        <f>VLOOKUP($B201,[1]Samples!$H$2:$Z$518,COLUMN()-13)</f>
        <v>Yes</v>
      </c>
      <c r="V201">
        <f>VLOOKUP($B201,[1]Samples!$H$2:$Z$518,COLUMN()-13)</f>
        <v>0</v>
      </c>
      <c r="W201">
        <f>VLOOKUP($B201,[1]Samples!$H$2:$Z$518,COLUMN()-13)</f>
        <v>0</v>
      </c>
      <c r="X201">
        <f>VLOOKUP($B201,[1]Samples!$H$2:$Z$518,COLUMN()-13)</f>
        <v>0</v>
      </c>
      <c r="Y201" t="str">
        <f>VLOOKUP($B201,[1]Samples!$H$2:$Z$518,COLUMN()-13)</f>
        <v>No</v>
      </c>
      <c r="Z201" t="str">
        <f>VLOOKUP($B201,[1]Samples!$H$2:$Z$518,COLUMN()-13)</f>
        <v/>
      </c>
      <c r="AA201" t="str">
        <f>VLOOKUP($B201,[1]Samples!$H$2:$Z$518,COLUMN()-13)</f>
        <v/>
      </c>
      <c r="AB201" s="16">
        <f>VLOOKUP($B201,[1]Samples!$H$2:$Z$518,COLUMN()-13)</f>
        <v>43900.041666666664</v>
      </c>
      <c r="AC201" s="16">
        <f>VLOOKUP($B201,[1]Samples!$H$2:$Z$518,COLUMN()-13)</f>
        <v>43550.041666666664</v>
      </c>
      <c r="AD201" t="str">
        <f>VLOOKUP($B201,[1]Samples!$H$2:$Z$518,COLUMN()-13)</f>
        <v>Italy</v>
      </c>
      <c r="AF201" s="2">
        <f>VLOOKUP($B201,[1]Samples!$H$2:$Z$518,COLUMN()-13)</f>
        <v>2004</v>
      </c>
      <c r="AG201" t="b">
        <f>NOT(ISERROR(MATCH(B201,metadata_samples_with_mlst!$A$2:$A$342,0)))</f>
        <v>1</v>
      </c>
    </row>
    <row r="202" spans="1:33" x14ac:dyDescent="0.3">
      <c r="A202" t="s">
        <v>3733</v>
      </c>
      <c r="B202" t="str">
        <f t="shared" si="3"/>
        <v>SRR1812798</v>
      </c>
      <c r="C202">
        <v>76</v>
      </c>
      <c r="D202">
        <v>69</v>
      </c>
      <c r="E202" t="s">
        <v>3734</v>
      </c>
      <c r="F202">
        <v>400168</v>
      </c>
      <c r="G202">
        <v>381888</v>
      </c>
      <c r="H202" t="s">
        <v>3410</v>
      </c>
      <c r="I202">
        <v>134</v>
      </c>
      <c r="J202">
        <v>35</v>
      </c>
      <c r="K202">
        <v>31</v>
      </c>
      <c r="M202">
        <v>67896</v>
      </c>
      <c r="N202">
        <v>103</v>
      </c>
      <c r="O202">
        <v>222700</v>
      </c>
      <c r="P202">
        <v>2865289</v>
      </c>
      <c r="Q202" t="str">
        <f>VLOOKUP($B202,[1]Samples!$H$2:$Z$518,COLUMN()-13)</f>
        <v>isolation_source: aged raw milk cheese prep 11/6/14</v>
      </c>
      <c r="R202">
        <f>VLOOKUP($B202,[1]Samples!$H$2:$Z$518,COLUMN()-13)</f>
        <v>2895833</v>
      </c>
      <c r="S202">
        <f>VLOOKUP($B202,[1]Samples!$H$2:$Z$518,COLUMN()-13)</f>
        <v>25</v>
      </c>
      <c r="T202">
        <f>VLOOKUP($B202,[1]Samples!$H$2:$Z$518,COLUMN()-13)</f>
        <v>2868</v>
      </c>
      <c r="U202" t="str">
        <f>VLOOKUP($B202,[1]Samples!$H$2:$Z$518,COLUMN()-13)</f>
        <v>Yes</v>
      </c>
      <c r="V202">
        <f>VLOOKUP($B202,[1]Samples!$H$2:$Z$518,COLUMN()-13)</f>
        <v>0</v>
      </c>
      <c r="W202">
        <f>VLOOKUP($B202,[1]Samples!$H$2:$Z$518,COLUMN()-13)</f>
        <v>0</v>
      </c>
      <c r="X202">
        <f>VLOOKUP($B202,[1]Samples!$H$2:$Z$518,COLUMN()-13)</f>
        <v>0</v>
      </c>
      <c r="Y202" t="str">
        <f>VLOOKUP($B202,[1]Samples!$H$2:$Z$518,COLUMN()-13)</f>
        <v>No</v>
      </c>
      <c r="Z202" t="str">
        <f>VLOOKUP($B202,[1]Samples!$H$2:$Z$518,COLUMN()-13)</f>
        <v/>
      </c>
      <c r="AA202" t="str">
        <f>VLOOKUP($B202,[1]Samples!$H$2:$Z$518,COLUMN()-13)</f>
        <v/>
      </c>
      <c r="AB202" s="16">
        <f>VLOOKUP($B202,[1]Samples!$H$2:$Z$518,COLUMN()-13)</f>
        <v>43551.041666666664</v>
      </c>
      <c r="AC202" s="16">
        <f>VLOOKUP($B202,[1]Samples!$H$2:$Z$518,COLUMN()-13)</f>
        <v>43551.041666666664</v>
      </c>
      <c r="AD202" t="str">
        <f>VLOOKUP($B202,[1]Samples!$H$2:$Z$518,COLUMN()-13)</f>
        <v>USA</v>
      </c>
      <c r="AE202" t="s">
        <v>1857</v>
      </c>
      <c r="AF202" s="2">
        <f>VLOOKUP($B202,[1]Samples!$H$2:$Z$518,COLUMN()-13)</f>
        <v>2015</v>
      </c>
      <c r="AG202" t="b">
        <f>NOT(ISERROR(MATCH(B202,metadata_samples_with_mlst!$A$2:$A$342,0)))</f>
        <v>1</v>
      </c>
    </row>
    <row r="203" spans="1:33" x14ac:dyDescent="0.3">
      <c r="A203" t="s">
        <v>3735</v>
      </c>
      <c r="B203" t="str">
        <f t="shared" si="3"/>
        <v>SRR1182221</v>
      </c>
      <c r="C203">
        <v>38</v>
      </c>
      <c r="D203">
        <v>37</v>
      </c>
      <c r="E203" t="s">
        <v>3418</v>
      </c>
      <c r="F203">
        <v>164772</v>
      </c>
      <c r="G203">
        <v>162144</v>
      </c>
      <c r="H203" t="s">
        <v>3311</v>
      </c>
      <c r="I203">
        <v>14</v>
      </c>
      <c r="J203">
        <v>4</v>
      </c>
      <c r="K203">
        <v>8</v>
      </c>
      <c r="M203">
        <v>47481</v>
      </c>
      <c r="N203">
        <v>105</v>
      </c>
      <c r="O203">
        <v>175196</v>
      </c>
      <c r="P203">
        <v>3003837</v>
      </c>
      <c r="Q203" t="str">
        <f>VLOOKUP($B203,[1]Samples!$H$2:$Z$518,COLUMN()-13)</f>
        <v>isolation_source: fresh cheese curd</v>
      </c>
      <c r="R203">
        <f>VLOOKUP($B203,[1]Samples!$H$2:$Z$518,COLUMN()-13)</f>
        <v>3096571</v>
      </c>
      <c r="S203">
        <f>VLOOKUP($B203,[1]Samples!$H$2:$Z$518,COLUMN()-13)</f>
        <v>22</v>
      </c>
      <c r="T203">
        <f>VLOOKUP($B203,[1]Samples!$H$2:$Z$518,COLUMN()-13)</f>
        <v>3055</v>
      </c>
      <c r="U203" t="str">
        <f>VLOOKUP($B203,[1]Samples!$H$2:$Z$518,COLUMN()-13)</f>
        <v>Yes</v>
      </c>
      <c r="V203">
        <f>VLOOKUP($B203,[1]Samples!$H$2:$Z$518,COLUMN()-13)</f>
        <v>0</v>
      </c>
      <c r="W203">
        <f>VLOOKUP($B203,[1]Samples!$H$2:$Z$518,COLUMN()-13)</f>
        <v>0</v>
      </c>
      <c r="X203">
        <f>VLOOKUP($B203,[1]Samples!$H$2:$Z$518,COLUMN()-13)</f>
        <v>0</v>
      </c>
      <c r="Y203" t="str">
        <f>VLOOKUP($B203,[1]Samples!$H$2:$Z$518,COLUMN()-13)</f>
        <v>No</v>
      </c>
      <c r="Z203" t="str">
        <f>VLOOKUP($B203,[1]Samples!$H$2:$Z$518,COLUMN()-13)</f>
        <v/>
      </c>
      <c r="AA203" t="str">
        <f>VLOOKUP($B203,[1]Samples!$H$2:$Z$518,COLUMN()-13)</f>
        <v/>
      </c>
      <c r="AB203" s="16">
        <f>VLOOKUP($B203,[1]Samples!$H$2:$Z$518,COLUMN()-13)</f>
        <v>43550.041666666664</v>
      </c>
      <c r="AC203" s="16">
        <f>VLOOKUP($B203,[1]Samples!$H$2:$Z$518,COLUMN()-13)</f>
        <v>43550.041666666664</v>
      </c>
      <c r="AD203" t="str">
        <f>VLOOKUP($B203,[1]Samples!$H$2:$Z$518,COLUMN()-13)</f>
        <v>USA</v>
      </c>
      <c r="AE203" t="s">
        <v>1459</v>
      </c>
      <c r="AF203" s="2">
        <f>VLOOKUP($B203,[1]Samples!$H$2:$Z$518,COLUMN()-13)</f>
        <v>2014</v>
      </c>
      <c r="AG203" t="b">
        <f>NOT(ISERROR(MATCH(B203,metadata_samples_with_mlst!$A$2:$A$342,0)))</f>
        <v>1</v>
      </c>
    </row>
    <row r="204" spans="1:33" x14ac:dyDescent="0.3">
      <c r="A204" t="s">
        <v>3736</v>
      </c>
      <c r="B204" t="str">
        <f t="shared" si="3"/>
        <v>SRR8767761</v>
      </c>
      <c r="C204">
        <v>48</v>
      </c>
      <c r="D204">
        <v>44</v>
      </c>
      <c r="E204" t="s">
        <v>3364</v>
      </c>
      <c r="F204">
        <v>277052</v>
      </c>
      <c r="G204">
        <v>260918</v>
      </c>
      <c r="H204" t="s">
        <v>3737</v>
      </c>
      <c r="I204">
        <v>159</v>
      </c>
      <c r="J204">
        <v>63</v>
      </c>
      <c r="K204">
        <v>80</v>
      </c>
      <c r="M204">
        <v>47223</v>
      </c>
      <c r="N204">
        <v>105</v>
      </c>
      <c r="O204">
        <v>160177</v>
      </c>
      <c r="P204">
        <v>2910951</v>
      </c>
      <c r="Q204" t="str">
        <f>VLOOKUP($B204,[1]Samples!$H$2:$Z$518,COLUMN()-13)</f>
        <v>isolation_source: cheese</v>
      </c>
      <c r="R204">
        <f>VLOOKUP($B204,[1]Samples!$H$2:$Z$518,COLUMN()-13)</f>
        <v>2955933</v>
      </c>
      <c r="S204">
        <f>VLOOKUP($B204,[1]Samples!$H$2:$Z$518,COLUMN()-13)</f>
        <v>15</v>
      </c>
      <c r="T204">
        <f>VLOOKUP($B204,[1]Samples!$H$2:$Z$518,COLUMN()-13)</f>
        <v>2898</v>
      </c>
      <c r="U204" t="str">
        <f>VLOOKUP($B204,[1]Samples!$H$2:$Z$518,COLUMN()-13)</f>
        <v>Yes</v>
      </c>
      <c r="V204">
        <f>VLOOKUP($B204,[1]Samples!$H$2:$Z$518,COLUMN()-13)</f>
        <v>0</v>
      </c>
      <c r="W204">
        <f>VLOOKUP($B204,[1]Samples!$H$2:$Z$518,COLUMN()-13)</f>
        <v>0</v>
      </c>
      <c r="X204">
        <f>VLOOKUP($B204,[1]Samples!$H$2:$Z$518,COLUMN()-13)</f>
        <v>0</v>
      </c>
      <c r="Y204" t="str">
        <f>VLOOKUP($B204,[1]Samples!$H$2:$Z$518,COLUMN()-13)</f>
        <v>No</v>
      </c>
      <c r="Z204" t="str">
        <f>VLOOKUP($B204,[1]Samples!$H$2:$Z$518,COLUMN()-13)</f>
        <v/>
      </c>
      <c r="AA204" t="str">
        <f>VLOOKUP($B204,[1]Samples!$H$2:$Z$518,COLUMN()-13)</f>
        <v/>
      </c>
      <c r="AB204" s="16">
        <f>VLOOKUP($B204,[1]Samples!$H$2:$Z$518,COLUMN()-13)</f>
        <v>43556.083333333336</v>
      </c>
      <c r="AC204" s="16">
        <f>VLOOKUP($B204,[1]Samples!$H$2:$Z$518,COLUMN()-13)</f>
        <v>43556.083333333336</v>
      </c>
      <c r="AD204" t="str">
        <f>VLOOKUP($B204,[1]Samples!$H$2:$Z$518,COLUMN()-13)</f>
        <v>Chile</v>
      </c>
      <c r="AF204" s="2">
        <f>VLOOKUP($B204,[1]Samples!$H$2:$Z$518,COLUMN()-13)</f>
        <v>2016</v>
      </c>
      <c r="AG204" t="b">
        <f>NOT(ISERROR(MATCH(B204,metadata_samples_with_mlst!$A$2:$A$342,0)))</f>
        <v>1</v>
      </c>
    </row>
    <row r="205" spans="1:33" x14ac:dyDescent="0.3">
      <c r="A205" t="s">
        <v>3738</v>
      </c>
      <c r="B205" t="str">
        <f t="shared" si="3"/>
        <v>SRR3109060</v>
      </c>
      <c r="C205">
        <v>46</v>
      </c>
      <c r="D205">
        <v>42</v>
      </c>
      <c r="E205" t="s">
        <v>3739</v>
      </c>
      <c r="F205">
        <v>254594</v>
      </c>
      <c r="G205">
        <v>237998</v>
      </c>
      <c r="H205" t="s">
        <v>3740</v>
      </c>
      <c r="I205">
        <v>127</v>
      </c>
      <c r="J205">
        <v>49</v>
      </c>
      <c r="K205">
        <v>92</v>
      </c>
      <c r="M205">
        <v>41180</v>
      </c>
      <c r="N205">
        <v>105</v>
      </c>
      <c r="O205">
        <v>203451</v>
      </c>
      <c r="P205">
        <v>2923459</v>
      </c>
      <c r="Q205" t="str">
        <f>VLOOKUP($B205,[1]Samples!$H$2:$Z$518,COLUMN()-13)</f>
        <v>isolation_source: Solid - Food; Food; dairy Products; Raw - Raw milk cheese (unpasteurized); Ready-to-eat (RTE)</v>
      </c>
      <c r="R205">
        <f>VLOOKUP($B205,[1]Samples!$H$2:$Z$518,COLUMN()-13)</f>
        <v>3022342</v>
      </c>
      <c r="S205">
        <f>VLOOKUP($B205,[1]Samples!$H$2:$Z$518,COLUMN()-13)</f>
        <v>24</v>
      </c>
      <c r="T205">
        <f>VLOOKUP($B205,[1]Samples!$H$2:$Z$518,COLUMN()-13)</f>
        <v>3011</v>
      </c>
      <c r="U205" t="str">
        <f>VLOOKUP($B205,[1]Samples!$H$2:$Z$518,COLUMN()-13)</f>
        <v>Yes</v>
      </c>
      <c r="V205">
        <f>VLOOKUP($B205,[1]Samples!$H$2:$Z$518,COLUMN()-13)</f>
        <v>0</v>
      </c>
      <c r="W205">
        <f>VLOOKUP($B205,[1]Samples!$H$2:$Z$518,COLUMN()-13)</f>
        <v>0</v>
      </c>
      <c r="X205">
        <f>VLOOKUP($B205,[1]Samples!$H$2:$Z$518,COLUMN()-13)</f>
        <v>0</v>
      </c>
      <c r="Y205" t="str">
        <f>VLOOKUP($B205,[1]Samples!$H$2:$Z$518,COLUMN()-13)</f>
        <v>No</v>
      </c>
      <c r="Z205" t="str">
        <f>VLOOKUP($B205,[1]Samples!$H$2:$Z$518,COLUMN()-13)</f>
        <v/>
      </c>
      <c r="AA205" t="str">
        <f>VLOOKUP($B205,[1]Samples!$H$2:$Z$518,COLUMN()-13)</f>
        <v/>
      </c>
      <c r="AB205" s="16">
        <f>VLOOKUP($B205,[1]Samples!$H$2:$Z$518,COLUMN()-13)</f>
        <v>43864.041666666664</v>
      </c>
      <c r="AC205" s="16">
        <f>VLOOKUP($B205,[1]Samples!$H$2:$Z$518,COLUMN()-13)</f>
        <v>43864.041666666664</v>
      </c>
      <c r="AD205" t="str">
        <f>VLOOKUP($B205,[1]Samples!$H$2:$Z$518,COLUMN()-13)</f>
        <v>Canada</v>
      </c>
      <c r="AF205" s="2">
        <f>VLOOKUP($B205,[1]Samples!$H$2:$Z$518,COLUMN()-13)</f>
        <v>2011</v>
      </c>
      <c r="AG205" t="b">
        <f>NOT(ISERROR(MATCH(B205,metadata_samples_with_mlst!$A$2:$A$342,0)))</f>
        <v>1</v>
      </c>
    </row>
    <row r="206" spans="1:33" x14ac:dyDescent="0.3">
      <c r="A206" t="s">
        <v>3741</v>
      </c>
      <c r="B206" t="str">
        <f t="shared" si="3"/>
        <v>SRR5251050</v>
      </c>
      <c r="C206">
        <v>58</v>
      </c>
      <c r="D206">
        <v>54</v>
      </c>
      <c r="E206" t="s">
        <v>3742</v>
      </c>
      <c r="F206">
        <v>247142</v>
      </c>
      <c r="G206">
        <v>243118</v>
      </c>
      <c r="H206" t="s">
        <v>3743</v>
      </c>
      <c r="I206">
        <v>17</v>
      </c>
      <c r="J206">
        <v>7</v>
      </c>
      <c r="K206">
        <v>29</v>
      </c>
      <c r="M206">
        <v>58114</v>
      </c>
      <c r="N206">
        <v>109</v>
      </c>
      <c r="O206">
        <v>195625</v>
      </c>
      <c r="P206">
        <v>3094436</v>
      </c>
      <c r="Q206" t="str">
        <f>VLOOKUP($B206,[1]Samples!$H$2:$Z$518,COLUMN()-13)</f>
        <v>host: Homo sapiens,isolation_source: cheese</v>
      </c>
      <c r="R206">
        <f>VLOOKUP($B206,[1]Samples!$H$2:$Z$518,COLUMN()-13)</f>
        <v>3119608</v>
      </c>
      <c r="S206">
        <f>VLOOKUP($B206,[1]Samples!$H$2:$Z$518,COLUMN()-13)</f>
        <v>37</v>
      </c>
      <c r="T206">
        <f>VLOOKUP($B206,[1]Samples!$H$2:$Z$518,COLUMN()-13)</f>
        <v>3106</v>
      </c>
      <c r="U206" t="str">
        <f>VLOOKUP($B206,[1]Samples!$H$2:$Z$518,COLUMN()-13)</f>
        <v>Yes</v>
      </c>
      <c r="V206">
        <f>VLOOKUP($B206,[1]Samples!$H$2:$Z$518,COLUMN()-13)</f>
        <v>0</v>
      </c>
      <c r="W206">
        <f>VLOOKUP($B206,[1]Samples!$H$2:$Z$518,COLUMN()-13)</f>
        <v>0</v>
      </c>
      <c r="X206">
        <f>VLOOKUP($B206,[1]Samples!$H$2:$Z$518,COLUMN()-13)</f>
        <v>0</v>
      </c>
      <c r="Y206" t="str">
        <f>VLOOKUP($B206,[1]Samples!$H$2:$Z$518,COLUMN()-13)</f>
        <v>No</v>
      </c>
      <c r="Z206" t="str">
        <f>VLOOKUP($B206,[1]Samples!$H$2:$Z$518,COLUMN()-13)</f>
        <v/>
      </c>
      <c r="AA206" t="str">
        <f>VLOOKUP($B206,[1]Samples!$H$2:$Z$518,COLUMN()-13)</f>
        <v/>
      </c>
      <c r="AB206" s="16">
        <f>VLOOKUP($B206,[1]Samples!$H$2:$Z$518,COLUMN()-13)</f>
        <v>43592.083333333336</v>
      </c>
      <c r="AC206" s="16">
        <f>VLOOKUP($B206,[1]Samples!$H$2:$Z$518,COLUMN()-13)</f>
        <v>43592.083333333336</v>
      </c>
      <c r="AD206" t="str">
        <f>VLOOKUP($B206,[1]Samples!$H$2:$Z$518,COLUMN()-13)</f>
        <v>USA</v>
      </c>
      <c r="AF206" s="2">
        <f>VLOOKUP($B206,[1]Samples!$H$2:$Z$518,COLUMN()-13)</f>
        <v>2017</v>
      </c>
      <c r="AG206" t="b">
        <f>NOT(ISERROR(MATCH(B206,metadata_samples_with_mlst!$A$2:$A$342,0)))</f>
        <v>1</v>
      </c>
    </row>
    <row r="207" spans="1:33" x14ac:dyDescent="0.3">
      <c r="A207" t="s">
        <v>3744</v>
      </c>
      <c r="B207" t="str">
        <f t="shared" si="3"/>
        <v>SRR5341553</v>
      </c>
      <c r="C207">
        <v>60</v>
      </c>
      <c r="D207">
        <v>56</v>
      </c>
      <c r="E207" t="s">
        <v>3745</v>
      </c>
      <c r="F207">
        <v>355040</v>
      </c>
      <c r="G207">
        <v>334522</v>
      </c>
      <c r="H207" t="s">
        <v>3746</v>
      </c>
      <c r="I207">
        <v>158</v>
      </c>
      <c r="J207">
        <v>46</v>
      </c>
      <c r="K207">
        <v>50</v>
      </c>
      <c r="M207">
        <v>88052</v>
      </c>
      <c r="N207">
        <v>110</v>
      </c>
      <c r="O207">
        <v>209371</v>
      </c>
      <c r="P207">
        <v>3088775</v>
      </c>
      <c r="Q207" t="str">
        <f>VLOOKUP($B207,[1]Samples!$H$2:$Z$518,COLUMN()-13)</f>
        <v>isolation_source: blue cheese</v>
      </c>
      <c r="R207">
        <f>VLOOKUP($B207,[1]Samples!$H$2:$Z$518,COLUMN()-13)</f>
        <v>3159237</v>
      </c>
      <c r="S207">
        <f>VLOOKUP($B207,[1]Samples!$H$2:$Z$518,COLUMN()-13)</f>
        <v>46</v>
      </c>
      <c r="T207">
        <f>VLOOKUP($B207,[1]Samples!$H$2:$Z$518,COLUMN()-13)</f>
        <v>3167</v>
      </c>
      <c r="U207" t="str">
        <f>VLOOKUP($B207,[1]Samples!$H$2:$Z$518,COLUMN()-13)</f>
        <v>Yes</v>
      </c>
      <c r="V207">
        <f>VLOOKUP($B207,[1]Samples!$H$2:$Z$518,COLUMN()-13)</f>
        <v>0</v>
      </c>
      <c r="W207">
        <f>VLOOKUP($B207,[1]Samples!$H$2:$Z$518,COLUMN()-13)</f>
        <v>0</v>
      </c>
      <c r="X207">
        <f>VLOOKUP($B207,[1]Samples!$H$2:$Z$518,COLUMN()-13)</f>
        <v>0</v>
      </c>
      <c r="Y207" t="str">
        <f>VLOOKUP($B207,[1]Samples!$H$2:$Z$518,COLUMN()-13)</f>
        <v>No</v>
      </c>
      <c r="Z207" t="str">
        <f>VLOOKUP($B207,[1]Samples!$H$2:$Z$518,COLUMN()-13)</f>
        <v/>
      </c>
      <c r="AA207" t="str">
        <f>VLOOKUP($B207,[1]Samples!$H$2:$Z$518,COLUMN()-13)</f>
        <v/>
      </c>
      <c r="AB207" s="16">
        <f>VLOOKUP($B207,[1]Samples!$H$2:$Z$518,COLUMN()-13)</f>
        <v>43901.041666666664</v>
      </c>
      <c r="AC207" s="16">
        <f>VLOOKUP($B207,[1]Samples!$H$2:$Z$518,COLUMN()-13)</f>
        <v>43551.041666666664</v>
      </c>
      <c r="AD207" t="str">
        <f>VLOOKUP($B207,[1]Samples!$H$2:$Z$518,COLUMN()-13)</f>
        <v>USA</v>
      </c>
      <c r="AE207" t="s">
        <v>1604</v>
      </c>
      <c r="AF207" s="2">
        <f>VLOOKUP($B207,[1]Samples!$H$2:$Z$518,COLUMN()-13)</f>
        <v>2001</v>
      </c>
      <c r="AG207" t="b">
        <f>NOT(ISERROR(MATCH(B207,metadata_samples_with_mlst!$A$2:$A$342,0)))</f>
        <v>1</v>
      </c>
    </row>
    <row r="208" spans="1:33" x14ac:dyDescent="0.3">
      <c r="A208" t="s">
        <v>3747</v>
      </c>
      <c r="B208" t="str">
        <f t="shared" si="3"/>
        <v>SRR3345906</v>
      </c>
      <c r="C208">
        <v>53</v>
      </c>
      <c r="D208">
        <v>47</v>
      </c>
      <c r="E208" t="s">
        <v>3748</v>
      </c>
      <c r="F208">
        <v>364684</v>
      </c>
      <c r="G208">
        <v>338402</v>
      </c>
      <c r="H208" t="s">
        <v>3749</v>
      </c>
      <c r="I208">
        <v>21</v>
      </c>
      <c r="J208">
        <v>12</v>
      </c>
      <c r="K208">
        <v>15</v>
      </c>
      <c r="M208">
        <v>64345</v>
      </c>
      <c r="N208">
        <v>111</v>
      </c>
      <c r="O208">
        <v>182406</v>
      </c>
      <c r="P208">
        <v>2942505</v>
      </c>
      <c r="Q208" t="str">
        <f>VLOOKUP($B208,[1]Samples!$H$2:$Z$518,COLUMN()-13)</f>
        <v>isolation_source: cheese</v>
      </c>
      <c r="R208">
        <f>VLOOKUP($B208,[1]Samples!$H$2:$Z$518,COLUMN()-13)</f>
        <v>0</v>
      </c>
      <c r="S208">
        <f>VLOOKUP($B208,[1]Samples!$H$2:$Z$518,COLUMN()-13)</f>
        <v>0</v>
      </c>
      <c r="T208">
        <f>VLOOKUP($B208,[1]Samples!$H$2:$Z$518,COLUMN()-13)</f>
        <v>0</v>
      </c>
      <c r="U208" t="str">
        <f>VLOOKUP($B208,[1]Samples!$H$2:$Z$518,COLUMN()-13)</f>
        <v>No</v>
      </c>
      <c r="V208">
        <f>VLOOKUP($B208,[1]Samples!$H$2:$Z$518,COLUMN()-13)</f>
        <v>0</v>
      </c>
      <c r="W208">
        <f>VLOOKUP($B208,[1]Samples!$H$2:$Z$518,COLUMN()-13)</f>
        <v>0</v>
      </c>
      <c r="X208">
        <f>VLOOKUP($B208,[1]Samples!$H$2:$Z$518,COLUMN()-13)</f>
        <v>0</v>
      </c>
      <c r="Y208" t="str">
        <f>VLOOKUP($B208,[1]Samples!$H$2:$Z$518,COLUMN()-13)</f>
        <v>No</v>
      </c>
      <c r="Z208" t="str">
        <f>VLOOKUP($B208,[1]Samples!$H$2:$Z$518,COLUMN()-13)</f>
        <v>NZ_NXVI01000001-NZ_NXVI01000062</v>
      </c>
      <c r="AA208" t="str">
        <f>VLOOKUP($B208,[1]Samples!$H$2:$Z$518,COLUMN()-13)</f>
        <v/>
      </c>
      <c r="AB208" s="16">
        <f>VLOOKUP($B208,[1]Samples!$H$2:$Z$518,COLUMN()-13)</f>
        <v>43982.083333333336</v>
      </c>
      <c r="AC208" s="16">
        <f>VLOOKUP($B208,[1]Samples!$H$2:$Z$518,COLUMN()-13)</f>
        <v>43024.083333333336</v>
      </c>
      <c r="AD208" t="str">
        <f>VLOOKUP($B208,[1]Samples!$H$2:$Z$518,COLUMN()-13)</f>
        <v>Italy</v>
      </c>
      <c r="AF208" s="2">
        <f>VLOOKUP($B208,[1]Samples!$H$2:$Z$518,COLUMN()-13)</f>
        <v>2011</v>
      </c>
      <c r="AG208" t="b">
        <f>NOT(ISERROR(MATCH(B208,metadata_samples_with_mlst!$A$2:$A$342,0)))</f>
        <v>1</v>
      </c>
    </row>
    <row r="209" spans="1:33" x14ac:dyDescent="0.3">
      <c r="A209" t="s">
        <v>3750</v>
      </c>
      <c r="B209" t="str">
        <f t="shared" si="3"/>
        <v>SRR1220820</v>
      </c>
      <c r="C209">
        <v>49</v>
      </c>
      <c r="D209">
        <v>45</v>
      </c>
      <c r="E209" t="s">
        <v>3751</v>
      </c>
      <c r="F209">
        <v>207242</v>
      </c>
      <c r="G209">
        <v>201662</v>
      </c>
      <c r="H209" t="s">
        <v>3752</v>
      </c>
      <c r="I209">
        <v>16</v>
      </c>
      <c r="J209">
        <v>12</v>
      </c>
      <c r="K209">
        <v>12</v>
      </c>
      <c r="M209">
        <v>72000</v>
      </c>
      <c r="N209">
        <v>112</v>
      </c>
      <c r="O209">
        <v>182803</v>
      </c>
      <c r="P209">
        <v>3009341</v>
      </c>
      <c r="Q209" t="str">
        <f>VLOOKUP($B209,[1]Samples!$H$2:$Z$518,COLUMN()-13)</f>
        <v>isolation_source: Cheddar cheese ball</v>
      </c>
      <c r="R209">
        <f>VLOOKUP($B209,[1]Samples!$H$2:$Z$518,COLUMN()-13)</f>
        <v>3098940</v>
      </c>
      <c r="S209">
        <f>VLOOKUP($B209,[1]Samples!$H$2:$Z$518,COLUMN()-13)</f>
        <v>27</v>
      </c>
      <c r="T209">
        <f>VLOOKUP($B209,[1]Samples!$H$2:$Z$518,COLUMN()-13)</f>
        <v>3079</v>
      </c>
      <c r="U209" t="str">
        <f>VLOOKUP($B209,[1]Samples!$H$2:$Z$518,COLUMN()-13)</f>
        <v>Yes</v>
      </c>
      <c r="V209">
        <f>VLOOKUP($B209,[1]Samples!$H$2:$Z$518,COLUMN()-13)</f>
        <v>0</v>
      </c>
      <c r="W209">
        <f>VLOOKUP($B209,[1]Samples!$H$2:$Z$518,COLUMN()-13)</f>
        <v>0</v>
      </c>
      <c r="X209">
        <f>VLOOKUP($B209,[1]Samples!$H$2:$Z$518,COLUMN()-13)</f>
        <v>0</v>
      </c>
      <c r="Y209" t="str">
        <f>VLOOKUP($B209,[1]Samples!$H$2:$Z$518,COLUMN()-13)</f>
        <v>No</v>
      </c>
      <c r="Z209" t="str">
        <f>VLOOKUP($B209,[1]Samples!$H$2:$Z$518,COLUMN()-13)</f>
        <v/>
      </c>
      <c r="AA209" t="str">
        <f>VLOOKUP($B209,[1]Samples!$H$2:$Z$518,COLUMN()-13)</f>
        <v/>
      </c>
      <c r="AB209" s="16">
        <f>VLOOKUP($B209,[1]Samples!$H$2:$Z$518,COLUMN()-13)</f>
        <v>43551.041666666664</v>
      </c>
      <c r="AC209" s="16">
        <f>VLOOKUP($B209,[1]Samples!$H$2:$Z$518,COLUMN()-13)</f>
        <v>43551.041666666664</v>
      </c>
      <c r="AD209" t="str">
        <f>VLOOKUP($B209,[1]Samples!$H$2:$Z$518,COLUMN()-13)</f>
        <v>USA</v>
      </c>
      <c r="AE209" t="s">
        <v>1024</v>
      </c>
      <c r="AF209" s="2">
        <f>VLOOKUP($B209,[1]Samples!$H$2:$Z$518,COLUMN()-13)</f>
        <v>2014</v>
      </c>
      <c r="AG209" t="b">
        <f>NOT(ISERROR(MATCH(B209,metadata_samples_with_mlst!$A$2:$A$342,0)))</f>
        <v>1</v>
      </c>
    </row>
    <row r="210" spans="1:33" x14ac:dyDescent="0.3">
      <c r="A210" t="s">
        <v>3753</v>
      </c>
      <c r="B210" t="str">
        <f t="shared" si="3"/>
        <v>SRR2422721</v>
      </c>
      <c r="C210">
        <v>43</v>
      </c>
      <c r="D210">
        <v>41</v>
      </c>
      <c r="E210" t="s">
        <v>3371</v>
      </c>
      <c r="F210">
        <v>193828</v>
      </c>
      <c r="G210">
        <v>189486</v>
      </c>
      <c r="H210" t="s">
        <v>3494</v>
      </c>
      <c r="I210">
        <v>12</v>
      </c>
      <c r="J210">
        <v>5</v>
      </c>
      <c r="K210">
        <v>9</v>
      </c>
      <c r="M210">
        <v>69180</v>
      </c>
      <c r="N210">
        <v>113</v>
      </c>
      <c r="O210">
        <v>185510</v>
      </c>
      <c r="P210">
        <v>3015222</v>
      </c>
      <c r="Q210" t="str">
        <f>VLOOKUP($B210,[1]Samples!$H$2:$Z$518,COLUMN()-13)</f>
        <v>isolation_source: Queso Fresco</v>
      </c>
      <c r="R210">
        <f>VLOOKUP($B210,[1]Samples!$H$2:$Z$518,COLUMN()-13)</f>
        <v>3046563</v>
      </c>
      <c r="S210">
        <f>VLOOKUP($B210,[1]Samples!$H$2:$Z$518,COLUMN()-13)</f>
        <v>27</v>
      </c>
      <c r="T210">
        <f>VLOOKUP($B210,[1]Samples!$H$2:$Z$518,COLUMN()-13)</f>
        <v>3049</v>
      </c>
      <c r="U210" t="str">
        <f>VLOOKUP($B210,[1]Samples!$H$2:$Z$518,COLUMN()-13)</f>
        <v>Yes</v>
      </c>
      <c r="V210">
        <f>VLOOKUP($B210,[1]Samples!$H$2:$Z$518,COLUMN()-13)</f>
        <v>0</v>
      </c>
      <c r="W210">
        <f>VLOOKUP($B210,[1]Samples!$H$2:$Z$518,COLUMN()-13)</f>
        <v>0</v>
      </c>
      <c r="X210">
        <f>VLOOKUP($B210,[1]Samples!$H$2:$Z$518,COLUMN()-13)</f>
        <v>0</v>
      </c>
      <c r="Y210" t="str">
        <f>VLOOKUP($B210,[1]Samples!$H$2:$Z$518,COLUMN()-13)</f>
        <v>No</v>
      </c>
      <c r="Z210" t="str">
        <f>VLOOKUP($B210,[1]Samples!$H$2:$Z$518,COLUMN()-13)</f>
        <v/>
      </c>
      <c r="AA210" t="str">
        <f>VLOOKUP($B210,[1]Samples!$H$2:$Z$518,COLUMN()-13)</f>
        <v/>
      </c>
      <c r="AB210" s="16">
        <f>VLOOKUP($B210,[1]Samples!$H$2:$Z$518,COLUMN()-13)</f>
        <v>43551.041666666664</v>
      </c>
      <c r="AC210" s="16">
        <f>VLOOKUP($B210,[1]Samples!$H$2:$Z$518,COLUMN()-13)</f>
        <v>43551.041666666664</v>
      </c>
      <c r="AD210" t="str">
        <f>VLOOKUP($B210,[1]Samples!$H$2:$Z$518,COLUMN()-13)</f>
        <v>USA</v>
      </c>
      <c r="AE210" t="s">
        <v>146</v>
      </c>
      <c r="AF210" s="2" t="str">
        <f>VLOOKUP($B210,[1]Samples!$H$2:$Z$518,COLUMN()-13)</f>
        <v>No data</v>
      </c>
      <c r="AG210" t="b">
        <f>NOT(ISERROR(MATCH(B210,metadata_samples_with_mlst!$A$2:$A$342,0)))</f>
        <v>1</v>
      </c>
    </row>
    <row r="211" spans="1:33" x14ac:dyDescent="0.3">
      <c r="A211" t="s">
        <v>3754</v>
      </c>
      <c r="B211" t="str">
        <f t="shared" si="3"/>
        <v>SRR1181556</v>
      </c>
      <c r="C211">
        <v>38</v>
      </c>
      <c r="D211">
        <v>34</v>
      </c>
      <c r="E211" t="s">
        <v>3755</v>
      </c>
      <c r="F211">
        <v>162612</v>
      </c>
      <c r="G211">
        <v>156826</v>
      </c>
      <c r="H211" t="s">
        <v>3623</v>
      </c>
      <c r="I211">
        <v>19</v>
      </c>
      <c r="J211">
        <v>4</v>
      </c>
      <c r="K211">
        <v>10</v>
      </c>
      <c r="M211">
        <v>46001</v>
      </c>
      <c r="N211">
        <v>114</v>
      </c>
      <c r="O211">
        <v>155467</v>
      </c>
      <c r="P211">
        <v>3007434</v>
      </c>
      <c r="Q211" t="str">
        <f>VLOOKUP($B211,[1]Samples!$H$2:$Z$518,COLUMN()-13)</f>
        <v>isolation_source: cheese</v>
      </c>
      <c r="R211">
        <f>VLOOKUP($B211,[1]Samples!$H$2:$Z$518,COLUMN()-13)</f>
        <v>3080946</v>
      </c>
      <c r="S211">
        <f>VLOOKUP($B211,[1]Samples!$H$2:$Z$518,COLUMN()-13)</f>
        <v>23</v>
      </c>
      <c r="T211">
        <f>VLOOKUP($B211,[1]Samples!$H$2:$Z$518,COLUMN()-13)</f>
        <v>3045</v>
      </c>
      <c r="U211" t="str">
        <f>VLOOKUP($B211,[1]Samples!$H$2:$Z$518,COLUMN()-13)</f>
        <v>Yes</v>
      </c>
      <c r="V211">
        <f>VLOOKUP($B211,[1]Samples!$H$2:$Z$518,COLUMN()-13)</f>
        <v>0</v>
      </c>
      <c r="W211">
        <f>VLOOKUP($B211,[1]Samples!$H$2:$Z$518,COLUMN()-13)</f>
        <v>0</v>
      </c>
      <c r="X211">
        <f>VLOOKUP($B211,[1]Samples!$H$2:$Z$518,COLUMN()-13)</f>
        <v>0</v>
      </c>
      <c r="Y211" t="str">
        <f>VLOOKUP($B211,[1]Samples!$H$2:$Z$518,COLUMN()-13)</f>
        <v>No</v>
      </c>
      <c r="Z211" t="str">
        <f>VLOOKUP($B211,[1]Samples!$H$2:$Z$518,COLUMN()-13)</f>
        <v/>
      </c>
      <c r="AA211" t="str">
        <f>VLOOKUP($B211,[1]Samples!$H$2:$Z$518,COLUMN()-13)</f>
        <v/>
      </c>
      <c r="AB211" s="16">
        <f>VLOOKUP($B211,[1]Samples!$H$2:$Z$518,COLUMN()-13)</f>
        <v>43551.041666666664</v>
      </c>
      <c r="AC211" s="16">
        <f>VLOOKUP($B211,[1]Samples!$H$2:$Z$518,COLUMN()-13)</f>
        <v>43551.041666666664</v>
      </c>
      <c r="AD211" t="str">
        <f>VLOOKUP($B211,[1]Samples!$H$2:$Z$518,COLUMN()-13)</f>
        <v>USA</v>
      </c>
      <c r="AE211" t="s">
        <v>797</v>
      </c>
      <c r="AF211" s="2">
        <f>VLOOKUP($B211,[1]Samples!$H$2:$Z$518,COLUMN()-13)</f>
        <v>2014</v>
      </c>
      <c r="AG211" t="b">
        <f>NOT(ISERROR(MATCH(B211,metadata_samples_with_mlst!$A$2:$A$342,0)))</f>
        <v>1</v>
      </c>
    </row>
    <row r="212" spans="1:33" x14ac:dyDescent="0.3">
      <c r="A212" t="s">
        <v>3756</v>
      </c>
      <c r="B212" t="str">
        <f t="shared" si="3"/>
        <v>SRR5084556</v>
      </c>
      <c r="C212">
        <v>5</v>
      </c>
      <c r="D212">
        <v>3</v>
      </c>
      <c r="E212" t="s">
        <v>3757</v>
      </c>
      <c r="F212">
        <v>39094</v>
      </c>
      <c r="G212">
        <v>31802</v>
      </c>
      <c r="H212" t="s">
        <v>3758</v>
      </c>
      <c r="I212">
        <v>16</v>
      </c>
      <c r="J212">
        <v>1</v>
      </c>
      <c r="K212">
        <v>1</v>
      </c>
      <c r="M212">
        <v>634</v>
      </c>
      <c r="N212">
        <v>115</v>
      </c>
      <c r="O212">
        <v>6434</v>
      </c>
      <c r="P212">
        <v>78114</v>
      </c>
      <c r="Q212" t="str">
        <f>VLOOKUP($B212,[1]Samples!$H$2:$Z$518,COLUMN()-13)</f>
        <v>isolation_source: bovine cheese blue</v>
      </c>
      <c r="R212">
        <f>VLOOKUP($B212,[1]Samples!$H$2:$Z$518,COLUMN()-13)</f>
        <v>0</v>
      </c>
      <c r="S212">
        <f>VLOOKUP($B212,[1]Samples!$H$2:$Z$518,COLUMN()-13)</f>
        <v>0</v>
      </c>
      <c r="T212">
        <f>VLOOKUP($B212,[1]Samples!$H$2:$Z$518,COLUMN()-13)</f>
        <v>0</v>
      </c>
      <c r="U212" t="str">
        <f>VLOOKUP($B212,[1]Samples!$H$2:$Z$518,COLUMN()-13)</f>
        <v>No</v>
      </c>
      <c r="V212">
        <f>VLOOKUP($B212,[1]Samples!$H$2:$Z$518,COLUMN()-13)</f>
        <v>0</v>
      </c>
      <c r="W212">
        <f>VLOOKUP($B212,[1]Samples!$H$2:$Z$518,COLUMN()-13)</f>
        <v>0</v>
      </c>
      <c r="X212">
        <f>VLOOKUP($B212,[1]Samples!$H$2:$Z$518,COLUMN()-13)</f>
        <v>0</v>
      </c>
      <c r="Y212" t="str">
        <f>VLOOKUP($B212,[1]Samples!$H$2:$Z$518,COLUMN()-13)</f>
        <v>No</v>
      </c>
      <c r="Z212" t="str">
        <f>VLOOKUP($B212,[1]Samples!$H$2:$Z$518,COLUMN()-13)</f>
        <v>NZ_NYBI01000001-NZ_NYBI01000041</v>
      </c>
      <c r="AA212" t="str">
        <f>VLOOKUP($B212,[1]Samples!$H$2:$Z$518,COLUMN()-13)</f>
        <v/>
      </c>
      <c r="AB212" s="16">
        <f>VLOOKUP($B212,[1]Samples!$H$2:$Z$518,COLUMN()-13)</f>
        <v>44250.041666666664</v>
      </c>
      <c r="AC212" s="16">
        <f>VLOOKUP($B212,[1]Samples!$H$2:$Z$518,COLUMN()-13)</f>
        <v>43022.083333333336</v>
      </c>
      <c r="AD212" t="str">
        <f>VLOOKUP($B212,[1]Samples!$H$2:$Z$518,COLUMN()-13)</f>
        <v>Italy</v>
      </c>
      <c r="AF212" s="2">
        <f>VLOOKUP($B212,[1]Samples!$H$2:$Z$518,COLUMN()-13)</f>
        <v>2005</v>
      </c>
      <c r="AG212" t="b">
        <f>NOT(ISERROR(MATCH(B212,metadata_samples_with_mlst!$A$2:$A$342,0)))</f>
        <v>0</v>
      </c>
    </row>
    <row r="213" spans="1:33" x14ac:dyDescent="0.3">
      <c r="A213" t="s">
        <v>3759</v>
      </c>
      <c r="B213" t="str">
        <f t="shared" si="3"/>
        <v>SRR8767330</v>
      </c>
      <c r="C213">
        <v>77</v>
      </c>
      <c r="D213">
        <v>73</v>
      </c>
      <c r="E213" t="s">
        <v>3760</v>
      </c>
      <c r="F213">
        <v>370814</v>
      </c>
      <c r="G213">
        <v>360012</v>
      </c>
      <c r="H213" t="s">
        <v>3442</v>
      </c>
      <c r="I213">
        <v>133</v>
      </c>
      <c r="J213">
        <v>16</v>
      </c>
      <c r="K213">
        <v>39</v>
      </c>
      <c r="M213">
        <v>73040</v>
      </c>
      <c r="N213">
        <v>116</v>
      </c>
      <c r="O213">
        <v>237497</v>
      </c>
      <c r="P213">
        <v>3100478</v>
      </c>
      <c r="Q213" t="str">
        <f>VLOOKUP($B213,[1]Samples!$H$2:$Z$518,COLUMN()-13)</f>
        <v>isolation_source: cheese</v>
      </c>
      <c r="R213">
        <f>VLOOKUP($B213,[1]Samples!$H$2:$Z$518,COLUMN()-13)</f>
        <v>3121772</v>
      </c>
      <c r="S213">
        <f>VLOOKUP($B213,[1]Samples!$H$2:$Z$518,COLUMN()-13)</f>
        <v>49</v>
      </c>
      <c r="T213">
        <f>VLOOKUP($B213,[1]Samples!$H$2:$Z$518,COLUMN()-13)</f>
        <v>3121</v>
      </c>
      <c r="U213" t="str">
        <f>VLOOKUP($B213,[1]Samples!$H$2:$Z$518,COLUMN()-13)</f>
        <v>Yes</v>
      </c>
      <c r="V213">
        <f>VLOOKUP($B213,[1]Samples!$H$2:$Z$518,COLUMN()-13)</f>
        <v>0</v>
      </c>
      <c r="W213">
        <f>VLOOKUP($B213,[1]Samples!$H$2:$Z$518,COLUMN()-13)</f>
        <v>0</v>
      </c>
      <c r="X213">
        <f>VLOOKUP($B213,[1]Samples!$H$2:$Z$518,COLUMN()-13)</f>
        <v>0</v>
      </c>
      <c r="Y213" t="str">
        <f>VLOOKUP($B213,[1]Samples!$H$2:$Z$518,COLUMN()-13)</f>
        <v>No</v>
      </c>
      <c r="Z213" t="str">
        <f>VLOOKUP($B213,[1]Samples!$H$2:$Z$518,COLUMN()-13)</f>
        <v/>
      </c>
      <c r="AA213" t="str">
        <f>VLOOKUP($B213,[1]Samples!$H$2:$Z$518,COLUMN()-13)</f>
        <v/>
      </c>
      <c r="AB213" s="16">
        <f>VLOOKUP($B213,[1]Samples!$H$2:$Z$518,COLUMN()-13)</f>
        <v>43556.083333333336</v>
      </c>
      <c r="AC213" s="16">
        <f>VLOOKUP($B213,[1]Samples!$H$2:$Z$518,COLUMN()-13)</f>
        <v>43556.083333333336</v>
      </c>
      <c r="AD213" t="str">
        <f>VLOOKUP($B213,[1]Samples!$H$2:$Z$518,COLUMN()-13)</f>
        <v>Chile</v>
      </c>
      <c r="AF213" s="2">
        <f>VLOOKUP($B213,[1]Samples!$H$2:$Z$518,COLUMN()-13)</f>
        <v>2016</v>
      </c>
      <c r="AG213" t="b">
        <f>NOT(ISERROR(MATCH(B213,metadata_samples_with_mlst!$A$2:$A$342,0)))</f>
        <v>1</v>
      </c>
    </row>
    <row r="214" spans="1:33" x14ac:dyDescent="0.3">
      <c r="A214" t="s">
        <v>3761</v>
      </c>
      <c r="B214" t="str">
        <f t="shared" si="3"/>
        <v>SRR1805602</v>
      </c>
      <c r="C214">
        <v>61</v>
      </c>
      <c r="D214">
        <v>58</v>
      </c>
      <c r="E214" t="s">
        <v>3762</v>
      </c>
      <c r="F214">
        <v>264910</v>
      </c>
      <c r="G214">
        <v>260024</v>
      </c>
      <c r="H214" t="s">
        <v>3356</v>
      </c>
      <c r="I214">
        <v>30</v>
      </c>
      <c r="J214">
        <v>5</v>
      </c>
      <c r="K214">
        <v>11</v>
      </c>
      <c r="M214">
        <v>46468</v>
      </c>
      <c r="N214">
        <v>118</v>
      </c>
      <c r="O214">
        <v>145787</v>
      </c>
      <c r="P214">
        <v>2873694</v>
      </c>
      <c r="Q214" t="str">
        <f>VLOOKUP($B214,[1]Samples!$H$2:$Z$518,COLUMN()-13)</f>
        <v>isolation_source: cheese</v>
      </c>
      <c r="R214">
        <f>VLOOKUP($B214,[1]Samples!$H$2:$Z$518,COLUMN()-13)</f>
        <v>0</v>
      </c>
      <c r="S214">
        <f>VLOOKUP($B214,[1]Samples!$H$2:$Z$518,COLUMN()-13)</f>
        <v>0</v>
      </c>
      <c r="T214">
        <f>VLOOKUP($B214,[1]Samples!$H$2:$Z$518,COLUMN()-13)</f>
        <v>0</v>
      </c>
      <c r="U214" t="str">
        <f>VLOOKUP($B214,[1]Samples!$H$2:$Z$518,COLUMN()-13)</f>
        <v>No</v>
      </c>
      <c r="V214">
        <f>VLOOKUP($B214,[1]Samples!$H$2:$Z$518,COLUMN()-13)</f>
        <v>0</v>
      </c>
      <c r="W214">
        <f>VLOOKUP($B214,[1]Samples!$H$2:$Z$518,COLUMN()-13)</f>
        <v>0</v>
      </c>
      <c r="X214">
        <f>VLOOKUP($B214,[1]Samples!$H$2:$Z$518,COLUMN()-13)</f>
        <v>0</v>
      </c>
      <c r="Y214" t="str">
        <f>VLOOKUP($B214,[1]Samples!$H$2:$Z$518,COLUMN()-13)</f>
        <v>No</v>
      </c>
      <c r="Z214" t="str">
        <f>VLOOKUP($B214,[1]Samples!$H$2:$Z$518,COLUMN()-13)</f>
        <v>NZ_NKVX01000001-NZ_NKVX01000028</v>
      </c>
      <c r="AA214" t="str">
        <f>VLOOKUP($B214,[1]Samples!$H$2:$Z$518,COLUMN()-13)</f>
        <v/>
      </c>
      <c r="AB214" s="16">
        <f>VLOOKUP($B214,[1]Samples!$H$2:$Z$518,COLUMN()-13)</f>
        <v>44194.041666666664</v>
      </c>
      <c r="AC214" s="16">
        <f>VLOOKUP($B214,[1]Samples!$H$2:$Z$518,COLUMN()-13)</f>
        <v>42938.083333333336</v>
      </c>
      <c r="AD214" t="str">
        <f>VLOOKUP($B214,[1]Samples!$H$2:$Z$518,COLUMN()-13)</f>
        <v>USA</v>
      </c>
      <c r="AE214" t="s">
        <v>1317</v>
      </c>
      <c r="AF214" s="2">
        <f>VLOOKUP($B214,[1]Samples!$H$2:$Z$518,COLUMN()-13)</f>
        <v>2010</v>
      </c>
      <c r="AG214" t="b">
        <f>NOT(ISERROR(MATCH(B214,metadata_samples_with_mlst!$A$2:$A$342,0)))</f>
        <v>1</v>
      </c>
    </row>
    <row r="215" spans="1:33" x14ac:dyDescent="0.3">
      <c r="A215" t="s">
        <v>3763</v>
      </c>
      <c r="B215" t="str">
        <f t="shared" si="3"/>
        <v>SRR1812875</v>
      </c>
      <c r="C215">
        <v>65</v>
      </c>
      <c r="D215">
        <v>61</v>
      </c>
      <c r="E215" t="s">
        <v>3764</v>
      </c>
      <c r="F215">
        <v>344860</v>
      </c>
      <c r="G215">
        <v>336260</v>
      </c>
      <c r="H215" t="s">
        <v>3765</v>
      </c>
      <c r="I215">
        <v>113</v>
      </c>
      <c r="J215">
        <v>35</v>
      </c>
      <c r="K215">
        <v>56</v>
      </c>
      <c r="M215">
        <v>49994</v>
      </c>
      <c r="N215">
        <v>120</v>
      </c>
      <c r="O215">
        <v>343556</v>
      </c>
      <c r="P215">
        <v>2863909</v>
      </c>
      <c r="Q215" t="str">
        <f>VLOOKUP($B215,[1]Samples!$H$2:$Z$518,COLUMN()-13)</f>
        <v>isolation_source: aged raw milk cheese</v>
      </c>
      <c r="R215">
        <f>VLOOKUP($B215,[1]Samples!$H$2:$Z$518,COLUMN()-13)</f>
        <v>2923569</v>
      </c>
      <c r="S215">
        <f>VLOOKUP($B215,[1]Samples!$H$2:$Z$518,COLUMN()-13)</f>
        <v>21</v>
      </c>
      <c r="T215">
        <f>VLOOKUP($B215,[1]Samples!$H$2:$Z$518,COLUMN()-13)</f>
        <v>2895</v>
      </c>
      <c r="U215" t="str">
        <f>VLOOKUP($B215,[1]Samples!$H$2:$Z$518,COLUMN()-13)</f>
        <v>Yes</v>
      </c>
      <c r="V215">
        <f>VLOOKUP($B215,[1]Samples!$H$2:$Z$518,COLUMN()-13)</f>
        <v>0</v>
      </c>
      <c r="W215">
        <f>VLOOKUP($B215,[1]Samples!$H$2:$Z$518,COLUMN()-13)</f>
        <v>0</v>
      </c>
      <c r="X215">
        <f>VLOOKUP($B215,[1]Samples!$H$2:$Z$518,COLUMN()-13)</f>
        <v>0</v>
      </c>
      <c r="Y215" t="str">
        <f>VLOOKUP($B215,[1]Samples!$H$2:$Z$518,COLUMN()-13)</f>
        <v>No</v>
      </c>
      <c r="Z215" t="str">
        <f>VLOOKUP($B215,[1]Samples!$H$2:$Z$518,COLUMN()-13)</f>
        <v/>
      </c>
      <c r="AA215" t="str">
        <f>VLOOKUP($B215,[1]Samples!$H$2:$Z$518,COLUMN()-13)</f>
        <v/>
      </c>
      <c r="AB215" s="16">
        <f>VLOOKUP($B215,[1]Samples!$H$2:$Z$518,COLUMN()-13)</f>
        <v>43551.041666666664</v>
      </c>
      <c r="AC215" s="16">
        <f>VLOOKUP($B215,[1]Samples!$H$2:$Z$518,COLUMN()-13)</f>
        <v>43551.041666666664</v>
      </c>
      <c r="AD215" t="str">
        <f>VLOOKUP($B215,[1]Samples!$H$2:$Z$518,COLUMN()-13)</f>
        <v>USA</v>
      </c>
      <c r="AE215" t="s">
        <v>1857</v>
      </c>
      <c r="AF215" s="2">
        <f>VLOOKUP($B215,[1]Samples!$H$2:$Z$518,COLUMN()-13)</f>
        <v>2015</v>
      </c>
      <c r="AG215" t="b">
        <f>NOT(ISERROR(MATCH(B215,metadata_samples_with_mlst!$A$2:$A$342,0)))</f>
        <v>1</v>
      </c>
    </row>
    <row r="216" spans="1:33" x14ac:dyDescent="0.3">
      <c r="A216" t="s">
        <v>3766</v>
      </c>
      <c r="B216" t="str">
        <f t="shared" si="3"/>
        <v>SRR3928667</v>
      </c>
      <c r="C216">
        <v>76</v>
      </c>
      <c r="D216">
        <v>65</v>
      </c>
      <c r="E216" t="s">
        <v>3767</v>
      </c>
      <c r="F216">
        <v>328092</v>
      </c>
      <c r="G216">
        <v>317784</v>
      </c>
      <c r="H216" t="s">
        <v>3768</v>
      </c>
      <c r="I216">
        <v>24</v>
      </c>
      <c r="J216">
        <v>7</v>
      </c>
      <c r="K216">
        <v>20</v>
      </c>
      <c r="M216">
        <v>47652</v>
      </c>
      <c r="N216">
        <v>122</v>
      </c>
      <c r="O216">
        <v>244010</v>
      </c>
      <c r="P216">
        <v>2953504</v>
      </c>
      <c r="Q216" t="str">
        <f>VLOOKUP($B216,[1]Samples!$H$2:$Z$518,COLUMN()-13)</f>
        <v>isolation_source: queso seco cheese</v>
      </c>
      <c r="R216">
        <f>VLOOKUP($B216,[1]Samples!$H$2:$Z$518,COLUMN()-13)</f>
        <v>3090715</v>
      </c>
      <c r="S216">
        <f>VLOOKUP($B216,[1]Samples!$H$2:$Z$518,COLUMN()-13)</f>
        <v>25</v>
      </c>
      <c r="T216">
        <f>VLOOKUP($B216,[1]Samples!$H$2:$Z$518,COLUMN()-13)</f>
        <v>3033</v>
      </c>
      <c r="U216" t="str">
        <f>VLOOKUP($B216,[1]Samples!$H$2:$Z$518,COLUMN()-13)</f>
        <v>Yes</v>
      </c>
      <c r="V216">
        <f>VLOOKUP($B216,[1]Samples!$H$2:$Z$518,COLUMN()-13)</f>
        <v>0</v>
      </c>
      <c r="W216">
        <f>VLOOKUP($B216,[1]Samples!$H$2:$Z$518,COLUMN()-13)</f>
        <v>0</v>
      </c>
      <c r="X216">
        <f>VLOOKUP($B216,[1]Samples!$H$2:$Z$518,COLUMN()-13)</f>
        <v>0</v>
      </c>
      <c r="Y216" t="str">
        <f>VLOOKUP($B216,[1]Samples!$H$2:$Z$518,COLUMN()-13)</f>
        <v>No</v>
      </c>
      <c r="Z216" t="str">
        <f>VLOOKUP($B216,[1]Samples!$H$2:$Z$518,COLUMN()-13)</f>
        <v/>
      </c>
      <c r="AA216" t="str">
        <f>VLOOKUP($B216,[1]Samples!$H$2:$Z$518,COLUMN()-13)</f>
        <v/>
      </c>
      <c r="AB216" s="16">
        <f>VLOOKUP($B216,[1]Samples!$H$2:$Z$518,COLUMN()-13)</f>
        <v>43560.083333333336</v>
      </c>
      <c r="AC216" s="16">
        <f>VLOOKUP($B216,[1]Samples!$H$2:$Z$518,COLUMN()-13)</f>
        <v>43560.083333333336</v>
      </c>
      <c r="AD216" t="str">
        <f>VLOOKUP($B216,[1]Samples!$H$2:$Z$518,COLUMN()-13)</f>
        <v>USA</v>
      </c>
      <c r="AE216" t="s">
        <v>376</v>
      </c>
      <c r="AF216" s="2">
        <f>VLOOKUP($B216,[1]Samples!$H$2:$Z$518,COLUMN()-13)</f>
        <v>2007</v>
      </c>
      <c r="AG216" t="b">
        <f>NOT(ISERROR(MATCH(B216,metadata_samples_with_mlst!$A$2:$A$342,0)))</f>
        <v>1</v>
      </c>
    </row>
    <row r="217" spans="1:33" x14ac:dyDescent="0.3">
      <c r="A217" t="s">
        <v>3769</v>
      </c>
      <c r="B217" t="str">
        <f t="shared" si="3"/>
        <v>SRR5663634</v>
      </c>
      <c r="C217">
        <v>44</v>
      </c>
      <c r="D217">
        <v>39</v>
      </c>
      <c r="E217" t="s">
        <v>3770</v>
      </c>
      <c r="F217">
        <v>198472</v>
      </c>
      <c r="G217">
        <v>190222</v>
      </c>
      <c r="H217" t="s">
        <v>3215</v>
      </c>
      <c r="I217">
        <v>19</v>
      </c>
      <c r="J217">
        <v>4</v>
      </c>
      <c r="K217">
        <v>6</v>
      </c>
      <c r="M217">
        <v>50352</v>
      </c>
      <c r="N217">
        <v>125</v>
      </c>
      <c r="O217">
        <v>169209</v>
      </c>
      <c r="P217">
        <v>3014325</v>
      </c>
      <c r="Q217" t="str">
        <f>VLOOKUP($B217,[1]Samples!$H$2:$Z$518,COLUMN()-13)</f>
        <v>isolation_source: cheese</v>
      </c>
      <c r="R217">
        <f>VLOOKUP($B217,[1]Samples!$H$2:$Z$518,COLUMN()-13)</f>
        <v>3085499</v>
      </c>
      <c r="S217">
        <f>VLOOKUP($B217,[1]Samples!$H$2:$Z$518,COLUMN()-13)</f>
        <v>34</v>
      </c>
      <c r="T217">
        <f>VLOOKUP($B217,[1]Samples!$H$2:$Z$518,COLUMN()-13)</f>
        <v>3057</v>
      </c>
      <c r="U217" t="str">
        <f>VLOOKUP($B217,[1]Samples!$H$2:$Z$518,COLUMN()-13)</f>
        <v>Yes</v>
      </c>
      <c r="V217">
        <f>VLOOKUP($B217,[1]Samples!$H$2:$Z$518,COLUMN()-13)</f>
        <v>0</v>
      </c>
      <c r="W217">
        <f>VLOOKUP($B217,[1]Samples!$H$2:$Z$518,COLUMN()-13)</f>
        <v>0</v>
      </c>
      <c r="X217">
        <f>VLOOKUP($B217,[1]Samples!$H$2:$Z$518,COLUMN()-13)</f>
        <v>0</v>
      </c>
      <c r="Y217" t="str">
        <f>VLOOKUP($B217,[1]Samples!$H$2:$Z$518,COLUMN()-13)</f>
        <v>No</v>
      </c>
      <c r="Z217" t="str">
        <f>VLOOKUP($B217,[1]Samples!$H$2:$Z$518,COLUMN()-13)</f>
        <v/>
      </c>
      <c r="AA217" t="str">
        <f>VLOOKUP($B217,[1]Samples!$H$2:$Z$518,COLUMN()-13)</f>
        <v/>
      </c>
      <c r="AB217" s="16">
        <f>VLOOKUP($B217,[1]Samples!$H$2:$Z$518,COLUMN()-13)</f>
        <v>43563.083333333336</v>
      </c>
      <c r="AC217" s="16">
        <f>VLOOKUP($B217,[1]Samples!$H$2:$Z$518,COLUMN()-13)</f>
        <v>43563.083333333336</v>
      </c>
      <c r="AD217" t="str">
        <f>VLOOKUP($B217,[1]Samples!$H$2:$Z$518,COLUMN()-13)</f>
        <v>USA</v>
      </c>
      <c r="AE217" t="s">
        <v>478</v>
      </c>
      <c r="AF217" s="2">
        <f>VLOOKUP($B217,[1]Samples!$H$2:$Z$518,COLUMN()-13)</f>
        <v>2012</v>
      </c>
      <c r="AG217" t="b">
        <f>NOT(ISERROR(MATCH(B217,metadata_samples_with_mlst!$A$2:$A$342,0)))</f>
        <v>1</v>
      </c>
    </row>
    <row r="218" spans="1:33" x14ac:dyDescent="0.3">
      <c r="A218" t="s">
        <v>3771</v>
      </c>
      <c r="B218" t="str">
        <f t="shared" si="3"/>
        <v>SRR3215348</v>
      </c>
      <c r="C218">
        <v>46</v>
      </c>
      <c r="D218">
        <v>32</v>
      </c>
      <c r="E218" t="s">
        <v>3772</v>
      </c>
      <c r="F218">
        <v>190002</v>
      </c>
      <c r="G218">
        <v>173526</v>
      </c>
      <c r="H218" t="s">
        <v>3773</v>
      </c>
      <c r="I218">
        <v>9</v>
      </c>
      <c r="J218">
        <v>9</v>
      </c>
      <c r="K218">
        <v>10</v>
      </c>
      <c r="M218">
        <v>63437</v>
      </c>
      <c r="N218">
        <v>127</v>
      </c>
      <c r="O218">
        <v>307429</v>
      </c>
      <c r="P218">
        <v>3047219</v>
      </c>
      <c r="Q218" t="str">
        <f>VLOOKUP($B218,[1]Samples!$H$2:$Z$518,COLUMN()-13)</f>
        <v>isolation_source: cheese</v>
      </c>
      <c r="R218">
        <f>VLOOKUP($B218,[1]Samples!$H$2:$Z$518,COLUMN()-13)</f>
        <v>0</v>
      </c>
      <c r="S218">
        <f>VLOOKUP($B218,[1]Samples!$H$2:$Z$518,COLUMN()-13)</f>
        <v>0</v>
      </c>
      <c r="T218">
        <f>VLOOKUP($B218,[1]Samples!$H$2:$Z$518,COLUMN()-13)</f>
        <v>0</v>
      </c>
      <c r="U218" t="str">
        <f>VLOOKUP($B218,[1]Samples!$H$2:$Z$518,COLUMN()-13)</f>
        <v>No</v>
      </c>
      <c r="V218">
        <f>VLOOKUP($B218,[1]Samples!$H$2:$Z$518,COLUMN()-13)</f>
        <v>0</v>
      </c>
      <c r="W218">
        <f>VLOOKUP($B218,[1]Samples!$H$2:$Z$518,COLUMN()-13)</f>
        <v>0</v>
      </c>
      <c r="X218">
        <f>VLOOKUP($B218,[1]Samples!$H$2:$Z$518,COLUMN()-13)</f>
        <v>0</v>
      </c>
      <c r="Y218" t="str">
        <f>VLOOKUP($B218,[1]Samples!$H$2:$Z$518,COLUMN()-13)</f>
        <v>No</v>
      </c>
      <c r="Z218" t="str">
        <f>VLOOKUP($B218,[1]Samples!$H$2:$Z$518,COLUMN()-13)</f>
        <v>NZ_NXTI01000001-NZ_NXTI01000022</v>
      </c>
      <c r="AA218" t="str">
        <f>VLOOKUP($B218,[1]Samples!$H$2:$Z$518,COLUMN()-13)</f>
        <v/>
      </c>
      <c r="AB218" s="16">
        <f>VLOOKUP($B218,[1]Samples!$H$2:$Z$518,COLUMN()-13)</f>
        <v>43982.083333333336</v>
      </c>
      <c r="AC218" s="16">
        <f>VLOOKUP($B218,[1]Samples!$H$2:$Z$518,COLUMN()-13)</f>
        <v>43015.083333333336</v>
      </c>
      <c r="AD218" t="str">
        <f>VLOOKUP($B218,[1]Samples!$H$2:$Z$518,COLUMN()-13)</f>
        <v>Italy</v>
      </c>
      <c r="AF218" s="2">
        <f>VLOOKUP($B218,[1]Samples!$H$2:$Z$518,COLUMN()-13)</f>
        <v>2011</v>
      </c>
      <c r="AG218" t="b">
        <f>NOT(ISERROR(MATCH(B218,metadata_samples_with_mlst!$A$2:$A$342,0)))</f>
        <v>1</v>
      </c>
    </row>
    <row r="219" spans="1:33" x14ac:dyDescent="0.3">
      <c r="A219" t="s">
        <v>3774</v>
      </c>
      <c r="B219" t="str">
        <f t="shared" si="3"/>
        <v>SRR1610017</v>
      </c>
      <c r="C219">
        <v>44</v>
      </c>
      <c r="D219">
        <v>39</v>
      </c>
      <c r="E219" t="s">
        <v>3775</v>
      </c>
      <c r="F219">
        <v>193416</v>
      </c>
      <c r="G219">
        <v>185382</v>
      </c>
      <c r="H219" t="s">
        <v>3776</v>
      </c>
      <c r="I219">
        <v>23</v>
      </c>
      <c r="J219">
        <v>3</v>
      </c>
      <c r="K219">
        <v>7</v>
      </c>
      <c r="M219">
        <v>49455</v>
      </c>
      <c r="N219">
        <v>127</v>
      </c>
      <c r="O219">
        <v>209454</v>
      </c>
      <c r="P219">
        <v>3159799</v>
      </c>
      <c r="Q219" t="str">
        <f>VLOOKUP($B219,[1]Samples!$H$2:$Z$518,COLUMN()-13)</f>
        <v>isolation_source: white cheese</v>
      </c>
      <c r="R219">
        <f>VLOOKUP($B219,[1]Samples!$H$2:$Z$518,COLUMN()-13)</f>
        <v>3201690</v>
      </c>
      <c r="S219">
        <f>VLOOKUP($B219,[1]Samples!$H$2:$Z$518,COLUMN()-13)</f>
        <v>33</v>
      </c>
      <c r="T219">
        <f>VLOOKUP($B219,[1]Samples!$H$2:$Z$518,COLUMN()-13)</f>
        <v>3229</v>
      </c>
      <c r="U219" t="str">
        <f>VLOOKUP($B219,[1]Samples!$H$2:$Z$518,COLUMN()-13)</f>
        <v>Yes</v>
      </c>
      <c r="V219">
        <f>VLOOKUP($B219,[1]Samples!$H$2:$Z$518,COLUMN()-13)</f>
        <v>0</v>
      </c>
      <c r="W219">
        <f>VLOOKUP($B219,[1]Samples!$H$2:$Z$518,COLUMN()-13)</f>
        <v>0</v>
      </c>
      <c r="X219">
        <f>VLOOKUP($B219,[1]Samples!$H$2:$Z$518,COLUMN()-13)</f>
        <v>0</v>
      </c>
      <c r="Y219" t="str">
        <f>VLOOKUP($B219,[1]Samples!$H$2:$Z$518,COLUMN()-13)</f>
        <v>No</v>
      </c>
      <c r="Z219" t="str">
        <f>VLOOKUP($B219,[1]Samples!$H$2:$Z$518,COLUMN()-13)</f>
        <v/>
      </c>
      <c r="AA219" t="str">
        <f>VLOOKUP($B219,[1]Samples!$H$2:$Z$518,COLUMN()-13)</f>
        <v/>
      </c>
      <c r="AB219" s="16">
        <f>VLOOKUP($B219,[1]Samples!$H$2:$Z$518,COLUMN()-13)</f>
        <v>43551.041666666664</v>
      </c>
      <c r="AC219" s="16">
        <f>VLOOKUP($B219,[1]Samples!$H$2:$Z$518,COLUMN()-13)</f>
        <v>43551.041666666664</v>
      </c>
      <c r="AD219" t="str">
        <f>VLOOKUP($B219,[1]Samples!$H$2:$Z$518,COLUMN()-13)</f>
        <v>USA</v>
      </c>
      <c r="AF219" s="2">
        <f>VLOOKUP($B219,[1]Samples!$H$2:$Z$518,COLUMN()-13)</f>
        <v>1994</v>
      </c>
      <c r="AG219" t="b">
        <f>NOT(ISERROR(MATCH(B219,metadata_samples_with_mlst!$A$2:$A$342,0)))</f>
        <v>1</v>
      </c>
    </row>
    <row r="220" spans="1:33" x14ac:dyDescent="0.3">
      <c r="A220" t="s">
        <v>3777</v>
      </c>
      <c r="B220" t="str">
        <f t="shared" si="3"/>
        <v>SRR3634424</v>
      </c>
      <c r="C220">
        <v>65</v>
      </c>
      <c r="D220">
        <v>59</v>
      </c>
      <c r="E220" t="s">
        <v>3778</v>
      </c>
      <c r="F220">
        <v>276158</v>
      </c>
      <c r="G220">
        <v>268224</v>
      </c>
      <c r="H220" t="s">
        <v>3779</v>
      </c>
      <c r="I220">
        <v>13</v>
      </c>
      <c r="J220">
        <v>4</v>
      </c>
      <c r="K220">
        <v>7</v>
      </c>
      <c r="M220">
        <v>38141</v>
      </c>
      <c r="N220">
        <v>128</v>
      </c>
      <c r="O220">
        <v>158591</v>
      </c>
      <c r="P220">
        <v>2972843</v>
      </c>
      <c r="Q220" t="str">
        <f>VLOOKUP($B220,[1]Samples!$H$2:$Z$518,COLUMN()-13)</f>
        <v>isolation_source: cheese</v>
      </c>
      <c r="R220">
        <f>VLOOKUP($B220,[1]Samples!$H$2:$Z$518,COLUMN()-13)</f>
        <v>3111395</v>
      </c>
      <c r="S220">
        <f>VLOOKUP($B220,[1]Samples!$H$2:$Z$518,COLUMN()-13)</f>
        <v>28</v>
      </c>
      <c r="T220">
        <f>VLOOKUP($B220,[1]Samples!$H$2:$Z$518,COLUMN()-13)</f>
        <v>3090</v>
      </c>
      <c r="U220" t="str">
        <f>VLOOKUP($B220,[1]Samples!$H$2:$Z$518,COLUMN()-13)</f>
        <v>Yes</v>
      </c>
      <c r="V220">
        <f>VLOOKUP($B220,[1]Samples!$H$2:$Z$518,COLUMN()-13)</f>
        <v>0</v>
      </c>
      <c r="W220">
        <f>VLOOKUP($B220,[1]Samples!$H$2:$Z$518,COLUMN()-13)</f>
        <v>0</v>
      </c>
      <c r="X220">
        <f>VLOOKUP($B220,[1]Samples!$H$2:$Z$518,COLUMN()-13)</f>
        <v>0</v>
      </c>
      <c r="Y220" t="str">
        <f>VLOOKUP($B220,[1]Samples!$H$2:$Z$518,COLUMN()-13)</f>
        <v>No</v>
      </c>
      <c r="Z220" t="str">
        <f>VLOOKUP($B220,[1]Samples!$H$2:$Z$518,COLUMN()-13)</f>
        <v/>
      </c>
      <c r="AA220" t="str">
        <f>VLOOKUP($B220,[1]Samples!$H$2:$Z$518,COLUMN()-13)</f>
        <v/>
      </c>
      <c r="AB220" s="16">
        <f>VLOOKUP($B220,[1]Samples!$H$2:$Z$518,COLUMN()-13)</f>
        <v>43551.041666666664</v>
      </c>
      <c r="AC220" s="16">
        <f>VLOOKUP($B220,[1]Samples!$H$2:$Z$518,COLUMN()-13)</f>
        <v>43551.041666666664</v>
      </c>
      <c r="AD220" t="str">
        <f>VLOOKUP($B220,[1]Samples!$H$2:$Z$518,COLUMN()-13)</f>
        <v>USA</v>
      </c>
      <c r="AE220" t="s">
        <v>376</v>
      </c>
      <c r="AF220" s="2">
        <f>VLOOKUP($B220,[1]Samples!$H$2:$Z$518,COLUMN()-13)</f>
        <v>2009</v>
      </c>
      <c r="AG220" t="b">
        <f>NOT(ISERROR(MATCH(B220,metadata_samples_with_mlst!$A$2:$A$342,0)))</f>
        <v>1</v>
      </c>
    </row>
    <row r="221" spans="1:33" x14ac:dyDescent="0.3">
      <c r="A221" t="s">
        <v>3780</v>
      </c>
      <c r="B221" t="str">
        <f t="shared" si="3"/>
        <v>SRR1187420</v>
      </c>
      <c r="C221">
        <v>68</v>
      </c>
      <c r="D221">
        <v>64</v>
      </c>
      <c r="E221" t="s">
        <v>3665</v>
      </c>
      <c r="F221">
        <v>297734</v>
      </c>
      <c r="G221">
        <v>291228</v>
      </c>
      <c r="H221" t="s">
        <v>3271</v>
      </c>
      <c r="I221">
        <v>33</v>
      </c>
      <c r="J221">
        <v>16</v>
      </c>
      <c r="K221">
        <v>30</v>
      </c>
      <c r="M221">
        <v>52381</v>
      </c>
      <c r="N221">
        <v>129</v>
      </c>
      <c r="O221">
        <v>167879</v>
      </c>
      <c r="P221">
        <v>3002213</v>
      </c>
      <c r="Q221" t="str">
        <f>VLOOKUP($B221,[1]Samples!$H$2:$Z$518,COLUMN()-13)</f>
        <v>isolation_source: fresh cheese curd</v>
      </c>
      <c r="R221">
        <f>VLOOKUP($B221,[1]Samples!$H$2:$Z$518,COLUMN()-13)</f>
        <v>3089819</v>
      </c>
      <c r="S221">
        <f>VLOOKUP($B221,[1]Samples!$H$2:$Z$518,COLUMN()-13)</f>
        <v>24</v>
      </c>
      <c r="T221">
        <f>VLOOKUP($B221,[1]Samples!$H$2:$Z$518,COLUMN()-13)</f>
        <v>3048</v>
      </c>
      <c r="U221" t="str">
        <f>VLOOKUP($B221,[1]Samples!$H$2:$Z$518,COLUMN()-13)</f>
        <v>Yes</v>
      </c>
      <c r="V221">
        <f>VLOOKUP($B221,[1]Samples!$H$2:$Z$518,COLUMN()-13)</f>
        <v>0</v>
      </c>
      <c r="W221">
        <f>VLOOKUP($B221,[1]Samples!$H$2:$Z$518,COLUMN()-13)</f>
        <v>0</v>
      </c>
      <c r="X221">
        <f>VLOOKUP($B221,[1]Samples!$H$2:$Z$518,COLUMN()-13)</f>
        <v>0</v>
      </c>
      <c r="Y221" t="str">
        <f>VLOOKUP($B221,[1]Samples!$H$2:$Z$518,COLUMN()-13)</f>
        <v>No</v>
      </c>
      <c r="Z221" t="str">
        <f>VLOOKUP($B221,[1]Samples!$H$2:$Z$518,COLUMN()-13)</f>
        <v/>
      </c>
      <c r="AA221" t="str">
        <f>VLOOKUP($B221,[1]Samples!$H$2:$Z$518,COLUMN()-13)</f>
        <v/>
      </c>
      <c r="AB221" s="16">
        <f>VLOOKUP($B221,[1]Samples!$H$2:$Z$518,COLUMN()-13)</f>
        <v>43550.041666666664</v>
      </c>
      <c r="AC221" s="16">
        <f>VLOOKUP($B221,[1]Samples!$H$2:$Z$518,COLUMN()-13)</f>
        <v>43550.041666666664</v>
      </c>
      <c r="AD221" t="str">
        <f>VLOOKUP($B221,[1]Samples!$H$2:$Z$518,COLUMN()-13)</f>
        <v>USA</v>
      </c>
      <c r="AE221" t="s">
        <v>1459</v>
      </c>
      <c r="AF221" s="2">
        <f>VLOOKUP($B221,[1]Samples!$H$2:$Z$518,COLUMN()-13)</f>
        <v>2014</v>
      </c>
      <c r="AG221" t="b">
        <f>NOT(ISERROR(MATCH(B221,metadata_samples_with_mlst!$A$2:$A$342,0)))</f>
        <v>1</v>
      </c>
    </row>
    <row r="222" spans="1:33" x14ac:dyDescent="0.3">
      <c r="A222" t="s">
        <v>3781</v>
      </c>
      <c r="B222" t="str">
        <f t="shared" si="3"/>
        <v>SRR8767299</v>
      </c>
      <c r="C222">
        <v>37</v>
      </c>
      <c r="D222">
        <v>33</v>
      </c>
      <c r="E222" t="s">
        <v>3782</v>
      </c>
      <c r="F222">
        <v>158270</v>
      </c>
      <c r="G222">
        <v>153424</v>
      </c>
      <c r="H222" t="s">
        <v>3783</v>
      </c>
      <c r="I222">
        <v>23</v>
      </c>
      <c r="J222">
        <v>12</v>
      </c>
      <c r="K222">
        <v>21</v>
      </c>
      <c r="M222">
        <v>41809</v>
      </c>
      <c r="N222">
        <v>129</v>
      </c>
      <c r="O222">
        <v>175323</v>
      </c>
      <c r="P222">
        <v>3102470</v>
      </c>
      <c r="Q222" t="str">
        <f>VLOOKUP($B222,[1]Samples!$H$2:$Z$518,COLUMN()-13)</f>
        <v>isolation_source: cheese</v>
      </c>
      <c r="R222">
        <f>VLOOKUP($B222,[1]Samples!$H$2:$Z$518,COLUMN()-13)</f>
        <v>3152880</v>
      </c>
      <c r="S222">
        <f>VLOOKUP($B222,[1]Samples!$H$2:$Z$518,COLUMN()-13)</f>
        <v>29</v>
      </c>
      <c r="T222">
        <f>VLOOKUP($B222,[1]Samples!$H$2:$Z$518,COLUMN()-13)</f>
        <v>3148</v>
      </c>
      <c r="U222" t="str">
        <f>VLOOKUP($B222,[1]Samples!$H$2:$Z$518,COLUMN()-13)</f>
        <v>Yes</v>
      </c>
      <c r="V222">
        <f>VLOOKUP($B222,[1]Samples!$H$2:$Z$518,COLUMN()-13)</f>
        <v>0</v>
      </c>
      <c r="W222">
        <f>VLOOKUP($B222,[1]Samples!$H$2:$Z$518,COLUMN()-13)</f>
        <v>0</v>
      </c>
      <c r="X222">
        <f>VLOOKUP($B222,[1]Samples!$H$2:$Z$518,COLUMN()-13)</f>
        <v>0</v>
      </c>
      <c r="Y222" t="str">
        <f>VLOOKUP($B222,[1]Samples!$H$2:$Z$518,COLUMN()-13)</f>
        <v>No</v>
      </c>
      <c r="Z222" t="str">
        <f>VLOOKUP($B222,[1]Samples!$H$2:$Z$518,COLUMN()-13)</f>
        <v/>
      </c>
      <c r="AA222" t="str">
        <f>VLOOKUP($B222,[1]Samples!$H$2:$Z$518,COLUMN()-13)</f>
        <v/>
      </c>
      <c r="AB222" s="16">
        <f>VLOOKUP($B222,[1]Samples!$H$2:$Z$518,COLUMN()-13)</f>
        <v>43556.083333333336</v>
      </c>
      <c r="AC222" s="16">
        <f>VLOOKUP($B222,[1]Samples!$H$2:$Z$518,COLUMN()-13)</f>
        <v>43556.083333333336</v>
      </c>
      <c r="AD222" t="str">
        <f>VLOOKUP($B222,[1]Samples!$H$2:$Z$518,COLUMN()-13)</f>
        <v>Chile</v>
      </c>
      <c r="AF222" s="2">
        <f>VLOOKUP($B222,[1]Samples!$H$2:$Z$518,COLUMN()-13)</f>
        <v>2017</v>
      </c>
      <c r="AG222" t="b">
        <f>NOT(ISERROR(MATCH(B222,metadata_samples_with_mlst!$A$2:$A$342,0)))</f>
        <v>1</v>
      </c>
    </row>
    <row r="223" spans="1:33" x14ac:dyDescent="0.3">
      <c r="A223" t="s">
        <v>3784</v>
      </c>
      <c r="B223" t="str">
        <f t="shared" si="3"/>
        <v>SRR2585425</v>
      </c>
      <c r="C223">
        <v>52</v>
      </c>
      <c r="D223">
        <v>39</v>
      </c>
      <c r="E223" t="s">
        <v>3785</v>
      </c>
      <c r="F223">
        <v>207504</v>
      </c>
      <c r="G223">
        <v>197376</v>
      </c>
      <c r="H223" t="s">
        <v>3786</v>
      </c>
      <c r="I223">
        <v>73273</v>
      </c>
      <c r="J223">
        <v>240</v>
      </c>
      <c r="K223">
        <v>147</v>
      </c>
      <c r="M223">
        <v>35954</v>
      </c>
      <c r="N223">
        <v>131</v>
      </c>
      <c r="O223">
        <v>140971</v>
      </c>
      <c r="P223">
        <v>2995350</v>
      </c>
      <c r="Q223" t="str">
        <f>VLOOKUP($B223,[1]Samples!$H$2:$Z$518,COLUMN()-13)</f>
        <v>isolation_source: cheese</v>
      </c>
      <c r="R223">
        <f>VLOOKUP($B223,[1]Samples!$H$2:$Z$518,COLUMN()-13)</f>
        <v>3062544</v>
      </c>
      <c r="S223">
        <f>VLOOKUP($B223,[1]Samples!$H$2:$Z$518,COLUMN()-13)</f>
        <v>21</v>
      </c>
      <c r="T223">
        <f>VLOOKUP($B223,[1]Samples!$H$2:$Z$518,COLUMN()-13)</f>
        <v>3078</v>
      </c>
      <c r="U223" t="str">
        <f>VLOOKUP($B223,[1]Samples!$H$2:$Z$518,COLUMN()-13)</f>
        <v>Yes</v>
      </c>
      <c r="V223">
        <f>VLOOKUP($B223,[1]Samples!$H$2:$Z$518,COLUMN()-13)</f>
        <v>0</v>
      </c>
      <c r="W223">
        <f>VLOOKUP($B223,[1]Samples!$H$2:$Z$518,COLUMN()-13)</f>
        <v>0</v>
      </c>
      <c r="X223">
        <f>VLOOKUP($B223,[1]Samples!$H$2:$Z$518,COLUMN()-13)</f>
        <v>0</v>
      </c>
      <c r="Y223" t="str">
        <f>VLOOKUP($B223,[1]Samples!$H$2:$Z$518,COLUMN()-13)</f>
        <v>No</v>
      </c>
      <c r="Z223" t="str">
        <f>VLOOKUP($B223,[1]Samples!$H$2:$Z$518,COLUMN()-13)</f>
        <v/>
      </c>
      <c r="AA223" t="str">
        <f>VLOOKUP($B223,[1]Samples!$H$2:$Z$518,COLUMN()-13)</f>
        <v/>
      </c>
      <c r="AB223" s="16">
        <f>VLOOKUP($B223,[1]Samples!$H$2:$Z$518,COLUMN()-13)</f>
        <v>43901.041666666664</v>
      </c>
      <c r="AC223" s="16">
        <f>VLOOKUP($B223,[1]Samples!$H$2:$Z$518,COLUMN()-13)</f>
        <v>43551.041666666664</v>
      </c>
      <c r="AD223" t="str">
        <f>VLOOKUP($B223,[1]Samples!$H$2:$Z$518,COLUMN()-13)</f>
        <v>USA</v>
      </c>
      <c r="AE223" t="s">
        <v>157</v>
      </c>
      <c r="AF223" s="2">
        <f>VLOOKUP($B223,[1]Samples!$H$2:$Z$518,COLUMN()-13)</f>
        <v>2012</v>
      </c>
      <c r="AG223" t="b">
        <f>NOT(ISERROR(MATCH(B223,metadata_samples_with_mlst!$A$2:$A$342,0)))</f>
        <v>1</v>
      </c>
    </row>
    <row r="224" spans="1:33" x14ac:dyDescent="0.3">
      <c r="A224" t="s">
        <v>3787</v>
      </c>
      <c r="B224" t="str">
        <f t="shared" si="3"/>
        <v>SRR9335586</v>
      </c>
      <c r="C224">
        <v>1</v>
      </c>
      <c r="D224">
        <v>1</v>
      </c>
      <c r="E224" t="s">
        <v>3788</v>
      </c>
      <c r="F224">
        <v>7792</v>
      </c>
      <c r="G224">
        <v>7544</v>
      </c>
      <c r="H224" t="s">
        <v>3789</v>
      </c>
      <c r="I224">
        <v>3</v>
      </c>
      <c r="J224">
        <v>1</v>
      </c>
      <c r="K224">
        <v>1</v>
      </c>
      <c r="M224">
        <v>638</v>
      </c>
      <c r="N224">
        <v>132</v>
      </c>
      <c r="O224">
        <v>2684</v>
      </c>
      <c r="P224">
        <v>88917</v>
      </c>
      <c r="Q224" t="str">
        <f>VLOOKUP($B224,[1]Samples!$H$2:$Z$518,COLUMN()-13)</f>
        <v>isolation_source: queso fresco cotija</v>
      </c>
      <c r="R224">
        <f>VLOOKUP($B224,[1]Samples!$H$2:$Z$518,COLUMN()-13)</f>
        <v>3168308</v>
      </c>
      <c r="S224">
        <f>VLOOKUP($B224,[1]Samples!$H$2:$Z$518,COLUMN()-13)</f>
        <v>113</v>
      </c>
      <c r="T224">
        <f>VLOOKUP($B224,[1]Samples!$H$2:$Z$518,COLUMN()-13)</f>
        <v>3164</v>
      </c>
      <c r="U224" t="str">
        <f>VLOOKUP($B224,[1]Samples!$H$2:$Z$518,COLUMN()-13)</f>
        <v>Yes</v>
      </c>
      <c r="V224">
        <f>VLOOKUP($B224,[1]Samples!$H$2:$Z$518,COLUMN()-13)</f>
        <v>0</v>
      </c>
      <c r="W224">
        <f>VLOOKUP($B224,[1]Samples!$H$2:$Z$518,COLUMN()-13)</f>
        <v>0</v>
      </c>
      <c r="X224">
        <f>VLOOKUP($B224,[1]Samples!$H$2:$Z$518,COLUMN()-13)</f>
        <v>0</v>
      </c>
      <c r="Y224" t="str">
        <f>VLOOKUP($B224,[1]Samples!$H$2:$Z$518,COLUMN()-13)</f>
        <v>No</v>
      </c>
      <c r="Z224" t="str">
        <f>VLOOKUP($B224,[1]Samples!$H$2:$Z$518,COLUMN()-13)</f>
        <v/>
      </c>
      <c r="AA224" t="str">
        <f>VLOOKUP($B224,[1]Samples!$H$2:$Z$518,COLUMN()-13)</f>
        <v/>
      </c>
      <c r="AB224" s="16">
        <f>VLOOKUP($B224,[1]Samples!$H$2:$Z$518,COLUMN()-13)</f>
        <v>43671.083333333336</v>
      </c>
      <c r="AC224" s="16">
        <f>VLOOKUP($B224,[1]Samples!$H$2:$Z$518,COLUMN()-13)</f>
        <v>43671.083333333336</v>
      </c>
      <c r="AD224" t="str">
        <f>VLOOKUP($B224,[1]Samples!$H$2:$Z$518,COLUMN()-13)</f>
        <v>USA</v>
      </c>
      <c r="AE224" t="s">
        <v>146</v>
      </c>
      <c r="AF224" s="2">
        <f>VLOOKUP($B224,[1]Samples!$H$2:$Z$518,COLUMN()-13)</f>
        <v>2019</v>
      </c>
      <c r="AG224" t="b">
        <f>NOT(ISERROR(MATCH(B224,metadata_samples_with_mlst!$A$2:$A$342,0)))</f>
        <v>0</v>
      </c>
    </row>
    <row r="225" spans="1:33" x14ac:dyDescent="0.3">
      <c r="A225" t="s">
        <v>3790</v>
      </c>
      <c r="B225" t="str">
        <f t="shared" si="3"/>
        <v>SRR3391843</v>
      </c>
      <c r="C225">
        <v>28</v>
      </c>
      <c r="D225">
        <v>27</v>
      </c>
      <c r="E225" t="s">
        <v>3341</v>
      </c>
      <c r="F225">
        <v>192280</v>
      </c>
      <c r="G225">
        <v>187566</v>
      </c>
      <c r="H225" t="s">
        <v>3339</v>
      </c>
      <c r="I225">
        <v>6</v>
      </c>
      <c r="J225">
        <v>5</v>
      </c>
      <c r="K225">
        <v>1</v>
      </c>
      <c r="M225">
        <v>37588</v>
      </c>
      <c r="N225">
        <v>133</v>
      </c>
      <c r="O225">
        <v>169409</v>
      </c>
      <c r="P225">
        <v>2950085</v>
      </c>
      <c r="Q225" t="str">
        <f>VLOOKUP($B225,[1]Samples!$H$2:$Z$518,COLUMN()-13)</f>
        <v>isolation_source: cheese</v>
      </c>
      <c r="R225">
        <f>VLOOKUP($B225,[1]Samples!$H$2:$Z$518,COLUMN()-13)</f>
        <v>0</v>
      </c>
      <c r="S225">
        <f>VLOOKUP($B225,[1]Samples!$H$2:$Z$518,COLUMN()-13)</f>
        <v>0</v>
      </c>
      <c r="T225">
        <f>VLOOKUP($B225,[1]Samples!$H$2:$Z$518,COLUMN()-13)</f>
        <v>0</v>
      </c>
      <c r="U225" t="str">
        <f>VLOOKUP($B225,[1]Samples!$H$2:$Z$518,COLUMN()-13)</f>
        <v>No</v>
      </c>
      <c r="V225">
        <f>VLOOKUP($B225,[1]Samples!$H$2:$Z$518,COLUMN()-13)</f>
        <v>0</v>
      </c>
      <c r="W225">
        <f>VLOOKUP($B225,[1]Samples!$H$2:$Z$518,COLUMN()-13)</f>
        <v>0</v>
      </c>
      <c r="X225">
        <f>VLOOKUP($B225,[1]Samples!$H$2:$Z$518,COLUMN()-13)</f>
        <v>0</v>
      </c>
      <c r="Y225" t="str">
        <f>VLOOKUP($B225,[1]Samples!$H$2:$Z$518,COLUMN()-13)</f>
        <v>No</v>
      </c>
      <c r="Z225" t="str">
        <f>VLOOKUP($B225,[1]Samples!$H$2:$Z$518,COLUMN()-13)</f>
        <v>NZ_NYCL01000001-NZ_NYCL01000022</v>
      </c>
      <c r="AA225" t="str">
        <f>VLOOKUP($B225,[1]Samples!$H$2:$Z$518,COLUMN()-13)</f>
        <v/>
      </c>
      <c r="AB225" s="16">
        <f>VLOOKUP($B225,[1]Samples!$H$2:$Z$518,COLUMN()-13)</f>
        <v>44027.083333333336</v>
      </c>
      <c r="AC225" s="16">
        <f>VLOOKUP($B225,[1]Samples!$H$2:$Z$518,COLUMN()-13)</f>
        <v>43022.083333333336</v>
      </c>
      <c r="AD225" t="str">
        <f>VLOOKUP($B225,[1]Samples!$H$2:$Z$518,COLUMN()-13)</f>
        <v>Italy</v>
      </c>
      <c r="AF225" s="2">
        <f>VLOOKUP($B225,[1]Samples!$H$2:$Z$518,COLUMN()-13)</f>
        <v>2004</v>
      </c>
      <c r="AG225" t="b">
        <f>NOT(ISERROR(MATCH(B225,metadata_samples_with_mlst!$A$2:$A$342,0)))</f>
        <v>1</v>
      </c>
    </row>
    <row r="226" spans="1:33" x14ac:dyDescent="0.3">
      <c r="A226" t="s">
        <v>3791</v>
      </c>
      <c r="B226" t="str">
        <f t="shared" si="3"/>
        <v>SRR1182219</v>
      </c>
      <c r="C226">
        <v>39</v>
      </c>
      <c r="D226">
        <v>37</v>
      </c>
      <c r="E226" t="s">
        <v>3792</v>
      </c>
      <c r="F226">
        <v>170960</v>
      </c>
      <c r="G226">
        <v>167384</v>
      </c>
      <c r="H226" t="s">
        <v>3793</v>
      </c>
      <c r="I226">
        <v>13</v>
      </c>
      <c r="J226">
        <v>6</v>
      </c>
      <c r="K226">
        <v>18</v>
      </c>
      <c r="M226">
        <v>40360</v>
      </c>
      <c r="N226">
        <v>134</v>
      </c>
      <c r="O226">
        <v>188591</v>
      </c>
      <c r="P226">
        <v>3003194</v>
      </c>
      <c r="Q226" t="str">
        <f>VLOOKUP($B226,[1]Samples!$H$2:$Z$518,COLUMN()-13)</f>
        <v>isolation_source: fresh cheese curd</v>
      </c>
      <c r="R226">
        <f>VLOOKUP($B226,[1]Samples!$H$2:$Z$518,COLUMN()-13)</f>
        <v>3064765</v>
      </c>
      <c r="S226">
        <f>VLOOKUP($B226,[1]Samples!$H$2:$Z$518,COLUMN()-13)</f>
        <v>21</v>
      </c>
      <c r="T226">
        <f>VLOOKUP($B226,[1]Samples!$H$2:$Z$518,COLUMN()-13)</f>
        <v>3032</v>
      </c>
      <c r="U226" t="str">
        <f>VLOOKUP($B226,[1]Samples!$H$2:$Z$518,COLUMN()-13)</f>
        <v>Yes</v>
      </c>
      <c r="V226">
        <f>VLOOKUP($B226,[1]Samples!$H$2:$Z$518,COLUMN()-13)</f>
        <v>0</v>
      </c>
      <c r="W226">
        <f>VLOOKUP($B226,[1]Samples!$H$2:$Z$518,COLUMN()-13)</f>
        <v>0</v>
      </c>
      <c r="X226">
        <f>VLOOKUP($B226,[1]Samples!$H$2:$Z$518,COLUMN()-13)</f>
        <v>0</v>
      </c>
      <c r="Y226" t="str">
        <f>VLOOKUP($B226,[1]Samples!$H$2:$Z$518,COLUMN()-13)</f>
        <v>No</v>
      </c>
      <c r="Z226" t="str">
        <f>VLOOKUP($B226,[1]Samples!$H$2:$Z$518,COLUMN()-13)</f>
        <v/>
      </c>
      <c r="AA226" t="str">
        <f>VLOOKUP($B226,[1]Samples!$H$2:$Z$518,COLUMN()-13)</f>
        <v/>
      </c>
      <c r="AB226" s="16">
        <f>VLOOKUP($B226,[1]Samples!$H$2:$Z$518,COLUMN()-13)</f>
        <v>43551.041666666664</v>
      </c>
      <c r="AC226" s="16">
        <f>VLOOKUP($B226,[1]Samples!$H$2:$Z$518,COLUMN()-13)</f>
        <v>43551.041666666664</v>
      </c>
      <c r="AD226" t="str">
        <f>VLOOKUP($B226,[1]Samples!$H$2:$Z$518,COLUMN()-13)</f>
        <v>USA</v>
      </c>
      <c r="AE226" t="s">
        <v>1459</v>
      </c>
      <c r="AF226" s="2">
        <f>VLOOKUP($B226,[1]Samples!$H$2:$Z$518,COLUMN()-13)</f>
        <v>2014</v>
      </c>
      <c r="AG226" t="b">
        <f>NOT(ISERROR(MATCH(B226,metadata_samples_with_mlst!$A$2:$A$342,0)))</f>
        <v>1</v>
      </c>
    </row>
    <row r="227" spans="1:33" x14ac:dyDescent="0.3">
      <c r="A227" t="s">
        <v>3794</v>
      </c>
      <c r="B227" t="str">
        <f t="shared" si="3"/>
        <v>SRR2102385</v>
      </c>
      <c r="C227">
        <v>51</v>
      </c>
      <c r="D227">
        <v>48</v>
      </c>
      <c r="E227" t="s">
        <v>3215</v>
      </c>
      <c r="F227">
        <v>262034</v>
      </c>
      <c r="G227">
        <v>255774</v>
      </c>
      <c r="H227" t="s">
        <v>3555</v>
      </c>
      <c r="I227">
        <v>90</v>
      </c>
      <c r="J227">
        <v>17</v>
      </c>
      <c r="K227">
        <v>36</v>
      </c>
      <c r="M227">
        <v>47974</v>
      </c>
      <c r="N227">
        <v>140</v>
      </c>
      <c r="O227">
        <v>403068</v>
      </c>
      <c r="P227">
        <v>3015149</v>
      </c>
      <c r="Q227" t="str">
        <f>VLOOKUP($B227,[1]Samples!$H$2:$Z$518,COLUMN()-13)</f>
        <v>isolation_source: cheese</v>
      </c>
      <c r="R227">
        <f>VLOOKUP($B227,[1]Samples!$H$2:$Z$518,COLUMN()-13)</f>
        <v>3135127</v>
      </c>
      <c r="S227">
        <f>VLOOKUP($B227,[1]Samples!$H$2:$Z$518,COLUMN()-13)</f>
        <v>24</v>
      </c>
      <c r="T227">
        <f>VLOOKUP($B227,[1]Samples!$H$2:$Z$518,COLUMN()-13)</f>
        <v>3091</v>
      </c>
      <c r="U227" t="str">
        <f>VLOOKUP($B227,[1]Samples!$H$2:$Z$518,COLUMN()-13)</f>
        <v>Yes</v>
      </c>
      <c r="V227">
        <f>VLOOKUP($B227,[1]Samples!$H$2:$Z$518,COLUMN()-13)</f>
        <v>0</v>
      </c>
      <c r="W227">
        <f>VLOOKUP($B227,[1]Samples!$H$2:$Z$518,COLUMN()-13)</f>
        <v>0</v>
      </c>
      <c r="X227">
        <f>VLOOKUP($B227,[1]Samples!$H$2:$Z$518,COLUMN()-13)</f>
        <v>0</v>
      </c>
      <c r="Y227" t="str">
        <f>VLOOKUP($B227,[1]Samples!$H$2:$Z$518,COLUMN()-13)</f>
        <v>No</v>
      </c>
      <c r="Z227" t="str">
        <f>VLOOKUP($B227,[1]Samples!$H$2:$Z$518,COLUMN()-13)</f>
        <v/>
      </c>
      <c r="AA227" t="str">
        <f>VLOOKUP($B227,[1]Samples!$H$2:$Z$518,COLUMN()-13)</f>
        <v/>
      </c>
      <c r="AB227" s="16">
        <f>VLOOKUP($B227,[1]Samples!$H$2:$Z$518,COLUMN()-13)</f>
        <v>43551.041666666664</v>
      </c>
      <c r="AC227" s="16">
        <f>VLOOKUP($B227,[1]Samples!$H$2:$Z$518,COLUMN()-13)</f>
        <v>43551.041666666664</v>
      </c>
      <c r="AD227" t="str">
        <f>VLOOKUP($B227,[1]Samples!$H$2:$Z$518,COLUMN()-13)</f>
        <v>USA</v>
      </c>
      <c r="AE227" t="s">
        <v>797</v>
      </c>
      <c r="AF227" s="2">
        <f>VLOOKUP($B227,[1]Samples!$H$2:$Z$518,COLUMN()-13)</f>
        <v>2014</v>
      </c>
      <c r="AG227" t="b">
        <f>NOT(ISERROR(MATCH(B227,metadata_samples_with_mlst!$A$2:$A$342,0)))</f>
        <v>1</v>
      </c>
    </row>
    <row r="228" spans="1:33" x14ac:dyDescent="0.3">
      <c r="A228" t="s">
        <v>3795</v>
      </c>
      <c r="B228" t="str">
        <f t="shared" si="3"/>
        <v>SRR1597473</v>
      </c>
      <c r="C228">
        <v>53</v>
      </c>
      <c r="D228">
        <v>50</v>
      </c>
      <c r="E228" t="s">
        <v>3796</v>
      </c>
      <c r="F228">
        <v>420754</v>
      </c>
      <c r="G228">
        <v>389330</v>
      </c>
      <c r="H228" t="s">
        <v>3797</v>
      </c>
      <c r="I228">
        <v>86</v>
      </c>
      <c r="J228">
        <v>42</v>
      </c>
      <c r="K228">
        <v>42</v>
      </c>
      <c r="M228">
        <v>40267</v>
      </c>
      <c r="N228">
        <v>141</v>
      </c>
      <c r="O228">
        <v>90893</v>
      </c>
      <c r="P228">
        <v>2951903</v>
      </c>
      <c r="Q228" t="str">
        <f>VLOOKUP($B228,[1]Samples!$H$2:$Z$518,COLUMN()-13)</f>
        <v>isolation_source: cheese</v>
      </c>
      <c r="R228">
        <f>VLOOKUP($B228,[1]Samples!$H$2:$Z$518,COLUMN()-13)</f>
        <v>3020767</v>
      </c>
      <c r="S228">
        <f>VLOOKUP($B228,[1]Samples!$H$2:$Z$518,COLUMN()-13)</f>
        <v>23</v>
      </c>
      <c r="T228">
        <f>VLOOKUP($B228,[1]Samples!$H$2:$Z$518,COLUMN()-13)</f>
        <v>2992</v>
      </c>
      <c r="U228" t="str">
        <f>VLOOKUP($B228,[1]Samples!$H$2:$Z$518,COLUMN()-13)</f>
        <v>Yes</v>
      </c>
      <c r="V228">
        <f>VLOOKUP($B228,[1]Samples!$H$2:$Z$518,COLUMN()-13)</f>
        <v>0</v>
      </c>
      <c r="W228">
        <f>VLOOKUP($B228,[1]Samples!$H$2:$Z$518,COLUMN()-13)</f>
        <v>0</v>
      </c>
      <c r="X228">
        <f>VLOOKUP($B228,[1]Samples!$H$2:$Z$518,COLUMN()-13)</f>
        <v>0</v>
      </c>
      <c r="Y228" t="str">
        <f>VLOOKUP($B228,[1]Samples!$H$2:$Z$518,COLUMN()-13)</f>
        <v>No</v>
      </c>
      <c r="Z228" t="str">
        <f>VLOOKUP($B228,[1]Samples!$H$2:$Z$518,COLUMN()-13)</f>
        <v/>
      </c>
      <c r="AA228" t="str">
        <f>VLOOKUP($B228,[1]Samples!$H$2:$Z$518,COLUMN()-13)</f>
        <v/>
      </c>
      <c r="AB228" s="16">
        <f>VLOOKUP($B228,[1]Samples!$H$2:$Z$518,COLUMN()-13)</f>
        <v>43551.041666666664</v>
      </c>
      <c r="AC228" s="16">
        <f>VLOOKUP($B228,[1]Samples!$H$2:$Z$518,COLUMN()-13)</f>
        <v>43551.041666666664</v>
      </c>
      <c r="AD228" t="str">
        <f>VLOOKUP($B228,[1]Samples!$H$2:$Z$518,COLUMN()-13)</f>
        <v>USA</v>
      </c>
      <c r="AE228" t="s">
        <v>687</v>
      </c>
      <c r="AF228" s="2">
        <f>VLOOKUP($B228,[1]Samples!$H$2:$Z$518,COLUMN()-13)</f>
        <v>2014</v>
      </c>
      <c r="AG228" t="b">
        <f>NOT(ISERROR(MATCH(B228,metadata_samples_with_mlst!$A$2:$A$342,0)))</f>
        <v>1</v>
      </c>
    </row>
    <row r="229" spans="1:33" x14ac:dyDescent="0.3">
      <c r="A229" t="s">
        <v>3798</v>
      </c>
      <c r="B229" t="str">
        <f t="shared" si="3"/>
        <v>SRR1509634</v>
      </c>
      <c r="C229">
        <v>46</v>
      </c>
      <c r="D229">
        <v>42</v>
      </c>
      <c r="E229" t="s">
        <v>3598</v>
      </c>
      <c r="F229">
        <v>248902</v>
      </c>
      <c r="G229">
        <v>234606</v>
      </c>
      <c r="H229" t="s">
        <v>3799</v>
      </c>
      <c r="I229">
        <v>62</v>
      </c>
      <c r="J229">
        <v>39</v>
      </c>
      <c r="K229">
        <v>37</v>
      </c>
      <c r="M229">
        <v>40026</v>
      </c>
      <c r="N229">
        <v>149</v>
      </c>
      <c r="O229">
        <v>133486</v>
      </c>
      <c r="P229">
        <v>2971639</v>
      </c>
      <c r="Q229" t="str">
        <f>VLOOKUP($B229,[1]Samples!$H$2:$Z$518,COLUMN()-13)</f>
        <v>isolation_source: ricotta cheese</v>
      </c>
      <c r="R229">
        <f>VLOOKUP($B229,[1]Samples!$H$2:$Z$518,COLUMN()-13)</f>
        <v>3021313</v>
      </c>
      <c r="S229">
        <f>VLOOKUP($B229,[1]Samples!$H$2:$Z$518,COLUMN()-13)</f>
        <v>16</v>
      </c>
      <c r="T229">
        <f>VLOOKUP($B229,[1]Samples!$H$2:$Z$518,COLUMN()-13)</f>
        <v>2978</v>
      </c>
      <c r="U229" t="str">
        <f>VLOOKUP($B229,[1]Samples!$H$2:$Z$518,COLUMN()-13)</f>
        <v>Yes</v>
      </c>
      <c r="V229">
        <f>VLOOKUP($B229,[1]Samples!$H$2:$Z$518,COLUMN()-13)</f>
        <v>0</v>
      </c>
      <c r="W229">
        <f>VLOOKUP($B229,[1]Samples!$H$2:$Z$518,COLUMN()-13)</f>
        <v>0</v>
      </c>
      <c r="X229">
        <f>VLOOKUP($B229,[1]Samples!$H$2:$Z$518,COLUMN()-13)</f>
        <v>0</v>
      </c>
      <c r="Y229" t="str">
        <f>VLOOKUP($B229,[1]Samples!$H$2:$Z$518,COLUMN()-13)</f>
        <v>No</v>
      </c>
      <c r="Z229" t="str">
        <f>VLOOKUP($B229,[1]Samples!$H$2:$Z$518,COLUMN()-13)</f>
        <v/>
      </c>
      <c r="AA229" t="str">
        <f>VLOOKUP($B229,[1]Samples!$H$2:$Z$518,COLUMN()-13)</f>
        <v/>
      </c>
      <c r="AB229" s="16">
        <f>VLOOKUP($B229,[1]Samples!$H$2:$Z$518,COLUMN()-13)</f>
        <v>43551.041666666664</v>
      </c>
      <c r="AC229" s="16">
        <f>VLOOKUP($B229,[1]Samples!$H$2:$Z$518,COLUMN()-13)</f>
        <v>43551.041666666664</v>
      </c>
      <c r="AD229" t="str">
        <f>VLOOKUP($B229,[1]Samples!$H$2:$Z$518,COLUMN()-13)</f>
        <v>USA</v>
      </c>
      <c r="AE229" t="s">
        <v>146</v>
      </c>
      <c r="AF229" s="2">
        <f>VLOOKUP($B229,[1]Samples!$H$2:$Z$518,COLUMN()-13)</f>
        <v>1987</v>
      </c>
      <c r="AG229" t="b">
        <f>NOT(ISERROR(MATCH(B229,metadata_samples_with_mlst!$A$2:$A$342,0)))</f>
        <v>1</v>
      </c>
    </row>
    <row r="230" spans="1:33" x14ac:dyDescent="0.3">
      <c r="A230" t="s">
        <v>3800</v>
      </c>
      <c r="B230" t="str">
        <f t="shared" si="3"/>
        <v>SRR3945599</v>
      </c>
      <c r="C230">
        <v>50</v>
      </c>
      <c r="D230">
        <v>45</v>
      </c>
      <c r="E230" t="s">
        <v>3801</v>
      </c>
      <c r="F230">
        <v>215300</v>
      </c>
      <c r="G230">
        <v>207708</v>
      </c>
      <c r="H230" t="s">
        <v>3802</v>
      </c>
      <c r="I230">
        <v>25</v>
      </c>
      <c r="J230">
        <v>9</v>
      </c>
      <c r="K230">
        <v>26</v>
      </c>
      <c r="M230">
        <v>45882</v>
      </c>
      <c r="N230">
        <v>152</v>
      </c>
      <c r="O230">
        <v>175098</v>
      </c>
      <c r="P230">
        <v>2919329</v>
      </c>
      <c r="Q230" t="str">
        <f>VLOOKUP($B230,[1]Samples!$H$2:$Z$518,COLUMN()-13)</f>
        <v>isolation_source: cheese from sheep milk</v>
      </c>
      <c r="R230">
        <f>VLOOKUP($B230,[1]Samples!$H$2:$Z$518,COLUMN()-13)</f>
        <v>2958198</v>
      </c>
      <c r="S230">
        <f>VLOOKUP($B230,[1]Samples!$H$2:$Z$518,COLUMN()-13)</f>
        <v>25</v>
      </c>
      <c r="T230">
        <f>VLOOKUP($B230,[1]Samples!$H$2:$Z$518,COLUMN()-13)</f>
        <v>2925</v>
      </c>
      <c r="U230" t="str">
        <f>VLOOKUP($B230,[1]Samples!$H$2:$Z$518,COLUMN()-13)</f>
        <v>Yes</v>
      </c>
      <c r="V230">
        <f>VLOOKUP($B230,[1]Samples!$H$2:$Z$518,COLUMN()-13)</f>
        <v>0</v>
      </c>
      <c r="W230">
        <f>VLOOKUP($B230,[1]Samples!$H$2:$Z$518,COLUMN()-13)</f>
        <v>0</v>
      </c>
      <c r="X230">
        <f>VLOOKUP($B230,[1]Samples!$H$2:$Z$518,COLUMN()-13)</f>
        <v>0</v>
      </c>
      <c r="Y230" t="str">
        <f>VLOOKUP($B230,[1]Samples!$H$2:$Z$518,COLUMN()-13)</f>
        <v>No</v>
      </c>
      <c r="Z230" t="str">
        <f>VLOOKUP($B230,[1]Samples!$H$2:$Z$518,COLUMN()-13)</f>
        <v/>
      </c>
      <c r="AA230" t="str">
        <f>VLOOKUP($B230,[1]Samples!$H$2:$Z$518,COLUMN()-13)</f>
        <v/>
      </c>
      <c r="AB230" s="16">
        <f>VLOOKUP($B230,[1]Samples!$H$2:$Z$518,COLUMN()-13)</f>
        <v>43901.041666666664</v>
      </c>
      <c r="AC230" s="16">
        <f>VLOOKUP($B230,[1]Samples!$H$2:$Z$518,COLUMN()-13)</f>
        <v>43551.041666666664</v>
      </c>
      <c r="AD230" t="str">
        <f>VLOOKUP($B230,[1]Samples!$H$2:$Z$518,COLUMN()-13)</f>
        <v>Italy</v>
      </c>
      <c r="AF230" s="2">
        <f>VLOOKUP($B230,[1]Samples!$H$2:$Z$518,COLUMN()-13)</f>
        <v>2012</v>
      </c>
      <c r="AG230" t="b">
        <f>NOT(ISERROR(MATCH(B230,metadata_samples_with_mlst!$A$2:$A$342,0)))</f>
        <v>1</v>
      </c>
    </row>
    <row r="231" spans="1:33" x14ac:dyDescent="0.3">
      <c r="A231" t="s">
        <v>3803</v>
      </c>
      <c r="B231" t="str">
        <f t="shared" si="3"/>
        <v>SRR6321790</v>
      </c>
      <c r="C231">
        <v>50</v>
      </c>
      <c r="D231">
        <v>47</v>
      </c>
      <c r="E231" t="s">
        <v>3804</v>
      </c>
      <c r="F231">
        <v>248814</v>
      </c>
      <c r="G231">
        <v>243156</v>
      </c>
      <c r="H231" t="s">
        <v>3638</v>
      </c>
      <c r="I231">
        <v>55</v>
      </c>
      <c r="J231">
        <v>10</v>
      </c>
      <c r="K231">
        <v>17</v>
      </c>
      <c r="M231">
        <v>43976</v>
      </c>
      <c r="N231">
        <v>158</v>
      </c>
      <c r="O231">
        <v>141043</v>
      </c>
      <c r="P231">
        <v>2963731</v>
      </c>
      <c r="Q231" t="str">
        <f>VLOOKUP($B231,[1]Samples!$H$2:$Z$518,COLUMN()-13)</f>
        <v>isolation_source: Raw Milk Cheese</v>
      </c>
      <c r="R231">
        <f>VLOOKUP($B231,[1]Samples!$H$2:$Z$518,COLUMN()-13)</f>
        <v>2943595</v>
      </c>
      <c r="S231">
        <f>VLOOKUP($B231,[1]Samples!$H$2:$Z$518,COLUMN()-13)</f>
        <v>16</v>
      </c>
      <c r="T231">
        <f>VLOOKUP($B231,[1]Samples!$H$2:$Z$518,COLUMN()-13)</f>
        <v>2919</v>
      </c>
      <c r="U231" t="str">
        <f>VLOOKUP($B231,[1]Samples!$H$2:$Z$518,COLUMN()-13)</f>
        <v>Yes</v>
      </c>
      <c r="V231">
        <f>VLOOKUP($B231,[1]Samples!$H$2:$Z$518,COLUMN()-13)</f>
        <v>0</v>
      </c>
      <c r="W231">
        <f>VLOOKUP($B231,[1]Samples!$H$2:$Z$518,COLUMN()-13)</f>
        <v>0</v>
      </c>
      <c r="X231">
        <f>VLOOKUP($B231,[1]Samples!$H$2:$Z$518,COLUMN()-13)</f>
        <v>0</v>
      </c>
      <c r="Y231" t="str">
        <f>VLOOKUP($B231,[1]Samples!$H$2:$Z$518,COLUMN()-13)</f>
        <v>No</v>
      </c>
      <c r="Z231" t="str">
        <f>VLOOKUP($B231,[1]Samples!$H$2:$Z$518,COLUMN()-13)</f>
        <v/>
      </c>
      <c r="AA231" t="str">
        <f>VLOOKUP($B231,[1]Samples!$H$2:$Z$518,COLUMN()-13)</f>
        <v/>
      </c>
      <c r="AB231" s="16">
        <f>VLOOKUP($B231,[1]Samples!$H$2:$Z$518,COLUMN()-13)</f>
        <v>43901.041666666664</v>
      </c>
      <c r="AC231" s="16">
        <f>VLOOKUP($B231,[1]Samples!$H$2:$Z$518,COLUMN()-13)</f>
        <v>43551.041666666664</v>
      </c>
      <c r="AD231" t="str">
        <f>VLOOKUP($B231,[1]Samples!$H$2:$Z$518,COLUMN()-13)</f>
        <v>USA</v>
      </c>
      <c r="AE231" t="s">
        <v>146</v>
      </c>
      <c r="AF231" s="2">
        <f>VLOOKUP($B231,[1]Samples!$H$2:$Z$518,COLUMN()-13)</f>
        <v>2017</v>
      </c>
      <c r="AG231" t="b">
        <f>NOT(ISERROR(MATCH(B231,metadata_samples_with_mlst!$A$2:$A$342,0)))</f>
        <v>1</v>
      </c>
    </row>
    <row r="232" spans="1:33" x14ac:dyDescent="0.3">
      <c r="A232" t="s">
        <v>3805</v>
      </c>
      <c r="B232" t="str">
        <f t="shared" si="3"/>
        <v>SRR5066072</v>
      </c>
      <c r="C232">
        <v>45</v>
      </c>
      <c r="D232">
        <v>37</v>
      </c>
      <c r="E232" t="s">
        <v>3806</v>
      </c>
      <c r="F232">
        <v>206650</v>
      </c>
      <c r="G232">
        <v>192616</v>
      </c>
      <c r="H232" t="s">
        <v>3807</v>
      </c>
      <c r="I232">
        <v>17</v>
      </c>
      <c r="J232">
        <v>7</v>
      </c>
      <c r="K232">
        <v>19</v>
      </c>
      <c r="M232">
        <v>35911</v>
      </c>
      <c r="N232">
        <v>159</v>
      </c>
      <c r="O232">
        <v>123581</v>
      </c>
      <c r="P232">
        <v>2869544</v>
      </c>
      <c r="Q232" t="str">
        <f>VLOOKUP($B232,[1]Samples!$H$2:$Z$518,COLUMN()-13)</f>
        <v>isolation_source: Blue Cheese</v>
      </c>
      <c r="R232">
        <f>VLOOKUP($B232,[1]Samples!$H$2:$Z$518,COLUMN()-13)</f>
        <v>2893288</v>
      </c>
      <c r="S232">
        <f>VLOOKUP($B232,[1]Samples!$H$2:$Z$518,COLUMN()-13)</f>
        <v>34</v>
      </c>
      <c r="T232">
        <f>VLOOKUP($B232,[1]Samples!$H$2:$Z$518,COLUMN()-13)</f>
        <v>2848</v>
      </c>
      <c r="U232" t="str">
        <f>VLOOKUP($B232,[1]Samples!$H$2:$Z$518,COLUMN()-13)</f>
        <v>Yes</v>
      </c>
      <c r="V232">
        <f>VLOOKUP($B232,[1]Samples!$H$2:$Z$518,COLUMN()-13)</f>
        <v>0</v>
      </c>
      <c r="W232">
        <f>VLOOKUP($B232,[1]Samples!$H$2:$Z$518,COLUMN()-13)</f>
        <v>0</v>
      </c>
      <c r="X232">
        <f>VLOOKUP($B232,[1]Samples!$H$2:$Z$518,COLUMN()-13)</f>
        <v>0</v>
      </c>
      <c r="Y232" t="str">
        <f>VLOOKUP($B232,[1]Samples!$H$2:$Z$518,COLUMN()-13)</f>
        <v>No</v>
      </c>
      <c r="Z232" t="str">
        <f>VLOOKUP($B232,[1]Samples!$H$2:$Z$518,COLUMN()-13)</f>
        <v/>
      </c>
      <c r="AA232" t="str">
        <f>VLOOKUP($B232,[1]Samples!$H$2:$Z$518,COLUMN()-13)</f>
        <v/>
      </c>
      <c r="AB232" s="16">
        <f>VLOOKUP($B232,[1]Samples!$H$2:$Z$518,COLUMN()-13)</f>
        <v>43558.083333333336</v>
      </c>
      <c r="AC232" s="16">
        <f>VLOOKUP($B232,[1]Samples!$H$2:$Z$518,COLUMN()-13)</f>
        <v>43558.083333333336</v>
      </c>
      <c r="AD232" t="str">
        <f>VLOOKUP($B232,[1]Samples!$H$2:$Z$518,COLUMN()-13)</f>
        <v>USA</v>
      </c>
      <c r="AE232" t="s">
        <v>1030</v>
      </c>
      <c r="AF232" s="2">
        <f>VLOOKUP($B232,[1]Samples!$H$2:$Z$518,COLUMN()-13)</f>
        <v>2013</v>
      </c>
      <c r="AG232" t="b">
        <f>NOT(ISERROR(MATCH(B232,metadata_samples_with_mlst!$A$2:$A$342,0)))</f>
        <v>1</v>
      </c>
    </row>
    <row r="233" spans="1:33" x14ac:dyDescent="0.3">
      <c r="A233" t="s">
        <v>3808</v>
      </c>
      <c r="B233" t="str">
        <f t="shared" si="3"/>
        <v>SRR10843674</v>
      </c>
      <c r="C233">
        <v>64</v>
      </c>
      <c r="D233">
        <v>59</v>
      </c>
      <c r="E233" t="s">
        <v>3809</v>
      </c>
      <c r="F233">
        <v>311406</v>
      </c>
      <c r="G233">
        <v>301492</v>
      </c>
      <c r="H233" t="s">
        <v>3789</v>
      </c>
      <c r="I233">
        <v>109</v>
      </c>
      <c r="J233">
        <v>13</v>
      </c>
      <c r="K233">
        <v>15</v>
      </c>
      <c r="M233">
        <v>34696</v>
      </c>
      <c r="N233">
        <v>159</v>
      </c>
      <c r="O233">
        <v>108848</v>
      </c>
      <c r="P233">
        <v>2948964</v>
      </c>
      <c r="Q233" t="str">
        <f>VLOOKUP($B233,[1]Samples!$H$2:$Z$518,COLUMN()-13)</f>
        <v>isolation_source: cheese</v>
      </c>
      <c r="R233">
        <f>VLOOKUP($B233,[1]Samples!$H$2:$Z$518,COLUMN()-13)</f>
        <v>3060828</v>
      </c>
      <c r="S233">
        <f>VLOOKUP($B233,[1]Samples!$H$2:$Z$518,COLUMN()-13)</f>
        <v>28</v>
      </c>
      <c r="T233">
        <f>VLOOKUP($B233,[1]Samples!$H$2:$Z$518,COLUMN()-13)</f>
        <v>3017</v>
      </c>
      <c r="U233" t="str">
        <f>VLOOKUP($B233,[1]Samples!$H$2:$Z$518,COLUMN()-13)</f>
        <v>Yes</v>
      </c>
      <c r="V233">
        <f>VLOOKUP($B233,[1]Samples!$H$2:$Z$518,COLUMN()-13)</f>
        <v>0</v>
      </c>
      <c r="W233">
        <f>VLOOKUP($B233,[1]Samples!$H$2:$Z$518,COLUMN()-13)</f>
        <v>0</v>
      </c>
      <c r="X233">
        <f>VLOOKUP($B233,[1]Samples!$H$2:$Z$518,COLUMN()-13)</f>
        <v>0</v>
      </c>
      <c r="Y233" t="str">
        <f>VLOOKUP($B233,[1]Samples!$H$2:$Z$518,COLUMN()-13)</f>
        <v>No</v>
      </c>
      <c r="Z233" t="str">
        <f>VLOOKUP($B233,[1]Samples!$H$2:$Z$518,COLUMN()-13)</f>
        <v/>
      </c>
      <c r="AA233" t="str">
        <f>VLOOKUP($B233,[1]Samples!$H$2:$Z$518,COLUMN()-13)</f>
        <v/>
      </c>
      <c r="AB233" s="16">
        <f>VLOOKUP($B233,[1]Samples!$H$2:$Z$518,COLUMN()-13)</f>
        <v>43903.041666666664</v>
      </c>
      <c r="AC233" s="16">
        <f>VLOOKUP($B233,[1]Samples!$H$2:$Z$518,COLUMN()-13)</f>
        <v>43861.041666666664</v>
      </c>
      <c r="AD233" t="str">
        <f>VLOOKUP($B233,[1]Samples!$H$2:$Z$518,COLUMN()-13)</f>
        <v>USA</v>
      </c>
      <c r="AE233" t="s">
        <v>381</v>
      </c>
      <c r="AF233" s="2">
        <f>VLOOKUP($B233,[1]Samples!$H$2:$Z$518,COLUMN()-13)</f>
        <v>2019</v>
      </c>
      <c r="AG233" t="b">
        <f>NOT(ISERROR(MATCH(B233,metadata_samples_with_mlst!$A$2:$A$342,0)))</f>
        <v>1</v>
      </c>
    </row>
    <row r="234" spans="1:33" x14ac:dyDescent="0.3">
      <c r="A234" t="s">
        <v>3810</v>
      </c>
      <c r="B234" t="str">
        <f t="shared" si="3"/>
        <v>SRR1181539</v>
      </c>
      <c r="C234">
        <v>39</v>
      </c>
      <c r="D234">
        <v>37</v>
      </c>
      <c r="E234" t="s">
        <v>3620</v>
      </c>
      <c r="F234">
        <v>165380</v>
      </c>
      <c r="G234">
        <v>162614</v>
      </c>
      <c r="H234" t="s">
        <v>3811</v>
      </c>
      <c r="I234">
        <v>9</v>
      </c>
      <c r="J234">
        <v>3</v>
      </c>
      <c r="K234">
        <v>12</v>
      </c>
      <c r="M234">
        <v>32511</v>
      </c>
      <c r="N234">
        <v>161</v>
      </c>
      <c r="O234">
        <v>161021</v>
      </c>
      <c r="P234">
        <v>2993538</v>
      </c>
      <c r="Q234" t="str">
        <f>VLOOKUP($B234,[1]Samples!$H$2:$Z$518,COLUMN()-13)</f>
        <v>isolation_source: fresh cheese curd</v>
      </c>
      <c r="R234">
        <f>VLOOKUP($B234,[1]Samples!$H$2:$Z$518,COLUMN()-13)</f>
        <v>3084875</v>
      </c>
      <c r="S234">
        <f>VLOOKUP($B234,[1]Samples!$H$2:$Z$518,COLUMN()-13)</f>
        <v>19</v>
      </c>
      <c r="T234">
        <f>VLOOKUP($B234,[1]Samples!$H$2:$Z$518,COLUMN()-13)</f>
        <v>3048</v>
      </c>
      <c r="U234" t="str">
        <f>VLOOKUP($B234,[1]Samples!$H$2:$Z$518,COLUMN()-13)</f>
        <v>Yes</v>
      </c>
      <c r="V234">
        <f>VLOOKUP($B234,[1]Samples!$H$2:$Z$518,COLUMN()-13)</f>
        <v>0</v>
      </c>
      <c r="W234">
        <f>VLOOKUP($B234,[1]Samples!$H$2:$Z$518,COLUMN()-13)</f>
        <v>0</v>
      </c>
      <c r="X234">
        <f>VLOOKUP($B234,[1]Samples!$H$2:$Z$518,COLUMN()-13)</f>
        <v>0</v>
      </c>
      <c r="Y234" t="str">
        <f>VLOOKUP($B234,[1]Samples!$H$2:$Z$518,COLUMN()-13)</f>
        <v>No</v>
      </c>
      <c r="Z234" t="str">
        <f>VLOOKUP($B234,[1]Samples!$H$2:$Z$518,COLUMN()-13)</f>
        <v/>
      </c>
      <c r="AA234" t="str">
        <f>VLOOKUP($B234,[1]Samples!$H$2:$Z$518,COLUMN()-13)</f>
        <v/>
      </c>
      <c r="AB234" s="16">
        <f>VLOOKUP($B234,[1]Samples!$H$2:$Z$518,COLUMN()-13)</f>
        <v>43551.041666666664</v>
      </c>
      <c r="AC234" s="16">
        <f>VLOOKUP($B234,[1]Samples!$H$2:$Z$518,COLUMN()-13)</f>
        <v>43551.041666666664</v>
      </c>
      <c r="AD234" t="str">
        <f>VLOOKUP($B234,[1]Samples!$H$2:$Z$518,COLUMN()-13)</f>
        <v>USA</v>
      </c>
      <c r="AE234" t="s">
        <v>1459</v>
      </c>
      <c r="AF234" s="2">
        <f>VLOOKUP($B234,[1]Samples!$H$2:$Z$518,COLUMN()-13)</f>
        <v>2014</v>
      </c>
      <c r="AG234" t="b">
        <f>NOT(ISERROR(MATCH(B234,metadata_samples_with_mlst!$A$2:$A$342,0)))</f>
        <v>1</v>
      </c>
    </row>
    <row r="235" spans="1:33" x14ac:dyDescent="0.3">
      <c r="A235" t="s">
        <v>3812</v>
      </c>
      <c r="B235" t="str">
        <f t="shared" si="3"/>
        <v>SRR1187589</v>
      </c>
      <c r="C235">
        <v>26</v>
      </c>
      <c r="D235">
        <v>25</v>
      </c>
      <c r="E235" t="s">
        <v>3448</v>
      </c>
      <c r="F235">
        <v>112538</v>
      </c>
      <c r="G235">
        <v>110042</v>
      </c>
      <c r="H235" t="s">
        <v>3813</v>
      </c>
      <c r="I235">
        <v>6</v>
      </c>
      <c r="J235">
        <v>2</v>
      </c>
      <c r="K235">
        <v>4</v>
      </c>
      <c r="M235">
        <v>30576</v>
      </c>
      <c r="N235">
        <v>162</v>
      </c>
      <c r="O235">
        <v>104583</v>
      </c>
      <c r="P235">
        <v>2998205</v>
      </c>
      <c r="Q235" t="str">
        <f>VLOOKUP($B235,[1]Samples!$H$2:$Z$518,COLUMN()-13)</f>
        <v>isolation_source: fresh cheese curd</v>
      </c>
      <c r="R235">
        <f>VLOOKUP($B235,[1]Samples!$H$2:$Z$518,COLUMN()-13)</f>
        <v>3072298</v>
      </c>
      <c r="S235">
        <f>VLOOKUP($B235,[1]Samples!$H$2:$Z$518,COLUMN()-13)</f>
        <v>23</v>
      </c>
      <c r="T235">
        <f>VLOOKUP($B235,[1]Samples!$H$2:$Z$518,COLUMN()-13)</f>
        <v>3032</v>
      </c>
      <c r="U235" t="str">
        <f>VLOOKUP($B235,[1]Samples!$H$2:$Z$518,COLUMN()-13)</f>
        <v>Yes</v>
      </c>
      <c r="V235">
        <f>VLOOKUP($B235,[1]Samples!$H$2:$Z$518,COLUMN()-13)</f>
        <v>0</v>
      </c>
      <c r="W235">
        <f>VLOOKUP($B235,[1]Samples!$H$2:$Z$518,COLUMN()-13)</f>
        <v>0</v>
      </c>
      <c r="X235">
        <f>VLOOKUP($B235,[1]Samples!$H$2:$Z$518,COLUMN()-13)</f>
        <v>0</v>
      </c>
      <c r="Y235" t="str">
        <f>VLOOKUP($B235,[1]Samples!$H$2:$Z$518,COLUMN()-13)</f>
        <v>No</v>
      </c>
      <c r="Z235" t="str">
        <f>VLOOKUP($B235,[1]Samples!$H$2:$Z$518,COLUMN()-13)</f>
        <v/>
      </c>
      <c r="AA235" t="str">
        <f>VLOOKUP($B235,[1]Samples!$H$2:$Z$518,COLUMN()-13)</f>
        <v/>
      </c>
      <c r="AB235" s="16">
        <f>VLOOKUP($B235,[1]Samples!$H$2:$Z$518,COLUMN()-13)</f>
        <v>43551.041666666664</v>
      </c>
      <c r="AC235" s="16">
        <f>VLOOKUP($B235,[1]Samples!$H$2:$Z$518,COLUMN()-13)</f>
        <v>43551.041666666664</v>
      </c>
      <c r="AD235" t="str">
        <f>VLOOKUP($B235,[1]Samples!$H$2:$Z$518,COLUMN()-13)</f>
        <v>USA</v>
      </c>
      <c r="AE235" t="s">
        <v>1459</v>
      </c>
      <c r="AF235" s="2">
        <f>VLOOKUP($B235,[1]Samples!$H$2:$Z$518,COLUMN()-13)</f>
        <v>2014</v>
      </c>
      <c r="AG235" t="b">
        <f>NOT(ISERROR(MATCH(B235,metadata_samples_with_mlst!$A$2:$A$342,0)))</f>
        <v>1</v>
      </c>
    </row>
    <row r="236" spans="1:33" x14ac:dyDescent="0.3">
      <c r="A236" t="s">
        <v>3814</v>
      </c>
      <c r="B236" t="str">
        <f t="shared" si="3"/>
        <v>SRR10484705</v>
      </c>
      <c r="C236">
        <v>29</v>
      </c>
      <c r="D236">
        <v>26</v>
      </c>
      <c r="E236" t="s">
        <v>3671</v>
      </c>
      <c r="F236">
        <v>122464</v>
      </c>
      <c r="G236">
        <v>118890</v>
      </c>
      <c r="H236" t="s">
        <v>3815</v>
      </c>
      <c r="I236">
        <v>12</v>
      </c>
      <c r="J236">
        <v>2</v>
      </c>
      <c r="K236">
        <v>6</v>
      </c>
      <c r="M236">
        <v>30583</v>
      </c>
      <c r="N236">
        <v>163</v>
      </c>
      <c r="O236">
        <v>143494</v>
      </c>
      <c r="P236">
        <v>2870243</v>
      </c>
      <c r="Q236" t="str">
        <f>VLOOKUP($B236,[1]Samples!$H$2:$Z$518,COLUMN()-13)</f>
        <v>isolation_source: cheese</v>
      </c>
      <c r="R236">
        <f>VLOOKUP($B236,[1]Samples!$H$2:$Z$518,COLUMN()-13)</f>
        <v>2915130</v>
      </c>
      <c r="S236">
        <f>VLOOKUP($B236,[1]Samples!$H$2:$Z$518,COLUMN()-13)</f>
        <v>11</v>
      </c>
      <c r="T236">
        <f>VLOOKUP($B236,[1]Samples!$H$2:$Z$518,COLUMN()-13)</f>
        <v>2823</v>
      </c>
      <c r="U236" t="str">
        <f>VLOOKUP($B236,[1]Samples!$H$2:$Z$518,COLUMN()-13)</f>
        <v>Yes</v>
      </c>
      <c r="V236">
        <f>VLOOKUP($B236,[1]Samples!$H$2:$Z$518,COLUMN()-13)</f>
        <v>0</v>
      </c>
      <c r="W236">
        <f>VLOOKUP($B236,[1]Samples!$H$2:$Z$518,COLUMN()-13)</f>
        <v>0</v>
      </c>
      <c r="X236">
        <f>VLOOKUP($B236,[1]Samples!$H$2:$Z$518,COLUMN()-13)</f>
        <v>0</v>
      </c>
      <c r="Y236" t="str">
        <f>VLOOKUP($B236,[1]Samples!$H$2:$Z$518,COLUMN()-13)</f>
        <v>No</v>
      </c>
      <c r="Z236" t="str">
        <f>VLOOKUP($B236,[1]Samples!$H$2:$Z$518,COLUMN()-13)</f>
        <v/>
      </c>
      <c r="AA236" t="str">
        <f>VLOOKUP($B236,[1]Samples!$H$2:$Z$518,COLUMN()-13)</f>
        <v/>
      </c>
      <c r="AB236" s="16">
        <f>VLOOKUP($B236,[1]Samples!$H$2:$Z$518,COLUMN()-13)</f>
        <v>43916.041666666664</v>
      </c>
      <c r="AC236" s="16">
        <f>VLOOKUP($B236,[1]Samples!$H$2:$Z$518,COLUMN()-13)</f>
        <v>43916.041666666664</v>
      </c>
      <c r="AD236" t="str">
        <f>VLOOKUP($B236,[1]Samples!$H$2:$Z$518,COLUMN()-13)</f>
        <v>USA</v>
      </c>
      <c r="AE236" t="s">
        <v>256</v>
      </c>
      <c r="AF236" s="2">
        <f>VLOOKUP($B236,[1]Samples!$H$2:$Z$518,COLUMN()-13)</f>
        <v>2019</v>
      </c>
      <c r="AG236" t="b">
        <f>NOT(ISERROR(MATCH(B236,metadata_samples_with_mlst!$A$2:$A$342,0)))</f>
        <v>1</v>
      </c>
    </row>
    <row r="237" spans="1:33" x14ac:dyDescent="0.3">
      <c r="A237" t="s">
        <v>3816</v>
      </c>
      <c r="B237" t="str">
        <f t="shared" si="3"/>
        <v>SRR1187613</v>
      </c>
      <c r="C237">
        <v>37</v>
      </c>
      <c r="D237">
        <v>35</v>
      </c>
      <c r="E237" t="s">
        <v>3817</v>
      </c>
      <c r="F237">
        <v>157856</v>
      </c>
      <c r="G237">
        <v>155236</v>
      </c>
      <c r="H237" t="s">
        <v>3818</v>
      </c>
      <c r="I237">
        <v>7</v>
      </c>
      <c r="J237">
        <v>4</v>
      </c>
      <c r="K237">
        <v>11</v>
      </c>
      <c r="M237">
        <v>36411</v>
      </c>
      <c r="N237">
        <v>164</v>
      </c>
      <c r="O237">
        <v>182276</v>
      </c>
      <c r="P237">
        <v>2996624</v>
      </c>
      <c r="Q237" t="str">
        <f>VLOOKUP($B237,[1]Samples!$H$2:$Z$518,COLUMN()-13)</f>
        <v>isolation_source: fresh cheese curd</v>
      </c>
      <c r="R237">
        <f>VLOOKUP($B237,[1]Samples!$H$2:$Z$518,COLUMN()-13)</f>
        <v>3074537</v>
      </c>
      <c r="S237">
        <f>VLOOKUP($B237,[1]Samples!$H$2:$Z$518,COLUMN()-13)</f>
        <v>23</v>
      </c>
      <c r="T237">
        <f>VLOOKUP($B237,[1]Samples!$H$2:$Z$518,COLUMN()-13)</f>
        <v>3036</v>
      </c>
      <c r="U237" t="str">
        <f>VLOOKUP($B237,[1]Samples!$H$2:$Z$518,COLUMN()-13)</f>
        <v>Yes</v>
      </c>
      <c r="V237">
        <f>VLOOKUP($B237,[1]Samples!$H$2:$Z$518,COLUMN()-13)</f>
        <v>0</v>
      </c>
      <c r="W237">
        <f>VLOOKUP($B237,[1]Samples!$H$2:$Z$518,COLUMN()-13)</f>
        <v>0</v>
      </c>
      <c r="X237">
        <f>VLOOKUP($B237,[1]Samples!$H$2:$Z$518,COLUMN()-13)</f>
        <v>0</v>
      </c>
      <c r="Y237" t="str">
        <f>VLOOKUP($B237,[1]Samples!$H$2:$Z$518,COLUMN()-13)</f>
        <v>No</v>
      </c>
      <c r="Z237" t="str">
        <f>VLOOKUP($B237,[1]Samples!$H$2:$Z$518,COLUMN()-13)</f>
        <v/>
      </c>
      <c r="AA237" t="str">
        <f>VLOOKUP($B237,[1]Samples!$H$2:$Z$518,COLUMN()-13)</f>
        <v/>
      </c>
      <c r="AB237" s="16">
        <f>VLOOKUP($B237,[1]Samples!$H$2:$Z$518,COLUMN()-13)</f>
        <v>43551.041666666664</v>
      </c>
      <c r="AC237" s="16">
        <f>VLOOKUP($B237,[1]Samples!$H$2:$Z$518,COLUMN()-13)</f>
        <v>43551.041666666664</v>
      </c>
      <c r="AD237" t="str">
        <f>VLOOKUP($B237,[1]Samples!$H$2:$Z$518,COLUMN()-13)</f>
        <v>USA</v>
      </c>
      <c r="AE237" t="s">
        <v>1459</v>
      </c>
      <c r="AF237" s="2">
        <f>VLOOKUP($B237,[1]Samples!$H$2:$Z$518,COLUMN()-13)</f>
        <v>2014</v>
      </c>
      <c r="AG237" t="b">
        <f>NOT(ISERROR(MATCH(B237,metadata_samples_with_mlst!$A$2:$A$342,0)))</f>
        <v>1</v>
      </c>
    </row>
    <row r="238" spans="1:33" x14ac:dyDescent="0.3">
      <c r="A238" t="s">
        <v>3819</v>
      </c>
      <c r="B238" t="str">
        <f t="shared" si="3"/>
        <v>SRR1980616</v>
      </c>
      <c r="C238">
        <v>60</v>
      </c>
      <c r="D238">
        <v>57</v>
      </c>
      <c r="E238" t="s">
        <v>3820</v>
      </c>
      <c r="F238">
        <v>365866</v>
      </c>
      <c r="G238">
        <v>347664</v>
      </c>
      <c r="H238" t="s">
        <v>3821</v>
      </c>
      <c r="I238">
        <v>171</v>
      </c>
      <c r="J238">
        <v>87</v>
      </c>
      <c r="K238">
        <v>82</v>
      </c>
      <c r="M238">
        <v>43155</v>
      </c>
      <c r="N238">
        <v>168</v>
      </c>
      <c r="O238">
        <v>167936</v>
      </c>
      <c r="P238">
        <v>3059978</v>
      </c>
      <c r="Q238" t="str">
        <f>VLOOKUP($B238,[1]Samples!$H$2:$Z$518,COLUMN()-13)</f>
        <v>isolation_source: cheese</v>
      </c>
      <c r="R238">
        <f>VLOOKUP($B238,[1]Samples!$H$2:$Z$518,COLUMN()-13)</f>
        <v>3119363</v>
      </c>
      <c r="S238">
        <f>VLOOKUP($B238,[1]Samples!$H$2:$Z$518,COLUMN()-13)</f>
        <v>29</v>
      </c>
      <c r="T238">
        <f>VLOOKUP($B238,[1]Samples!$H$2:$Z$518,COLUMN()-13)</f>
        <v>3115</v>
      </c>
      <c r="U238" t="str">
        <f>VLOOKUP($B238,[1]Samples!$H$2:$Z$518,COLUMN()-13)</f>
        <v>Yes</v>
      </c>
      <c r="V238">
        <f>VLOOKUP($B238,[1]Samples!$H$2:$Z$518,COLUMN()-13)</f>
        <v>0</v>
      </c>
      <c r="W238">
        <f>VLOOKUP($B238,[1]Samples!$H$2:$Z$518,COLUMN()-13)</f>
        <v>0</v>
      </c>
      <c r="X238">
        <f>VLOOKUP($B238,[1]Samples!$H$2:$Z$518,COLUMN()-13)</f>
        <v>0</v>
      </c>
      <c r="Y238" t="str">
        <f>VLOOKUP($B238,[1]Samples!$H$2:$Z$518,COLUMN()-13)</f>
        <v>No</v>
      </c>
      <c r="Z238" t="str">
        <f>VLOOKUP($B238,[1]Samples!$H$2:$Z$518,COLUMN()-13)</f>
        <v/>
      </c>
      <c r="AA238" t="str">
        <f>VLOOKUP($B238,[1]Samples!$H$2:$Z$518,COLUMN()-13)</f>
        <v/>
      </c>
      <c r="AB238" s="16">
        <f>VLOOKUP($B238,[1]Samples!$H$2:$Z$518,COLUMN()-13)</f>
        <v>43901.041666666664</v>
      </c>
      <c r="AC238" s="16">
        <f>VLOOKUP($B238,[1]Samples!$H$2:$Z$518,COLUMN()-13)</f>
        <v>43551.041666666664</v>
      </c>
      <c r="AD238" t="str">
        <f>VLOOKUP($B238,[1]Samples!$H$2:$Z$518,COLUMN()-13)</f>
        <v>USA</v>
      </c>
      <c r="AE238" t="s">
        <v>376</v>
      </c>
      <c r="AF238" s="2">
        <f>VLOOKUP($B238,[1]Samples!$H$2:$Z$518,COLUMN()-13)</f>
        <v>2014</v>
      </c>
      <c r="AG238" t="b">
        <f>NOT(ISERROR(MATCH(B238,metadata_samples_with_mlst!$A$2:$A$342,0)))</f>
        <v>1</v>
      </c>
    </row>
    <row r="239" spans="1:33" x14ac:dyDescent="0.3">
      <c r="A239" t="s">
        <v>3822</v>
      </c>
      <c r="B239" t="str">
        <f t="shared" si="3"/>
        <v>SRR8838742</v>
      </c>
      <c r="C239">
        <v>39</v>
      </c>
      <c r="D239">
        <v>37</v>
      </c>
      <c r="E239" t="s">
        <v>3823</v>
      </c>
      <c r="F239">
        <v>176456</v>
      </c>
      <c r="G239">
        <v>172956</v>
      </c>
      <c r="H239" t="s">
        <v>3725</v>
      </c>
      <c r="I239">
        <v>25</v>
      </c>
      <c r="J239">
        <v>3</v>
      </c>
      <c r="K239">
        <v>5</v>
      </c>
      <c r="M239">
        <v>34451</v>
      </c>
      <c r="N239">
        <v>168</v>
      </c>
      <c r="O239">
        <v>117305</v>
      </c>
      <c r="P239">
        <v>2899519</v>
      </c>
      <c r="Q239" t="str">
        <f>VLOOKUP($B239,[1]Samples!$H$2:$Z$518,COLUMN()-13)</f>
        <v>isolation_source: cheese</v>
      </c>
      <c r="R239">
        <f>VLOOKUP($B239,[1]Samples!$H$2:$Z$518,COLUMN()-13)</f>
        <v>2974112</v>
      </c>
      <c r="S239">
        <f>VLOOKUP($B239,[1]Samples!$H$2:$Z$518,COLUMN()-13)</f>
        <v>21</v>
      </c>
      <c r="T239">
        <f>VLOOKUP($B239,[1]Samples!$H$2:$Z$518,COLUMN()-13)</f>
        <v>2925</v>
      </c>
      <c r="U239" t="str">
        <f>VLOOKUP($B239,[1]Samples!$H$2:$Z$518,COLUMN()-13)</f>
        <v>Yes</v>
      </c>
      <c r="V239">
        <f>VLOOKUP($B239,[1]Samples!$H$2:$Z$518,COLUMN()-13)</f>
        <v>0</v>
      </c>
      <c r="W239">
        <f>VLOOKUP($B239,[1]Samples!$H$2:$Z$518,COLUMN()-13)</f>
        <v>0</v>
      </c>
      <c r="X239">
        <f>VLOOKUP($B239,[1]Samples!$H$2:$Z$518,COLUMN()-13)</f>
        <v>0</v>
      </c>
      <c r="Y239" t="str">
        <f>VLOOKUP($B239,[1]Samples!$H$2:$Z$518,COLUMN()-13)</f>
        <v>No</v>
      </c>
      <c r="Z239" t="str">
        <f>VLOOKUP($B239,[1]Samples!$H$2:$Z$518,COLUMN()-13)</f>
        <v/>
      </c>
      <c r="AA239" t="str">
        <f>VLOOKUP($B239,[1]Samples!$H$2:$Z$518,COLUMN()-13)</f>
        <v/>
      </c>
      <c r="AB239" s="16">
        <f>VLOOKUP($B239,[1]Samples!$H$2:$Z$518,COLUMN()-13)</f>
        <v>43564.083333333336</v>
      </c>
      <c r="AC239" s="16">
        <f>VLOOKUP($B239,[1]Samples!$H$2:$Z$518,COLUMN()-13)</f>
        <v>43564.083333333336</v>
      </c>
      <c r="AD239" t="str">
        <f>VLOOKUP($B239,[1]Samples!$H$2:$Z$518,COLUMN()-13)</f>
        <v>Chile</v>
      </c>
      <c r="AF239" s="2">
        <f>VLOOKUP($B239,[1]Samples!$H$2:$Z$518,COLUMN()-13)</f>
        <v>2016</v>
      </c>
      <c r="AG239" t="b">
        <f>NOT(ISERROR(MATCH(B239,metadata_samples_with_mlst!$A$2:$A$342,0)))</f>
        <v>1</v>
      </c>
    </row>
    <row r="240" spans="1:33" x14ac:dyDescent="0.3">
      <c r="A240" t="s">
        <v>3824</v>
      </c>
      <c r="B240" t="str">
        <f t="shared" si="3"/>
        <v>SRR1068561</v>
      </c>
      <c r="C240">
        <v>42</v>
      </c>
      <c r="D240">
        <v>41</v>
      </c>
      <c r="E240" t="s">
        <v>3614</v>
      </c>
      <c r="F240">
        <v>299288</v>
      </c>
      <c r="G240">
        <v>292318</v>
      </c>
      <c r="H240" t="s">
        <v>3434</v>
      </c>
      <c r="I240">
        <v>28</v>
      </c>
      <c r="J240">
        <v>22</v>
      </c>
      <c r="K240">
        <v>27</v>
      </c>
      <c r="M240">
        <v>34415</v>
      </c>
      <c r="N240">
        <v>169</v>
      </c>
      <c r="O240">
        <v>222880</v>
      </c>
      <c r="P240">
        <v>3026847</v>
      </c>
      <c r="Q240" t="str">
        <f>VLOOKUP($B240,[1]Samples!$H$2:$Z$518,COLUMN()-13)</f>
        <v>isolation_source: Ricotta Cheese</v>
      </c>
      <c r="R240">
        <f>VLOOKUP($B240,[1]Samples!$H$2:$Z$518,COLUMN()-13)</f>
        <v>3152653</v>
      </c>
      <c r="S240">
        <f>VLOOKUP($B240,[1]Samples!$H$2:$Z$518,COLUMN()-13)</f>
        <v>25</v>
      </c>
      <c r="T240">
        <f>VLOOKUP($B240,[1]Samples!$H$2:$Z$518,COLUMN()-13)</f>
        <v>3147</v>
      </c>
      <c r="U240" t="str">
        <f>VLOOKUP($B240,[1]Samples!$H$2:$Z$518,COLUMN()-13)</f>
        <v>Yes</v>
      </c>
      <c r="V240">
        <f>VLOOKUP($B240,[1]Samples!$H$2:$Z$518,COLUMN()-13)</f>
        <v>0</v>
      </c>
      <c r="W240">
        <f>VLOOKUP($B240,[1]Samples!$H$2:$Z$518,COLUMN()-13)</f>
        <v>0</v>
      </c>
      <c r="X240">
        <f>VLOOKUP($B240,[1]Samples!$H$2:$Z$518,COLUMN()-13)</f>
        <v>0</v>
      </c>
      <c r="Y240" t="str">
        <f>VLOOKUP($B240,[1]Samples!$H$2:$Z$518,COLUMN()-13)</f>
        <v>No</v>
      </c>
      <c r="Z240" t="str">
        <f>VLOOKUP($B240,[1]Samples!$H$2:$Z$518,COLUMN()-13)</f>
        <v/>
      </c>
      <c r="AA240" t="str">
        <f>VLOOKUP($B240,[1]Samples!$H$2:$Z$518,COLUMN()-13)</f>
        <v/>
      </c>
      <c r="AB240" s="16">
        <f>VLOOKUP($B240,[1]Samples!$H$2:$Z$518,COLUMN()-13)</f>
        <v>43550.041666666664</v>
      </c>
      <c r="AC240" s="16">
        <f>VLOOKUP($B240,[1]Samples!$H$2:$Z$518,COLUMN()-13)</f>
        <v>43550.041666666664</v>
      </c>
      <c r="AD240" t="str">
        <f>VLOOKUP($B240,[1]Samples!$H$2:$Z$518,COLUMN()-13)</f>
        <v>USA</v>
      </c>
      <c r="AE240" t="s">
        <v>136</v>
      </c>
      <c r="AF240" s="2" t="str">
        <f>VLOOKUP($B240,[1]Samples!$H$2:$Z$518,COLUMN()-13)</f>
        <v>No data</v>
      </c>
      <c r="AG240" t="b">
        <f>NOT(ISERROR(MATCH(B240,metadata_samples_with_mlst!$A$2:$A$342,0)))</f>
        <v>1</v>
      </c>
    </row>
    <row r="241" spans="1:33" x14ac:dyDescent="0.3">
      <c r="A241" t="s">
        <v>3825</v>
      </c>
      <c r="B241" t="str">
        <f t="shared" si="3"/>
        <v>SRR13486050</v>
      </c>
      <c r="C241">
        <v>27</v>
      </c>
      <c r="D241">
        <v>25</v>
      </c>
      <c r="E241" t="s">
        <v>3209</v>
      </c>
      <c r="F241">
        <v>117032</v>
      </c>
      <c r="G241">
        <v>113876</v>
      </c>
      <c r="H241" t="s">
        <v>3826</v>
      </c>
      <c r="I241">
        <v>16</v>
      </c>
      <c r="J241">
        <v>9</v>
      </c>
      <c r="K241">
        <v>11</v>
      </c>
      <c r="M241">
        <v>29771</v>
      </c>
      <c r="N241">
        <v>170</v>
      </c>
      <c r="O241">
        <v>85941</v>
      </c>
      <c r="P241">
        <v>2940161</v>
      </c>
      <c r="Q241" t="str">
        <f>VLOOKUP($B241,[1]Samples!$H$2:$Z$518,COLUMN()-13)</f>
        <v>isolation_source: cheese</v>
      </c>
      <c r="R241">
        <f>VLOOKUP($B241,[1]Samples!$H$2:$Z$518,COLUMN()-13)</f>
        <v>3016500</v>
      </c>
      <c r="S241">
        <f>VLOOKUP($B241,[1]Samples!$H$2:$Z$518,COLUMN()-13)</f>
        <v>11</v>
      </c>
      <c r="T241">
        <f>VLOOKUP($B241,[1]Samples!$H$2:$Z$518,COLUMN()-13)</f>
        <v>2927</v>
      </c>
      <c r="U241" t="str">
        <f>VLOOKUP($B241,[1]Samples!$H$2:$Z$518,COLUMN()-13)</f>
        <v>Yes</v>
      </c>
      <c r="V241">
        <f>VLOOKUP($B241,[1]Samples!$H$2:$Z$518,COLUMN()-13)</f>
        <v>0</v>
      </c>
      <c r="W241">
        <f>VLOOKUP($B241,[1]Samples!$H$2:$Z$518,COLUMN()-13)</f>
        <v>0</v>
      </c>
      <c r="X241">
        <f>VLOOKUP($B241,[1]Samples!$H$2:$Z$518,COLUMN()-13)</f>
        <v>0</v>
      </c>
      <c r="Y241" t="str">
        <f>VLOOKUP($B241,[1]Samples!$H$2:$Z$518,COLUMN()-13)</f>
        <v>No</v>
      </c>
      <c r="Z241" t="str">
        <f>VLOOKUP($B241,[1]Samples!$H$2:$Z$518,COLUMN()-13)</f>
        <v/>
      </c>
      <c r="AA241" t="str">
        <f>VLOOKUP($B241,[1]Samples!$H$2:$Z$518,COLUMN()-13)</f>
        <v/>
      </c>
      <c r="AB241" s="16">
        <f>VLOOKUP($B241,[1]Samples!$H$2:$Z$518,COLUMN()-13)</f>
        <v>44216.041666666664</v>
      </c>
      <c r="AC241" s="16">
        <f>VLOOKUP($B241,[1]Samples!$H$2:$Z$518,COLUMN()-13)</f>
        <v>44216.041666666664</v>
      </c>
      <c r="AD241" t="str">
        <f>VLOOKUP($B241,[1]Samples!$H$2:$Z$518,COLUMN()-13)</f>
        <v>USA</v>
      </c>
      <c r="AE241" t="s">
        <v>146</v>
      </c>
      <c r="AF241" s="2">
        <f>VLOOKUP($B241,[1]Samples!$H$2:$Z$518,COLUMN()-13)</f>
        <v>2020</v>
      </c>
      <c r="AG241" t="b">
        <f>NOT(ISERROR(MATCH(B241,metadata_samples_with_mlst!$A$2:$A$342,0)))</f>
        <v>1</v>
      </c>
    </row>
    <row r="242" spans="1:33" x14ac:dyDescent="0.3">
      <c r="A242" t="s">
        <v>3827</v>
      </c>
      <c r="B242" t="str">
        <f t="shared" si="3"/>
        <v>SRR1181538</v>
      </c>
      <c r="C242">
        <v>31</v>
      </c>
      <c r="D242">
        <v>28</v>
      </c>
      <c r="E242" t="s">
        <v>3828</v>
      </c>
      <c r="F242">
        <v>130628</v>
      </c>
      <c r="G242">
        <v>127090</v>
      </c>
      <c r="H242" t="s">
        <v>3829</v>
      </c>
      <c r="I242">
        <v>5</v>
      </c>
      <c r="J242">
        <v>4</v>
      </c>
      <c r="K242">
        <v>9</v>
      </c>
      <c r="M242">
        <v>29329</v>
      </c>
      <c r="N242">
        <v>170</v>
      </c>
      <c r="O242">
        <v>117044</v>
      </c>
      <c r="P242">
        <v>3000713</v>
      </c>
      <c r="Q242" t="str">
        <f>VLOOKUP($B242,[1]Samples!$H$2:$Z$518,COLUMN()-13)</f>
        <v>isolation_source: cheese</v>
      </c>
      <c r="R242">
        <f>VLOOKUP($B242,[1]Samples!$H$2:$Z$518,COLUMN()-13)</f>
        <v>3081150</v>
      </c>
      <c r="S242">
        <f>VLOOKUP($B242,[1]Samples!$H$2:$Z$518,COLUMN()-13)</f>
        <v>24</v>
      </c>
      <c r="T242">
        <f>VLOOKUP($B242,[1]Samples!$H$2:$Z$518,COLUMN()-13)</f>
        <v>3045</v>
      </c>
      <c r="U242" t="str">
        <f>VLOOKUP($B242,[1]Samples!$H$2:$Z$518,COLUMN()-13)</f>
        <v>Yes</v>
      </c>
      <c r="V242">
        <f>VLOOKUP($B242,[1]Samples!$H$2:$Z$518,COLUMN()-13)</f>
        <v>0</v>
      </c>
      <c r="W242">
        <f>VLOOKUP($B242,[1]Samples!$H$2:$Z$518,COLUMN()-13)</f>
        <v>0</v>
      </c>
      <c r="X242">
        <f>VLOOKUP($B242,[1]Samples!$H$2:$Z$518,COLUMN()-13)</f>
        <v>0</v>
      </c>
      <c r="Y242" t="str">
        <f>VLOOKUP($B242,[1]Samples!$H$2:$Z$518,COLUMN()-13)</f>
        <v>No</v>
      </c>
      <c r="Z242" t="str">
        <f>VLOOKUP($B242,[1]Samples!$H$2:$Z$518,COLUMN()-13)</f>
        <v/>
      </c>
      <c r="AA242" t="str">
        <f>VLOOKUP($B242,[1]Samples!$H$2:$Z$518,COLUMN()-13)</f>
        <v/>
      </c>
      <c r="AB242" s="16">
        <f>VLOOKUP($B242,[1]Samples!$H$2:$Z$518,COLUMN()-13)</f>
        <v>43551.041666666664</v>
      </c>
      <c r="AC242" s="16">
        <f>VLOOKUP($B242,[1]Samples!$H$2:$Z$518,COLUMN()-13)</f>
        <v>43551.041666666664</v>
      </c>
      <c r="AD242" t="str">
        <f>VLOOKUP($B242,[1]Samples!$H$2:$Z$518,COLUMN()-13)</f>
        <v>USA</v>
      </c>
      <c r="AE242" t="s">
        <v>797</v>
      </c>
      <c r="AF242" s="2">
        <f>VLOOKUP($B242,[1]Samples!$H$2:$Z$518,COLUMN()-13)</f>
        <v>2014</v>
      </c>
      <c r="AG242" t="b">
        <f>NOT(ISERROR(MATCH(B242,metadata_samples_with_mlst!$A$2:$A$342,0)))</f>
        <v>1</v>
      </c>
    </row>
    <row r="243" spans="1:33" x14ac:dyDescent="0.3">
      <c r="A243" t="s">
        <v>3830</v>
      </c>
      <c r="B243" t="str">
        <f t="shared" si="3"/>
        <v>SRR8211561</v>
      </c>
      <c r="C243">
        <v>303</v>
      </c>
      <c r="D243">
        <v>267</v>
      </c>
      <c r="E243" t="s">
        <v>3484</v>
      </c>
      <c r="F243">
        <v>1279950</v>
      </c>
      <c r="G243">
        <v>1225800</v>
      </c>
      <c r="H243" t="s">
        <v>3229</v>
      </c>
      <c r="I243">
        <v>126</v>
      </c>
      <c r="J243">
        <v>53</v>
      </c>
      <c r="K243">
        <v>172</v>
      </c>
      <c r="M243">
        <v>32715</v>
      </c>
      <c r="N243">
        <v>171</v>
      </c>
      <c r="O243">
        <v>109954</v>
      </c>
      <c r="P243">
        <v>3038570</v>
      </c>
      <c r="Q243" t="str">
        <f>VLOOKUP($B243,[1]Samples!$H$2:$Z$518,COLUMN()-13)</f>
        <v>isolation_source: Brie Cheese</v>
      </c>
      <c r="R243">
        <f>VLOOKUP($B243,[1]Samples!$H$2:$Z$518,COLUMN()-13)</f>
        <v>3060535</v>
      </c>
      <c r="S243">
        <f>VLOOKUP($B243,[1]Samples!$H$2:$Z$518,COLUMN()-13)</f>
        <v>38</v>
      </c>
      <c r="T243">
        <f>VLOOKUP($B243,[1]Samples!$H$2:$Z$518,COLUMN()-13)</f>
        <v>3018</v>
      </c>
      <c r="U243" t="str">
        <f>VLOOKUP($B243,[1]Samples!$H$2:$Z$518,COLUMN()-13)</f>
        <v>Yes</v>
      </c>
      <c r="V243">
        <f>VLOOKUP($B243,[1]Samples!$H$2:$Z$518,COLUMN()-13)</f>
        <v>0</v>
      </c>
      <c r="W243">
        <f>VLOOKUP($B243,[1]Samples!$H$2:$Z$518,COLUMN()-13)</f>
        <v>0</v>
      </c>
      <c r="X243">
        <f>VLOOKUP($B243,[1]Samples!$H$2:$Z$518,COLUMN()-13)</f>
        <v>0</v>
      </c>
      <c r="Y243" t="str">
        <f>VLOOKUP($B243,[1]Samples!$H$2:$Z$518,COLUMN()-13)</f>
        <v>No</v>
      </c>
      <c r="Z243" t="str">
        <f>VLOOKUP($B243,[1]Samples!$H$2:$Z$518,COLUMN()-13)</f>
        <v/>
      </c>
      <c r="AA243" t="str">
        <f>VLOOKUP($B243,[1]Samples!$H$2:$Z$518,COLUMN()-13)</f>
        <v/>
      </c>
      <c r="AB243" s="16">
        <f>VLOOKUP($B243,[1]Samples!$H$2:$Z$518,COLUMN()-13)</f>
        <v>43901.041666666664</v>
      </c>
      <c r="AC243" s="16">
        <f>VLOOKUP($B243,[1]Samples!$H$2:$Z$518,COLUMN()-13)</f>
        <v>43551.041666666664</v>
      </c>
      <c r="AD243" t="str">
        <f>VLOOKUP($B243,[1]Samples!$H$2:$Z$518,COLUMN()-13)</f>
        <v>France</v>
      </c>
      <c r="AF243" s="2">
        <f>VLOOKUP($B243,[1]Samples!$H$2:$Z$518,COLUMN()-13)</f>
        <v>2004</v>
      </c>
      <c r="AG243" t="b">
        <f>NOT(ISERROR(MATCH(B243,metadata_samples_with_mlst!$A$2:$A$342,0)))</f>
        <v>1</v>
      </c>
    </row>
    <row r="244" spans="1:33" x14ac:dyDescent="0.3">
      <c r="A244" t="s">
        <v>3831</v>
      </c>
      <c r="B244" t="str">
        <f t="shared" si="3"/>
        <v>SRR3173375</v>
      </c>
      <c r="C244">
        <v>67</v>
      </c>
      <c r="D244">
        <v>65</v>
      </c>
      <c r="E244" t="s">
        <v>3832</v>
      </c>
      <c r="F244">
        <v>305160</v>
      </c>
      <c r="G244">
        <v>300158</v>
      </c>
      <c r="H244" t="s">
        <v>3833</v>
      </c>
      <c r="I244">
        <v>37</v>
      </c>
      <c r="J244">
        <v>20</v>
      </c>
      <c r="K244">
        <v>50</v>
      </c>
      <c r="M244">
        <v>35829</v>
      </c>
      <c r="N244">
        <v>180</v>
      </c>
      <c r="O244">
        <v>198884</v>
      </c>
      <c r="P244">
        <v>2966799</v>
      </c>
      <c r="Q244" t="str">
        <f>VLOOKUP($B244,[1]Samples!$H$2:$Z$518,COLUMN()-13)</f>
        <v>isolation_source: queso fresco</v>
      </c>
      <c r="R244">
        <f>VLOOKUP($B244,[1]Samples!$H$2:$Z$518,COLUMN()-13)</f>
        <v>3079939</v>
      </c>
      <c r="S244">
        <f>VLOOKUP($B244,[1]Samples!$H$2:$Z$518,COLUMN()-13)</f>
        <v>37</v>
      </c>
      <c r="T244">
        <f>VLOOKUP($B244,[1]Samples!$H$2:$Z$518,COLUMN()-13)</f>
        <v>3042</v>
      </c>
      <c r="U244" t="str">
        <f>VLOOKUP($B244,[1]Samples!$H$2:$Z$518,COLUMN()-13)</f>
        <v>Yes</v>
      </c>
      <c r="V244">
        <f>VLOOKUP($B244,[1]Samples!$H$2:$Z$518,COLUMN()-13)</f>
        <v>0</v>
      </c>
      <c r="W244">
        <f>VLOOKUP($B244,[1]Samples!$H$2:$Z$518,COLUMN()-13)</f>
        <v>0</v>
      </c>
      <c r="X244">
        <f>VLOOKUP($B244,[1]Samples!$H$2:$Z$518,COLUMN()-13)</f>
        <v>0</v>
      </c>
      <c r="Y244" t="str">
        <f>VLOOKUP($B244,[1]Samples!$H$2:$Z$518,COLUMN()-13)</f>
        <v>No</v>
      </c>
      <c r="Z244" t="str">
        <f>VLOOKUP($B244,[1]Samples!$H$2:$Z$518,COLUMN()-13)</f>
        <v/>
      </c>
      <c r="AA244" t="str">
        <f>VLOOKUP($B244,[1]Samples!$H$2:$Z$518,COLUMN()-13)</f>
        <v/>
      </c>
      <c r="AB244" s="16">
        <f>VLOOKUP($B244,[1]Samples!$H$2:$Z$518,COLUMN()-13)</f>
        <v>43901.041666666664</v>
      </c>
      <c r="AC244" s="16">
        <f>VLOOKUP($B244,[1]Samples!$H$2:$Z$518,COLUMN()-13)</f>
        <v>43551.041666666664</v>
      </c>
      <c r="AD244" t="str">
        <f>VLOOKUP($B244,[1]Samples!$H$2:$Z$518,COLUMN()-13)</f>
        <v>USA</v>
      </c>
      <c r="AE244" t="s">
        <v>190</v>
      </c>
      <c r="AF244" s="2">
        <f>VLOOKUP($B244,[1]Samples!$H$2:$Z$518,COLUMN()-13)</f>
        <v>2009</v>
      </c>
      <c r="AG244" t="b">
        <f>NOT(ISERROR(MATCH(B244,metadata_samples_with_mlst!$A$2:$A$342,0)))</f>
        <v>1</v>
      </c>
    </row>
    <row r="245" spans="1:33" x14ac:dyDescent="0.3">
      <c r="A245" t="s">
        <v>3834</v>
      </c>
      <c r="B245" t="str">
        <f t="shared" si="3"/>
        <v>SRR10810367</v>
      </c>
      <c r="C245">
        <v>64</v>
      </c>
      <c r="D245">
        <v>62</v>
      </c>
      <c r="E245" t="s">
        <v>3424</v>
      </c>
      <c r="F245">
        <v>281248</v>
      </c>
      <c r="G245">
        <v>276120</v>
      </c>
      <c r="H245" t="s">
        <v>3835</v>
      </c>
      <c r="I245">
        <v>47</v>
      </c>
      <c r="J245">
        <v>11</v>
      </c>
      <c r="K245">
        <v>19</v>
      </c>
      <c r="M245">
        <v>32613</v>
      </c>
      <c r="N245">
        <v>184</v>
      </c>
      <c r="O245">
        <v>145762</v>
      </c>
      <c r="P245">
        <v>3039960</v>
      </c>
      <c r="Q245" t="str">
        <f>VLOOKUP($B245,[1]Samples!$H$2:$Z$518,COLUMN()-13)</f>
        <v>isolation_source: Salvadorian String Cheese</v>
      </c>
      <c r="R245">
        <f>VLOOKUP($B245,[1]Samples!$H$2:$Z$518,COLUMN()-13)</f>
        <v>3122119</v>
      </c>
      <c r="S245">
        <f>VLOOKUP($B245,[1]Samples!$H$2:$Z$518,COLUMN()-13)</f>
        <v>38</v>
      </c>
      <c r="T245">
        <f>VLOOKUP($B245,[1]Samples!$H$2:$Z$518,COLUMN()-13)</f>
        <v>3090</v>
      </c>
      <c r="U245" t="str">
        <f>VLOOKUP($B245,[1]Samples!$H$2:$Z$518,COLUMN()-13)</f>
        <v>Yes</v>
      </c>
      <c r="V245">
        <f>VLOOKUP($B245,[1]Samples!$H$2:$Z$518,COLUMN()-13)</f>
        <v>0</v>
      </c>
      <c r="W245">
        <f>VLOOKUP($B245,[1]Samples!$H$2:$Z$518,COLUMN()-13)</f>
        <v>0</v>
      </c>
      <c r="X245">
        <f>VLOOKUP($B245,[1]Samples!$H$2:$Z$518,COLUMN()-13)</f>
        <v>0</v>
      </c>
      <c r="Y245" t="str">
        <f>VLOOKUP($B245,[1]Samples!$H$2:$Z$518,COLUMN()-13)</f>
        <v>No</v>
      </c>
      <c r="Z245" t="str">
        <f>VLOOKUP($B245,[1]Samples!$H$2:$Z$518,COLUMN()-13)</f>
        <v/>
      </c>
      <c r="AA245" t="str">
        <f>VLOOKUP($B245,[1]Samples!$H$2:$Z$518,COLUMN()-13)</f>
        <v/>
      </c>
      <c r="AB245" s="16">
        <f>VLOOKUP($B245,[1]Samples!$H$2:$Z$518,COLUMN()-13)</f>
        <v>43861.041666666664</v>
      </c>
      <c r="AC245" s="16">
        <f>VLOOKUP($B245,[1]Samples!$H$2:$Z$518,COLUMN()-13)</f>
        <v>43861.041666666664</v>
      </c>
      <c r="AD245" t="str">
        <f>VLOOKUP($B245,[1]Samples!$H$2:$Z$518,COLUMN()-13)</f>
        <v>USA</v>
      </c>
      <c r="AE245" t="s">
        <v>376</v>
      </c>
      <c r="AF245" s="2">
        <f>VLOOKUP($B245,[1]Samples!$H$2:$Z$518,COLUMN()-13)</f>
        <v>2009</v>
      </c>
      <c r="AG245" t="b">
        <f>NOT(ISERROR(MATCH(B245,metadata_samples_with_mlst!$A$2:$A$342,0)))</f>
        <v>1</v>
      </c>
    </row>
    <row r="246" spans="1:33" x14ac:dyDescent="0.3">
      <c r="A246" t="s">
        <v>3836</v>
      </c>
      <c r="B246" t="str">
        <f t="shared" si="3"/>
        <v>SRR5990406</v>
      </c>
      <c r="C246">
        <v>31</v>
      </c>
      <c r="D246">
        <v>28</v>
      </c>
      <c r="E246" t="s">
        <v>3837</v>
      </c>
      <c r="F246">
        <v>128916</v>
      </c>
      <c r="G246">
        <v>126526</v>
      </c>
      <c r="H246" t="s">
        <v>3838</v>
      </c>
      <c r="I246">
        <v>8</v>
      </c>
      <c r="J246">
        <v>2</v>
      </c>
      <c r="K246">
        <v>6</v>
      </c>
      <c r="M246">
        <v>32287</v>
      </c>
      <c r="N246">
        <v>186</v>
      </c>
      <c r="O246">
        <v>168477</v>
      </c>
      <c r="P246">
        <v>2943772</v>
      </c>
      <c r="Q246" t="str">
        <f>VLOOKUP($B246,[1]Samples!$H$2:$Z$518,COLUMN()-13)</f>
        <v>isolation_source: cheese</v>
      </c>
      <c r="R246">
        <f>VLOOKUP($B246,[1]Samples!$H$2:$Z$518,COLUMN()-13)</f>
        <v>3082747</v>
      </c>
      <c r="S246">
        <f>VLOOKUP($B246,[1]Samples!$H$2:$Z$518,COLUMN()-13)</f>
        <v>17</v>
      </c>
      <c r="T246">
        <f>VLOOKUP($B246,[1]Samples!$H$2:$Z$518,COLUMN()-13)</f>
        <v>3043</v>
      </c>
      <c r="U246" t="str">
        <f>VLOOKUP($B246,[1]Samples!$H$2:$Z$518,COLUMN()-13)</f>
        <v>Yes</v>
      </c>
      <c r="V246">
        <f>VLOOKUP($B246,[1]Samples!$H$2:$Z$518,COLUMN()-13)</f>
        <v>0</v>
      </c>
      <c r="W246">
        <f>VLOOKUP($B246,[1]Samples!$H$2:$Z$518,COLUMN()-13)</f>
        <v>0</v>
      </c>
      <c r="X246">
        <f>VLOOKUP($B246,[1]Samples!$H$2:$Z$518,COLUMN()-13)</f>
        <v>0</v>
      </c>
      <c r="Y246" t="str">
        <f>VLOOKUP($B246,[1]Samples!$H$2:$Z$518,COLUMN()-13)</f>
        <v>No</v>
      </c>
      <c r="Z246" t="str">
        <f>VLOOKUP($B246,[1]Samples!$H$2:$Z$518,COLUMN()-13)</f>
        <v/>
      </c>
      <c r="AA246" t="str">
        <f>VLOOKUP($B246,[1]Samples!$H$2:$Z$518,COLUMN()-13)</f>
        <v/>
      </c>
      <c r="AB246" s="16">
        <f>VLOOKUP($B246,[1]Samples!$H$2:$Z$518,COLUMN()-13)</f>
        <v>43901.041666666664</v>
      </c>
      <c r="AC246" s="16">
        <f>VLOOKUP($B246,[1]Samples!$H$2:$Z$518,COLUMN()-13)</f>
        <v>43551.041666666664</v>
      </c>
      <c r="AD246" t="str">
        <f>VLOOKUP($B246,[1]Samples!$H$2:$Z$518,COLUMN()-13)</f>
        <v>USA</v>
      </c>
      <c r="AE246" t="s">
        <v>1317</v>
      </c>
      <c r="AF246" s="2">
        <f>VLOOKUP($B246,[1]Samples!$H$2:$Z$518,COLUMN()-13)</f>
        <v>2010</v>
      </c>
      <c r="AG246" t="b">
        <f>NOT(ISERROR(MATCH(B246,metadata_samples_with_mlst!$A$2:$A$342,0)))</f>
        <v>1</v>
      </c>
    </row>
    <row r="247" spans="1:33" x14ac:dyDescent="0.3">
      <c r="A247" t="s">
        <v>3839</v>
      </c>
      <c r="B247" t="str">
        <f t="shared" si="3"/>
        <v>SRR2924558</v>
      </c>
      <c r="C247">
        <v>31</v>
      </c>
      <c r="D247">
        <v>29</v>
      </c>
      <c r="E247" t="s">
        <v>3840</v>
      </c>
      <c r="F247">
        <v>135946</v>
      </c>
      <c r="G247">
        <v>132204</v>
      </c>
      <c r="H247" t="s">
        <v>3841</v>
      </c>
      <c r="I247">
        <v>11</v>
      </c>
      <c r="J247">
        <v>3</v>
      </c>
      <c r="K247">
        <v>6</v>
      </c>
      <c r="M247">
        <v>31185</v>
      </c>
      <c r="N247">
        <v>192</v>
      </c>
      <c r="O247">
        <v>133194</v>
      </c>
      <c r="P247">
        <v>2871809</v>
      </c>
      <c r="Q247" t="str">
        <f>VLOOKUP($B247,[1]Samples!$H$2:$Z$518,COLUMN()-13)</f>
        <v>isolation_source: semi soft cheese</v>
      </c>
      <c r="R247">
        <f>VLOOKUP($B247,[1]Samples!$H$2:$Z$518,COLUMN()-13)</f>
        <v>2920603</v>
      </c>
      <c r="S247">
        <f>VLOOKUP($B247,[1]Samples!$H$2:$Z$518,COLUMN()-13)</f>
        <v>15</v>
      </c>
      <c r="T247">
        <f>VLOOKUP($B247,[1]Samples!$H$2:$Z$518,COLUMN()-13)</f>
        <v>2876</v>
      </c>
      <c r="U247" t="str">
        <f>VLOOKUP($B247,[1]Samples!$H$2:$Z$518,COLUMN()-13)</f>
        <v>Yes</v>
      </c>
      <c r="V247">
        <f>VLOOKUP($B247,[1]Samples!$H$2:$Z$518,COLUMN()-13)</f>
        <v>0</v>
      </c>
      <c r="W247">
        <f>VLOOKUP($B247,[1]Samples!$H$2:$Z$518,COLUMN()-13)</f>
        <v>0</v>
      </c>
      <c r="X247">
        <f>VLOOKUP($B247,[1]Samples!$H$2:$Z$518,COLUMN()-13)</f>
        <v>0</v>
      </c>
      <c r="Y247" t="str">
        <f>VLOOKUP($B247,[1]Samples!$H$2:$Z$518,COLUMN()-13)</f>
        <v>No</v>
      </c>
      <c r="Z247" t="str">
        <f>VLOOKUP($B247,[1]Samples!$H$2:$Z$518,COLUMN()-13)</f>
        <v/>
      </c>
      <c r="AA247" t="str">
        <f>VLOOKUP($B247,[1]Samples!$H$2:$Z$518,COLUMN()-13)</f>
        <v/>
      </c>
      <c r="AB247" s="16">
        <f>VLOOKUP($B247,[1]Samples!$H$2:$Z$518,COLUMN()-13)</f>
        <v>43551.041666666664</v>
      </c>
      <c r="AC247" s="16">
        <f>VLOOKUP($B247,[1]Samples!$H$2:$Z$518,COLUMN()-13)</f>
        <v>43551.041666666664</v>
      </c>
      <c r="AD247" t="str">
        <f>VLOOKUP($B247,[1]Samples!$H$2:$Z$518,COLUMN()-13)</f>
        <v>USA</v>
      </c>
      <c r="AE247" t="s">
        <v>797</v>
      </c>
      <c r="AF247" s="2">
        <f>VLOOKUP($B247,[1]Samples!$H$2:$Z$518,COLUMN()-13)</f>
        <v>2013</v>
      </c>
      <c r="AG247" t="b">
        <f>NOT(ISERROR(MATCH(B247,metadata_samples_with_mlst!$A$2:$A$342,0)))</f>
        <v>1</v>
      </c>
    </row>
    <row r="248" spans="1:33" x14ac:dyDescent="0.3">
      <c r="A248" t="s">
        <v>3842</v>
      </c>
      <c r="B248" t="str">
        <f t="shared" si="3"/>
        <v>SRR8216059</v>
      </c>
      <c r="C248">
        <v>40</v>
      </c>
      <c r="D248">
        <v>38</v>
      </c>
      <c r="E248" t="s">
        <v>3843</v>
      </c>
      <c r="F248">
        <v>188294</v>
      </c>
      <c r="G248">
        <v>182918</v>
      </c>
      <c r="H248" t="s">
        <v>3844</v>
      </c>
      <c r="I248">
        <v>38</v>
      </c>
      <c r="J248">
        <v>8</v>
      </c>
      <c r="K248">
        <v>16</v>
      </c>
      <c r="M248">
        <v>30220</v>
      </c>
      <c r="N248">
        <v>194</v>
      </c>
      <c r="O248">
        <v>108524</v>
      </c>
      <c r="P248">
        <v>2992139</v>
      </c>
      <c r="Q248" t="str">
        <f>VLOOKUP($B248,[1]Samples!$H$2:$Z$518,COLUMN()-13)</f>
        <v>isolation_source: gorgonzola cheese</v>
      </c>
      <c r="R248">
        <f>VLOOKUP($B248,[1]Samples!$H$2:$Z$518,COLUMN()-13)</f>
        <v>3116550</v>
      </c>
      <c r="S248">
        <f>VLOOKUP($B248,[1]Samples!$H$2:$Z$518,COLUMN()-13)</f>
        <v>28</v>
      </c>
      <c r="T248">
        <f>VLOOKUP($B248,[1]Samples!$H$2:$Z$518,COLUMN()-13)</f>
        <v>3108</v>
      </c>
      <c r="U248" t="str">
        <f>VLOOKUP($B248,[1]Samples!$H$2:$Z$518,COLUMN()-13)</f>
        <v>Yes</v>
      </c>
      <c r="V248">
        <f>VLOOKUP($B248,[1]Samples!$H$2:$Z$518,COLUMN()-13)</f>
        <v>0</v>
      </c>
      <c r="W248">
        <f>VLOOKUP($B248,[1]Samples!$H$2:$Z$518,COLUMN()-13)</f>
        <v>0</v>
      </c>
      <c r="X248">
        <f>VLOOKUP($B248,[1]Samples!$H$2:$Z$518,COLUMN()-13)</f>
        <v>0</v>
      </c>
      <c r="Y248" t="str">
        <f>VLOOKUP($B248,[1]Samples!$H$2:$Z$518,COLUMN()-13)</f>
        <v>No</v>
      </c>
      <c r="Z248" t="str">
        <f>VLOOKUP($B248,[1]Samples!$H$2:$Z$518,COLUMN()-13)</f>
        <v/>
      </c>
      <c r="AA248" t="str">
        <f>VLOOKUP($B248,[1]Samples!$H$2:$Z$518,COLUMN()-13)</f>
        <v/>
      </c>
      <c r="AB248" s="16">
        <f>VLOOKUP($B248,[1]Samples!$H$2:$Z$518,COLUMN()-13)</f>
        <v>43901.041666666664</v>
      </c>
      <c r="AC248" s="16">
        <f>VLOOKUP($B248,[1]Samples!$H$2:$Z$518,COLUMN()-13)</f>
        <v>43551.041666666664</v>
      </c>
      <c r="AD248" t="str">
        <f>VLOOKUP($B248,[1]Samples!$H$2:$Z$518,COLUMN()-13)</f>
        <v>Italy</v>
      </c>
      <c r="AF248" s="2">
        <f>VLOOKUP($B248,[1]Samples!$H$2:$Z$518,COLUMN()-13)</f>
        <v>2005</v>
      </c>
      <c r="AG248" t="b">
        <f>NOT(ISERROR(MATCH(B248,metadata_samples_with_mlst!$A$2:$A$342,0)))</f>
        <v>1</v>
      </c>
    </row>
    <row r="249" spans="1:33" x14ac:dyDescent="0.3">
      <c r="A249" t="s">
        <v>3845</v>
      </c>
      <c r="B249" t="str">
        <f t="shared" si="3"/>
        <v>SRR1509629</v>
      </c>
      <c r="C249">
        <v>42</v>
      </c>
      <c r="D249">
        <v>39</v>
      </c>
      <c r="E249" t="s">
        <v>3846</v>
      </c>
      <c r="F249">
        <v>207968</v>
      </c>
      <c r="G249">
        <v>201114</v>
      </c>
      <c r="H249" t="s">
        <v>3297</v>
      </c>
      <c r="I249">
        <v>35</v>
      </c>
      <c r="J249">
        <v>12</v>
      </c>
      <c r="K249">
        <v>34</v>
      </c>
      <c r="M249">
        <v>28694</v>
      </c>
      <c r="N249">
        <v>194</v>
      </c>
      <c r="O249">
        <v>104660</v>
      </c>
      <c r="P249">
        <v>2956691</v>
      </c>
      <c r="Q249" t="str">
        <f>VLOOKUP($B249,[1]Samples!$H$2:$Z$518,COLUMN()-13)</f>
        <v>isolation_source: ricotta cheese</v>
      </c>
      <c r="R249">
        <f>VLOOKUP($B249,[1]Samples!$H$2:$Z$518,COLUMN()-13)</f>
        <v>3031544</v>
      </c>
      <c r="S249">
        <f>VLOOKUP($B249,[1]Samples!$H$2:$Z$518,COLUMN()-13)</f>
        <v>14</v>
      </c>
      <c r="T249">
        <f>VLOOKUP($B249,[1]Samples!$H$2:$Z$518,COLUMN()-13)</f>
        <v>2988</v>
      </c>
      <c r="U249" t="str">
        <f>VLOOKUP($B249,[1]Samples!$H$2:$Z$518,COLUMN()-13)</f>
        <v>Yes</v>
      </c>
      <c r="V249">
        <f>VLOOKUP($B249,[1]Samples!$H$2:$Z$518,COLUMN()-13)</f>
        <v>0</v>
      </c>
      <c r="W249">
        <f>VLOOKUP($B249,[1]Samples!$H$2:$Z$518,COLUMN()-13)</f>
        <v>0</v>
      </c>
      <c r="X249">
        <f>VLOOKUP($B249,[1]Samples!$H$2:$Z$518,COLUMN()-13)</f>
        <v>0</v>
      </c>
      <c r="Y249" t="str">
        <f>VLOOKUP($B249,[1]Samples!$H$2:$Z$518,COLUMN()-13)</f>
        <v>No</v>
      </c>
      <c r="Z249" t="str">
        <f>VLOOKUP($B249,[1]Samples!$H$2:$Z$518,COLUMN()-13)</f>
        <v/>
      </c>
      <c r="AA249" t="str">
        <f>VLOOKUP($B249,[1]Samples!$H$2:$Z$518,COLUMN()-13)</f>
        <v/>
      </c>
      <c r="AB249" s="16">
        <f>VLOOKUP($B249,[1]Samples!$H$2:$Z$518,COLUMN()-13)</f>
        <v>43551.041666666664</v>
      </c>
      <c r="AC249" s="16">
        <f>VLOOKUP($B249,[1]Samples!$H$2:$Z$518,COLUMN()-13)</f>
        <v>43551.041666666664</v>
      </c>
      <c r="AD249" t="str">
        <f>VLOOKUP($B249,[1]Samples!$H$2:$Z$518,COLUMN()-13)</f>
        <v>USA</v>
      </c>
      <c r="AF249" s="2">
        <f>VLOOKUP($B249,[1]Samples!$H$2:$Z$518,COLUMN()-13)</f>
        <v>1987</v>
      </c>
      <c r="AG249" t="b">
        <f>NOT(ISERROR(MATCH(B249,metadata_samples_with_mlst!$A$2:$A$342,0)))</f>
        <v>1</v>
      </c>
    </row>
    <row r="250" spans="1:33" x14ac:dyDescent="0.3">
      <c r="A250" t="s">
        <v>3847</v>
      </c>
      <c r="B250" t="str">
        <f t="shared" si="3"/>
        <v>SRR3659466</v>
      </c>
      <c r="C250">
        <v>50</v>
      </c>
      <c r="D250">
        <v>48</v>
      </c>
      <c r="E250" t="s">
        <v>3234</v>
      </c>
      <c r="F250">
        <v>275754</v>
      </c>
      <c r="G250">
        <v>262550</v>
      </c>
      <c r="H250" t="s">
        <v>3681</v>
      </c>
      <c r="I250">
        <v>64</v>
      </c>
      <c r="J250">
        <v>10</v>
      </c>
      <c r="K250">
        <v>46</v>
      </c>
      <c r="M250">
        <v>26480</v>
      </c>
      <c r="N250">
        <v>194</v>
      </c>
      <c r="O250">
        <v>182466</v>
      </c>
      <c r="P250">
        <v>2906439</v>
      </c>
      <c r="Q250" t="str">
        <f>VLOOKUP($B250,[1]Samples!$H$2:$Z$518,COLUMN()-13)</f>
        <v>isolation_source: mexican white cheese</v>
      </c>
      <c r="R250">
        <f>VLOOKUP($B250,[1]Samples!$H$2:$Z$518,COLUMN()-13)</f>
        <v>2944907</v>
      </c>
      <c r="S250">
        <f>VLOOKUP($B250,[1]Samples!$H$2:$Z$518,COLUMN()-13)</f>
        <v>37</v>
      </c>
      <c r="T250">
        <f>VLOOKUP($B250,[1]Samples!$H$2:$Z$518,COLUMN()-13)</f>
        <v>2910</v>
      </c>
      <c r="U250" t="str">
        <f>VLOOKUP($B250,[1]Samples!$H$2:$Z$518,COLUMN()-13)</f>
        <v>Yes</v>
      </c>
      <c r="V250">
        <f>VLOOKUP($B250,[1]Samples!$H$2:$Z$518,COLUMN()-13)</f>
        <v>0</v>
      </c>
      <c r="W250">
        <f>VLOOKUP($B250,[1]Samples!$H$2:$Z$518,COLUMN()-13)</f>
        <v>0</v>
      </c>
      <c r="X250">
        <f>VLOOKUP($B250,[1]Samples!$H$2:$Z$518,COLUMN()-13)</f>
        <v>0</v>
      </c>
      <c r="Y250" t="str">
        <f>VLOOKUP($B250,[1]Samples!$H$2:$Z$518,COLUMN()-13)</f>
        <v>No</v>
      </c>
      <c r="Z250" t="str">
        <f>VLOOKUP($B250,[1]Samples!$H$2:$Z$518,COLUMN()-13)</f>
        <v/>
      </c>
      <c r="AA250" t="str">
        <f>VLOOKUP($B250,[1]Samples!$H$2:$Z$518,COLUMN()-13)</f>
        <v/>
      </c>
      <c r="AB250" s="16">
        <f>VLOOKUP($B250,[1]Samples!$H$2:$Z$518,COLUMN()-13)</f>
        <v>43900.041666666664</v>
      </c>
      <c r="AC250" s="16">
        <f>VLOOKUP($B250,[1]Samples!$H$2:$Z$518,COLUMN()-13)</f>
        <v>43550.041666666664</v>
      </c>
      <c r="AD250" t="str">
        <f>VLOOKUP($B250,[1]Samples!$H$2:$Z$518,COLUMN()-13)</f>
        <v>Mexico</v>
      </c>
      <c r="AF250" s="2">
        <f>VLOOKUP($B250,[1]Samples!$H$2:$Z$518,COLUMN()-13)</f>
        <v>2004</v>
      </c>
      <c r="AG250" t="b">
        <f>NOT(ISERROR(MATCH(B250,metadata_samples_with_mlst!$A$2:$A$342,0)))</f>
        <v>1</v>
      </c>
    </row>
    <row r="251" spans="1:33" x14ac:dyDescent="0.3">
      <c r="A251" t="s">
        <v>3848</v>
      </c>
      <c r="B251" t="str">
        <f t="shared" si="3"/>
        <v>SRR3945600</v>
      </c>
      <c r="C251">
        <v>43</v>
      </c>
      <c r="D251">
        <v>38</v>
      </c>
      <c r="E251" t="s">
        <v>3677</v>
      </c>
      <c r="F251">
        <v>185076</v>
      </c>
      <c r="G251">
        <v>178580</v>
      </c>
      <c r="H251" t="s">
        <v>3849</v>
      </c>
      <c r="I251">
        <v>23</v>
      </c>
      <c r="J251">
        <v>9</v>
      </c>
      <c r="K251">
        <v>26</v>
      </c>
      <c r="M251">
        <v>26683</v>
      </c>
      <c r="N251">
        <v>202</v>
      </c>
      <c r="O251">
        <v>82200</v>
      </c>
      <c r="P251">
        <v>2891927</v>
      </c>
      <c r="Q251" t="str">
        <f>VLOOKUP($B251,[1]Samples!$H$2:$Z$518,COLUMN()-13)</f>
        <v>isolation_source: gorgonzola dolce cheese</v>
      </c>
      <c r="R251">
        <f>VLOOKUP($B251,[1]Samples!$H$2:$Z$518,COLUMN()-13)</f>
        <v>2968400</v>
      </c>
      <c r="S251">
        <f>VLOOKUP($B251,[1]Samples!$H$2:$Z$518,COLUMN()-13)</f>
        <v>20</v>
      </c>
      <c r="T251">
        <f>VLOOKUP($B251,[1]Samples!$H$2:$Z$518,COLUMN()-13)</f>
        <v>2931</v>
      </c>
      <c r="U251" t="str">
        <f>VLOOKUP($B251,[1]Samples!$H$2:$Z$518,COLUMN()-13)</f>
        <v>Yes</v>
      </c>
      <c r="V251">
        <f>VLOOKUP($B251,[1]Samples!$H$2:$Z$518,COLUMN()-13)</f>
        <v>0</v>
      </c>
      <c r="W251">
        <f>VLOOKUP($B251,[1]Samples!$H$2:$Z$518,COLUMN()-13)</f>
        <v>0</v>
      </c>
      <c r="X251">
        <f>VLOOKUP($B251,[1]Samples!$H$2:$Z$518,COLUMN()-13)</f>
        <v>0</v>
      </c>
      <c r="Y251" t="str">
        <f>VLOOKUP($B251,[1]Samples!$H$2:$Z$518,COLUMN()-13)</f>
        <v>No</v>
      </c>
      <c r="Z251" t="str">
        <f>VLOOKUP($B251,[1]Samples!$H$2:$Z$518,COLUMN()-13)</f>
        <v/>
      </c>
      <c r="AA251" t="str">
        <f>VLOOKUP($B251,[1]Samples!$H$2:$Z$518,COLUMN()-13)</f>
        <v/>
      </c>
      <c r="AB251" s="16">
        <f>VLOOKUP($B251,[1]Samples!$H$2:$Z$518,COLUMN()-13)</f>
        <v>43901.041666666664</v>
      </c>
      <c r="AC251" s="16">
        <f>VLOOKUP($B251,[1]Samples!$H$2:$Z$518,COLUMN()-13)</f>
        <v>43551.041666666664</v>
      </c>
      <c r="AD251" t="str">
        <f>VLOOKUP($B251,[1]Samples!$H$2:$Z$518,COLUMN()-13)</f>
        <v>Italy</v>
      </c>
      <c r="AF251" s="2">
        <f>VLOOKUP($B251,[1]Samples!$H$2:$Z$518,COLUMN()-13)</f>
        <v>2013</v>
      </c>
      <c r="AG251" t="b">
        <f>NOT(ISERROR(MATCH(B251,metadata_samples_with_mlst!$A$2:$A$342,0)))</f>
        <v>1</v>
      </c>
    </row>
    <row r="252" spans="1:33" x14ac:dyDescent="0.3">
      <c r="A252" t="s">
        <v>3850</v>
      </c>
      <c r="B252" t="str">
        <f t="shared" si="3"/>
        <v>SRR3173379</v>
      </c>
      <c r="C252">
        <v>66</v>
      </c>
      <c r="D252">
        <v>63</v>
      </c>
      <c r="E252" t="s">
        <v>3851</v>
      </c>
      <c r="F252">
        <v>294756</v>
      </c>
      <c r="G252">
        <v>289270</v>
      </c>
      <c r="H252" t="s">
        <v>3212</v>
      </c>
      <c r="I252">
        <v>29</v>
      </c>
      <c r="J252">
        <v>14</v>
      </c>
      <c r="K252">
        <v>23</v>
      </c>
      <c r="M252">
        <v>30480</v>
      </c>
      <c r="N252">
        <v>206</v>
      </c>
      <c r="O252">
        <v>131614</v>
      </c>
      <c r="P252">
        <v>2954698</v>
      </c>
      <c r="Q252" t="str">
        <f>VLOOKUP($B252,[1]Samples!$H$2:$Z$518,COLUMN()-13)</f>
        <v>isolation_source: queso fresco</v>
      </c>
      <c r="R252">
        <f>VLOOKUP($B252,[1]Samples!$H$2:$Z$518,COLUMN()-13)</f>
        <v>3024969</v>
      </c>
      <c r="S252">
        <f>VLOOKUP($B252,[1]Samples!$H$2:$Z$518,COLUMN()-13)</f>
        <v>36</v>
      </c>
      <c r="T252">
        <f>VLOOKUP($B252,[1]Samples!$H$2:$Z$518,COLUMN()-13)</f>
        <v>2995</v>
      </c>
      <c r="U252" t="str">
        <f>VLOOKUP($B252,[1]Samples!$H$2:$Z$518,COLUMN()-13)</f>
        <v>Yes</v>
      </c>
      <c r="V252">
        <f>VLOOKUP($B252,[1]Samples!$H$2:$Z$518,COLUMN()-13)</f>
        <v>0</v>
      </c>
      <c r="W252">
        <f>VLOOKUP($B252,[1]Samples!$H$2:$Z$518,COLUMN()-13)</f>
        <v>0</v>
      </c>
      <c r="X252">
        <f>VLOOKUP($B252,[1]Samples!$H$2:$Z$518,COLUMN()-13)</f>
        <v>0</v>
      </c>
      <c r="Y252" t="str">
        <f>VLOOKUP($B252,[1]Samples!$H$2:$Z$518,COLUMN()-13)</f>
        <v>No</v>
      </c>
      <c r="Z252" t="str">
        <f>VLOOKUP($B252,[1]Samples!$H$2:$Z$518,COLUMN()-13)</f>
        <v/>
      </c>
      <c r="AA252" t="str">
        <f>VLOOKUP($B252,[1]Samples!$H$2:$Z$518,COLUMN()-13)</f>
        <v/>
      </c>
      <c r="AB252" s="16">
        <f>VLOOKUP($B252,[1]Samples!$H$2:$Z$518,COLUMN()-13)</f>
        <v>43901.041666666664</v>
      </c>
      <c r="AC252" s="16">
        <f>VLOOKUP($B252,[1]Samples!$H$2:$Z$518,COLUMN()-13)</f>
        <v>43551.041666666664</v>
      </c>
      <c r="AD252" t="str">
        <f>VLOOKUP($B252,[1]Samples!$H$2:$Z$518,COLUMN()-13)</f>
        <v>USA</v>
      </c>
      <c r="AE252" t="s">
        <v>190</v>
      </c>
      <c r="AF252" s="2">
        <f>VLOOKUP($B252,[1]Samples!$H$2:$Z$518,COLUMN()-13)</f>
        <v>2009</v>
      </c>
      <c r="AG252" t="b">
        <f>NOT(ISERROR(MATCH(B252,metadata_samples_with_mlst!$A$2:$A$342,0)))</f>
        <v>1</v>
      </c>
    </row>
    <row r="253" spans="1:33" x14ac:dyDescent="0.3">
      <c r="A253" t="s">
        <v>3852</v>
      </c>
      <c r="B253" t="str">
        <f t="shared" si="3"/>
        <v>SRR3345855</v>
      </c>
      <c r="C253">
        <v>35</v>
      </c>
      <c r="D253">
        <v>32</v>
      </c>
      <c r="E253" t="s">
        <v>3853</v>
      </c>
      <c r="F253">
        <v>242130</v>
      </c>
      <c r="G253">
        <v>228140</v>
      </c>
      <c r="H253" t="s">
        <v>3746</v>
      </c>
      <c r="I253">
        <v>14</v>
      </c>
      <c r="J253">
        <v>9</v>
      </c>
      <c r="K253">
        <v>9</v>
      </c>
      <c r="M253">
        <v>27471</v>
      </c>
      <c r="N253">
        <v>208</v>
      </c>
      <c r="O253">
        <v>97412</v>
      </c>
      <c r="P253">
        <v>3075407</v>
      </c>
      <c r="Q253" t="str">
        <f>VLOOKUP($B253,[1]Samples!$H$2:$Z$518,COLUMN()-13)</f>
        <v>isolation_source: cheese</v>
      </c>
      <c r="R253">
        <f>VLOOKUP($B253,[1]Samples!$H$2:$Z$518,COLUMN()-13)</f>
        <v>0</v>
      </c>
      <c r="S253">
        <f>VLOOKUP($B253,[1]Samples!$H$2:$Z$518,COLUMN()-13)</f>
        <v>0</v>
      </c>
      <c r="T253">
        <f>VLOOKUP($B253,[1]Samples!$H$2:$Z$518,COLUMN()-13)</f>
        <v>0</v>
      </c>
      <c r="U253" t="str">
        <f>VLOOKUP($B253,[1]Samples!$H$2:$Z$518,COLUMN()-13)</f>
        <v>No</v>
      </c>
      <c r="V253">
        <f>VLOOKUP($B253,[1]Samples!$H$2:$Z$518,COLUMN()-13)</f>
        <v>0</v>
      </c>
      <c r="W253">
        <f>VLOOKUP($B253,[1]Samples!$H$2:$Z$518,COLUMN()-13)</f>
        <v>0</v>
      </c>
      <c r="X253">
        <f>VLOOKUP($B253,[1]Samples!$H$2:$Z$518,COLUMN()-13)</f>
        <v>0</v>
      </c>
      <c r="Y253" t="str">
        <f>VLOOKUP($B253,[1]Samples!$H$2:$Z$518,COLUMN()-13)</f>
        <v>No</v>
      </c>
      <c r="Z253" t="str">
        <f>VLOOKUP($B253,[1]Samples!$H$2:$Z$518,COLUMN()-13)</f>
        <v>NZ_NXXC01000001-NZ_NXXC01000028</v>
      </c>
      <c r="AA253" t="str">
        <f>VLOOKUP($B253,[1]Samples!$H$2:$Z$518,COLUMN()-13)</f>
        <v/>
      </c>
      <c r="AB253" s="16">
        <f>VLOOKUP($B253,[1]Samples!$H$2:$Z$518,COLUMN()-13)</f>
        <v>43982.083333333336</v>
      </c>
      <c r="AC253" s="16">
        <f>VLOOKUP($B253,[1]Samples!$H$2:$Z$518,COLUMN()-13)</f>
        <v>43024.083333333336</v>
      </c>
      <c r="AD253" t="str">
        <f>VLOOKUP($B253,[1]Samples!$H$2:$Z$518,COLUMN()-13)</f>
        <v>Italy</v>
      </c>
      <c r="AF253" s="2">
        <f>VLOOKUP($B253,[1]Samples!$H$2:$Z$518,COLUMN()-13)</f>
        <v>2014</v>
      </c>
      <c r="AG253" t="b">
        <f>NOT(ISERROR(MATCH(B253,metadata_samples_with_mlst!$A$2:$A$342,0)))</f>
        <v>1</v>
      </c>
    </row>
    <row r="254" spans="1:33" x14ac:dyDescent="0.3">
      <c r="A254" t="s">
        <v>3854</v>
      </c>
      <c r="B254" t="str">
        <f t="shared" si="3"/>
        <v>SRR8767333</v>
      </c>
      <c r="C254">
        <v>45</v>
      </c>
      <c r="D254">
        <v>42</v>
      </c>
      <c r="E254" t="s">
        <v>3855</v>
      </c>
      <c r="F254">
        <v>221976</v>
      </c>
      <c r="G254">
        <v>214778</v>
      </c>
      <c r="H254" t="s">
        <v>3856</v>
      </c>
      <c r="I254">
        <v>102</v>
      </c>
      <c r="J254">
        <v>33</v>
      </c>
      <c r="K254">
        <v>65</v>
      </c>
      <c r="M254">
        <v>31128</v>
      </c>
      <c r="N254">
        <v>210</v>
      </c>
      <c r="O254">
        <v>157552</v>
      </c>
      <c r="P254">
        <v>3094722</v>
      </c>
      <c r="Q254" t="str">
        <f>VLOOKUP($B254,[1]Samples!$H$2:$Z$518,COLUMN()-13)</f>
        <v>isolation_source: cheese</v>
      </c>
      <c r="R254">
        <f>VLOOKUP($B254,[1]Samples!$H$2:$Z$518,COLUMN()-13)</f>
        <v>3115344</v>
      </c>
      <c r="S254">
        <f>VLOOKUP($B254,[1]Samples!$H$2:$Z$518,COLUMN()-13)</f>
        <v>33</v>
      </c>
      <c r="T254">
        <f>VLOOKUP($B254,[1]Samples!$H$2:$Z$518,COLUMN()-13)</f>
        <v>3107</v>
      </c>
      <c r="U254" t="str">
        <f>VLOOKUP($B254,[1]Samples!$H$2:$Z$518,COLUMN()-13)</f>
        <v>Yes</v>
      </c>
      <c r="V254">
        <f>VLOOKUP($B254,[1]Samples!$H$2:$Z$518,COLUMN()-13)</f>
        <v>0</v>
      </c>
      <c r="W254">
        <f>VLOOKUP($B254,[1]Samples!$H$2:$Z$518,COLUMN()-13)</f>
        <v>0</v>
      </c>
      <c r="X254">
        <f>VLOOKUP($B254,[1]Samples!$H$2:$Z$518,COLUMN()-13)</f>
        <v>0</v>
      </c>
      <c r="Y254" t="str">
        <f>VLOOKUP($B254,[1]Samples!$H$2:$Z$518,COLUMN()-13)</f>
        <v>No</v>
      </c>
      <c r="Z254" t="str">
        <f>VLOOKUP($B254,[1]Samples!$H$2:$Z$518,COLUMN()-13)</f>
        <v/>
      </c>
      <c r="AA254" t="str">
        <f>VLOOKUP($B254,[1]Samples!$H$2:$Z$518,COLUMN()-13)</f>
        <v/>
      </c>
      <c r="AB254" s="16">
        <f>VLOOKUP($B254,[1]Samples!$H$2:$Z$518,COLUMN()-13)</f>
        <v>43556.083333333336</v>
      </c>
      <c r="AC254" s="16">
        <f>VLOOKUP($B254,[1]Samples!$H$2:$Z$518,COLUMN()-13)</f>
        <v>43556.083333333336</v>
      </c>
      <c r="AD254" t="str">
        <f>VLOOKUP($B254,[1]Samples!$H$2:$Z$518,COLUMN()-13)</f>
        <v>Chile</v>
      </c>
      <c r="AF254" s="2">
        <f>VLOOKUP($B254,[1]Samples!$H$2:$Z$518,COLUMN()-13)</f>
        <v>2016</v>
      </c>
      <c r="AG254" t="b">
        <f>NOT(ISERROR(MATCH(B254,metadata_samples_with_mlst!$A$2:$A$342,0)))</f>
        <v>1</v>
      </c>
    </row>
    <row r="255" spans="1:33" x14ac:dyDescent="0.3">
      <c r="A255" t="s">
        <v>3857</v>
      </c>
      <c r="B255" t="str">
        <f t="shared" si="3"/>
        <v>SRR10484657</v>
      </c>
      <c r="C255">
        <v>29</v>
      </c>
      <c r="D255">
        <v>25</v>
      </c>
      <c r="E255" t="s">
        <v>3858</v>
      </c>
      <c r="F255">
        <v>122472</v>
      </c>
      <c r="G255">
        <v>116028</v>
      </c>
      <c r="H255" t="s">
        <v>3859</v>
      </c>
      <c r="I255">
        <v>4</v>
      </c>
      <c r="J255">
        <v>3</v>
      </c>
      <c r="K255">
        <v>6</v>
      </c>
      <c r="M255">
        <v>26886</v>
      </c>
      <c r="N255">
        <v>211</v>
      </c>
      <c r="O255">
        <v>128018</v>
      </c>
      <c r="P255">
        <v>2865383</v>
      </c>
      <c r="Q255" t="str">
        <f>VLOOKUP($B255,[1]Samples!$H$2:$Z$518,COLUMN()-13)</f>
        <v>isolation_source: cheese</v>
      </c>
      <c r="R255">
        <f>VLOOKUP($B255,[1]Samples!$H$2:$Z$518,COLUMN()-13)</f>
        <v>2909744</v>
      </c>
      <c r="S255">
        <f>VLOOKUP($B255,[1]Samples!$H$2:$Z$518,COLUMN()-13)</f>
        <v>10</v>
      </c>
      <c r="T255">
        <f>VLOOKUP($B255,[1]Samples!$H$2:$Z$518,COLUMN()-13)</f>
        <v>2814</v>
      </c>
      <c r="U255" t="str">
        <f>VLOOKUP($B255,[1]Samples!$H$2:$Z$518,COLUMN()-13)</f>
        <v>Yes</v>
      </c>
      <c r="V255">
        <f>VLOOKUP($B255,[1]Samples!$H$2:$Z$518,COLUMN()-13)</f>
        <v>0</v>
      </c>
      <c r="W255">
        <f>VLOOKUP($B255,[1]Samples!$H$2:$Z$518,COLUMN()-13)</f>
        <v>0</v>
      </c>
      <c r="X255">
        <f>VLOOKUP($B255,[1]Samples!$H$2:$Z$518,COLUMN()-13)</f>
        <v>0</v>
      </c>
      <c r="Y255" t="str">
        <f>VLOOKUP($B255,[1]Samples!$H$2:$Z$518,COLUMN()-13)</f>
        <v>No</v>
      </c>
      <c r="Z255" t="str">
        <f>VLOOKUP($B255,[1]Samples!$H$2:$Z$518,COLUMN()-13)</f>
        <v/>
      </c>
      <c r="AA255" t="str">
        <f>VLOOKUP($B255,[1]Samples!$H$2:$Z$518,COLUMN()-13)</f>
        <v/>
      </c>
      <c r="AB255" s="16">
        <f>VLOOKUP($B255,[1]Samples!$H$2:$Z$518,COLUMN()-13)</f>
        <v>43916.041666666664</v>
      </c>
      <c r="AC255" s="16">
        <f>VLOOKUP($B255,[1]Samples!$H$2:$Z$518,COLUMN()-13)</f>
        <v>43916.041666666664</v>
      </c>
      <c r="AD255" t="str">
        <f>VLOOKUP($B255,[1]Samples!$H$2:$Z$518,COLUMN()-13)</f>
        <v>USA</v>
      </c>
      <c r="AE255" t="s">
        <v>256</v>
      </c>
      <c r="AF255" s="2">
        <f>VLOOKUP($B255,[1]Samples!$H$2:$Z$518,COLUMN()-13)</f>
        <v>2019</v>
      </c>
      <c r="AG255" t="b">
        <f>NOT(ISERROR(MATCH(B255,metadata_samples_with_mlst!$A$2:$A$342,0)))</f>
        <v>1</v>
      </c>
    </row>
    <row r="256" spans="1:33" x14ac:dyDescent="0.3">
      <c r="A256" t="s">
        <v>3860</v>
      </c>
      <c r="B256" t="str">
        <f t="shared" si="3"/>
        <v>SRR1974169</v>
      </c>
      <c r="C256">
        <v>41</v>
      </c>
      <c r="D256">
        <v>26</v>
      </c>
      <c r="E256" t="s">
        <v>3861</v>
      </c>
      <c r="F256">
        <v>246070</v>
      </c>
      <c r="G256">
        <v>199833</v>
      </c>
      <c r="H256" t="s">
        <v>3862</v>
      </c>
      <c r="I256">
        <v>3</v>
      </c>
      <c r="J256">
        <v>2</v>
      </c>
      <c r="K256">
        <v>4</v>
      </c>
      <c r="M256">
        <v>15926</v>
      </c>
      <c r="N256">
        <v>213</v>
      </c>
      <c r="O256">
        <v>61869</v>
      </c>
      <c r="P256">
        <v>1851405</v>
      </c>
      <c r="Q256" t="str">
        <f>VLOOKUP($B256,[1]Samples!$H$2:$Z$518,COLUMN()-13)</f>
        <v>isolation_source: Cheese</v>
      </c>
      <c r="R256">
        <f>VLOOKUP($B256,[1]Samples!$H$2:$Z$518,COLUMN()-13)</f>
        <v>2918453</v>
      </c>
      <c r="S256">
        <f>VLOOKUP($B256,[1]Samples!$H$2:$Z$518,COLUMN()-13)</f>
        <v>22</v>
      </c>
      <c r="T256">
        <f>VLOOKUP($B256,[1]Samples!$H$2:$Z$518,COLUMN()-13)</f>
        <v>2813</v>
      </c>
      <c r="U256" t="str">
        <f>VLOOKUP($B256,[1]Samples!$H$2:$Z$518,COLUMN()-13)</f>
        <v>Yes</v>
      </c>
      <c r="V256">
        <f>VLOOKUP($B256,[1]Samples!$H$2:$Z$518,COLUMN()-13)</f>
        <v>0</v>
      </c>
      <c r="W256">
        <f>VLOOKUP($B256,[1]Samples!$H$2:$Z$518,COLUMN()-13)</f>
        <v>0</v>
      </c>
      <c r="X256">
        <f>VLOOKUP($B256,[1]Samples!$H$2:$Z$518,COLUMN()-13)</f>
        <v>0</v>
      </c>
      <c r="Y256" t="str">
        <f>VLOOKUP($B256,[1]Samples!$H$2:$Z$518,COLUMN()-13)</f>
        <v>No</v>
      </c>
      <c r="Z256" t="str">
        <f>VLOOKUP($B256,[1]Samples!$H$2:$Z$518,COLUMN()-13)</f>
        <v/>
      </c>
      <c r="AA256" t="str">
        <f>VLOOKUP($B256,[1]Samples!$H$2:$Z$518,COLUMN()-13)</f>
        <v/>
      </c>
      <c r="AB256" s="16">
        <f>VLOOKUP($B256,[1]Samples!$H$2:$Z$518,COLUMN()-13)</f>
        <v>43864.041666666664</v>
      </c>
      <c r="AC256" s="16">
        <f>VLOOKUP($B256,[1]Samples!$H$2:$Z$518,COLUMN()-13)</f>
        <v>43864.041666666664</v>
      </c>
      <c r="AD256" t="str">
        <f>VLOOKUP($B256,[1]Samples!$H$2:$Z$518,COLUMN()-13)</f>
        <v>Australia</v>
      </c>
      <c r="AE256" t="s">
        <v>361</v>
      </c>
      <c r="AF256" s="2">
        <f>VLOOKUP($B256,[1]Samples!$H$2:$Z$518,COLUMN()-13)</f>
        <v>2013</v>
      </c>
      <c r="AG256" t="b">
        <f>NOT(ISERROR(MATCH(B256,metadata_samples_with_mlst!$A$2:$A$342,0)))</f>
        <v>0</v>
      </c>
    </row>
    <row r="257" spans="1:33" x14ac:dyDescent="0.3">
      <c r="A257" t="s">
        <v>3863</v>
      </c>
      <c r="B257" t="str">
        <f t="shared" si="3"/>
        <v>SRR8212882</v>
      </c>
      <c r="C257">
        <v>49</v>
      </c>
      <c r="D257">
        <v>45</v>
      </c>
      <c r="E257" t="s">
        <v>3864</v>
      </c>
      <c r="F257">
        <v>208322</v>
      </c>
      <c r="G257">
        <v>202374</v>
      </c>
      <c r="H257" t="s">
        <v>3844</v>
      </c>
      <c r="I257">
        <v>14</v>
      </c>
      <c r="J257">
        <v>6</v>
      </c>
      <c r="K257">
        <v>19</v>
      </c>
      <c r="M257">
        <v>26835</v>
      </c>
      <c r="N257">
        <v>220</v>
      </c>
      <c r="O257">
        <v>148361</v>
      </c>
      <c r="P257">
        <v>2954554</v>
      </c>
      <c r="Q257" t="str">
        <f>VLOOKUP($B257,[1]Samples!$H$2:$Z$518,COLUMN()-13)</f>
        <v>isolation_source: cheese</v>
      </c>
      <c r="R257">
        <f>VLOOKUP($B257,[1]Samples!$H$2:$Z$518,COLUMN()-13)</f>
        <v>2995893</v>
      </c>
      <c r="S257">
        <f>VLOOKUP($B257,[1]Samples!$H$2:$Z$518,COLUMN()-13)</f>
        <v>39</v>
      </c>
      <c r="T257">
        <f>VLOOKUP($B257,[1]Samples!$H$2:$Z$518,COLUMN()-13)</f>
        <v>2998</v>
      </c>
      <c r="U257" t="str">
        <f>VLOOKUP($B257,[1]Samples!$H$2:$Z$518,COLUMN()-13)</f>
        <v>Yes</v>
      </c>
      <c r="V257">
        <f>VLOOKUP($B257,[1]Samples!$H$2:$Z$518,COLUMN()-13)</f>
        <v>0</v>
      </c>
      <c r="W257">
        <f>VLOOKUP($B257,[1]Samples!$H$2:$Z$518,COLUMN()-13)</f>
        <v>0</v>
      </c>
      <c r="X257">
        <f>VLOOKUP($B257,[1]Samples!$H$2:$Z$518,COLUMN()-13)</f>
        <v>0</v>
      </c>
      <c r="Y257" t="str">
        <f>VLOOKUP($B257,[1]Samples!$H$2:$Z$518,COLUMN()-13)</f>
        <v>No</v>
      </c>
      <c r="Z257" t="str">
        <f>VLOOKUP($B257,[1]Samples!$H$2:$Z$518,COLUMN()-13)</f>
        <v/>
      </c>
      <c r="AA257" t="str">
        <f>VLOOKUP($B257,[1]Samples!$H$2:$Z$518,COLUMN()-13)</f>
        <v/>
      </c>
      <c r="AB257" s="16">
        <f>VLOOKUP($B257,[1]Samples!$H$2:$Z$518,COLUMN()-13)</f>
        <v>43901.041666666664</v>
      </c>
      <c r="AC257" s="16">
        <f>VLOOKUP($B257,[1]Samples!$H$2:$Z$518,COLUMN()-13)</f>
        <v>43551.041666666664</v>
      </c>
      <c r="AD257" t="str">
        <f>VLOOKUP($B257,[1]Samples!$H$2:$Z$518,COLUMN()-13)</f>
        <v>Italy</v>
      </c>
      <c r="AF257" s="2">
        <f>VLOOKUP($B257,[1]Samples!$H$2:$Z$518,COLUMN()-13)</f>
        <v>2003</v>
      </c>
      <c r="AG257" t="b">
        <f>NOT(ISERROR(MATCH(B257,metadata_samples_with_mlst!$A$2:$A$342,0)))</f>
        <v>1</v>
      </c>
    </row>
    <row r="258" spans="1:33" x14ac:dyDescent="0.3">
      <c r="A258" t="s">
        <v>3865</v>
      </c>
      <c r="B258" t="str">
        <f t="shared" si="3"/>
        <v>SRR3108926</v>
      </c>
      <c r="C258">
        <v>42</v>
      </c>
      <c r="D258">
        <v>35</v>
      </c>
      <c r="E258" t="s">
        <v>3866</v>
      </c>
      <c r="F258">
        <v>284490</v>
      </c>
      <c r="G258">
        <v>263474</v>
      </c>
      <c r="H258" t="s">
        <v>3867</v>
      </c>
      <c r="I258">
        <v>68711</v>
      </c>
      <c r="J258">
        <v>130</v>
      </c>
      <c r="K258">
        <v>95</v>
      </c>
      <c r="M258">
        <v>21788</v>
      </c>
      <c r="N258">
        <v>223</v>
      </c>
      <c r="O258">
        <v>100432</v>
      </c>
      <c r="P258">
        <v>2881264</v>
      </c>
      <c r="Q258" t="str">
        <f>VLOOKUP($B258,[1]Samples!$H$2:$Z$518,COLUMN()-13)</f>
        <v>isolation_source: Solid - Food; Food; dairy Products; Heat processed (pasterized) - Ripened - Cheese made from pasteurized milk - Semi-soft - Ricotta; Pasteurized</v>
      </c>
      <c r="R258">
        <f>VLOOKUP($B258,[1]Samples!$H$2:$Z$518,COLUMN()-13)</f>
        <v>3025035</v>
      </c>
      <c r="S258">
        <f>VLOOKUP($B258,[1]Samples!$H$2:$Z$518,COLUMN()-13)</f>
        <v>21</v>
      </c>
      <c r="T258">
        <f>VLOOKUP($B258,[1]Samples!$H$2:$Z$518,COLUMN()-13)</f>
        <v>3008</v>
      </c>
      <c r="U258" t="str">
        <f>VLOOKUP($B258,[1]Samples!$H$2:$Z$518,COLUMN()-13)</f>
        <v>Yes</v>
      </c>
      <c r="V258">
        <f>VLOOKUP($B258,[1]Samples!$H$2:$Z$518,COLUMN()-13)</f>
        <v>0</v>
      </c>
      <c r="W258">
        <f>VLOOKUP($B258,[1]Samples!$H$2:$Z$518,COLUMN()-13)</f>
        <v>0</v>
      </c>
      <c r="X258">
        <f>VLOOKUP($B258,[1]Samples!$H$2:$Z$518,COLUMN()-13)</f>
        <v>0</v>
      </c>
      <c r="Y258" t="str">
        <f>VLOOKUP($B258,[1]Samples!$H$2:$Z$518,COLUMN()-13)</f>
        <v>No</v>
      </c>
      <c r="Z258" t="str">
        <f>VLOOKUP($B258,[1]Samples!$H$2:$Z$518,COLUMN()-13)</f>
        <v/>
      </c>
      <c r="AA258" t="str">
        <f>VLOOKUP($B258,[1]Samples!$H$2:$Z$518,COLUMN()-13)</f>
        <v/>
      </c>
      <c r="AB258" s="16">
        <f>VLOOKUP($B258,[1]Samples!$H$2:$Z$518,COLUMN()-13)</f>
        <v>43864.041666666664</v>
      </c>
      <c r="AC258" s="16">
        <f>VLOOKUP($B258,[1]Samples!$H$2:$Z$518,COLUMN()-13)</f>
        <v>43864.041666666664</v>
      </c>
      <c r="AD258" t="str">
        <f>VLOOKUP($B258,[1]Samples!$H$2:$Z$518,COLUMN()-13)</f>
        <v>Canada</v>
      </c>
      <c r="AF258" s="2">
        <f>VLOOKUP($B258,[1]Samples!$H$2:$Z$518,COLUMN()-13)</f>
        <v>2011</v>
      </c>
      <c r="AG258" t="b">
        <f>NOT(ISERROR(MATCH(B258,metadata_samples_with_mlst!$A$2:$A$342,0)))</f>
        <v>1</v>
      </c>
    </row>
    <row r="259" spans="1:33" x14ac:dyDescent="0.3">
      <c r="A259" t="s">
        <v>3868</v>
      </c>
      <c r="B259" t="str">
        <f t="shared" ref="B259:B322" si="4">LEFT(A259, SEARCH("_",A259)-1)</f>
        <v>SRR1509635</v>
      </c>
      <c r="C259">
        <v>34</v>
      </c>
      <c r="D259">
        <v>32</v>
      </c>
      <c r="E259" t="s">
        <v>3869</v>
      </c>
      <c r="F259">
        <v>148362</v>
      </c>
      <c r="G259">
        <v>145268</v>
      </c>
      <c r="H259" t="s">
        <v>3793</v>
      </c>
      <c r="I259">
        <v>14</v>
      </c>
      <c r="J259">
        <v>11</v>
      </c>
      <c r="K259">
        <v>15</v>
      </c>
      <c r="M259">
        <v>22958</v>
      </c>
      <c r="N259">
        <v>224</v>
      </c>
      <c r="O259">
        <v>71467</v>
      </c>
      <c r="P259">
        <v>2972823</v>
      </c>
      <c r="Q259" t="str">
        <f>VLOOKUP($B259,[1]Samples!$H$2:$Z$518,COLUMN()-13)</f>
        <v>isolation_source: mexican soft cheese</v>
      </c>
      <c r="R259">
        <f>VLOOKUP($B259,[1]Samples!$H$2:$Z$518,COLUMN()-13)</f>
        <v>3102811</v>
      </c>
      <c r="S259">
        <f>VLOOKUP($B259,[1]Samples!$H$2:$Z$518,COLUMN()-13)</f>
        <v>14</v>
      </c>
      <c r="T259">
        <f>VLOOKUP($B259,[1]Samples!$H$2:$Z$518,COLUMN()-13)</f>
        <v>3100</v>
      </c>
      <c r="U259" t="str">
        <f>VLOOKUP($B259,[1]Samples!$H$2:$Z$518,COLUMN()-13)</f>
        <v>Yes</v>
      </c>
      <c r="V259">
        <f>VLOOKUP($B259,[1]Samples!$H$2:$Z$518,COLUMN()-13)</f>
        <v>0</v>
      </c>
      <c r="W259">
        <f>VLOOKUP($B259,[1]Samples!$H$2:$Z$518,COLUMN()-13)</f>
        <v>0</v>
      </c>
      <c r="X259">
        <f>VLOOKUP($B259,[1]Samples!$H$2:$Z$518,COLUMN()-13)</f>
        <v>0</v>
      </c>
      <c r="Y259" t="str">
        <f>VLOOKUP($B259,[1]Samples!$H$2:$Z$518,COLUMN()-13)</f>
        <v>No</v>
      </c>
      <c r="Z259" t="str">
        <f>VLOOKUP($B259,[1]Samples!$H$2:$Z$518,COLUMN()-13)</f>
        <v/>
      </c>
      <c r="AA259" t="str">
        <f>VLOOKUP($B259,[1]Samples!$H$2:$Z$518,COLUMN()-13)</f>
        <v/>
      </c>
      <c r="AB259" s="16">
        <f>VLOOKUP($B259,[1]Samples!$H$2:$Z$518,COLUMN()-13)</f>
        <v>43551.041666666664</v>
      </c>
      <c r="AC259" s="16">
        <f>VLOOKUP($B259,[1]Samples!$H$2:$Z$518,COLUMN()-13)</f>
        <v>43551.041666666664</v>
      </c>
      <c r="AD259" t="str">
        <f>VLOOKUP($B259,[1]Samples!$H$2:$Z$518,COLUMN()-13)</f>
        <v>USA</v>
      </c>
      <c r="AF259" s="2" t="str">
        <f>VLOOKUP($B259,[1]Samples!$H$2:$Z$518,COLUMN()-13)</f>
        <v>No data</v>
      </c>
      <c r="AG259" t="b">
        <f>NOT(ISERROR(MATCH(B259,metadata_samples_with_mlst!$A$2:$A$342,0)))</f>
        <v>1</v>
      </c>
    </row>
    <row r="260" spans="1:33" x14ac:dyDescent="0.3">
      <c r="A260" t="s">
        <v>3870</v>
      </c>
      <c r="B260" t="str">
        <f t="shared" si="4"/>
        <v>SRR3945595</v>
      </c>
      <c r="C260">
        <v>50</v>
      </c>
      <c r="D260">
        <v>46</v>
      </c>
      <c r="E260" t="s">
        <v>3871</v>
      </c>
      <c r="F260">
        <v>218076</v>
      </c>
      <c r="G260">
        <v>212794</v>
      </c>
      <c r="H260" t="s">
        <v>3872</v>
      </c>
      <c r="I260">
        <v>28</v>
      </c>
      <c r="J260">
        <v>9</v>
      </c>
      <c r="K260">
        <v>17</v>
      </c>
      <c r="M260">
        <v>21127</v>
      </c>
      <c r="N260">
        <v>226</v>
      </c>
      <c r="O260">
        <v>76172</v>
      </c>
      <c r="P260">
        <v>2811700</v>
      </c>
      <c r="Q260" t="str">
        <f>VLOOKUP($B260,[1]Samples!$H$2:$Z$518,COLUMN()-13)</f>
        <v>isolation_source: bianco\, brie-style cheese</v>
      </c>
      <c r="R260">
        <f>VLOOKUP($B260,[1]Samples!$H$2:$Z$518,COLUMN()-13)</f>
        <v>2885602</v>
      </c>
      <c r="S260">
        <f>VLOOKUP($B260,[1]Samples!$H$2:$Z$518,COLUMN()-13)</f>
        <v>38</v>
      </c>
      <c r="T260">
        <f>VLOOKUP($B260,[1]Samples!$H$2:$Z$518,COLUMN()-13)</f>
        <v>2855</v>
      </c>
      <c r="U260" t="str">
        <f>VLOOKUP($B260,[1]Samples!$H$2:$Z$518,COLUMN()-13)</f>
        <v>Yes</v>
      </c>
      <c r="V260">
        <f>VLOOKUP($B260,[1]Samples!$H$2:$Z$518,COLUMN()-13)</f>
        <v>0</v>
      </c>
      <c r="W260">
        <f>VLOOKUP($B260,[1]Samples!$H$2:$Z$518,COLUMN()-13)</f>
        <v>0</v>
      </c>
      <c r="X260">
        <f>VLOOKUP($B260,[1]Samples!$H$2:$Z$518,COLUMN()-13)</f>
        <v>0</v>
      </c>
      <c r="Y260" t="str">
        <f>VLOOKUP($B260,[1]Samples!$H$2:$Z$518,COLUMN()-13)</f>
        <v>No</v>
      </c>
      <c r="Z260" t="str">
        <f>VLOOKUP($B260,[1]Samples!$H$2:$Z$518,COLUMN()-13)</f>
        <v/>
      </c>
      <c r="AA260" t="str">
        <f>VLOOKUP($B260,[1]Samples!$H$2:$Z$518,COLUMN()-13)</f>
        <v/>
      </c>
      <c r="AB260" s="16">
        <f>VLOOKUP($B260,[1]Samples!$H$2:$Z$518,COLUMN()-13)</f>
        <v>43901.041666666664</v>
      </c>
      <c r="AC260" s="16">
        <f>VLOOKUP($B260,[1]Samples!$H$2:$Z$518,COLUMN()-13)</f>
        <v>43551.041666666664</v>
      </c>
      <c r="AD260" t="str">
        <f>VLOOKUP($B260,[1]Samples!$H$2:$Z$518,COLUMN()-13)</f>
        <v>USA</v>
      </c>
      <c r="AE260" t="s">
        <v>146</v>
      </c>
      <c r="AF260" s="2">
        <f>VLOOKUP($B260,[1]Samples!$H$2:$Z$518,COLUMN()-13)</f>
        <v>2012</v>
      </c>
      <c r="AG260" t="b">
        <f>NOT(ISERROR(MATCH(B260,metadata_samples_with_mlst!$A$2:$A$342,0)))</f>
        <v>1</v>
      </c>
    </row>
    <row r="261" spans="1:33" x14ac:dyDescent="0.3">
      <c r="A261" t="s">
        <v>3873</v>
      </c>
      <c r="B261" t="str">
        <f t="shared" si="4"/>
        <v>SRR5378787</v>
      </c>
      <c r="C261">
        <v>84</v>
      </c>
      <c r="D261">
        <v>77</v>
      </c>
      <c r="E261" t="s">
        <v>3874</v>
      </c>
      <c r="F261">
        <v>482360</v>
      </c>
      <c r="G261">
        <v>462210</v>
      </c>
      <c r="H261" t="s">
        <v>3666</v>
      </c>
      <c r="I261">
        <v>174</v>
      </c>
      <c r="J261">
        <v>78</v>
      </c>
      <c r="K261">
        <v>88</v>
      </c>
      <c r="M261">
        <v>25222</v>
      </c>
      <c r="N261">
        <v>230</v>
      </c>
      <c r="O261">
        <v>152877</v>
      </c>
      <c r="P261">
        <v>3078575</v>
      </c>
      <c r="Q261" t="str">
        <f>VLOOKUP($B261,[1]Samples!$H$2:$Z$518,COLUMN()-13)</f>
        <v>isolation_source: spreadable cheese</v>
      </c>
      <c r="R261">
        <f>VLOOKUP($B261,[1]Samples!$H$2:$Z$518,COLUMN()-13)</f>
        <v>3134099</v>
      </c>
      <c r="S261">
        <f>VLOOKUP($B261,[1]Samples!$H$2:$Z$518,COLUMN()-13)</f>
        <v>56</v>
      </c>
      <c r="T261">
        <f>VLOOKUP($B261,[1]Samples!$H$2:$Z$518,COLUMN()-13)</f>
        <v>3125</v>
      </c>
      <c r="U261" t="str">
        <f>VLOOKUP($B261,[1]Samples!$H$2:$Z$518,COLUMN()-13)</f>
        <v>Yes</v>
      </c>
      <c r="V261">
        <f>VLOOKUP($B261,[1]Samples!$H$2:$Z$518,COLUMN()-13)</f>
        <v>0</v>
      </c>
      <c r="W261">
        <f>VLOOKUP($B261,[1]Samples!$H$2:$Z$518,COLUMN()-13)</f>
        <v>0</v>
      </c>
      <c r="X261">
        <f>VLOOKUP($B261,[1]Samples!$H$2:$Z$518,COLUMN()-13)</f>
        <v>0</v>
      </c>
      <c r="Y261" t="str">
        <f>VLOOKUP($B261,[1]Samples!$H$2:$Z$518,COLUMN()-13)</f>
        <v>No</v>
      </c>
      <c r="Z261" t="str">
        <f>VLOOKUP($B261,[1]Samples!$H$2:$Z$518,COLUMN()-13)</f>
        <v/>
      </c>
      <c r="AA261" t="str">
        <f>VLOOKUP($B261,[1]Samples!$H$2:$Z$518,COLUMN()-13)</f>
        <v/>
      </c>
      <c r="AB261" s="16">
        <f>VLOOKUP($B261,[1]Samples!$H$2:$Z$518,COLUMN()-13)</f>
        <v>43901.041666666664</v>
      </c>
      <c r="AC261" s="16">
        <f>VLOOKUP($B261,[1]Samples!$H$2:$Z$518,COLUMN()-13)</f>
        <v>43551.041666666664</v>
      </c>
      <c r="AD261" t="str">
        <f>VLOOKUP($B261,[1]Samples!$H$2:$Z$518,COLUMN()-13)</f>
        <v>USA</v>
      </c>
      <c r="AE261" t="s">
        <v>1518</v>
      </c>
      <c r="AF261" s="2">
        <f>VLOOKUP($B261,[1]Samples!$H$2:$Z$518,COLUMN()-13)</f>
        <v>2001</v>
      </c>
      <c r="AG261" t="b">
        <f>NOT(ISERROR(MATCH(B261,metadata_samples_with_mlst!$A$2:$A$342,0)))</f>
        <v>1</v>
      </c>
    </row>
    <row r="262" spans="1:33" x14ac:dyDescent="0.3">
      <c r="A262" t="s">
        <v>3875</v>
      </c>
      <c r="B262" t="str">
        <f t="shared" si="4"/>
        <v>SRR3173364</v>
      </c>
      <c r="C262">
        <v>66</v>
      </c>
      <c r="D262">
        <v>60</v>
      </c>
      <c r="E262" t="s">
        <v>3876</v>
      </c>
      <c r="F262">
        <v>287096</v>
      </c>
      <c r="G262">
        <v>277000</v>
      </c>
      <c r="H262" t="s">
        <v>3709</v>
      </c>
      <c r="I262">
        <v>33</v>
      </c>
      <c r="J262">
        <v>14</v>
      </c>
      <c r="K262">
        <v>15</v>
      </c>
      <c r="M262">
        <v>29582</v>
      </c>
      <c r="N262">
        <v>232</v>
      </c>
      <c r="O262">
        <v>132924</v>
      </c>
      <c r="P262">
        <v>3030468</v>
      </c>
      <c r="Q262" t="str">
        <f>VLOOKUP($B262,[1]Samples!$H$2:$Z$518,COLUMN()-13)</f>
        <v>isolation_source: robiola pineta cheese</v>
      </c>
      <c r="R262">
        <f>VLOOKUP($B262,[1]Samples!$H$2:$Z$518,COLUMN()-13)</f>
        <v>3094452</v>
      </c>
      <c r="S262">
        <f>VLOOKUP($B262,[1]Samples!$H$2:$Z$518,COLUMN()-13)</f>
        <v>57</v>
      </c>
      <c r="T262">
        <f>VLOOKUP($B262,[1]Samples!$H$2:$Z$518,COLUMN()-13)</f>
        <v>3103</v>
      </c>
      <c r="U262" t="str">
        <f>VLOOKUP($B262,[1]Samples!$H$2:$Z$518,COLUMN()-13)</f>
        <v>Yes</v>
      </c>
      <c r="V262">
        <f>VLOOKUP($B262,[1]Samples!$H$2:$Z$518,COLUMN()-13)</f>
        <v>0</v>
      </c>
      <c r="W262">
        <f>VLOOKUP($B262,[1]Samples!$H$2:$Z$518,COLUMN()-13)</f>
        <v>0</v>
      </c>
      <c r="X262">
        <f>VLOOKUP($B262,[1]Samples!$H$2:$Z$518,COLUMN()-13)</f>
        <v>0</v>
      </c>
      <c r="Y262" t="str">
        <f>VLOOKUP($B262,[1]Samples!$H$2:$Z$518,COLUMN()-13)</f>
        <v>No</v>
      </c>
      <c r="Z262" t="str">
        <f>VLOOKUP($B262,[1]Samples!$H$2:$Z$518,COLUMN()-13)</f>
        <v/>
      </c>
      <c r="AA262" t="str">
        <f>VLOOKUP($B262,[1]Samples!$H$2:$Z$518,COLUMN()-13)</f>
        <v/>
      </c>
      <c r="AB262" s="16">
        <f>VLOOKUP($B262,[1]Samples!$H$2:$Z$518,COLUMN()-13)</f>
        <v>43901.041666666664</v>
      </c>
      <c r="AC262" s="16">
        <f>VLOOKUP($B262,[1]Samples!$H$2:$Z$518,COLUMN()-13)</f>
        <v>43551.041666666664</v>
      </c>
      <c r="AD262" t="str">
        <f>VLOOKUP($B262,[1]Samples!$H$2:$Z$518,COLUMN()-13)</f>
        <v>Italy</v>
      </c>
      <c r="AF262" s="2">
        <f>VLOOKUP($B262,[1]Samples!$H$2:$Z$518,COLUMN()-13)</f>
        <v>2008</v>
      </c>
      <c r="AG262" t="b">
        <f>NOT(ISERROR(MATCH(B262,metadata_samples_with_mlst!$A$2:$A$342,0)))</f>
        <v>1</v>
      </c>
    </row>
    <row r="263" spans="1:33" x14ac:dyDescent="0.3">
      <c r="A263" t="s">
        <v>3877</v>
      </c>
      <c r="B263" t="str">
        <f t="shared" si="4"/>
        <v>SRR4301102</v>
      </c>
      <c r="C263">
        <v>2</v>
      </c>
      <c r="D263">
        <v>2</v>
      </c>
      <c r="E263" t="s">
        <v>3878</v>
      </c>
      <c r="F263">
        <v>13862</v>
      </c>
      <c r="G263">
        <v>13098</v>
      </c>
      <c r="H263" t="s">
        <v>3879</v>
      </c>
      <c r="I263">
        <v>5</v>
      </c>
      <c r="J263">
        <v>2</v>
      </c>
      <c r="K263">
        <v>1</v>
      </c>
      <c r="M263">
        <v>630</v>
      </c>
      <c r="N263">
        <v>234</v>
      </c>
      <c r="O263">
        <v>4714</v>
      </c>
      <c r="P263">
        <v>154984</v>
      </c>
      <c r="Q263" t="str">
        <f>VLOOKUP($B263,[1]Samples!$H$2:$Z$518,COLUMN()-13)</f>
        <v>isolation_source: white cheese</v>
      </c>
      <c r="R263">
        <f>VLOOKUP($B263,[1]Samples!$H$2:$Z$518,COLUMN()-13)</f>
        <v>3084322</v>
      </c>
      <c r="S263">
        <f>VLOOKUP($B263,[1]Samples!$H$2:$Z$518,COLUMN()-13)</f>
        <v>21</v>
      </c>
      <c r="T263">
        <f>VLOOKUP($B263,[1]Samples!$H$2:$Z$518,COLUMN()-13)</f>
        <v>3044</v>
      </c>
      <c r="U263" t="str">
        <f>VLOOKUP($B263,[1]Samples!$H$2:$Z$518,COLUMN()-13)</f>
        <v>Yes</v>
      </c>
      <c r="V263">
        <f>VLOOKUP($B263,[1]Samples!$H$2:$Z$518,COLUMN()-13)</f>
        <v>0</v>
      </c>
      <c r="W263">
        <f>VLOOKUP($B263,[1]Samples!$H$2:$Z$518,COLUMN()-13)</f>
        <v>0</v>
      </c>
      <c r="X263">
        <f>VLOOKUP($B263,[1]Samples!$H$2:$Z$518,COLUMN()-13)</f>
        <v>0</v>
      </c>
      <c r="Y263" t="str">
        <f>VLOOKUP($B263,[1]Samples!$H$2:$Z$518,COLUMN()-13)</f>
        <v>No</v>
      </c>
      <c r="Z263" t="str">
        <f>VLOOKUP($B263,[1]Samples!$H$2:$Z$518,COLUMN()-13)</f>
        <v/>
      </c>
      <c r="AA263" t="str">
        <f>VLOOKUP($B263,[1]Samples!$H$2:$Z$518,COLUMN()-13)</f>
        <v/>
      </c>
      <c r="AB263" s="16">
        <f>VLOOKUP($B263,[1]Samples!$H$2:$Z$518,COLUMN()-13)</f>
        <v>43558.083333333336</v>
      </c>
      <c r="AC263" s="16">
        <f>VLOOKUP($B263,[1]Samples!$H$2:$Z$518,COLUMN()-13)</f>
        <v>43558.083333333336</v>
      </c>
      <c r="AD263" t="str">
        <f>VLOOKUP($B263,[1]Samples!$H$2:$Z$518,COLUMN()-13)</f>
        <v>USA</v>
      </c>
      <c r="AE263" t="s">
        <v>376</v>
      </c>
      <c r="AF263" s="2">
        <f>VLOOKUP($B263,[1]Samples!$H$2:$Z$518,COLUMN()-13)</f>
        <v>2004</v>
      </c>
      <c r="AG263" t="b">
        <f>NOT(ISERROR(MATCH(B263,metadata_samples_with_mlst!$A$2:$A$342,0)))</f>
        <v>0</v>
      </c>
    </row>
    <row r="264" spans="1:33" x14ac:dyDescent="0.3">
      <c r="A264" t="s">
        <v>3880</v>
      </c>
      <c r="B264" t="str">
        <f t="shared" si="4"/>
        <v>SRR3173363</v>
      </c>
      <c r="C264">
        <v>60</v>
      </c>
      <c r="D264">
        <v>52</v>
      </c>
      <c r="E264" t="s">
        <v>3881</v>
      </c>
      <c r="F264">
        <v>262444</v>
      </c>
      <c r="G264">
        <v>248680</v>
      </c>
      <c r="H264" t="s">
        <v>3882</v>
      </c>
      <c r="I264">
        <v>25</v>
      </c>
      <c r="J264">
        <v>13</v>
      </c>
      <c r="K264">
        <v>27</v>
      </c>
      <c r="M264">
        <v>29230</v>
      </c>
      <c r="N264">
        <v>236</v>
      </c>
      <c r="O264">
        <v>104847</v>
      </c>
      <c r="P264">
        <v>3026007</v>
      </c>
      <c r="Q264" t="str">
        <f>VLOOKUP($B264,[1]Samples!$H$2:$Z$518,COLUMN()-13)</f>
        <v>isolation_source: robiola pineta cheese</v>
      </c>
      <c r="R264">
        <f>VLOOKUP($B264,[1]Samples!$H$2:$Z$518,COLUMN()-13)</f>
        <v>3103036</v>
      </c>
      <c r="S264">
        <f>VLOOKUP($B264,[1]Samples!$H$2:$Z$518,COLUMN()-13)</f>
        <v>46</v>
      </c>
      <c r="T264">
        <f>VLOOKUP($B264,[1]Samples!$H$2:$Z$518,COLUMN()-13)</f>
        <v>3114</v>
      </c>
      <c r="U264" t="str">
        <f>VLOOKUP($B264,[1]Samples!$H$2:$Z$518,COLUMN()-13)</f>
        <v>Yes</v>
      </c>
      <c r="V264">
        <f>VLOOKUP($B264,[1]Samples!$H$2:$Z$518,COLUMN()-13)</f>
        <v>0</v>
      </c>
      <c r="W264">
        <f>VLOOKUP($B264,[1]Samples!$H$2:$Z$518,COLUMN()-13)</f>
        <v>0</v>
      </c>
      <c r="X264">
        <f>VLOOKUP($B264,[1]Samples!$H$2:$Z$518,COLUMN()-13)</f>
        <v>0</v>
      </c>
      <c r="Y264" t="str">
        <f>VLOOKUP($B264,[1]Samples!$H$2:$Z$518,COLUMN()-13)</f>
        <v>No</v>
      </c>
      <c r="Z264" t="str">
        <f>VLOOKUP($B264,[1]Samples!$H$2:$Z$518,COLUMN()-13)</f>
        <v/>
      </c>
      <c r="AA264" t="str">
        <f>VLOOKUP($B264,[1]Samples!$H$2:$Z$518,COLUMN()-13)</f>
        <v/>
      </c>
      <c r="AB264" s="16">
        <f>VLOOKUP($B264,[1]Samples!$H$2:$Z$518,COLUMN()-13)</f>
        <v>43901.041666666664</v>
      </c>
      <c r="AC264" s="16">
        <f>VLOOKUP($B264,[1]Samples!$H$2:$Z$518,COLUMN()-13)</f>
        <v>43551.041666666664</v>
      </c>
      <c r="AD264" t="str">
        <f>VLOOKUP($B264,[1]Samples!$H$2:$Z$518,COLUMN()-13)</f>
        <v>Italy</v>
      </c>
      <c r="AF264" s="2">
        <f>VLOOKUP($B264,[1]Samples!$H$2:$Z$518,COLUMN()-13)</f>
        <v>2008</v>
      </c>
      <c r="AG264" t="b">
        <f>NOT(ISERROR(MATCH(B264,metadata_samples_with_mlst!$A$2:$A$342,0)))</f>
        <v>1</v>
      </c>
    </row>
    <row r="265" spans="1:33" x14ac:dyDescent="0.3">
      <c r="A265" t="s">
        <v>3883</v>
      </c>
      <c r="B265" t="str">
        <f t="shared" si="4"/>
        <v>SRR1783164</v>
      </c>
      <c r="C265">
        <v>73</v>
      </c>
      <c r="D265">
        <v>70</v>
      </c>
      <c r="E265" t="s">
        <v>3884</v>
      </c>
      <c r="F265">
        <v>314934</v>
      </c>
      <c r="G265">
        <v>310188</v>
      </c>
      <c r="H265" t="s">
        <v>3885</v>
      </c>
      <c r="I265">
        <v>33</v>
      </c>
      <c r="J265">
        <v>10</v>
      </c>
      <c r="K265">
        <v>35</v>
      </c>
      <c r="M265">
        <v>24701</v>
      </c>
      <c r="N265">
        <v>239</v>
      </c>
      <c r="O265">
        <v>115761</v>
      </c>
      <c r="P265">
        <v>2929172</v>
      </c>
      <c r="Q265" t="str">
        <f>VLOOKUP($B265,[1]Samples!$H$2:$Z$518,COLUMN()-13)</f>
        <v>isolation_source: cheese</v>
      </c>
      <c r="R265">
        <f>VLOOKUP($B265,[1]Samples!$H$2:$Z$518,COLUMN()-13)</f>
        <v>0</v>
      </c>
      <c r="S265">
        <f>VLOOKUP($B265,[1]Samples!$H$2:$Z$518,COLUMN()-13)</f>
        <v>0</v>
      </c>
      <c r="T265">
        <f>VLOOKUP($B265,[1]Samples!$H$2:$Z$518,COLUMN()-13)</f>
        <v>0</v>
      </c>
      <c r="U265" t="str">
        <f>VLOOKUP($B265,[1]Samples!$H$2:$Z$518,COLUMN()-13)</f>
        <v>No</v>
      </c>
      <c r="V265">
        <f>VLOOKUP($B265,[1]Samples!$H$2:$Z$518,COLUMN()-13)</f>
        <v>0</v>
      </c>
      <c r="W265">
        <f>VLOOKUP($B265,[1]Samples!$H$2:$Z$518,COLUMN()-13)</f>
        <v>0</v>
      </c>
      <c r="X265">
        <f>VLOOKUP($B265,[1]Samples!$H$2:$Z$518,COLUMN()-13)</f>
        <v>0</v>
      </c>
      <c r="Y265" t="str">
        <f>VLOOKUP($B265,[1]Samples!$H$2:$Z$518,COLUMN()-13)</f>
        <v>No</v>
      </c>
      <c r="Z265" t="str">
        <f>VLOOKUP($B265,[1]Samples!$H$2:$Z$518,COLUMN()-13)</f>
        <v>NZ_MTCL01000001-NZ_MTCL01000022</v>
      </c>
      <c r="AA265" t="str">
        <f>VLOOKUP($B265,[1]Samples!$H$2:$Z$518,COLUMN()-13)</f>
        <v/>
      </c>
      <c r="AB265" s="16">
        <f>VLOOKUP($B265,[1]Samples!$H$2:$Z$518,COLUMN()-13)</f>
        <v>44139.041666666664</v>
      </c>
      <c r="AC265" s="16">
        <f>VLOOKUP($B265,[1]Samples!$H$2:$Z$518,COLUMN()-13)</f>
        <v>42879.083333333336</v>
      </c>
      <c r="AD265" t="str">
        <f>VLOOKUP($B265,[1]Samples!$H$2:$Z$518,COLUMN()-13)</f>
        <v>USA</v>
      </c>
      <c r="AE265" t="s">
        <v>157</v>
      </c>
      <c r="AF265" s="2">
        <f>VLOOKUP($B265,[1]Samples!$H$2:$Z$518,COLUMN()-13)</f>
        <v>2014</v>
      </c>
      <c r="AG265" t="b">
        <f>NOT(ISERROR(MATCH(B265,metadata_samples_with_mlst!$A$2:$A$342,0)))</f>
        <v>1</v>
      </c>
    </row>
    <row r="266" spans="1:33" x14ac:dyDescent="0.3">
      <c r="A266" t="s">
        <v>3886</v>
      </c>
      <c r="B266" t="str">
        <f t="shared" si="4"/>
        <v>SRR8216051</v>
      </c>
      <c r="C266">
        <v>77</v>
      </c>
      <c r="D266">
        <v>69</v>
      </c>
      <c r="E266" t="s">
        <v>3887</v>
      </c>
      <c r="F266">
        <v>339334</v>
      </c>
      <c r="G266">
        <v>325706</v>
      </c>
      <c r="H266" t="s">
        <v>3888</v>
      </c>
      <c r="I266">
        <v>36</v>
      </c>
      <c r="J266">
        <v>9</v>
      </c>
      <c r="K266">
        <v>32</v>
      </c>
      <c r="M266">
        <v>24923</v>
      </c>
      <c r="N266">
        <v>249</v>
      </c>
      <c r="O266">
        <v>103965</v>
      </c>
      <c r="P266">
        <v>3028394</v>
      </c>
      <c r="Q266" t="str">
        <f>VLOOKUP($B266,[1]Samples!$H$2:$Z$518,COLUMN()-13)</f>
        <v>isolation_source: cow/sheep milk cheese</v>
      </c>
      <c r="R266">
        <f>VLOOKUP($B266,[1]Samples!$H$2:$Z$518,COLUMN()-13)</f>
        <v>3094427</v>
      </c>
      <c r="S266">
        <f>VLOOKUP($B266,[1]Samples!$H$2:$Z$518,COLUMN()-13)</f>
        <v>64</v>
      </c>
      <c r="T266">
        <f>VLOOKUP($B266,[1]Samples!$H$2:$Z$518,COLUMN()-13)</f>
        <v>3074</v>
      </c>
      <c r="U266" t="str">
        <f>VLOOKUP($B266,[1]Samples!$H$2:$Z$518,COLUMN()-13)</f>
        <v>Yes</v>
      </c>
      <c r="V266">
        <f>VLOOKUP($B266,[1]Samples!$H$2:$Z$518,COLUMN()-13)</f>
        <v>0</v>
      </c>
      <c r="W266">
        <f>VLOOKUP($B266,[1]Samples!$H$2:$Z$518,COLUMN()-13)</f>
        <v>0</v>
      </c>
      <c r="X266">
        <f>VLOOKUP($B266,[1]Samples!$H$2:$Z$518,COLUMN()-13)</f>
        <v>0</v>
      </c>
      <c r="Y266" t="str">
        <f>VLOOKUP($B266,[1]Samples!$H$2:$Z$518,COLUMN()-13)</f>
        <v>No</v>
      </c>
      <c r="Z266" t="str">
        <f>VLOOKUP($B266,[1]Samples!$H$2:$Z$518,COLUMN()-13)</f>
        <v/>
      </c>
      <c r="AA266" t="str">
        <f>VLOOKUP($B266,[1]Samples!$H$2:$Z$518,COLUMN()-13)</f>
        <v/>
      </c>
      <c r="AB266" s="16">
        <f>VLOOKUP($B266,[1]Samples!$H$2:$Z$518,COLUMN()-13)</f>
        <v>43901.041666666664</v>
      </c>
      <c r="AC266" s="16">
        <f>VLOOKUP($B266,[1]Samples!$H$2:$Z$518,COLUMN()-13)</f>
        <v>43551.041666666664</v>
      </c>
      <c r="AD266" t="str">
        <f>VLOOKUP($B266,[1]Samples!$H$2:$Z$518,COLUMN()-13)</f>
        <v>Portugal</v>
      </c>
      <c r="AF266" s="2">
        <f>VLOOKUP($B266,[1]Samples!$H$2:$Z$518,COLUMN()-13)</f>
        <v>2004</v>
      </c>
      <c r="AG266" t="b">
        <f>NOT(ISERROR(MATCH(B266,metadata_samples_with_mlst!$A$2:$A$342,0)))</f>
        <v>1</v>
      </c>
    </row>
    <row r="267" spans="1:33" x14ac:dyDescent="0.3">
      <c r="A267" t="s">
        <v>3889</v>
      </c>
      <c r="B267" t="str">
        <f t="shared" si="4"/>
        <v>SRR5344980</v>
      </c>
      <c r="C267">
        <v>72</v>
      </c>
      <c r="D267">
        <v>67</v>
      </c>
      <c r="E267" t="s">
        <v>3388</v>
      </c>
      <c r="F267">
        <v>573724</v>
      </c>
      <c r="G267">
        <v>528606</v>
      </c>
      <c r="H267" t="s">
        <v>3890</v>
      </c>
      <c r="I267">
        <v>66</v>
      </c>
      <c r="J267">
        <v>19</v>
      </c>
      <c r="K267">
        <v>60</v>
      </c>
      <c r="M267">
        <v>19958</v>
      </c>
      <c r="N267">
        <v>251</v>
      </c>
      <c r="O267">
        <v>100544</v>
      </c>
      <c r="P267">
        <v>2901883</v>
      </c>
      <c r="Q267" t="str">
        <f>VLOOKUP($B267,[1]Samples!$H$2:$Z$518,COLUMN()-13)</f>
        <v>isolation_source: Hard cheese</v>
      </c>
      <c r="R267">
        <f>VLOOKUP($B267,[1]Samples!$H$2:$Z$518,COLUMN()-13)</f>
        <v>2964661</v>
      </c>
      <c r="S267">
        <f>VLOOKUP($B267,[1]Samples!$H$2:$Z$518,COLUMN()-13)</f>
        <v>43</v>
      </c>
      <c r="T267">
        <f>VLOOKUP($B267,[1]Samples!$H$2:$Z$518,COLUMN()-13)</f>
        <v>2941</v>
      </c>
      <c r="U267" t="str">
        <f>VLOOKUP($B267,[1]Samples!$H$2:$Z$518,COLUMN()-13)</f>
        <v>Yes</v>
      </c>
      <c r="V267">
        <f>VLOOKUP($B267,[1]Samples!$H$2:$Z$518,COLUMN()-13)</f>
        <v>0</v>
      </c>
      <c r="W267">
        <f>VLOOKUP($B267,[1]Samples!$H$2:$Z$518,COLUMN()-13)</f>
        <v>0</v>
      </c>
      <c r="X267">
        <f>VLOOKUP($B267,[1]Samples!$H$2:$Z$518,COLUMN()-13)</f>
        <v>0</v>
      </c>
      <c r="Y267" t="str">
        <f>VLOOKUP($B267,[1]Samples!$H$2:$Z$518,COLUMN()-13)</f>
        <v>No</v>
      </c>
      <c r="Z267" t="str">
        <f>VLOOKUP($B267,[1]Samples!$H$2:$Z$518,COLUMN()-13)</f>
        <v/>
      </c>
      <c r="AA267" t="str">
        <f>VLOOKUP($B267,[1]Samples!$H$2:$Z$518,COLUMN()-13)</f>
        <v/>
      </c>
      <c r="AB267" s="16">
        <f>VLOOKUP($B267,[1]Samples!$H$2:$Z$518,COLUMN()-13)</f>
        <v>43563.083333333336</v>
      </c>
      <c r="AC267" s="16">
        <f>VLOOKUP($B267,[1]Samples!$H$2:$Z$518,COLUMN()-13)</f>
        <v>43563.083333333336</v>
      </c>
      <c r="AD267" t="str">
        <f>VLOOKUP($B267,[1]Samples!$H$2:$Z$518,COLUMN()-13)</f>
        <v>USA</v>
      </c>
      <c r="AF267" s="2">
        <f>VLOOKUP($B267,[1]Samples!$H$2:$Z$518,COLUMN()-13)</f>
        <v>2017</v>
      </c>
      <c r="AG267" t="b">
        <f>NOT(ISERROR(MATCH(B267,metadata_samples_with_mlst!$A$2:$A$342,0)))</f>
        <v>1</v>
      </c>
    </row>
    <row r="268" spans="1:33" x14ac:dyDescent="0.3">
      <c r="A268" t="s">
        <v>3891</v>
      </c>
      <c r="B268" t="str">
        <f t="shared" si="4"/>
        <v>SRR5469627</v>
      </c>
      <c r="C268">
        <v>55</v>
      </c>
      <c r="D268">
        <v>51</v>
      </c>
      <c r="E268" t="s">
        <v>3892</v>
      </c>
      <c r="F268">
        <v>266600</v>
      </c>
      <c r="G268">
        <v>260638</v>
      </c>
      <c r="H268" t="s">
        <v>3494</v>
      </c>
      <c r="I268">
        <v>56</v>
      </c>
      <c r="J268">
        <v>19</v>
      </c>
      <c r="K268">
        <v>21</v>
      </c>
      <c r="M268">
        <v>21970</v>
      </c>
      <c r="N268">
        <v>253</v>
      </c>
      <c r="O268">
        <v>61617</v>
      </c>
      <c r="P268">
        <v>2999935</v>
      </c>
      <c r="Q268" t="str">
        <f>VLOOKUP($B268,[1]Samples!$H$2:$Z$518,COLUMN()-13)</f>
        <v>isolation_source: cheese</v>
      </c>
      <c r="R268">
        <f>VLOOKUP($B268,[1]Samples!$H$2:$Z$518,COLUMN()-13)</f>
        <v>3050389</v>
      </c>
      <c r="S268">
        <f>VLOOKUP($B268,[1]Samples!$H$2:$Z$518,COLUMN()-13)</f>
        <v>126</v>
      </c>
      <c r="T268">
        <f>VLOOKUP($B268,[1]Samples!$H$2:$Z$518,COLUMN()-13)</f>
        <v>3047</v>
      </c>
      <c r="U268" t="str">
        <f>VLOOKUP($B268,[1]Samples!$H$2:$Z$518,COLUMN()-13)</f>
        <v>Yes</v>
      </c>
      <c r="V268">
        <f>VLOOKUP($B268,[1]Samples!$H$2:$Z$518,COLUMN()-13)</f>
        <v>0</v>
      </c>
      <c r="W268">
        <f>VLOOKUP($B268,[1]Samples!$H$2:$Z$518,COLUMN()-13)</f>
        <v>0</v>
      </c>
      <c r="X268">
        <f>VLOOKUP($B268,[1]Samples!$H$2:$Z$518,COLUMN()-13)</f>
        <v>0</v>
      </c>
      <c r="Y268" t="str">
        <f>VLOOKUP($B268,[1]Samples!$H$2:$Z$518,COLUMN()-13)</f>
        <v>No</v>
      </c>
      <c r="Z268" t="str">
        <f>VLOOKUP($B268,[1]Samples!$H$2:$Z$518,COLUMN()-13)</f>
        <v/>
      </c>
      <c r="AA268" t="str">
        <f>VLOOKUP($B268,[1]Samples!$H$2:$Z$518,COLUMN()-13)</f>
        <v/>
      </c>
      <c r="AB268" s="16">
        <f>VLOOKUP($B268,[1]Samples!$H$2:$Z$518,COLUMN()-13)</f>
        <v>43563.083333333336</v>
      </c>
      <c r="AC268" s="16">
        <f>VLOOKUP($B268,[1]Samples!$H$2:$Z$518,COLUMN()-13)</f>
        <v>43563.083333333336</v>
      </c>
      <c r="AD268" t="str">
        <f>VLOOKUP($B268,[1]Samples!$H$2:$Z$518,COLUMN()-13)</f>
        <v>USA</v>
      </c>
      <c r="AE268" t="s">
        <v>478</v>
      </c>
      <c r="AF268" s="2">
        <f>VLOOKUP($B268,[1]Samples!$H$2:$Z$518,COLUMN()-13)</f>
        <v>2011</v>
      </c>
      <c r="AG268" t="b">
        <f>NOT(ISERROR(MATCH(B268,metadata_samples_with_mlst!$A$2:$A$342,0)))</f>
        <v>0</v>
      </c>
    </row>
    <row r="269" spans="1:33" x14ac:dyDescent="0.3">
      <c r="A269" t="s">
        <v>3893</v>
      </c>
      <c r="B269" t="str">
        <f t="shared" si="4"/>
        <v>SRR9732314</v>
      </c>
      <c r="C269">
        <v>53</v>
      </c>
      <c r="D269">
        <v>50</v>
      </c>
      <c r="E269" t="s">
        <v>3478</v>
      </c>
      <c r="F269">
        <v>246798</v>
      </c>
      <c r="G269">
        <v>238450</v>
      </c>
      <c r="H269" t="s">
        <v>3894</v>
      </c>
      <c r="I269">
        <v>72</v>
      </c>
      <c r="J269">
        <v>36</v>
      </c>
      <c r="K269">
        <v>18</v>
      </c>
      <c r="M269">
        <v>22725</v>
      </c>
      <c r="N269">
        <v>259</v>
      </c>
      <c r="O269">
        <v>90430</v>
      </c>
      <c r="P269">
        <v>3052350</v>
      </c>
      <c r="Q269" t="str">
        <f>VLOOKUP($B269,[1]Samples!$H$2:$Z$518,COLUMN()-13)</f>
        <v>isolation_source: cheese</v>
      </c>
      <c r="R269">
        <f>VLOOKUP($B269,[1]Samples!$H$2:$Z$518,COLUMN()-13)</f>
        <v>3083198</v>
      </c>
      <c r="S269">
        <f>VLOOKUP($B269,[1]Samples!$H$2:$Z$518,COLUMN()-13)</f>
        <v>70</v>
      </c>
      <c r="T269">
        <f>VLOOKUP($B269,[1]Samples!$H$2:$Z$518,COLUMN()-13)</f>
        <v>3030</v>
      </c>
      <c r="U269" t="str">
        <f>VLOOKUP($B269,[1]Samples!$H$2:$Z$518,COLUMN()-13)</f>
        <v>Yes</v>
      </c>
      <c r="V269">
        <f>VLOOKUP($B269,[1]Samples!$H$2:$Z$518,COLUMN()-13)</f>
        <v>0</v>
      </c>
      <c r="W269">
        <f>VLOOKUP($B269,[1]Samples!$H$2:$Z$518,COLUMN()-13)</f>
        <v>0</v>
      </c>
      <c r="X269">
        <f>VLOOKUP($B269,[1]Samples!$H$2:$Z$518,COLUMN()-13)</f>
        <v>0</v>
      </c>
      <c r="Y269" t="str">
        <f>VLOOKUP($B269,[1]Samples!$H$2:$Z$518,COLUMN()-13)</f>
        <v>No</v>
      </c>
      <c r="Z269" t="str">
        <f>VLOOKUP($B269,[1]Samples!$H$2:$Z$518,COLUMN()-13)</f>
        <v/>
      </c>
      <c r="AA269" t="str">
        <f>VLOOKUP($B269,[1]Samples!$H$2:$Z$518,COLUMN()-13)</f>
        <v/>
      </c>
      <c r="AB269" s="16">
        <f>VLOOKUP($B269,[1]Samples!$H$2:$Z$518,COLUMN()-13)</f>
        <v>43860.041666666664</v>
      </c>
      <c r="AC269" s="16">
        <f>VLOOKUP($B269,[1]Samples!$H$2:$Z$518,COLUMN()-13)</f>
        <v>43860.041666666664</v>
      </c>
      <c r="AD269" t="str">
        <f>VLOOKUP($B269,[1]Samples!$H$2:$Z$518,COLUMN()-13)</f>
        <v>Uruguay</v>
      </c>
      <c r="AF269" s="2">
        <f>VLOOKUP($B269,[1]Samples!$H$2:$Z$518,COLUMN()-13)</f>
        <v>2011</v>
      </c>
      <c r="AG269" t="b">
        <f>NOT(ISERROR(MATCH(B269,metadata_samples_with_mlst!$A$2:$A$342,0)))</f>
        <v>1</v>
      </c>
    </row>
    <row r="270" spans="1:33" x14ac:dyDescent="0.3">
      <c r="A270" t="s">
        <v>3895</v>
      </c>
      <c r="B270" t="str">
        <f t="shared" si="4"/>
        <v>SRR8767327</v>
      </c>
      <c r="C270">
        <v>28</v>
      </c>
      <c r="D270">
        <v>25</v>
      </c>
      <c r="E270" t="s">
        <v>3896</v>
      </c>
      <c r="F270">
        <v>119936</v>
      </c>
      <c r="G270">
        <v>115482</v>
      </c>
      <c r="H270" t="s">
        <v>3897</v>
      </c>
      <c r="I270">
        <v>9</v>
      </c>
      <c r="J270">
        <v>8</v>
      </c>
      <c r="K270">
        <v>11</v>
      </c>
      <c r="M270">
        <v>19660</v>
      </c>
      <c r="N270">
        <v>259</v>
      </c>
      <c r="O270">
        <v>69276</v>
      </c>
      <c r="P270">
        <v>3089928</v>
      </c>
      <c r="Q270" t="str">
        <f>VLOOKUP($B270,[1]Samples!$H$2:$Z$518,COLUMN()-13)</f>
        <v>isolation_source: cheese</v>
      </c>
      <c r="R270">
        <f>VLOOKUP($B270,[1]Samples!$H$2:$Z$518,COLUMN()-13)</f>
        <v>3109420</v>
      </c>
      <c r="S270">
        <f>VLOOKUP($B270,[1]Samples!$H$2:$Z$518,COLUMN()-13)</f>
        <v>31</v>
      </c>
      <c r="T270">
        <f>VLOOKUP($B270,[1]Samples!$H$2:$Z$518,COLUMN()-13)</f>
        <v>3100</v>
      </c>
      <c r="U270" t="str">
        <f>VLOOKUP($B270,[1]Samples!$H$2:$Z$518,COLUMN()-13)</f>
        <v>Yes</v>
      </c>
      <c r="V270">
        <f>VLOOKUP($B270,[1]Samples!$H$2:$Z$518,COLUMN()-13)</f>
        <v>0</v>
      </c>
      <c r="W270">
        <f>VLOOKUP($B270,[1]Samples!$H$2:$Z$518,COLUMN()-13)</f>
        <v>0</v>
      </c>
      <c r="X270">
        <f>VLOOKUP($B270,[1]Samples!$H$2:$Z$518,COLUMN()-13)</f>
        <v>0</v>
      </c>
      <c r="Y270" t="str">
        <f>VLOOKUP($B270,[1]Samples!$H$2:$Z$518,COLUMN()-13)</f>
        <v>No</v>
      </c>
      <c r="Z270" t="str">
        <f>VLOOKUP($B270,[1]Samples!$H$2:$Z$518,COLUMN()-13)</f>
        <v/>
      </c>
      <c r="AA270" t="str">
        <f>VLOOKUP($B270,[1]Samples!$H$2:$Z$518,COLUMN()-13)</f>
        <v/>
      </c>
      <c r="AB270" s="16">
        <f>VLOOKUP($B270,[1]Samples!$H$2:$Z$518,COLUMN()-13)</f>
        <v>43556.083333333336</v>
      </c>
      <c r="AC270" s="16">
        <f>VLOOKUP($B270,[1]Samples!$H$2:$Z$518,COLUMN()-13)</f>
        <v>43556.083333333336</v>
      </c>
      <c r="AD270" t="str">
        <f>VLOOKUP($B270,[1]Samples!$H$2:$Z$518,COLUMN()-13)</f>
        <v>Chile</v>
      </c>
      <c r="AF270" s="2">
        <f>VLOOKUP($B270,[1]Samples!$H$2:$Z$518,COLUMN()-13)</f>
        <v>2016</v>
      </c>
      <c r="AG270" t="b">
        <f>NOT(ISERROR(MATCH(B270,metadata_samples_with_mlst!$A$2:$A$342,0)))</f>
        <v>1</v>
      </c>
    </row>
    <row r="271" spans="1:33" x14ac:dyDescent="0.3">
      <c r="A271" t="s">
        <v>3898</v>
      </c>
      <c r="B271" t="str">
        <f t="shared" si="4"/>
        <v>SRR1783158</v>
      </c>
      <c r="C271">
        <v>66</v>
      </c>
      <c r="D271">
        <v>63</v>
      </c>
      <c r="E271" t="s">
        <v>3851</v>
      </c>
      <c r="F271">
        <v>294974</v>
      </c>
      <c r="G271">
        <v>289348</v>
      </c>
      <c r="H271" t="s">
        <v>3365</v>
      </c>
      <c r="I271">
        <v>62</v>
      </c>
      <c r="J271">
        <v>12</v>
      </c>
      <c r="K271">
        <v>35</v>
      </c>
      <c r="M271">
        <v>20740</v>
      </c>
      <c r="N271">
        <v>267</v>
      </c>
      <c r="O271">
        <v>74433</v>
      </c>
      <c r="P271">
        <v>2917980</v>
      </c>
      <c r="Q271" t="str">
        <f>VLOOKUP($B271,[1]Samples!$H$2:$Z$518,COLUMN()-13)</f>
        <v>isolation_source: cheese</v>
      </c>
      <c r="R271">
        <f>VLOOKUP($B271,[1]Samples!$H$2:$Z$518,COLUMN()-13)</f>
        <v>0</v>
      </c>
      <c r="S271">
        <f>VLOOKUP($B271,[1]Samples!$H$2:$Z$518,COLUMN()-13)</f>
        <v>0</v>
      </c>
      <c r="T271">
        <f>VLOOKUP($B271,[1]Samples!$H$2:$Z$518,COLUMN()-13)</f>
        <v>0</v>
      </c>
      <c r="U271" t="str">
        <f>VLOOKUP($B271,[1]Samples!$H$2:$Z$518,COLUMN()-13)</f>
        <v>No</v>
      </c>
      <c r="V271">
        <f>VLOOKUP($B271,[1]Samples!$H$2:$Z$518,COLUMN()-13)</f>
        <v>0</v>
      </c>
      <c r="W271">
        <f>VLOOKUP($B271,[1]Samples!$H$2:$Z$518,COLUMN()-13)</f>
        <v>0</v>
      </c>
      <c r="X271">
        <f>VLOOKUP($B271,[1]Samples!$H$2:$Z$518,COLUMN()-13)</f>
        <v>0</v>
      </c>
      <c r="Y271" t="str">
        <f>VLOOKUP($B271,[1]Samples!$H$2:$Z$518,COLUMN()-13)</f>
        <v>No</v>
      </c>
      <c r="Z271" t="str">
        <f>VLOOKUP($B271,[1]Samples!$H$2:$Z$518,COLUMN()-13)</f>
        <v>NZ_MTJK01000001-NZ_MTJK01000023</v>
      </c>
      <c r="AA271" t="str">
        <f>VLOOKUP($B271,[1]Samples!$H$2:$Z$518,COLUMN()-13)</f>
        <v/>
      </c>
      <c r="AB271" s="16">
        <f>VLOOKUP($B271,[1]Samples!$H$2:$Z$518,COLUMN()-13)</f>
        <v>44139.041666666664</v>
      </c>
      <c r="AC271" s="16">
        <f>VLOOKUP($B271,[1]Samples!$H$2:$Z$518,COLUMN()-13)</f>
        <v>42878.083333333336</v>
      </c>
      <c r="AD271" t="str">
        <f>VLOOKUP($B271,[1]Samples!$H$2:$Z$518,COLUMN()-13)</f>
        <v>USA</v>
      </c>
      <c r="AE271" t="s">
        <v>157</v>
      </c>
      <c r="AF271" s="2">
        <f>VLOOKUP($B271,[1]Samples!$H$2:$Z$518,COLUMN()-13)</f>
        <v>2014</v>
      </c>
      <c r="AG271" t="b">
        <f>NOT(ISERROR(MATCH(B271,metadata_samples_with_mlst!$A$2:$A$342,0)))</f>
        <v>1</v>
      </c>
    </row>
    <row r="272" spans="1:33" x14ac:dyDescent="0.3">
      <c r="A272" t="s">
        <v>3899</v>
      </c>
      <c r="B272" t="str">
        <f t="shared" si="4"/>
        <v>SRR8838775</v>
      </c>
      <c r="C272">
        <v>2</v>
      </c>
      <c r="D272">
        <v>2</v>
      </c>
      <c r="E272" t="s">
        <v>3900</v>
      </c>
      <c r="F272">
        <v>13978</v>
      </c>
      <c r="G272">
        <v>13262</v>
      </c>
      <c r="H272" t="s">
        <v>3762</v>
      </c>
      <c r="I272">
        <v>4</v>
      </c>
      <c r="J272">
        <v>1</v>
      </c>
      <c r="K272">
        <v>2</v>
      </c>
      <c r="M272">
        <v>678</v>
      </c>
      <c r="N272">
        <v>268</v>
      </c>
      <c r="O272">
        <v>3820</v>
      </c>
      <c r="P272">
        <v>183227</v>
      </c>
      <c r="Q272" t="str">
        <f>VLOOKUP($B272,[1]Samples!$H$2:$Z$518,COLUMN()-13)</f>
        <v>isolation_source: cheese</v>
      </c>
      <c r="R272">
        <f>VLOOKUP($B272,[1]Samples!$H$2:$Z$518,COLUMN()-13)</f>
        <v>3043564</v>
      </c>
      <c r="S272">
        <f>VLOOKUP($B272,[1]Samples!$H$2:$Z$518,COLUMN()-13)</f>
        <v>16</v>
      </c>
      <c r="T272">
        <f>VLOOKUP($B272,[1]Samples!$H$2:$Z$518,COLUMN()-13)</f>
        <v>2983</v>
      </c>
      <c r="U272" t="str">
        <f>VLOOKUP($B272,[1]Samples!$H$2:$Z$518,COLUMN()-13)</f>
        <v>Yes</v>
      </c>
      <c r="V272">
        <f>VLOOKUP($B272,[1]Samples!$H$2:$Z$518,COLUMN()-13)</f>
        <v>0</v>
      </c>
      <c r="W272">
        <f>VLOOKUP($B272,[1]Samples!$H$2:$Z$518,COLUMN()-13)</f>
        <v>0</v>
      </c>
      <c r="X272">
        <f>VLOOKUP($B272,[1]Samples!$H$2:$Z$518,COLUMN()-13)</f>
        <v>0</v>
      </c>
      <c r="Y272" t="str">
        <f>VLOOKUP($B272,[1]Samples!$H$2:$Z$518,COLUMN()-13)</f>
        <v>No</v>
      </c>
      <c r="Z272" t="str">
        <f>VLOOKUP($B272,[1]Samples!$H$2:$Z$518,COLUMN()-13)</f>
        <v/>
      </c>
      <c r="AA272" t="str">
        <f>VLOOKUP($B272,[1]Samples!$H$2:$Z$518,COLUMN()-13)</f>
        <v/>
      </c>
      <c r="AB272" s="16">
        <f>VLOOKUP($B272,[1]Samples!$H$2:$Z$518,COLUMN()-13)</f>
        <v>43564.083333333336</v>
      </c>
      <c r="AC272" s="16">
        <f>VLOOKUP($B272,[1]Samples!$H$2:$Z$518,COLUMN()-13)</f>
        <v>43564.083333333336</v>
      </c>
      <c r="AD272" t="str">
        <f>VLOOKUP($B272,[1]Samples!$H$2:$Z$518,COLUMN()-13)</f>
        <v>Chile</v>
      </c>
      <c r="AF272" s="2">
        <f>VLOOKUP($B272,[1]Samples!$H$2:$Z$518,COLUMN()-13)</f>
        <v>2016</v>
      </c>
      <c r="AG272" t="b">
        <f>NOT(ISERROR(MATCH(B272,metadata_samples_with_mlst!$A$2:$A$342,0)))</f>
        <v>0</v>
      </c>
    </row>
    <row r="273" spans="1:33" x14ac:dyDescent="0.3">
      <c r="A273" t="s">
        <v>3901</v>
      </c>
      <c r="B273" t="str">
        <f t="shared" si="4"/>
        <v>SRR3945594</v>
      </c>
      <c r="C273">
        <v>42</v>
      </c>
      <c r="D273">
        <v>39</v>
      </c>
      <c r="E273" t="s">
        <v>3902</v>
      </c>
      <c r="F273">
        <v>177970</v>
      </c>
      <c r="G273">
        <v>174298</v>
      </c>
      <c r="H273" t="s">
        <v>3277</v>
      </c>
      <c r="I273">
        <v>10</v>
      </c>
      <c r="J273">
        <v>4</v>
      </c>
      <c r="K273">
        <v>17</v>
      </c>
      <c r="M273">
        <v>22069</v>
      </c>
      <c r="N273">
        <v>269</v>
      </c>
      <c r="O273">
        <v>145442</v>
      </c>
      <c r="P273">
        <v>3018451</v>
      </c>
      <c r="Q273" t="str">
        <f>VLOOKUP($B273,[1]Samples!$H$2:$Z$518,COLUMN()-13)</f>
        <v>isolation_source: moliterno al tartufo cheese</v>
      </c>
      <c r="R273">
        <f>VLOOKUP($B273,[1]Samples!$H$2:$Z$518,COLUMN()-13)</f>
        <v>3111907</v>
      </c>
      <c r="S273">
        <f>VLOOKUP($B273,[1]Samples!$H$2:$Z$518,COLUMN()-13)</f>
        <v>35</v>
      </c>
      <c r="T273">
        <f>VLOOKUP($B273,[1]Samples!$H$2:$Z$518,COLUMN()-13)</f>
        <v>3117</v>
      </c>
      <c r="U273" t="str">
        <f>VLOOKUP($B273,[1]Samples!$H$2:$Z$518,COLUMN()-13)</f>
        <v>Yes</v>
      </c>
      <c r="V273">
        <f>VLOOKUP($B273,[1]Samples!$H$2:$Z$518,COLUMN()-13)</f>
        <v>0</v>
      </c>
      <c r="W273">
        <f>VLOOKUP($B273,[1]Samples!$H$2:$Z$518,COLUMN()-13)</f>
        <v>0</v>
      </c>
      <c r="X273">
        <f>VLOOKUP($B273,[1]Samples!$H$2:$Z$518,COLUMN()-13)</f>
        <v>0</v>
      </c>
      <c r="Y273" t="str">
        <f>VLOOKUP($B273,[1]Samples!$H$2:$Z$518,COLUMN()-13)</f>
        <v>No</v>
      </c>
      <c r="Z273" t="str">
        <f>VLOOKUP($B273,[1]Samples!$H$2:$Z$518,COLUMN()-13)</f>
        <v/>
      </c>
      <c r="AA273" t="str">
        <f>VLOOKUP($B273,[1]Samples!$H$2:$Z$518,COLUMN()-13)</f>
        <v/>
      </c>
      <c r="AB273" s="16">
        <f>VLOOKUP($B273,[1]Samples!$H$2:$Z$518,COLUMN()-13)</f>
        <v>43901.041666666664</v>
      </c>
      <c r="AC273" s="16">
        <f>VLOOKUP($B273,[1]Samples!$H$2:$Z$518,COLUMN()-13)</f>
        <v>43551.041666666664</v>
      </c>
      <c r="AD273" t="str">
        <f>VLOOKUP($B273,[1]Samples!$H$2:$Z$518,COLUMN()-13)</f>
        <v>Italy</v>
      </c>
      <c r="AF273" s="2">
        <f>VLOOKUP($B273,[1]Samples!$H$2:$Z$518,COLUMN()-13)</f>
        <v>2012</v>
      </c>
      <c r="AG273" t="b">
        <f>NOT(ISERROR(MATCH(B273,metadata_samples_with_mlst!$A$2:$A$342,0)))</f>
        <v>1</v>
      </c>
    </row>
    <row r="274" spans="1:33" x14ac:dyDescent="0.3">
      <c r="A274" t="s">
        <v>3903</v>
      </c>
      <c r="B274" t="str">
        <f t="shared" si="4"/>
        <v>SRR5184994</v>
      </c>
      <c r="C274">
        <v>37</v>
      </c>
      <c r="D274">
        <v>34</v>
      </c>
      <c r="E274" t="s">
        <v>3199</v>
      </c>
      <c r="F274">
        <v>201564</v>
      </c>
      <c r="G274">
        <v>191876</v>
      </c>
      <c r="H274" t="s">
        <v>3904</v>
      </c>
      <c r="I274">
        <v>68</v>
      </c>
      <c r="J274">
        <v>8</v>
      </c>
      <c r="K274">
        <v>31</v>
      </c>
      <c r="M274">
        <v>20627</v>
      </c>
      <c r="N274">
        <v>269</v>
      </c>
      <c r="O274">
        <v>62826</v>
      </c>
      <c r="P274">
        <v>2942135</v>
      </c>
      <c r="Q274" t="str">
        <f>VLOOKUP($B274,[1]Samples!$H$2:$Z$518,COLUMN()-13)</f>
        <v>isolation_source: cotija cheese</v>
      </c>
      <c r="R274">
        <f>VLOOKUP($B274,[1]Samples!$H$2:$Z$518,COLUMN()-13)</f>
        <v>3135917</v>
      </c>
      <c r="S274">
        <f>VLOOKUP($B274,[1]Samples!$H$2:$Z$518,COLUMN()-13)</f>
        <v>24</v>
      </c>
      <c r="T274">
        <f>VLOOKUP($B274,[1]Samples!$H$2:$Z$518,COLUMN()-13)</f>
        <v>3092</v>
      </c>
      <c r="U274" t="str">
        <f>VLOOKUP($B274,[1]Samples!$H$2:$Z$518,COLUMN()-13)</f>
        <v>Yes</v>
      </c>
      <c r="V274">
        <f>VLOOKUP($B274,[1]Samples!$H$2:$Z$518,COLUMN()-13)</f>
        <v>0</v>
      </c>
      <c r="W274">
        <f>VLOOKUP($B274,[1]Samples!$H$2:$Z$518,COLUMN()-13)</f>
        <v>0</v>
      </c>
      <c r="X274">
        <f>VLOOKUP($B274,[1]Samples!$H$2:$Z$518,COLUMN()-13)</f>
        <v>0</v>
      </c>
      <c r="Y274" t="str">
        <f>VLOOKUP($B274,[1]Samples!$H$2:$Z$518,COLUMN()-13)</f>
        <v>No</v>
      </c>
      <c r="Z274" t="str">
        <f>VLOOKUP($B274,[1]Samples!$H$2:$Z$518,COLUMN()-13)</f>
        <v/>
      </c>
      <c r="AA274" t="str">
        <f>VLOOKUP($B274,[1]Samples!$H$2:$Z$518,COLUMN()-13)</f>
        <v/>
      </c>
      <c r="AB274" s="16">
        <f>VLOOKUP($B274,[1]Samples!$H$2:$Z$518,COLUMN()-13)</f>
        <v>43901.041666666664</v>
      </c>
      <c r="AC274" s="16">
        <f>VLOOKUP($B274,[1]Samples!$H$2:$Z$518,COLUMN()-13)</f>
        <v>43551.041666666664</v>
      </c>
      <c r="AD274" t="str">
        <f>VLOOKUP($B274,[1]Samples!$H$2:$Z$518,COLUMN()-13)</f>
        <v xml:space="preserve">Mexico </v>
      </c>
      <c r="AF274" s="2">
        <f>VLOOKUP($B274,[1]Samples!$H$2:$Z$518,COLUMN()-13)</f>
        <v>2010</v>
      </c>
      <c r="AG274" t="b">
        <f>NOT(ISERROR(MATCH(B274,metadata_samples_with_mlst!$A$2:$A$342,0)))</f>
        <v>1</v>
      </c>
    </row>
    <row r="275" spans="1:33" x14ac:dyDescent="0.3">
      <c r="A275" t="s">
        <v>3905</v>
      </c>
      <c r="B275" t="str">
        <f t="shared" si="4"/>
        <v>SRR2924594</v>
      </c>
      <c r="C275">
        <v>33</v>
      </c>
      <c r="D275">
        <v>28</v>
      </c>
      <c r="E275" t="s">
        <v>3906</v>
      </c>
      <c r="F275">
        <v>144236</v>
      </c>
      <c r="G275">
        <v>138632</v>
      </c>
      <c r="H275" t="s">
        <v>3659</v>
      </c>
      <c r="I275">
        <v>15</v>
      </c>
      <c r="J275">
        <v>3</v>
      </c>
      <c r="K275">
        <v>15</v>
      </c>
      <c r="M275">
        <v>18432</v>
      </c>
      <c r="N275">
        <v>269</v>
      </c>
      <c r="O275">
        <v>84317</v>
      </c>
      <c r="P275">
        <v>2863204</v>
      </c>
      <c r="Q275" t="str">
        <f>VLOOKUP($B275,[1]Samples!$H$2:$Z$518,COLUMN()-13)</f>
        <v>isolation_source: soft ripened cheese</v>
      </c>
      <c r="R275">
        <f>VLOOKUP($B275,[1]Samples!$H$2:$Z$518,COLUMN()-13)</f>
        <v>2961021</v>
      </c>
      <c r="S275">
        <f>VLOOKUP($B275,[1]Samples!$H$2:$Z$518,COLUMN()-13)</f>
        <v>17</v>
      </c>
      <c r="T275">
        <f>VLOOKUP($B275,[1]Samples!$H$2:$Z$518,COLUMN()-13)</f>
        <v>2904</v>
      </c>
      <c r="U275" t="str">
        <f>VLOOKUP($B275,[1]Samples!$H$2:$Z$518,COLUMN()-13)</f>
        <v>Yes</v>
      </c>
      <c r="V275">
        <f>VLOOKUP($B275,[1]Samples!$H$2:$Z$518,COLUMN()-13)</f>
        <v>0</v>
      </c>
      <c r="W275">
        <f>VLOOKUP($B275,[1]Samples!$H$2:$Z$518,COLUMN()-13)</f>
        <v>0</v>
      </c>
      <c r="X275">
        <f>VLOOKUP($B275,[1]Samples!$H$2:$Z$518,COLUMN()-13)</f>
        <v>0</v>
      </c>
      <c r="Y275" t="str">
        <f>VLOOKUP($B275,[1]Samples!$H$2:$Z$518,COLUMN()-13)</f>
        <v>No</v>
      </c>
      <c r="Z275" t="str">
        <f>VLOOKUP($B275,[1]Samples!$H$2:$Z$518,COLUMN()-13)</f>
        <v/>
      </c>
      <c r="AA275" t="str">
        <f>VLOOKUP($B275,[1]Samples!$H$2:$Z$518,COLUMN()-13)</f>
        <v/>
      </c>
      <c r="AB275" s="16">
        <f>VLOOKUP($B275,[1]Samples!$H$2:$Z$518,COLUMN()-13)</f>
        <v>43560.083333333336</v>
      </c>
      <c r="AC275" s="16">
        <f>VLOOKUP($B275,[1]Samples!$H$2:$Z$518,COLUMN()-13)</f>
        <v>43560.083333333336</v>
      </c>
      <c r="AD275" t="str">
        <f>VLOOKUP($B275,[1]Samples!$H$2:$Z$518,COLUMN()-13)</f>
        <v>USA</v>
      </c>
      <c r="AE275" t="s">
        <v>797</v>
      </c>
      <c r="AF275" s="2">
        <f>VLOOKUP($B275,[1]Samples!$H$2:$Z$518,COLUMN()-13)</f>
        <v>2013</v>
      </c>
      <c r="AG275" t="b">
        <f>NOT(ISERROR(MATCH(B275,metadata_samples_with_mlst!$A$2:$A$342,0)))</f>
        <v>1</v>
      </c>
    </row>
    <row r="276" spans="1:33" x14ac:dyDescent="0.3">
      <c r="A276" t="s">
        <v>3907</v>
      </c>
      <c r="B276" t="str">
        <f t="shared" si="4"/>
        <v>SRR3945602</v>
      </c>
      <c r="C276">
        <v>40</v>
      </c>
      <c r="D276">
        <v>32</v>
      </c>
      <c r="E276" t="s">
        <v>3908</v>
      </c>
      <c r="F276">
        <v>173336</v>
      </c>
      <c r="G276">
        <v>158780</v>
      </c>
      <c r="H276" t="s">
        <v>3202</v>
      </c>
      <c r="I276">
        <v>10</v>
      </c>
      <c r="J276">
        <v>3</v>
      </c>
      <c r="K276">
        <v>11</v>
      </c>
      <c r="M276">
        <v>25468</v>
      </c>
      <c r="N276">
        <v>273</v>
      </c>
      <c r="O276">
        <v>81644</v>
      </c>
      <c r="P276">
        <v>2941142</v>
      </c>
      <c r="Q276" t="str">
        <f>VLOOKUP($B276,[1]Samples!$H$2:$Z$518,COLUMN()-13)</f>
        <v>isolation_source: gouda cheese wheel</v>
      </c>
      <c r="R276">
        <f>VLOOKUP($B276,[1]Samples!$H$2:$Z$518,COLUMN()-13)</f>
        <v>3074817</v>
      </c>
      <c r="S276">
        <f>VLOOKUP($B276,[1]Samples!$H$2:$Z$518,COLUMN()-13)</f>
        <v>28</v>
      </c>
      <c r="T276">
        <f>VLOOKUP($B276,[1]Samples!$H$2:$Z$518,COLUMN()-13)</f>
        <v>3077</v>
      </c>
      <c r="U276" t="str">
        <f>VLOOKUP($B276,[1]Samples!$H$2:$Z$518,COLUMN()-13)</f>
        <v>Yes</v>
      </c>
      <c r="V276">
        <f>VLOOKUP($B276,[1]Samples!$H$2:$Z$518,COLUMN()-13)</f>
        <v>0</v>
      </c>
      <c r="W276">
        <f>VLOOKUP($B276,[1]Samples!$H$2:$Z$518,COLUMN()-13)</f>
        <v>0</v>
      </c>
      <c r="X276">
        <f>VLOOKUP($B276,[1]Samples!$H$2:$Z$518,COLUMN()-13)</f>
        <v>0</v>
      </c>
      <c r="Y276" t="str">
        <f>VLOOKUP($B276,[1]Samples!$H$2:$Z$518,COLUMN()-13)</f>
        <v>No</v>
      </c>
      <c r="Z276" t="str">
        <f>VLOOKUP($B276,[1]Samples!$H$2:$Z$518,COLUMN()-13)</f>
        <v/>
      </c>
      <c r="AA276" t="str">
        <f>VLOOKUP($B276,[1]Samples!$H$2:$Z$518,COLUMN()-13)</f>
        <v/>
      </c>
      <c r="AB276" s="16">
        <f>VLOOKUP($B276,[1]Samples!$H$2:$Z$518,COLUMN()-13)</f>
        <v>43901.041666666664</v>
      </c>
      <c r="AC276" s="16">
        <f>VLOOKUP($B276,[1]Samples!$H$2:$Z$518,COLUMN()-13)</f>
        <v>43551.041666666664</v>
      </c>
      <c r="AD276" t="str">
        <f>VLOOKUP($B276,[1]Samples!$H$2:$Z$518,COLUMN()-13)</f>
        <v>USA</v>
      </c>
      <c r="AE276" t="s">
        <v>146</v>
      </c>
      <c r="AF276" s="2">
        <f>VLOOKUP($B276,[1]Samples!$H$2:$Z$518,COLUMN()-13)</f>
        <v>2013</v>
      </c>
      <c r="AG276" t="b">
        <f>NOT(ISERROR(MATCH(B276,metadata_samples_with_mlst!$A$2:$A$342,0)))</f>
        <v>1</v>
      </c>
    </row>
    <row r="277" spans="1:33" x14ac:dyDescent="0.3">
      <c r="A277" t="s">
        <v>3909</v>
      </c>
      <c r="B277" t="str">
        <f t="shared" si="4"/>
        <v>SRR3113975</v>
      </c>
      <c r="C277">
        <v>26</v>
      </c>
      <c r="D277">
        <v>23</v>
      </c>
      <c r="E277" t="s">
        <v>3910</v>
      </c>
      <c r="F277">
        <v>177480</v>
      </c>
      <c r="G277">
        <v>164486</v>
      </c>
      <c r="H277" t="s">
        <v>3911</v>
      </c>
      <c r="I277">
        <v>8108</v>
      </c>
      <c r="J277">
        <v>12</v>
      </c>
      <c r="K277">
        <v>26</v>
      </c>
      <c r="M277">
        <v>17443</v>
      </c>
      <c r="N277">
        <v>273</v>
      </c>
      <c r="O277">
        <v>74537</v>
      </c>
      <c r="P277">
        <v>2863377</v>
      </c>
      <c r="Q277" t="str">
        <f>VLOOKUP($B277,[1]Samples!$H$2:$Z$518,COLUMN()-13)</f>
        <v>isolation_source: Solid - Food; Food; dairy Products; Heat processed (pasterized) - Ripened - Cheese made from pasteurized milk - Soft-ripened - Brie\, Camembert; Pasteurized</v>
      </c>
      <c r="R277">
        <f>VLOOKUP($B277,[1]Samples!$H$2:$Z$518,COLUMN()-13)</f>
        <v>2986177</v>
      </c>
      <c r="S277">
        <f>VLOOKUP($B277,[1]Samples!$H$2:$Z$518,COLUMN()-13)</f>
        <v>23</v>
      </c>
      <c r="T277">
        <f>VLOOKUP($B277,[1]Samples!$H$2:$Z$518,COLUMN()-13)</f>
        <v>2930</v>
      </c>
      <c r="U277" t="str">
        <f>VLOOKUP($B277,[1]Samples!$H$2:$Z$518,COLUMN()-13)</f>
        <v>Yes</v>
      </c>
      <c r="V277">
        <f>VLOOKUP($B277,[1]Samples!$H$2:$Z$518,COLUMN()-13)</f>
        <v>0</v>
      </c>
      <c r="W277">
        <f>VLOOKUP($B277,[1]Samples!$H$2:$Z$518,COLUMN()-13)</f>
        <v>0</v>
      </c>
      <c r="X277">
        <f>VLOOKUP($B277,[1]Samples!$H$2:$Z$518,COLUMN()-13)</f>
        <v>0</v>
      </c>
      <c r="Y277" t="str">
        <f>VLOOKUP($B277,[1]Samples!$H$2:$Z$518,COLUMN()-13)</f>
        <v>No</v>
      </c>
      <c r="Z277" t="str">
        <f>VLOOKUP($B277,[1]Samples!$H$2:$Z$518,COLUMN()-13)</f>
        <v/>
      </c>
      <c r="AA277" t="str">
        <f>VLOOKUP($B277,[1]Samples!$H$2:$Z$518,COLUMN()-13)</f>
        <v/>
      </c>
      <c r="AB277" s="16">
        <f>VLOOKUP($B277,[1]Samples!$H$2:$Z$518,COLUMN()-13)</f>
        <v>43864.041666666664</v>
      </c>
      <c r="AC277" s="16">
        <f>VLOOKUP($B277,[1]Samples!$H$2:$Z$518,COLUMN()-13)</f>
        <v>43864.041666666664</v>
      </c>
      <c r="AD277" t="str">
        <f>VLOOKUP($B277,[1]Samples!$H$2:$Z$518,COLUMN()-13)</f>
        <v>Canada</v>
      </c>
      <c r="AF277" s="2">
        <f>VLOOKUP($B277,[1]Samples!$H$2:$Z$518,COLUMN()-13)</f>
        <v>2002</v>
      </c>
      <c r="AG277" t="b">
        <f>NOT(ISERROR(MATCH(B277,metadata_samples_with_mlst!$A$2:$A$342,0)))</f>
        <v>0</v>
      </c>
    </row>
    <row r="278" spans="1:33" x14ac:dyDescent="0.3">
      <c r="A278" t="s">
        <v>3912</v>
      </c>
      <c r="B278" t="str">
        <f t="shared" si="4"/>
        <v>SRR5409430</v>
      </c>
      <c r="C278">
        <v>50</v>
      </c>
      <c r="D278">
        <v>47</v>
      </c>
      <c r="E278" t="s">
        <v>3913</v>
      </c>
      <c r="F278">
        <v>217146</v>
      </c>
      <c r="G278">
        <v>213362</v>
      </c>
      <c r="H278" t="s">
        <v>3914</v>
      </c>
      <c r="I278">
        <v>12</v>
      </c>
      <c r="J278">
        <v>6</v>
      </c>
      <c r="K278">
        <v>3</v>
      </c>
      <c r="M278">
        <v>19363</v>
      </c>
      <c r="N278">
        <v>284</v>
      </c>
      <c r="O278">
        <v>89120</v>
      </c>
      <c r="P278">
        <v>2876531</v>
      </c>
      <c r="Q278" t="str">
        <f>VLOOKUP($B278,[1]Samples!$H$2:$Z$518,COLUMN()-13)</f>
        <v>isolation_source: cheese</v>
      </c>
      <c r="R278">
        <f>VLOOKUP($B278,[1]Samples!$H$2:$Z$518,COLUMN()-13)</f>
        <v>2927801</v>
      </c>
      <c r="S278">
        <f>VLOOKUP($B278,[1]Samples!$H$2:$Z$518,COLUMN()-13)</f>
        <v>125</v>
      </c>
      <c r="T278">
        <f>VLOOKUP($B278,[1]Samples!$H$2:$Z$518,COLUMN()-13)</f>
        <v>2939</v>
      </c>
      <c r="U278" t="str">
        <f>VLOOKUP($B278,[1]Samples!$H$2:$Z$518,COLUMN()-13)</f>
        <v>Yes</v>
      </c>
      <c r="V278">
        <f>VLOOKUP($B278,[1]Samples!$H$2:$Z$518,COLUMN()-13)</f>
        <v>0</v>
      </c>
      <c r="W278">
        <f>VLOOKUP($B278,[1]Samples!$H$2:$Z$518,COLUMN()-13)</f>
        <v>0</v>
      </c>
      <c r="X278">
        <f>VLOOKUP($B278,[1]Samples!$H$2:$Z$518,COLUMN()-13)</f>
        <v>0</v>
      </c>
      <c r="Y278" t="str">
        <f>VLOOKUP($B278,[1]Samples!$H$2:$Z$518,COLUMN()-13)</f>
        <v>No</v>
      </c>
      <c r="Z278" t="str">
        <f>VLOOKUP($B278,[1]Samples!$H$2:$Z$518,COLUMN()-13)</f>
        <v/>
      </c>
      <c r="AA278" t="str">
        <f>VLOOKUP($B278,[1]Samples!$H$2:$Z$518,COLUMN()-13)</f>
        <v/>
      </c>
      <c r="AB278" s="16">
        <f>VLOOKUP($B278,[1]Samples!$H$2:$Z$518,COLUMN()-13)</f>
        <v>43563.083333333336</v>
      </c>
      <c r="AC278" s="16">
        <f>VLOOKUP($B278,[1]Samples!$H$2:$Z$518,COLUMN()-13)</f>
        <v>43563.083333333336</v>
      </c>
      <c r="AD278" t="str">
        <f>VLOOKUP($B278,[1]Samples!$H$2:$Z$518,COLUMN()-13)</f>
        <v>USA</v>
      </c>
      <c r="AE278" t="s">
        <v>478</v>
      </c>
      <c r="AF278" s="2">
        <f>VLOOKUP($B278,[1]Samples!$H$2:$Z$518,COLUMN()-13)</f>
        <v>2009</v>
      </c>
      <c r="AG278" t="b">
        <f>NOT(ISERROR(MATCH(B278,metadata_samples_with_mlst!$A$2:$A$342,0)))</f>
        <v>0</v>
      </c>
    </row>
    <row r="279" spans="1:33" x14ac:dyDescent="0.3">
      <c r="A279" t="s">
        <v>3915</v>
      </c>
      <c r="B279" t="str">
        <f t="shared" si="4"/>
        <v>SRR8235627</v>
      </c>
      <c r="C279">
        <v>49</v>
      </c>
      <c r="D279">
        <v>45</v>
      </c>
      <c r="E279" t="s">
        <v>3867</v>
      </c>
      <c r="F279">
        <v>208812</v>
      </c>
      <c r="G279">
        <v>203524</v>
      </c>
      <c r="H279" t="s">
        <v>3916</v>
      </c>
      <c r="I279">
        <v>28</v>
      </c>
      <c r="J279">
        <v>20</v>
      </c>
      <c r="K279">
        <v>14</v>
      </c>
      <c r="M279">
        <v>20938</v>
      </c>
      <c r="N279">
        <v>291</v>
      </c>
      <c r="O279">
        <v>99607</v>
      </c>
      <c r="P279">
        <v>2940833</v>
      </c>
      <c r="Q279" t="str">
        <f>VLOOKUP($B279,[1]Samples!$H$2:$Z$518,COLUMN()-13)</f>
        <v>isolation_source: bucheron goat cheese</v>
      </c>
      <c r="R279">
        <f>VLOOKUP($B279,[1]Samples!$H$2:$Z$518,COLUMN()-13)</f>
        <v>3053834</v>
      </c>
      <c r="S279">
        <f>VLOOKUP($B279,[1]Samples!$H$2:$Z$518,COLUMN()-13)</f>
        <v>39</v>
      </c>
      <c r="T279">
        <f>VLOOKUP($B279,[1]Samples!$H$2:$Z$518,COLUMN()-13)</f>
        <v>3053</v>
      </c>
      <c r="U279" t="str">
        <f>VLOOKUP($B279,[1]Samples!$H$2:$Z$518,COLUMN()-13)</f>
        <v>Yes</v>
      </c>
      <c r="V279">
        <f>VLOOKUP($B279,[1]Samples!$H$2:$Z$518,COLUMN()-13)</f>
        <v>0</v>
      </c>
      <c r="W279">
        <f>VLOOKUP($B279,[1]Samples!$H$2:$Z$518,COLUMN()-13)</f>
        <v>0</v>
      </c>
      <c r="X279">
        <f>VLOOKUP($B279,[1]Samples!$H$2:$Z$518,COLUMN()-13)</f>
        <v>0</v>
      </c>
      <c r="Y279" t="str">
        <f>VLOOKUP($B279,[1]Samples!$H$2:$Z$518,COLUMN()-13)</f>
        <v>No</v>
      </c>
      <c r="Z279" t="str">
        <f>VLOOKUP($B279,[1]Samples!$H$2:$Z$518,COLUMN()-13)</f>
        <v/>
      </c>
      <c r="AA279" t="str">
        <f>VLOOKUP($B279,[1]Samples!$H$2:$Z$518,COLUMN()-13)</f>
        <v/>
      </c>
      <c r="AB279" s="16">
        <f>VLOOKUP($B279,[1]Samples!$H$2:$Z$518,COLUMN()-13)</f>
        <v>43900.041666666664</v>
      </c>
      <c r="AC279" s="16">
        <f>VLOOKUP($B279,[1]Samples!$H$2:$Z$518,COLUMN()-13)</f>
        <v>43550.041666666664</v>
      </c>
      <c r="AD279" t="str">
        <f>VLOOKUP($B279,[1]Samples!$H$2:$Z$518,COLUMN()-13)</f>
        <v>Israel</v>
      </c>
      <c r="AF279" s="2">
        <f>VLOOKUP($B279,[1]Samples!$H$2:$Z$518,COLUMN()-13)</f>
        <v>2002</v>
      </c>
      <c r="AG279" t="b">
        <f>NOT(ISERROR(MATCH(B279,metadata_samples_with_mlst!$A$2:$A$342,0)))</f>
        <v>1</v>
      </c>
    </row>
    <row r="280" spans="1:33" x14ac:dyDescent="0.3">
      <c r="A280" t="s">
        <v>3917</v>
      </c>
      <c r="B280" t="str">
        <f t="shared" si="4"/>
        <v>SRR13080043</v>
      </c>
      <c r="C280">
        <v>60</v>
      </c>
      <c r="D280">
        <v>55</v>
      </c>
      <c r="E280" t="s">
        <v>3876</v>
      </c>
      <c r="F280">
        <v>255416</v>
      </c>
      <c r="G280">
        <v>245724</v>
      </c>
      <c r="H280" t="s">
        <v>3918</v>
      </c>
      <c r="I280">
        <v>15</v>
      </c>
      <c r="J280">
        <v>10</v>
      </c>
      <c r="K280">
        <v>19</v>
      </c>
      <c r="M280">
        <v>20165</v>
      </c>
      <c r="N280">
        <v>293</v>
      </c>
      <c r="O280">
        <v>103297</v>
      </c>
      <c r="P280">
        <v>2917680</v>
      </c>
      <c r="Q280" t="str">
        <f>VLOOKUP($B280,[1]Samples!$H$2:$Z$518,COLUMN()-13)</f>
        <v>isolation_source: cream cheese</v>
      </c>
      <c r="R280">
        <f>VLOOKUP($B280,[1]Samples!$H$2:$Z$518,COLUMN()-13)</f>
        <v>2962352</v>
      </c>
      <c r="S280">
        <f>VLOOKUP($B280,[1]Samples!$H$2:$Z$518,COLUMN()-13)</f>
        <v>126</v>
      </c>
      <c r="T280">
        <f>VLOOKUP($B280,[1]Samples!$H$2:$Z$518,COLUMN()-13)</f>
        <v>2958</v>
      </c>
      <c r="U280" t="str">
        <f>VLOOKUP($B280,[1]Samples!$H$2:$Z$518,COLUMN()-13)</f>
        <v>Yes</v>
      </c>
      <c r="V280">
        <f>VLOOKUP($B280,[1]Samples!$H$2:$Z$518,COLUMN()-13)</f>
        <v>0</v>
      </c>
      <c r="W280">
        <f>VLOOKUP($B280,[1]Samples!$H$2:$Z$518,COLUMN()-13)</f>
        <v>0</v>
      </c>
      <c r="X280">
        <f>VLOOKUP($B280,[1]Samples!$H$2:$Z$518,COLUMN()-13)</f>
        <v>0</v>
      </c>
      <c r="Y280" t="str">
        <f>VLOOKUP($B280,[1]Samples!$H$2:$Z$518,COLUMN()-13)</f>
        <v>No</v>
      </c>
      <c r="Z280" t="str">
        <f>VLOOKUP($B280,[1]Samples!$H$2:$Z$518,COLUMN()-13)</f>
        <v/>
      </c>
      <c r="AA280" t="str">
        <f>VLOOKUP($B280,[1]Samples!$H$2:$Z$518,COLUMN()-13)</f>
        <v/>
      </c>
      <c r="AB280" s="16">
        <f>VLOOKUP($B280,[1]Samples!$H$2:$Z$518,COLUMN()-13)</f>
        <v>44176.041666666664</v>
      </c>
      <c r="AC280" s="16">
        <f>VLOOKUP($B280,[1]Samples!$H$2:$Z$518,COLUMN()-13)</f>
        <v>44176.041666666664</v>
      </c>
      <c r="AD280" t="str">
        <f>VLOOKUP($B280,[1]Samples!$H$2:$Z$518,COLUMN()-13)</f>
        <v>No data</v>
      </c>
      <c r="AF280" s="2">
        <f>VLOOKUP($B280,[1]Samples!$H$2:$Z$518,COLUMN()-13)</f>
        <v>2020</v>
      </c>
      <c r="AG280" t="b">
        <f>NOT(ISERROR(MATCH(B280,metadata_samples_with_mlst!$A$2:$A$342,0)))</f>
        <v>1</v>
      </c>
    </row>
    <row r="281" spans="1:33" x14ac:dyDescent="0.3">
      <c r="A281" t="s">
        <v>3919</v>
      </c>
      <c r="B281" t="str">
        <f t="shared" si="4"/>
        <v>SRR1917075</v>
      </c>
      <c r="C281">
        <v>66</v>
      </c>
      <c r="D281">
        <v>60</v>
      </c>
      <c r="E281" t="s">
        <v>3920</v>
      </c>
      <c r="F281">
        <v>401032</v>
      </c>
      <c r="G281">
        <v>365868</v>
      </c>
      <c r="H281" t="s">
        <v>3921</v>
      </c>
      <c r="I281">
        <v>282</v>
      </c>
      <c r="J281">
        <v>84</v>
      </c>
      <c r="K281">
        <v>166</v>
      </c>
      <c r="M281">
        <v>18778</v>
      </c>
      <c r="N281">
        <v>296</v>
      </c>
      <c r="O281">
        <v>116181</v>
      </c>
      <c r="P281">
        <v>2977327</v>
      </c>
      <c r="Q281" t="str">
        <f>VLOOKUP($B281,[1]Samples!$H$2:$Z$518,COLUMN()-13)</f>
        <v>isolation_source: cotija cheese</v>
      </c>
      <c r="R281">
        <f>VLOOKUP($B281,[1]Samples!$H$2:$Z$518,COLUMN()-13)</f>
        <v>3045603</v>
      </c>
      <c r="S281">
        <f>VLOOKUP($B281,[1]Samples!$H$2:$Z$518,COLUMN()-13)</f>
        <v>66</v>
      </c>
      <c r="T281">
        <f>VLOOKUP($B281,[1]Samples!$H$2:$Z$518,COLUMN()-13)</f>
        <v>3019</v>
      </c>
      <c r="U281" t="str">
        <f>VLOOKUP($B281,[1]Samples!$H$2:$Z$518,COLUMN()-13)</f>
        <v>Yes</v>
      </c>
      <c r="V281">
        <f>VLOOKUP($B281,[1]Samples!$H$2:$Z$518,COLUMN()-13)</f>
        <v>0</v>
      </c>
      <c r="W281">
        <f>VLOOKUP($B281,[1]Samples!$H$2:$Z$518,COLUMN()-13)</f>
        <v>0</v>
      </c>
      <c r="X281">
        <f>VLOOKUP($B281,[1]Samples!$H$2:$Z$518,COLUMN()-13)</f>
        <v>0</v>
      </c>
      <c r="Y281" t="str">
        <f>VLOOKUP($B281,[1]Samples!$H$2:$Z$518,COLUMN()-13)</f>
        <v>No</v>
      </c>
      <c r="Z281" t="str">
        <f>VLOOKUP($B281,[1]Samples!$H$2:$Z$518,COLUMN()-13)</f>
        <v/>
      </c>
      <c r="AA281" t="str">
        <f>VLOOKUP($B281,[1]Samples!$H$2:$Z$518,COLUMN()-13)</f>
        <v/>
      </c>
      <c r="AB281" s="16">
        <f>VLOOKUP($B281,[1]Samples!$H$2:$Z$518,COLUMN()-13)</f>
        <v>43901.041666666664</v>
      </c>
      <c r="AC281" s="16">
        <f>VLOOKUP($B281,[1]Samples!$H$2:$Z$518,COLUMN()-13)</f>
        <v>43551.041666666664</v>
      </c>
      <c r="AD281" t="str">
        <f>VLOOKUP($B281,[1]Samples!$H$2:$Z$518,COLUMN()-13)</f>
        <v>Mexico</v>
      </c>
      <c r="AF281" s="2">
        <f>VLOOKUP($B281,[1]Samples!$H$2:$Z$518,COLUMN()-13)</f>
        <v>2003</v>
      </c>
      <c r="AG281" t="b">
        <f>NOT(ISERROR(MATCH(B281,metadata_samples_with_mlst!$A$2:$A$342,0)))</f>
        <v>1</v>
      </c>
    </row>
    <row r="282" spans="1:33" x14ac:dyDescent="0.3">
      <c r="A282" t="s">
        <v>3922</v>
      </c>
      <c r="B282" t="str">
        <f t="shared" si="4"/>
        <v>SRR5409440</v>
      </c>
      <c r="C282">
        <v>52</v>
      </c>
      <c r="D282">
        <v>49</v>
      </c>
      <c r="E282" t="s">
        <v>3923</v>
      </c>
      <c r="F282">
        <v>254154</v>
      </c>
      <c r="G282">
        <v>248398</v>
      </c>
      <c r="H282" t="s">
        <v>3924</v>
      </c>
      <c r="I282">
        <v>52</v>
      </c>
      <c r="J282">
        <v>10</v>
      </c>
      <c r="K282">
        <v>11</v>
      </c>
      <c r="M282">
        <v>18357</v>
      </c>
      <c r="N282">
        <v>296</v>
      </c>
      <c r="O282">
        <v>49518</v>
      </c>
      <c r="P282">
        <v>2883597</v>
      </c>
      <c r="Q282" t="str">
        <f>VLOOKUP($B282,[1]Samples!$H$2:$Z$518,COLUMN()-13)</f>
        <v>isolation_source: cheese</v>
      </c>
      <c r="R282">
        <f>VLOOKUP($B282,[1]Samples!$H$2:$Z$518,COLUMN()-13)</f>
        <v>2932628</v>
      </c>
      <c r="S282">
        <f>VLOOKUP($B282,[1]Samples!$H$2:$Z$518,COLUMN()-13)</f>
        <v>93</v>
      </c>
      <c r="T282">
        <f>VLOOKUP($B282,[1]Samples!$H$2:$Z$518,COLUMN()-13)</f>
        <v>2934</v>
      </c>
      <c r="U282" t="str">
        <f>VLOOKUP($B282,[1]Samples!$H$2:$Z$518,COLUMN()-13)</f>
        <v>Yes</v>
      </c>
      <c r="V282">
        <f>VLOOKUP($B282,[1]Samples!$H$2:$Z$518,COLUMN()-13)</f>
        <v>0</v>
      </c>
      <c r="W282">
        <f>VLOOKUP($B282,[1]Samples!$H$2:$Z$518,COLUMN()-13)</f>
        <v>0</v>
      </c>
      <c r="X282">
        <f>VLOOKUP($B282,[1]Samples!$H$2:$Z$518,COLUMN()-13)</f>
        <v>0</v>
      </c>
      <c r="Y282" t="str">
        <f>VLOOKUP($B282,[1]Samples!$H$2:$Z$518,COLUMN()-13)</f>
        <v>No</v>
      </c>
      <c r="Z282" t="str">
        <f>VLOOKUP($B282,[1]Samples!$H$2:$Z$518,COLUMN()-13)</f>
        <v/>
      </c>
      <c r="AA282" t="str">
        <f>VLOOKUP($B282,[1]Samples!$H$2:$Z$518,COLUMN()-13)</f>
        <v/>
      </c>
      <c r="AB282" s="16">
        <f>VLOOKUP($B282,[1]Samples!$H$2:$Z$518,COLUMN()-13)</f>
        <v>43563.083333333336</v>
      </c>
      <c r="AC282" s="16">
        <f>VLOOKUP($B282,[1]Samples!$H$2:$Z$518,COLUMN()-13)</f>
        <v>43563.083333333336</v>
      </c>
      <c r="AD282" t="str">
        <f>VLOOKUP($B282,[1]Samples!$H$2:$Z$518,COLUMN()-13)</f>
        <v>USA</v>
      </c>
      <c r="AE282" t="s">
        <v>478</v>
      </c>
      <c r="AF282" s="2">
        <f>VLOOKUP($B282,[1]Samples!$H$2:$Z$518,COLUMN()-13)</f>
        <v>2009</v>
      </c>
      <c r="AG282" t="b">
        <f>NOT(ISERROR(MATCH(B282,metadata_samples_with_mlst!$A$2:$A$342,0)))</f>
        <v>0</v>
      </c>
    </row>
    <row r="283" spans="1:33" x14ac:dyDescent="0.3">
      <c r="A283" t="s">
        <v>3925</v>
      </c>
      <c r="B283" t="str">
        <f t="shared" si="4"/>
        <v>SRR1198878</v>
      </c>
      <c r="C283">
        <v>28</v>
      </c>
      <c r="D283">
        <v>26</v>
      </c>
      <c r="E283" t="s">
        <v>3926</v>
      </c>
      <c r="F283">
        <v>123160</v>
      </c>
      <c r="G283">
        <v>120174</v>
      </c>
      <c r="H283" t="s">
        <v>3872</v>
      </c>
      <c r="I283">
        <v>11</v>
      </c>
      <c r="J283">
        <v>3</v>
      </c>
      <c r="K283">
        <v>10</v>
      </c>
      <c r="M283">
        <v>19784</v>
      </c>
      <c r="N283">
        <v>301</v>
      </c>
      <c r="O283">
        <v>75813</v>
      </c>
      <c r="P283">
        <v>2967630</v>
      </c>
      <c r="Q283" t="str">
        <f>VLOOKUP($B283,[1]Samples!$H$2:$Z$518,COLUMN()-13)</f>
        <v>isolation_source: fresh round cheese</v>
      </c>
      <c r="R283">
        <f>VLOOKUP($B283,[1]Samples!$H$2:$Z$518,COLUMN()-13)</f>
        <v>3094466</v>
      </c>
      <c r="S283">
        <f>VLOOKUP($B283,[1]Samples!$H$2:$Z$518,COLUMN()-13)</f>
        <v>22</v>
      </c>
      <c r="T283">
        <f>VLOOKUP($B283,[1]Samples!$H$2:$Z$518,COLUMN()-13)</f>
        <v>3056</v>
      </c>
      <c r="U283" t="str">
        <f>VLOOKUP($B283,[1]Samples!$H$2:$Z$518,COLUMN()-13)</f>
        <v>Yes</v>
      </c>
      <c r="V283">
        <f>VLOOKUP($B283,[1]Samples!$H$2:$Z$518,COLUMN()-13)</f>
        <v>0</v>
      </c>
      <c r="W283">
        <f>VLOOKUP($B283,[1]Samples!$H$2:$Z$518,COLUMN()-13)</f>
        <v>0</v>
      </c>
      <c r="X283">
        <f>VLOOKUP($B283,[1]Samples!$H$2:$Z$518,COLUMN()-13)</f>
        <v>0</v>
      </c>
      <c r="Y283" t="str">
        <f>VLOOKUP($B283,[1]Samples!$H$2:$Z$518,COLUMN()-13)</f>
        <v>No</v>
      </c>
      <c r="Z283" t="str">
        <f>VLOOKUP($B283,[1]Samples!$H$2:$Z$518,COLUMN()-13)</f>
        <v/>
      </c>
      <c r="AA283" t="str">
        <f>VLOOKUP($B283,[1]Samples!$H$2:$Z$518,COLUMN()-13)</f>
        <v/>
      </c>
      <c r="AB283" s="16">
        <f>VLOOKUP($B283,[1]Samples!$H$2:$Z$518,COLUMN()-13)</f>
        <v>43551.041666666664</v>
      </c>
      <c r="AC283" s="16">
        <f>VLOOKUP($B283,[1]Samples!$H$2:$Z$518,COLUMN()-13)</f>
        <v>43551.041666666664</v>
      </c>
      <c r="AD283" t="str">
        <f>VLOOKUP($B283,[1]Samples!$H$2:$Z$518,COLUMN()-13)</f>
        <v>USA</v>
      </c>
      <c r="AE283" t="s">
        <v>1317</v>
      </c>
      <c r="AF283" s="2">
        <f>VLOOKUP($B283,[1]Samples!$H$2:$Z$518,COLUMN()-13)</f>
        <v>2014</v>
      </c>
      <c r="AG283" t="b">
        <f>NOT(ISERROR(MATCH(B283,metadata_samples_with_mlst!$A$2:$A$342,0)))</f>
        <v>1</v>
      </c>
    </row>
    <row r="284" spans="1:33" x14ac:dyDescent="0.3">
      <c r="A284" t="s">
        <v>3927</v>
      </c>
      <c r="B284" t="str">
        <f t="shared" si="4"/>
        <v>SRR8216395</v>
      </c>
      <c r="C284">
        <v>40</v>
      </c>
      <c r="D284">
        <v>35</v>
      </c>
      <c r="E284" t="s">
        <v>3928</v>
      </c>
      <c r="F284">
        <v>173200</v>
      </c>
      <c r="G284">
        <v>162416</v>
      </c>
      <c r="H284" t="s">
        <v>3322</v>
      </c>
      <c r="I284">
        <v>8</v>
      </c>
      <c r="J284">
        <v>8</v>
      </c>
      <c r="K284">
        <v>17</v>
      </c>
      <c r="M284">
        <v>17717</v>
      </c>
      <c r="N284">
        <v>302</v>
      </c>
      <c r="O284">
        <v>99313</v>
      </c>
      <c r="P284">
        <v>2917887</v>
      </c>
      <c r="Q284" t="str">
        <f>VLOOKUP($B284,[1]Samples!$H$2:$Z$518,COLUMN()-13)</f>
        <v>isolation_source: fermier goat cheese</v>
      </c>
      <c r="R284">
        <f>VLOOKUP($B284,[1]Samples!$H$2:$Z$518,COLUMN()-13)</f>
        <v>3034985</v>
      </c>
      <c r="S284">
        <f>VLOOKUP($B284,[1]Samples!$H$2:$Z$518,COLUMN()-13)</f>
        <v>34</v>
      </c>
      <c r="T284">
        <f>VLOOKUP($B284,[1]Samples!$H$2:$Z$518,COLUMN()-13)</f>
        <v>3029</v>
      </c>
      <c r="U284" t="str">
        <f>VLOOKUP($B284,[1]Samples!$H$2:$Z$518,COLUMN()-13)</f>
        <v>Yes</v>
      </c>
      <c r="V284">
        <f>VLOOKUP($B284,[1]Samples!$H$2:$Z$518,COLUMN()-13)</f>
        <v>0</v>
      </c>
      <c r="W284">
        <f>VLOOKUP($B284,[1]Samples!$H$2:$Z$518,COLUMN()-13)</f>
        <v>0</v>
      </c>
      <c r="X284">
        <f>VLOOKUP($B284,[1]Samples!$H$2:$Z$518,COLUMN()-13)</f>
        <v>0</v>
      </c>
      <c r="Y284" t="str">
        <f>VLOOKUP($B284,[1]Samples!$H$2:$Z$518,COLUMN()-13)</f>
        <v>No</v>
      </c>
      <c r="Z284" t="str">
        <f>VLOOKUP($B284,[1]Samples!$H$2:$Z$518,COLUMN()-13)</f>
        <v/>
      </c>
      <c r="AA284" t="str">
        <f>VLOOKUP($B284,[1]Samples!$H$2:$Z$518,COLUMN()-13)</f>
        <v/>
      </c>
      <c r="AB284" s="16">
        <f>VLOOKUP($B284,[1]Samples!$H$2:$Z$518,COLUMN()-13)</f>
        <v>43901.041666666664</v>
      </c>
      <c r="AC284" s="16">
        <f>VLOOKUP($B284,[1]Samples!$H$2:$Z$518,COLUMN()-13)</f>
        <v>43550.041666666664</v>
      </c>
      <c r="AD284" t="str">
        <f>VLOOKUP($B284,[1]Samples!$H$2:$Z$518,COLUMN()-13)</f>
        <v>Israel</v>
      </c>
      <c r="AF284" s="2">
        <f>VLOOKUP($B284,[1]Samples!$H$2:$Z$518,COLUMN()-13)</f>
        <v>2002</v>
      </c>
      <c r="AG284" t="b">
        <f>NOT(ISERROR(MATCH(B284,metadata_samples_with_mlst!$A$2:$A$342,0)))</f>
        <v>1</v>
      </c>
    </row>
    <row r="285" spans="1:33" x14ac:dyDescent="0.3">
      <c r="A285" t="s">
        <v>3929</v>
      </c>
      <c r="B285" t="str">
        <f t="shared" si="4"/>
        <v>SRR2584342</v>
      </c>
      <c r="C285">
        <v>36</v>
      </c>
      <c r="D285">
        <v>34</v>
      </c>
      <c r="E285" t="s">
        <v>3496</v>
      </c>
      <c r="F285">
        <v>173806</v>
      </c>
      <c r="G285">
        <v>170692</v>
      </c>
      <c r="H285" t="s">
        <v>3707</v>
      </c>
      <c r="I285">
        <v>37</v>
      </c>
      <c r="J285">
        <v>5</v>
      </c>
      <c r="K285">
        <v>16</v>
      </c>
      <c r="M285">
        <v>16221</v>
      </c>
      <c r="N285">
        <v>302</v>
      </c>
      <c r="O285">
        <v>60318</v>
      </c>
      <c r="P285">
        <v>2918758</v>
      </c>
      <c r="Q285" t="str">
        <f>VLOOKUP($B285,[1]Samples!$H$2:$Z$518,COLUMN()-13)</f>
        <v>isolation_source: fresh cheese curd</v>
      </c>
      <c r="R285">
        <f>VLOOKUP($B285,[1]Samples!$H$2:$Z$518,COLUMN()-13)</f>
        <v>3000390</v>
      </c>
      <c r="S285">
        <f>VLOOKUP($B285,[1]Samples!$H$2:$Z$518,COLUMN()-13)</f>
        <v>18</v>
      </c>
      <c r="T285">
        <f>VLOOKUP($B285,[1]Samples!$H$2:$Z$518,COLUMN()-13)</f>
        <v>2969</v>
      </c>
      <c r="U285" t="str">
        <f>VLOOKUP($B285,[1]Samples!$H$2:$Z$518,COLUMN()-13)</f>
        <v>Yes</v>
      </c>
      <c r="V285">
        <f>VLOOKUP($B285,[1]Samples!$H$2:$Z$518,COLUMN()-13)</f>
        <v>0</v>
      </c>
      <c r="W285">
        <f>VLOOKUP($B285,[1]Samples!$H$2:$Z$518,COLUMN()-13)</f>
        <v>0</v>
      </c>
      <c r="X285">
        <f>VLOOKUP($B285,[1]Samples!$H$2:$Z$518,COLUMN()-13)</f>
        <v>0</v>
      </c>
      <c r="Y285" t="str">
        <f>VLOOKUP($B285,[1]Samples!$H$2:$Z$518,COLUMN()-13)</f>
        <v>No</v>
      </c>
      <c r="Z285" t="str">
        <f>VLOOKUP($B285,[1]Samples!$H$2:$Z$518,COLUMN()-13)</f>
        <v/>
      </c>
      <c r="AA285" t="str">
        <f>VLOOKUP($B285,[1]Samples!$H$2:$Z$518,COLUMN()-13)</f>
        <v/>
      </c>
      <c r="AB285" s="16">
        <f>VLOOKUP($B285,[1]Samples!$H$2:$Z$518,COLUMN()-13)</f>
        <v>43551.041666666664</v>
      </c>
      <c r="AC285" s="16">
        <f>VLOOKUP($B285,[1]Samples!$H$2:$Z$518,COLUMN()-13)</f>
        <v>43551.041666666664</v>
      </c>
      <c r="AD285" t="str">
        <f>VLOOKUP($B285,[1]Samples!$H$2:$Z$518,COLUMN()-13)</f>
        <v>USA</v>
      </c>
      <c r="AE285" t="s">
        <v>376</v>
      </c>
      <c r="AF285" s="2">
        <f>VLOOKUP($B285,[1]Samples!$H$2:$Z$518,COLUMN()-13)</f>
        <v>2011</v>
      </c>
      <c r="AG285" t="b">
        <f>NOT(ISERROR(MATCH(B285,metadata_samples_with_mlst!$A$2:$A$342,0)))</f>
        <v>1</v>
      </c>
    </row>
    <row r="286" spans="1:33" x14ac:dyDescent="0.3">
      <c r="A286" t="s">
        <v>3930</v>
      </c>
      <c r="B286" t="str">
        <f t="shared" si="4"/>
        <v>SRR3113964</v>
      </c>
      <c r="C286">
        <v>27</v>
      </c>
      <c r="D286">
        <v>24</v>
      </c>
      <c r="E286" t="s">
        <v>3931</v>
      </c>
      <c r="F286">
        <v>179220</v>
      </c>
      <c r="G286">
        <v>168112</v>
      </c>
      <c r="H286" t="s">
        <v>3932</v>
      </c>
      <c r="I286">
        <v>9036</v>
      </c>
      <c r="J286">
        <v>18</v>
      </c>
      <c r="K286">
        <v>33</v>
      </c>
      <c r="M286">
        <v>17285</v>
      </c>
      <c r="N286">
        <v>304</v>
      </c>
      <c r="O286">
        <v>60925</v>
      </c>
      <c r="P286">
        <v>2916521</v>
      </c>
      <c r="Q286" t="str">
        <f>VLOOKUP($B286,[1]Samples!$H$2:$Z$518,COLUMN()-13)</f>
        <v>isolation_source: Solid - Food; Food; dairy Products; Heat processed (pasterized) - Ripened - Cheese made from pasteurized milk - Soft - cream cheese; Pasteurized</v>
      </c>
      <c r="R286">
        <f>VLOOKUP($B286,[1]Samples!$H$2:$Z$518,COLUMN()-13)</f>
        <v>2997368</v>
      </c>
      <c r="S286">
        <f>VLOOKUP($B286,[1]Samples!$H$2:$Z$518,COLUMN()-13)</f>
        <v>28</v>
      </c>
      <c r="T286">
        <f>VLOOKUP($B286,[1]Samples!$H$2:$Z$518,COLUMN()-13)</f>
        <v>2947</v>
      </c>
      <c r="U286" t="str">
        <f>VLOOKUP($B286,[1]Samples!$H$2:$Z$518,COLUMN()-13)</f>
        <v>Yes</v>
      </c>
      <c r="V286">
        <f>VLOOKUP($B286,[1]Samples!$H$2:$Z$518,COLUMN()-13)</f>
        <v>0</v>
      </c>
      <c r="W286">
        <f>VLOOKUP($B286,[1]Samples!$H$2:$Z$518,COLUMN()-13)</f>
        <v>0</v>
      </c>
      <c r="X286">
        <f>VLOOKUP($B286,[1]Samples!$H$2:$Z$518,COLUMN()-13)</f>
        <v>0</v>
      </c>
      <c r="Y286" t="str">
        <f>VLOOKUP($B286,[1]Samples!$H$2:$Z$518,COLUMN()-13)</f>
        <v>No</v>
      </c>
      <c r="Z286" t="str">
        <f>VLOOKUP($B286,[1]Samples!$H$2:$Z$518,COLUMN()-13)</f>
        <v/>
      </c>
      <c r="AA286" t="str">
        <f>VLOOKUP($B286,[1]Samples!$H$2:$Z$518,COLUMN()-13)</f>
        <v/>
      </c>
      <c r="AB286" s="16">
        <f>VLOOKUP($B286,[1]Samples!$H$2:$Z$518,COLUMN()-13)</f>
        <v>43864.041666666664</v>
      </c>
      <c r="AC286" s="16">
        <f>VLOOKUP($B286,[1]Samples!$H$2:$Z$518,COLUMN()-13)</f>
        <v>43864.041666666664</v>
      </c>
      <c r="AD286" t="str">
        <f>VLOOKUP($B286,[1]Samples!$H$2:$Z$518,COLUMN()-13)</f>
        <v>Canada</v>
      </c>
      <c r="AF286" s="2">
        <f>VLOOKUP($B286,[1]Samples!$H$2:$Z$518,COLUMN()-13)</f>
        <v>2002</v>
      </c>
      <c r="AG286" t="b">
        <f>NOT(ISERROR(MATCH(B286,metadata_samples_with_mlst!$A$2:$A$342,0)))</f>
        <v>1</v>
      </c>
    </row>
    <row r="287" spans="1:33" x14ac:dyDescent="0.3">
      <c r="A287" t="s">
        <v>3933</v>
      </c>
      <c r="B287" t="str">
        <f t="shared" si="4"/>
        <v>SRR9729863</v>
      </c>
      <c r="C287">
        <v>39</v>
      </c>
      <c r="D287">
        <v>38</v>
      </c>
      <c r="E287" t="s">
        <v>3934</v>
      </c>
      <c r="F287">
        <v>269536</v>
      </c>
      <c r="G287">
        <v>264558</v>
      </c>
      <c r="H287" t="s">
        <v>3838</v>
      </c>
      <c r="I287">
        <v>8</v>
      </c>
      <c r="J287">
        <v>4</v>
      </c>
      <c r="K287">
        <v>13</v>
      </c>
      <c r="M287">
        <v>20098</v>
      </c>
      <c r="N287">
        <v>310</v>
      </c>
      <c r="O287">
        <v>56482</v>
      </c>
      <c r="P287">
        <v>2986856</v>
      </c>
      <c r="Q287" t="str">
        <f>VLOOKUP($B287,[1]Samples!$H$2:$Z$518,COLUMN()-13)</f>
        <v>isolation_source: cheese</v>
      </c>
      <c r="R287">
        <f>VLOOKUP($B287,[1]Samples!$H$2:$Z$518,COLUMN()-13)</f>
        <v>3079948</v>
      </c>
      <c r="S287">
        <f>VLOOKUP($B287,[1]Samples!$H$2:$Z$518,COLUMN()-13)</f>
        <v>44</v>
      </c>
      <c r="T287">
        <f>VLOOKUP($B287,[1]Samples!$H$2:$Z$518,COLUMN()-13)</f>
        <v>3055</v>
      </c>
      <c r="U287" t="str">
        <f>VLOOKUP($B287,[1]Samples!$H$2:$Z$518,COLUMN()-13)</f>
        <v>Yes</v>
      </c>
      <c r="V287">
        <f>VLOOKUP($B287,[1]Samples!$H$2:$Z$518,COLUMN()-13)</f>
        <v>0</v>
      </c>
      <c r="W287">
        <f>VLOOKUP($B287,[1]Samples!$H$2:$Z$518,COLUMN()-13)</f>
        <v>0</v>
      </c>
      <c r="X287">
        <f>VLOOKUP($B287,[1]Samples!$H$2:$Z$518,COLUMN()-13)</f>
        <v>0</v>
      </c>
      <c r="Y287" t="str">
        <f>VLOOKUP($B287,[1]Samples!$H$2:$Z$518,COLUMN()-13)</f>
        <v>No</v>
      </c>
      <c r="Z287" t="str">
        <f>VLOOKUP($B287,[1]Samples!$H$2:$Z$518,COLUMN()-13)</f>
        <v/>
      </c>
      <c r="AA287" t="str">
        <f>VLOOKUP($B287,[1]Samples!$H$2:$Z$518,COLUMN()-13)</f>
        <v/>
      </c>
      <c r="AB287" s="16">
        <f>VLOOKUP($B287,[1]Samples!$H$2:$Z$518,COLUMN()-13)</f>
        <v>43861.041666666664</v>
      </c>
      <c r="AC287" s="16">
        <f>VLOOKUP($B287,[1]Samples!$H$2:$Z$518,COLUMN()-13)</f>
        <v>43861.041666666664</v>
      </c>
      <c r="AD287" t="str">
        <f>VLOOKUP($B287,[1]Samples!$H$2:$Z$518,COLUMN()-13)</f>
        <v>Uruguay</v>
      </c>
      <c r="AF287" s="2">
        <f>VLOOKUP($B287,[1]Samples!$H$2:$Z$518,COLUMN()-13)</f>
        <v>2016</v>
      </c>
      <c r="AG287" t="b">
        <f>NOT(ISERROR(MATCH(B287,metadata_samples_with_mlst!$A$2:$A$342,0)))</f>
        <v>1</v>
      </c>
    </row>
    <row r="288" spans="1:33" x14ac:dyDescent="0.3">
      <c r="A288" t="s">
        <v>3935</v>
      </c>
      <c r="B288" t="str">
        <f t="shared" si="4"/>
        <v>SRR1812795</v>
      </c>
      <c r="C288">
        <v>43</v>
      </c>
      <c r="D288">
        <v>41</v>
      </c>
      <c r="E288" t="s">
        <v>3936</v>
      </c>
      <c r="F288">
        <v>227566</v>
      </c>
      <c r="G288">
        <v>220406</v>
      </c>
      <c r="H288" t="s">
        <v>3937</v>
      </c>
      <c r="I288">
        <v>76</v>
      </c>
      <c r="J288">
        <v>18</v>
      </c>
      <c r="K288">
        <v>20</v>
      </c>
      <c r="M288">
        <v>16734</v>
      </c>
      <c r="N288">
        <v>310</v>
      </c>
      <c r="O288">
        <v>135763</v>
      </c>
      <c r="P288">
        <v>2844477</v>
      </c>
      <c r="Q288" t="str">
        <f>VLOOKUP($B288,[1]Samples!$H$2:$Z$518,COLUMN()-13)</f>
        <v>isolation_source: aged raw milk cheese prep 10/25/14</v>
      </c>
      <c r="R288">
        <f>VLOOKUP($B288,[1]Samples!$H$2:$Z$518,COLUMN()-13)</f>
        <v>2901366</v>
      </c>
      <c r="S288">
        <f>VLOOKUP($B288,[1]Samples!$H$2:$Z$518,COLUMN()-13)</f>
        <v>21</v>
      </c>
      <c r="T288">
        <f>VLOOKUP($B288,[1]Samples!$H$2:$Z$518,COLUMN()-13)</f>
        <v>2875</v>
      </c>
      <c r="U288" t="str">
        <f>VLOOKUP($B288,[1]Samples!$H$2:$Z$518,COLUMN()-13)</f>
        <v>Yes</v>
      </c>
      <c r="V288">
        <f>VLOOKUP($B288,[1]Samples!$H$2:$Z$518,COLUMN()-13)</f>
        <v>0</v>
      </c>
      <c r="W288">
        <f>VLOOKUP($B288,[1]Samples!$H$2:$Z$518,COLUMN()-13)</f>
        <v>0</v>
      </c>
      <c r="X288">
        <f>VLOOKUP($B288,[1]Samples!$H$2:$Z$518,COLUMN()-13)</f>
        <v>0</v>
      </c>
      <c r="Y288" t="str">
        <f>VLOOKUP($B288,[1]Samples!$H$2:$Z$518,COLUMN()-13)</f>
        <v>No</v>
      </c>
      <c r="Z288" t="str">
        <f>VLOOKUP($B288,[1]Samples!$H$2:$Z$518,COLUMN()-13)</f>
        <v/>
      </c>
      <c r="AA288" t="str">
        <f>VLOOKUP($B288,[1]Samples!$H$2:$Z$518,COLUMN()-13)</f>
        <v/>
      </c>
      <c r="AB288" s="16">
        <f>VLOOKUP($B288,[1]Samples!$H$2:$Z$518,COLUMN()-13)</f>
        <v>43550.041666666664</v>
      </c>
      <c r="AC288" s="16">
        <f>VLOOKUP($B288,[1]Samples!$H$2:$Z$518,COLUMN()-13)</f>
        <v>43550.041666666664</v>
      </c>
      <c r="AD288" t="str">
        <f>VLOOKUP($B288,[1]Samples!$H$2:$Z$518,COLUMN()-13)</f>
        <v>USA</v>
      </c>
      <c r="AE288" t="s">
        <v>1857</v>
      </c>
      <c r="AF288" s="2">
        <f>VLOOKUP($B288,[1]Samples!$H$2:$Z$518,COLUMN()-13)</f>
        <v>2015</v>
      </c>
      <c r="AG288" t="b">
        <f>NOT(ISERROR(MATCH(B288,metadata_samples_with_mlst!$A$2:$A$342,0)))</f>
        <v>1</v>
      </c>
    </row>
    <row r="289" spans="1:33" x14ac:dyDescent="0.3">
      <c r="A289" t="s">
        <v>3938</v>
      </c>
      <c r="B289" t="str">
        <f t="shared" si="4"/>
        <v>SRR8838481</v>
      </c>
      <c r="C289">
        <v>2</v>
      </c>
      <c r="D289">
        <v>2</v>
      </c>
      <c r="E289" t="s">
        <v>3939</v>
      </c>
      <c r="F289">
        <v>10684</v>
      </c>
      <c r="G289">
        <v>10484</v>
      </c>
      <c r="H289" t="s">
        <v>3940</v>
      </c>
      <c r="I289">
        <v>4</v>
      </c>
      <c r="J289">
        <v>1</v>
      </c>
      <c r="K289">
        <v>0</v>
      </c>
      <c r="M289">
        <v>692</v>
      </c>
      <c r="N289">
        <v>310</v>
      </c>
      <c r="O289">
        <v>6580</v>
      </c>
      <c r="P289">
        <v>227697</v>
      </c>
      <c r="Q289" t="str">
        <f>VLOOKUP($B289,[1]Samples!$H$2:$Z$518,COLUMN()-13)</f>
        <v>isolation_source: cheese</v>
      </c>
      <c r="R289">
        <f>VLOOKUP($B289,[1]Samples!$H$2:$Z$518,COLUMN()-13)</f>
        <v>2964605</v>
      </c>
      <c r="S289">
        <f>VLOOKUP($B289,[1]Samples!$H$2:$Z$518,COLUMN()-13)</f>
        <v>34</v>
      </c>
      <c r="T289">
        <f>VLOOKUP($B289,[1]Samples!$H$2:$Z$518,COLUMN()-13)</f>
        <v>2922</v>
      </c>
      <c r="U289" t="str">
        <f>VLOOKUP($B289,[1]Samples!$H$2:$Z$518,COLUMN()-13)</f>
        <v>Yes</v>
      </c>
      <c r="V289">
        <f>VLOOKUP($B289,[1]Samples!$H$2:$Z$518,COLUMN()-13)</f>
        <v>0</v>
      </c>
      <c r="W289">
        <f>VLOOKUP($B289,[1]Samples!$H$2:$Z$518,COLUMN()-13)</f>
        <v>0</v>
      </c>
      <c r="X289">
        <f>VLOOKUP($B289,[1]Samples!$H$2:$Z$518,COLUMN()-13)</f>
        <v>0</v>
      </c>
      <c r="Y289" t="str">
        <f>VLOOKUP($B289,[1]Samples!$H$2:$Z$518,COLUMN()-13)</f>
        <v>No</v>
      </c>
      <c r="Z289" t="str">
        <f>VLOOKUP($B289,[1]Samples!$H$2:$Z$518,COLUMN()-13)</f>
        <v/>
      </c>
      <c r="AA289" t="str">
        <f>VLOOKUP($B289,[1]Samples!$H$2:$Z$518,COLUMN()-13)</f>
        <v/>
      </c>
      <c r="AB289" s="16">
        <f>VLOOKUP($B289,[1]Samples!$H$2:$Z$518,COLUMN()-13)</f>
        <v>43564.083333333336</v>
      </c>
      <c r="AC289" s="16">
        <f>VLOOKUP($B289,[1]Samples!$H$2:$Z$518,COLUMN()-13)</f>
        <v>43564.083333333336</v>
      </c>
      <c r="AD289" t="str">
        <f>VLOOKUP($B289,[1]Samples!$H$2:$Z$518,COLUMN()-13)</f>
        <v>Chile</v>
      </c>
      <c r="AF289" s="2">
        <f>VLOOKUP($B289,[1]Samples!$H$2:$Z$518,COLUMN()-13)</f>
        <v>2016</v>
      </c>
      <c r="AG289" t="b">
        <f>NOT(ISERROR(MATCH(B289,metadata_samples_with_mlst!$A$2:$A$342,0)))</f>
        <v>0</v>
      </c>
    </row>
    <row r="290" spans="1:33" x14ac:dyDescent="0.3">
      <c r="A290" t="s">
        <v>3941</v>
      </c>
      <c r="B290" t="str">
        <f t="shared" si="4"/>
        <v>SRR3345865</v>
      </c>
      <c r="C290">
        <v>29</v>
      </c>
      <c r="D290">
        <v>27</v>
      </c>
      <c r="E290" t="s">
        <v>3942</v>
      </c>
      <c r="F290">
        <v>201046</v>
      </c>
      <c r="G290">
        <v>192020</v>
      </c>
      <c r="H290" t="s">
        <v>3943</v>
      </c>
      <c r="I290">
        <v>14</v>
      </c>
      <c r="J290">
        <v>8</v>
      </c>
      <c r="K290">
        <v>11</v>
      </c>
      <c r="M290">
        <v>16081</v>
      </c>
      <c r="N290">
        <v>313</v>
      </c>
      <c r="O290">
        <v>70957</v>
      </c>
      <c r="P290">
        <v>2830507</v>
      </c>
      <c r="Q290" t="str">
        <f>VLOOKUP($B290,[1]Samples!$H$2:$Z$518,COLUMN()-13)</f>
        <v>isolation_source: cheese</v>
      </c>
      <c r="R290">
        <f>VLOOKUP($B290,[1]Samples!$H$2:$Z$518,COLUMN()-13)</f>
        <v>0</v>
      </c>
      <c r="S290">
        <f>VLOOKUP($B290,[1]Samples!$H$2:$Z$518,COLUMN()-13)</f>
        <v>0</v>
      </c>
      <c r="T290">
        <f>VLOOKUP($B290,[1]Samples!$H$2:$Z$518,COLUMN()-13)</f>
        <v>0</v>
      </c>
      <c r="U290" t="str">
        <f>VLOOKUP($B290,[1]Samples!$H$2:$Z$518,COLUMN()-13)</f>
        <v>No</v>
      </c>
      <c r="V290">
        <f>VLOOKUP($B290,[1]Samples!$H$2:$Z$518,COLUMN()-13)</f>
        <v>0</v>
      </c>
      <c r="W290">
        <f>VLOOKUP($B290,[1]Samples!$H$2:$Z$518,COLUMN()-13)</f>
        <v>0</v>
      </c>
      <c r="X290">
        <f>VLOOKUP($B290,[1]Samples!$H$2:$Z$518,COLUMN()-13)</f>
        <v>0</v>
      </c>
      <c r="Y290" t="str">
        <f>VLOOKUP($B290,[1]Samples!$H$2:$Z$518,COLUMN()-13)</f>
        <v>No</v>
      </c>
      <c r="Z290" t="str">
        <f>VLOOKUP($B290,[1]Samples!$H$2:$Z$518,COLUMN()-13)</f>
        <v>NZ_NXWS01000001-NZ_NXWS01000020</v>
      </c>
      <c r="AA290" t="str">
        <f>VLOOKUP($B290,[1]Samples!$H$2:$Z$518,COLUMN()-13)</f>
        <v/>
      </c>
      <c r="AB290" s="16">
        <f>VLOOKUP($B290,[1]Samples!$H$2:$Z$518,COLUMN()-13)</f>
        <v>43982.083333333336</v>
      </c>
      <c r="AC290" s="16">
        <f>VLOOKUP($B290,[1]Samples!$H$2:$Z$518,COLUMN()-13)</f>
        <v>43024.083333333336</v>
      </c>
      <c r="AD290" t="str">
        <f>VLOOKUP($B290,[1]Samples!$H$2:$Z$518,COLUMN()-13)</f>
        <v>Italy</v>
      </c>
      <c r="AF290" s="2">
        <f>VLOOKUP($B290,[1]Samples!$H$2:$Z$518,COLUMN()-13)</f>
        <v>2014</v>
      </c>
      <c r="AG290" t="b">
        <f>NOT(ISERROR(MATCH(B290,metadata_samples_with_mlst!$A$2:$A$342,0)))</f>
        <v>1</v>
      </c>
    </row>
    <row r="291" spans="1:33" x14ac:dyDescent="0.3">
      <c r="A291" t="s">
        <v>3944</v>
      </c>
      <c r="B291" t="str">
        <f t="shared" si="4"/>
        <v>SRR5282220</v>
      </c>
      <c r="C291">
        <v>64</v>
      </c>
      <c r="D291">
        <v>60</v>
      </c>
      <c r="E291" t="s">
        <v>3945</v>
      </c>
      <c r="F291">
        <v>300312</v>
      </c>
      <c r="G291">
        <v>294998</v>
      </c>
      <c r="H291" t="s">
        <v>3946</v>
      </c>
      <c r="I291">
        <v>46</v>
      </c>
      <c r="J291">
        <v>12</v>
      </c>
      <c r="K291">
        <v>64</v>
      </c>
      <c r="M291">
        <v>17579</v>
      </c>
      <c r="N291">
        <v>315</v>
      </c>
      <c r="O291">
        <v>69728</v>
      </c>
      <c r="P291">
        <v>2884379</v>
      </c>
      <c r="Q291" t="str">
        <f>VLOOKUP($B291,[1]Samples!$H$2:$Z$518,COLUMN()-13)</f>
        <v>isolation_source: Soft cheese</v>
      </c>
      <c r="R291">
        <f>VLOOKUP($B291,[1]Samples!$H$2:$Z$518,COLUMN()-13)</f>
        <v>2944003</v>
      </c>
      <c r="S291">
        <f>VLOOKUP($B291,[1]Samples!$H$2:$Z$518,COLUMN()-13)</f>
        <v>55</v>
      </c>
      <c r="T291">
        <f>VLOOKUP($B291,[1]Samples!$H$2:$Z$518,COLUMN()-13)</f>
        <v>2928</v>
      </c>
      <c r="U291" t="str">
        <f>VLOOKUP($B291,[1]Samples!$H$2:$Z$518,COLUMN()-13)</f>
        <v>Yes</v>
      </c>
      <c r="V291">
        <f>VLOOKUP($B291,[1]Samples!$H$2:$Z$518,COLUMN()-13)</f>
        <v>0</v>
      </c>
      <c r="W291">
        <f>VLOOKUP($B291,[1]Samples!$H$2:$Z$518,COLUMN()-13)</f>
        <v>0</v>
      </c>
      <c r="X291">
        <f>VLOOKUP($B291,[1]Samples!$H$2:$Z$518,COLUMN()-13)</f>
        <v>0</v>
      </c>
      <c r="Y291" t="str">
        <f>VLOOKUP($B291,[1]Samples!$H$2:$Z$518,COLUMN()-13)</f>
        <v>No</v>
      </c>
      <c r="Z291" t="str">
        <f>VLOOKUP($B291,[1]Samples!$H$2:$Z$518,COLUMN()-13)</f>
        <v/>
      </c>
      <c r="AA291" t="str">
        <f>VLOOKUP($B291,[1]Samples!$H$2:$Z$518,COLUMN()-13)</f>
        <v/>
      </c>
      <c r="AB291" s="16">
        <f>VLOOKUP($B291,[1]Samples!$H$2:$Z$518,COLUMN()-13)</f>
        <v>43560.083333333336</v>
      </c>
      <c r="AC291" s="16">
        <f>VLOOKUP($B291,[1]Samples!$H$2:$Z$518,COLUMN()-13)</f>
        <v>43560.083333333336</v>
      </c>
      <c r="AD291" t="str">
        <f>VLOOKUP($B291,[1]Samples!$H$2:$Z$518,COLUMN()-13)</f>
        <v>USA</v>
      </c>
      <c r="AF291" s="2">
        <f>VLOOKUP($B291,[1]Samples!$H$2:$Z$518,COLUMN()-13)</f>
        <v>2017</v>
      </c>
      <c r="AG291" t="b">
        <f>NOT(ISERROR(MATCH(B291,metadata_samples_with_mlst!$A$2:$A$342,0)))</f>
        <v>1</v>
      </c>
    </row>
    <row r="292" spans="1:33" x14ac:dyDescent="0.3">
      <c r="A292" t="s">
        <v>3947</v>
      </c>
      <c r="B292" t="str">
        <f t="shared" si="4"/>
        <v>SRR12572868</v>
      </c>
      <c r="C292">
        <v>34</v>
      </c>
      <c r="D292">
        <v>32</v>
      </c>
      <c r="E292" t="s">
        <v>3948</v>
      </c>
      <c r="F292">
        <v>147724</v>
      </c>
      <c r="G292">
        <v>144770</v>
      </c>
      <c r="H292" t="s">
        <v>3949</v>
      </c>
      <c r="I292">
        <v>6</v>
      </c>
      <c r="J292">
        <v>1</v>
      </c>
      <c r="K292">
        <v>8</v>
      </c>
      <c r="M292">
        <v>17078</v>
      </c>
      <c r="N292">
        <v>318</v>
      </c>
      <c r="O292">
        <v>63964</v>
      </c>
      <c r="P292">
        <v>2884839</v>
      </c>
      <c r="Q292" t="str">
        <f>VLOOKUP($B292,[1]Samples!$H$2:$Z$518,COLUMN()-13)</f>
        <v>isolation_source: cheese</v>
      </c>
      <c r="R292">
        <f>VLOOKUP($B292,[1]Samples!$H$2:$Z$518,COLUMN()-13)</f>
        <v>2963486</v>
      </c>
      <c r="S292">
        <f>VLOOKUP($B292,[1]Samples!$H$2:$Z$518,COLUMN()-13)</f>
        <v>19</v>
      </c>
      <c r="T292">
        <f>VLOOKUP($B292,[1]Samples!$H$2:$Z$518,COLUMN()-13)</f>
        <v>2879</v>
      </c>
      <c r="U292" t="str">
        <f>VLOOKUP($B292,[1]Samples!$H$2:$Z$518,COLUMN()-13)</f>
        <v>Yes</v>
      </c>
      <c r="V292">
        <f>VLOOKUP($B292,[1]Samples!$H$2:$Z$518,COLUMN()-13)</f>
        <v>0</v>
      </c>
      <c r="W292">
        <f>VLOOKUP($B292,[1]Samples!$H$2:$Z$518,COLUMN()-13)</f>
        <v>0</v>
      </c>
      <c r="X292">
        <f>VLOOKUP($B292,[1]Samples!$H$2:$Z$518,COLUMN()-13)</f>
        <v>0</v>
      </c>
      <c r="Y292" t="str">
        <f>VLOOKUP($B292,[1]Samples!$H$2:$Z$518,COLUMN()-13)</f>
        <v>No</v>
      </c>
      <c r="Z292" t="str">
        <f>VLOOKUP($B292,[1]Samples!$H$2:$Z$518,COLUMN()-13)</f>
        <v/>
      </c>
      <c r="AA292" t="str">
        <f>VLOOKUP($B292,[1]Samples!$H$2:$Z$518,COLUMN()-13)</f>
        <v/>
      </c>
      <c r="AB292" s="16">
        <f>VLOOKUP($B292,[1]Samples!$H$2:$Z$518,COLUMN()-13)</f>
        <v>44077.083333333336</v>
      </c>
      <c r="AC292" s="16">
        <f>VLOOKUP($B292,[1]Samples!$H$2:$Z$518,COLUMN()-13)</f>
        <v>44077.083333333336</v>
      </c>
      <c r="AD292" t="str">
        <f>VLOOKUP($B292,[1]Samples!$H$2:$Z$518,COLUMN()-13)</f>
        <v>USA</v>
      </c>
      <c r="AF292" s="2">
        <f>VLOOKUP($B292,[1]Samples!$H$2:$Z$518,COLUMN()-13)</f>
        <v>2020</v>
      </c>
      <c r="AG292" t="b">
        <f>NOT(ISERROR(MATCH(B292,metadata_samples_with_mlst!$A$2:$A$342,0)))</f>
        <v>1</v>
      </c>
    </row>
    <row r="293" spans="1:33" x14ac:dyDescent="0.3">
      <c r="A293" t="s">
        <v>3950</v>
      </c>
      <c r="B293" t="str">
        <f t="shared" si="4"/>
        <v>SRR8235369</v>
      </c>
      <c r="C293">
        <v>53</v>
      </c>
      <c r="D293">
        <v>49</v>
      </c>
      <c r="E293" t="s">
        <v>3951</v>
      </c>
      <c r="F293">
        <v>230288</v>
      </c>
      <c r="G293">
        <v>223632</v>
      </c>
      <c r="H293" t="s">
        <v>3516</v>
      </c>
      <c r="I293">
        <v>23</v>
      </c>
      <c r="J293">
        <v>17</v>
      </c>
      <c r="K293">
        <v>31</v>
      </c>
      <c r="M293">
        <v>18613</v>
      </c>
      <c r="N293">
        <v>330</v>
      </c>
      <c r="O293">
        <v>73577</v>
      </c>
      <c r="P293">
        <v>3096471</v>
      </c>
      <c r="Q293" t="str">
        <f>VLOOKUP($B293,[1]Samples!$H$2:$Z$518,COLUMN()-13)</f>
        <v>isolation_source: mozarella cheese</v>
      </c>
      <c r="R293">
        <f>VLOOKUP($B293,[1]Samples!$H$2:$Z$518,COLUMN()-13)</f>
        <v>3187745</v>
      </c>
      <c r="S293">
        <f>VLOOKUP($B293,[1]Samples!$H$2:$Z$518,COLUMN()-13)</f>
        <v>64</v>
      </c>
      <c r="T293">
        <f>VLOOKUP($B293,[1]Samples!$H$2:$Z$518,COLUMN()-13)</f>
        <v>3248</v>
      </c>
      <c r="U293" t="str">
        <f>VLOOKUP($B293,[1]Samples!$H$2:$Z$518,COLUMN()-13)</f>
        <v>Yes</v>
      </c>
      <c r="V293">
        <f>VLOOKUP($B293,[1]Samples!$H$2:$Z$518,COLUMN()-13)</f>
        <v>0</v>
      </c>
      <c r="W293">
        <f>VLOOKUP($B293,[1]Samples!$H$2:$Z$518,COLUMN()-13)</f>
        <v>0</v>
      </c>
      <c r="X293">
        <f>VLOOKUP($B293,[1]Samples!$H$2:$Z$518,COLUMN()-13)</f>
        <v>0</v>
      </c>
      <c r="Y293" t="str">
        <f>VLOOKUP($B293,[1]Samples!$H$2:$Z$518,COLUMN()-13)</f>
        <v>No</v>
      </c>
      <c r="Z293" t="str">
        <f>VLOOKUP($B293,[1]Samples!$H$2:$Z$518,COLUMN()-13)</f>
        <v/>
      </c>
      <c r="AA293" t="str">
        <f>VLOOKUP($B293,[1]Samples!$H$2:$Z$518,COLUMN()-13)</f>
        <v/>
      </c>
      <c r="AB293" s="16">
        <f>VLOOKUP($B293,[1]Samples!$H$2:$Z$518,COLUMN()-13)</f>
        <v>43901.041666666664</v>
      </c>
      <c r="AC293" s="16">
        <f>VLOOKUP($B293,[1]Samples!$H$2:$Z$518,COLUMN()-13)</f>
        <v>43551.041666666664</v>
      </c>
      <c r="AD293" t="str">
        <f>VLOOKUP($B293,[1]Samples!$H$2:$Z$518,COLUMN()-13)</f>
        <v>USA</v>
      </c>
      <c r="AE293" t="s">
        <v>1847</v>
      </c>
      <c r="AF293" s="2">
        <f>VLOOKUP($B293,[1]Samples!$H$2:$Z$518,COLUMN()-13)</f>
        <v>2002</v>
      </c>
      <c r="AG293" t="b">
        <f>NOT(ISERROR(MATCH(B293,metadata_samples_with_mlst!$A$2:$A$342,0)))</f>
        <v>1</v>
      </c>
    </row>
    <row r="294" spans="1:33" x14ac:dyDescent="0.3">
      <c r="A294" t="s">
        <v>3952</v>
      </c>
      <c r="B294" t="str">
        <f t="shared" si="4"/>
        <v>SRR3173365</v>
      </c>
      <c r="C294">
        <v>48</v>
      </c>
      <c r="D294">
        <v>44</v>
      </c>
      <c r="E294" t="s">
        <v>3953</v>
      </c>
      <c r="F294">
        <v>212652</v>
      </c>
      <c r="G294">
        <v>205176</v>
      </c>
      <c r="H294" t="s">
        <v>3709</v>
      </c>
      <c r="I294">
        <v>18</v>
      </c>
      <c r="J294">
        <v>11</v>
      </c>
      <c r="K294">
        <v>19</v>
      </c>
      <c r="M294">
        <v>17740</v>
      </c>
      <c r="N294">
        <v>330</v>
      </c>
      <c r="O294">
        <v>101360</v>
      </c>
      <c r="P294">
        <v>3011240</v>
      </c>
      <c r="Q294" t="str">
        <f>VLOOKUP($B294,[1]Samples!$H$2:$Z$518,COLUMN()-13)</f>
        <v>isolation_source: robiola pineta cheese</v>
      </c>
      <c r="R294">
        <f>VLOOKUP($B294,[1]Samples!$H$2:$Z$518,COLUMN()-13)</f>
        <v>3100826</v>
      </c>
      <c r="S294">
        <f>VLOOKUP($B294,[1]Samples!$H$2:$Z$518,COLUMN()-13)</f>
        <v>47</v>
      </c>
      <c r="T294">
        <f>VLOOKUP($B294,[1]Samples!$H$2:$Z$518,COLUMN()-13)</f>
        <v>3104</v>
      </c>
      <c r="U294" t="str">
        <f>VLOOKUP($B294,[1]Samples!$H$2:$Z$518,COLUMN()-13)</f>
        <v>Yes</v>
      </c>
      <c r="V294">
        <f>VLOOKUP($B294,[1]Samples!$H$2:$Z$518,COLUMN()-13)</f>
        <v>0</v>
      </c>
      <c r="W294">
        <f>VLOOKUP($B294,[1]Samples!$H$2:$Z$518,COLUMN()-13)</f>
        <v>0</v>
      </c>
      <c r="X294">
        <f>VLOOKUP($B294,[1]Samples!$H$2:$Z$518,COLUMN()-13)</f>
        <v>0</v>
      </c>
      <c r="Y294" t="str">
        <f>VLOOKUP($B294,[1]Samples!$H$2:$Z$518,COLUMN()-13)</f>
        <v>No</v>
      </c>
      <c r="Z294" t="str">
        <f>VLOOKUP($B294,[1]Samples!$H$2:$Z$518,COLUMN()-13)</f>
        <v/>
      </c>
      <c r="AA294" t="str">
        <f>VLOOKUP($B294,[1]Samples!$H$2:$Z$518,COLUMN()-13)</f>
        <v/>
      </c>
      <c r="AB294" s="16">
        <f>VLOOKUP($B294,[1]Samples!$H$2:$Z$518,COLUMN()-13)</f>
        <v>43901.041666666664</v>
      </c>
      <c r="AC294" s="16">
        <f>VLOOKUP($B294,[1]Samples!$H$2:$Z$518,COLUMN()-13)</f>
        <v>43551.041666666664</v>
      </c>
      <c r="AD294" t="str">
        <f>VLOOKUP($B294,[1]Samples!$H$2:$Z$518,COLUMN()-13)</f>
        <v>Italy</v>
      </c>
      <c r="AF294" s="2">
        <f>VLOOKUP($B294,[1]Samples!$H$2:$Z$518,COLUMN()-13)</f>
        <v>2008</v>
      </c>
      <c r="AG294" t="b">
        <f>NOT(ISERROR(MATCH(B294,metadata_samples_with_mlst!$A$2:$A$342,0)))</f>
        <v>1</v>
      </c>
    </row>
    <row r="295" spans="1:33" x14ac:dyDescent="0.3">
      <c r="A295" t="s">
        <v>3954</v>
      </c>
      <c r="B295" t="str">
        <f t="shared" si="4"/>
        <v>SRR3215364</v>
      </c>
      <c r="C295">
        <v>25</v>
      </c>
      <c r="D295">
        <v>21</v>
      </c>
      <c r="E295" t="s">
        <v>3955</v>
      </c>
      <c r="F295">
        <v>103844</v>
      </c>
      <c r="G295">
        <v>100520</v>
      </c>
      <c r="H295" t="s">
        <v>3956</v>
      </c>
      <c r="I295">
        <v>5</v>
      </c>
      <c r="J295">
        <v>2</v>
      </c>
      <c r="K295">
        <v>6</v>
      </c>
      <c r="M295">
        <v>15339</v>
      </c>
      <c r="N295">
        <v>332</v>
      </c>
      <c r="O295">
        <v>84861</v>
      </c>
      <c r="P295">
        <v>2880059</v>
      </c>
      <c r="Q295" t="str">
        <f>VLOOKUP($B295,[1]Samples!$H$2:$Z$518,COLUMN()-13)</f>
        <v>isolation_source: raw milk cheese</v>
      </c>
      <c r="R295">
        <f>VLOOKUP($B295,[1]Samples!$H$2:$Z$518,COLUMN()-13)</f>
        <v>0</v>
      </c>
      <c r="S295">
        <f>VLOOKUP($B295,[1]Samples!$H$2:$Z$518,COLUMN()-13)</f>
        <v>0</v>
      </c>
      <c r="T295">
        <f>VLOOKUP($B295,[1]Samples!$H$2:$Z$518,COLUMN()-13)</f>
        <v>0</v>
      </c>
      <c r="U295" t="str">
        <f>VLOOKUP($B295,[1]Samples!$H$2:$Z$518,COLUMN()-13)</f>
        <v>No</v>
      </c>
      <c r="V295">
        <f>VLOOKUP($B295,[1]Samples!$H$2:$Z$518,COLUMN()-13)</f>
        <v>0</v>
      </c>
      <c r="W295">
        <f>VLOOKUP($B295,[1]Samples!$H$2:$Z$518,COLUMN()-13)</f>
        <v>0</v>
      </c>
      <c r="X295">
        <f>VLOOKUP($B295,[1]Samples!$H$2:$Z$518,COLUMN()-13)</f>
        <v>0</v>
      </c>
      <c r="Y295" t="str">
        <f>VLOOKUP($B295,[1]Samples!$H$2:$Z$518,COLUMN()-13)</f>
        <v>No</v>
      </c>
      <c r="Z295" t="str">
        <f>VLOOKUP($B295,[1]Samples!$H$2:$Z$518,COLUMN()-13)</f>
        <v>NZ_NXST01000001-NZ_NXST01000065</v>
      </c>
      <c r="AA295" t="str">
        <f>VLOOKUP($B295,[1]Samples!$H$2:$Z$518,COLUMN()-13)</f>
        <v/>
      </c>
      <c r="AB295" s="16">
        <f>VLOOKUP($B295,[1]Samples!$H$2:$Z$518,COLUMN()-13)</f>
        <v>44251.041666666664</v>
      </c>
      <c r="AC295" s="16">
        <f>VLOOKUP($B295,[1]Samples!$H$2:$Z$518,COLUMN()-13)</f>
        <v>43024.083333333336</v>
      </c>
      <c r="AD295" t="str">
        <f>VLOOKUP($B295,[1]Samples!$H$2:$Z$518,COLUMN()-13)</f>
        <v>Italy</v>
      </c>
      <c r="AF295" s="2">
        <f>VLOOKUP($B295,[1]Samples!$H$2:$Z$518,COLUMN()-13)</f>
        <v>2011</v>
      </c>
      <c r="AG295" t="b">
        <f>NOT(ISERROR(MATCH(B295,metadata_samples_with_mlst!$A$2:$A$342,0)))</f>
        <v>1</v>
      </c>
    </row>
    <row r="296" spans="1:33" x14ac:dyDescent="0.3">
      <c r="A296" t="s">
        <v>3957</v>
      </c>
      <c r="B296" t="str">
        <f t="shared" si="4"/>
        <v>SRR3173374</v>
      </c>
      <c r="C296">
        <v>47</v>
      </c>
      <c r="D296">
        <v>45</v>
      </c>
      <c r="E296" t="s">
        <v>3958</v>
      </c>
      <c r="F296">
        <v>209190</v>
      </c>
      <c r="G296">
        <v>203732</v>
      </c>
      <c r="H296" t="s">
        <v>3431</v>
      </c>
      <c r="I296">
        <v>27</v>
      </c>
      <c r="J296">
        <v>11</v>
      </c>
      <c r="K296">
        <v>22</v>
      </c>
      <c r="M296">
        <v>17298</v>
      </c>
      <c r="N296">
        <v>335</v>
      </c>
      <c r="O296">
        <v>98305</v>
      </c>
      <c r="P296">
        <v>2938370</v>
      </c>
      <c r="Q296" t="str">
        <f>VLOOKUP($B296,[1]Samples!$H$2:$Z$518,COLUMN()-13)</f>
        <v>isolation_source: cheese</v>
      </c>
      <c r="R296">
        <f>VLOOKUP($B296,[1]Samples!$H$2:$Z$518,COLUMN()-13)</f>
        <v>3049749</v>
      </c>
      <c r="S296">
        <f>VLOOKUP($B296,[1]Samples!$H$2:$Z$518,COLUMN()-13)</f>
        <v>53</v>
      </c>
      <c r="T296">
        <f>VLOOKUP($B296,[1]Samples!$H$2:$Z$518,COLUMN()-13)</f>
        <v>3033</v>
      </c>
      <c r="U296" t="str">
        <f>VLOOKUP($B296,[1]Samples!$H$2:$Z$518,COLUMN()-13)</f>
        <v>Yes</v>
      </c>
      <c r="V296">
        <f>VLOOKUP($B296,[1]Samples!$H$2:$Z$518,COLUMN()-13)</f>
        <v>0</v>
      </c>
      <c r="W296">
        <f>VLOOKUP($B296,[1]Samples!$H$2:$Z$518,COLUMN()-13)</f>
        <v>0</v>
      </c>
      <c r="X296">
        <f>VLOOKUP($B296,[1]Samples!$H$2:$Z$518,COLUMN()-13)</f>
        <v>0</v>
      </c>
      <c r="Y296" t="str">
        <f>VLOOKUP($B296,[1]Samples!$H$2:$Z$518,COLUMN()-13)</f>
        <v>No</v>
      </c>
      <c r="Z296" t="str">
        <f>VLOOKUP($B296,[1]Samples!$H$2:$Z$518,COLUMN()-13)</f>
        <v/>
      </c>
      <c r="AA296" t="str">
        <f>VLOOKUP($B296,[1]Samples!$H$2:$Z$518,COLUMN()-13)</f>
        <v/>
      </c>
      <c r="AB296" s="16">
        <f>VLOOKUP($B296,[1]Samples!$H$2:$Z$518,COLUMN()-13)</f>
        <v>43901.041666666664</v>
      </c>
      <c r="AC296" s="16">
        <f>VLOOKUP($B296,[1]Samples!$H$2:$Z$518,COLUMN()-13)</f>
        <v>43551.041666666664</v>
      </c>
      <c r="AD296" t="str">
        <f>VLOOKUP($B296,[1]Samples!$H$2:$Z$518,COLUMN()-13)</f>
        <v>Poland</v>
      </c>
      <c r="AF296" s="2">
        <f>VLOOKUP($B296,[1]Samples!$H$2:$Z$518,COLUMN()-13)</f>
        <v>2009</v>
      </c>
      <c r="AG296" t="b">
        <f>NOT(ISERROR(MATCH(B296,metadata_samples_with_mlst!$A$2:$A$342,0)))</f>
        <v>1</v>
      </c>
    </row>
    <row r="297" spans="1:33" x14ac:dyDescent="0.3">
      <c r="A297" t="s">
        <v>3959</v>
      </c>
      <c r="B297" t="str">
        <f t="shared" si="4"/>
        <v>SRR6293371</v>
      </c>
      <c r="C297">
        <v>4</v>
      </c>
      <c r="D297">
        <v>2</v>
      </c>
      <c r="E297" t="s">
        <v>3960</v>
      </c>
      <c r="F297">
        <v>19240</v>
      </c>
      <c r="G297">
        <v>17882</v>
      </c>
      <c r="H297" t="s">
        <v>3961</v>
      </c>
      <c r="I297">
        <v>8</v>
      </c>
      <c r="J297">
        <v>3</v>
      </c>
      <c r="K297">
        <v>7</v>
      </c>
      <c r="M297">
        <v>666</v>
      </c>
      <c r="N297">
        <v>338</v>
      </c>
      <c r="O297">
        <v>2933</v>
      </c>
      <c r="P297">
        <v>227723</v>
      </c>
      <c r="Q297" t="str">
        <f>VLOOKUP($B297,[1]Samples!$H$2:$Z$518,COLUMN()-13)</f>
        <v>isolation_source: cheese</v>
      </c>
      <c r="R297">
        <f>VLOOKUP($B297,[1]Samples!$H$2:$Z$518,COLUMN()-13)</f>
        <v>2945452</v>
      </c>
      <c r="S297">
        <f>VLOOKUP($B297,[1]Samples!$H$2:$Z$518,COLUMN()-13)</f>
        <v>18</v>
      </c>
      <c r="T297">
        <f>VLOOKUP($B297,[1]Samples!$H$2:$Z$518,COLUMN()-13)</f>
        <v>2919</v>
      </c>
      <c r="U297" t="str">
        <f>VLOOKUP($B297,[1]Samples!$H$2:$Z$518,COLUMN()-13)</f>
        <v>Yes</v>
      </c>
      <c r="V297">
        <f>VLOOKUP($B297,[1]Samples!$H$2:$Z$518,COLUMN()-13)</f>
        <v>0</v>
      </c>
      <c r="W297">
        <f>VLOOKUP($B297,[1]Samples!$H$2:$Z$518,COLUMN()-13)</f>
        <v>0</v>
      </c>
      <c r="X297">
        <f>VLOOKUP($B297,[1]Samples!$H$2:$Z$518,COLUMN()-13)</f>
        <v>0</v>
      </c>
      <c r="Y297" t="str">
        <f>VLOOKUP($B297,[1]Samples!$H$2:$Z$518,COLUMN()-13)</f>
        <v>No</v>
      </c>
      <c r="Z297" t="str">
        <f>VLOOKUP($B297,[1]Samples!$H$2:$Z$518,COLUMN()-13)</f>
        <v/>
      </c>
      <c r="AA297" t="str">
        <f>VLOOKUP($B297,[1]Samples!$H$2:$Z$518,COLUMN()-13)</f>
        <v/>
      </c>
      <c r="AB297" s="16">
        <f>VLOOKUP($B297,[1]Samples!$H$2:$Z$518,COLUMN()-13)</f>
        <v>43559.083333333336</v>
      </c>
      <c r="AC297" s="16">
        <f>VLOOKUP($B297,[1]Samples!$H$2:$Z$518,COLUMN()-13)</f>
        <v>43559.083333333336</v>
      </c>
      <c r="AD297" t="str">
        <f>VLOOKUP($B297,[1]Samples!$H$2:$Z$518,COLUMN()-13)</f>
        <v>USA</v>
      </c>
      <c r="AE297" t="s">
        <v>146</v>
      </c>
      <c r="AF297" s="2">
        <f>VLOOKUP($B297,[1]Samples!$H$2:$Z$518,COLUMN()-13)</f>
        <v>2017</v>
      </c>
      <c r="AG297" t="b">
        <f>NOT(ISERROR(MATCH(B297,metadata_samples_with_mlst!$A$2:$A$342,0)))</f>
        <v>0</v>
      </c>
    </row>
    <row r="298" spans="1:33" x14ac:dyDescent="0.3">
      <c r="A298" t="s">
        <v>3962</v>
      </c>
      <c r="B298" t="str">
        <f t="shared" si="4"/>
        <v>SRR6881693</v>
      </c>
      <c r="C298">
        <v>64</v>
      </c>
      <c r="D298">
        <v>62</v>
      </c>
      <c r="E298" t="s">
        <v>3367</v>
      </c>
      <c r="F298">
        <v>280642</v>
      </c>
      <c r="G298">
        <v>275674</v>
      </c>
      <c r="H298" t="s">
        <v>3946</v>
      </c>
      <c r="I298">
        <v>27</v>
      </c>
      <c r="J298">
        <v>3</v>
      </c>
      <c r="K298">
        <v>12</v>
      </c>
      <c r="M298">
        <v>17699</v>
      </c>
      <c r="N298">
        <v>343</v>
      </c>
      <c r="O298">
        <v>84015</v>
      </c>
      <c r="P298">
        <v>2980215</v>
      </c>
      <c r="Q298" t="str">
        <f>VLOOKUP($B298,[1]Samples!$H$2:$Z$518,COLUMN()-13)</f>
        <v>isolation_source: Soft Cheese</v>
      </c>
      <c r="R298">
        <f>VLOOKUP($B298,[1]Samples!$H$2:$Z$518,COLUMN()-13)</f>
        <v>3056687</v>
      </c>
      <c r="S298">
        <f>VLOOKUP($B298,[1]Samples!$H$2:$Z$518,COLUMN()-13)</f>
        <v>54</v>
      </c>
      <c r="T298">
        <f>VLOOKUP($B298,[1]Samples!$H$2:$Z$518,COLUMN()-13)</f>
        <v>3063</v>
      </c>
      <c r="U298" t="str">
        <f>VLOOKUP($B298,[1]Samples!$H$2:$Z$518,COLUMN()-13)</f>
        <v>Yes</v>
      </c>
      <c r="V298">
        <f>VLOOKUP($B298,[1]Samples!$H$2:$Z$518,COLUMN()-13)</f>
        <v>0</v>
      </c>
      <c r="W298">
        <f>VLOOKUP($B298,[1]Samples!$H$2:$Z$518,COLUMN()-13)</f>
        <v>0</v>
      </c>
      <c r="X298">
        <f>VLOOKUP($B298,[1]Samples!$H$2:$Z$518,COLUMN()-13)</f>
        <v>0</v>
      </c>
      <c r="Y298" t="str">
        <f>VLOOKUP($B298,[1]Samples!$H$2:$Z$518,COLUMN()-13)</f>
        <v>No</v>
      </c>
      <c r="Z298" t="str">
        <f>VLOOKUP($B298,[1]Samples!$H$2:$Z$518,COLUMN()-13)</f>
        <v/>
      </c>
      <c r="AA298" t="str">
        <f>VLOOKUP($B298,[1]Samples!$H$2:$Z$518,COLUMN()-13)</f>
        <v/>
      </c>
      <c r="AB298" s="16">
        <f>VLOOKUP($B298,[1]Samples!$H$2:$Z$518,COLUMN()-13)</f>
        <v>43902.041666666664</v>
      </c>
      <c r="AC298" s="16">
        <f>VLOOKUP($B298,[1]Samples!$H$2:$Z$518,COLUMN()-13)</f>
        <v>43563.083333333336</v>
      </c>
      <c r="AD298" t="str">
        <f>VLOOKUP($B298,[1]Samples!$H$2:$Z$518,COLUMN()-13)</f>
        <v>Italy</v>
      </c>
      <c r="AF298" s="2">
        <f>VLOOKUP($B298,[1]Samples!$H$2:$Z$518,COLUMN()-13)</f>
        <v>2007</v>
      </c>
      <c r="AG298" t="b">
        <f>NOT(ISERROR(MATCH(B298,metadata_samples_with_mlst!$A$2:$A$342,0)))</f>
        <v>1</v>
      </c>
    </row>
    <row r="299" spans="1:33" x14ac:dyDescent="0.3">
      <c r="A299" t="s">
        <v>3963</v>
      </c>
      <c r="B299" t="str">
        <f t="shared" si="4"/>
        <v>SRR1068583</v>
      </c>
      <c r="C299">
        <v>49</v>
      </c>
      <c r="D299">
        <v>45</v>
      </c>
      <c r="E299" t="s">
        <v>3964</v>
      </c>
      <c r="F299">
        <v>478780</v>
      </c>
      <c r="G299">
        <v>406142</v>
      </c>
      <c r="H299" t="s">
        <v>3965</v>
      </c>
      <c r="I299">
        <v>124</v>
      </c>
      <c r="J299">
        <v>66</v>
      </c>
      <c r="K299">
        <v>67</v>
      </c>
      <c r="M299">
        <v>15292</v>
      </c>
      <c r="N299">
        <v>345</v>
      </c>
      <c r="O299">
        <v>62770</v>
      </c>
      <c r="P299">
        <v>2984025</v>
      </c>
      <c r="Q299" t="str">
        <f>VLOOKUP($B299,[1]Samples!$H$2:$Z$518,COLUMN()-13)</f>
        <v>isolation_source: Ricotta Cheese</v>
      </c>
      <c r="R299">
        <f>VLOOKUP($B299,[1]Samples!$H$2:$Z$518,COLUMN()-13)</f>
        <v>3111349</v>
      </c>
      <c r="S299">
        <f>VLOOKUP($B299,[1]Samples!$H$2:$Z$518,COLUMN()-13)</f>
        <v>29</v>
      </c>
      <c r="T299">
        <f>VLOOKUP($B299,[1]Samples!$H$2:$Z$518,COLUMN()-13)</f>
        <v>3119</v>
      </c>
      <c r="U299" t="str">
        <f>VLOOKUP($B299,[1]Samples!$H$2:$Z$518,COLUMN()-13)</f>
        <v>Yes</v>
      </c>
      <c r="V299">
        <f>VLOOKUP($B299,[1]Samples!$H$2:$Z$518,COLUMN()-13)</f>
        <v>0</v>
      </c>
      <c r="W299">
        <f>VLOOKUP($B299,[1]Samples!$H$2:$Z$518,COLUMN()-13)</f>
        <v>0</v>
      </c>
      <c r="X299">
        <f>VLOOKUP($B299,[1]Samples!$H$2:$Z$518,COLUMN()-13)</f>
        <v>0</v>
      </c>
      <c r="Y299" t="str">
        <f>VLOOKUP($B299,[1]Samples!$H$2:$Z$518,COLUMN()-13)</f>
        <v>No</v>
      </c>
      <c r="Z299" t="str">
        <f>VLOOKUP($B299,[1]Samples!$H$2:$Z$518,COLUMN()-13)</f>
        <v/>
      </c>
      <c r="AA299" t="str">
        <f>VLOOKUP($B299,[1]Samples!$H$2:$Z$518,COLUMN()-13)</f>
        <v/>
      </c>
      <c r="AB299" s="16">
        <f>VLOOKUP($B299,[1]Samples!$H$2:$Z$518,COLUMN()-13)</f>
        <v>43550.041666666664</v>
      </c>
      <c r="AC299" s="16">
        <f>VLOOKUP($B299,[1]Samples!$H$2:$Z$518,COLUMN()-13)</f>
        <v>43550.041666666664</v>
      </c>
      <c r="AD299" t="str">
        <f>VLOOKUP($B299,[1]Samples!$H$2:$Z$518,COLUMN()-13)</f>
        <v>USA</v>
      </c>
      <c r="AE299" t="s">
        <v>136</v>
      </c>
      <c r="AF299" s="2" t="str">
        <f>VLOOKUP($B299,[1]Samples!$H$2:$Z$518,COLUMN()-13)</f>
        <v>No data</v>
      </c>
      <c r="AG299" t="b">
        <f>NOT(ISERROR(MATCH(B299,metadata_samples_with_mlst!$A$2:$A$342,0)))</f>
        <v>1</v>
      </c>
    </row>
    <row r="300" spans="1:33" x14ac:dyDescent="0.3">
      <c r="A300" t="s">
        <v>3966</v>
      </c>
      <c r="B300" t="str">
        <f t="shared" si="4"/>
        <v>SRR7820050</v>
      </c>
      <c r="C300">
        <v>31</v>
      </c>
      <c r="D300">
        <v>30</v>
      </c>
      <c r="E300" t="s">
        <v>3460</v>
      </c>
      <c r="F300">
        <v>131762</v>
      </c>
      <c r="G300">
        <v>129666</v>
      </c>
      <c r="H300" t="s">
        <v>3311</v>
      </c>
      <c r="I300">
        <v>14</v>
      </c>
      <c r="J300">
        <v>3</v>
      </c>
      <c r="K300">
        <v>10</v>
      </c>
      <c r="M300">
        <v>16318</v>
      </c>
      <c r="N300">
        <v>352</v>
      </c>
      <c r="O300">
        <v>112134</v>
      </c>
      <c r="P300">
        <v>2891185</v>
      </c>
      <c r="Q300" t="str">
        <f>VLOOKUP($B300,[1]Samples!$H$2:$Z$518,COLUMN()-13)</f>
        <v>isolation_source: burrata soft cheese</v>
      </c>
      <c r="R300">
        <f>VLOOKUP($B300,[1]Samples!$H$2:$Z$518,COLUMN()-13)</f>
        <v>3008184</v>
      </c>
      <c r="S300">
        <f>VLOOKUP($B300,[1]Samples!$H$2:$Z$518,COLUMN()-13)</f>
        <v>24</v>
      </c>
      <c r="T300">
        <f>VLOOKUP($B300,[1]Samples!$H$2:$Z$518,COLUMN()-13)</f>
        <v>3005</v>
      </c>
      <c r="U300" t="str">
        <f>VLOOKUP($B300,[1]Samples!$H$2:$Z$518,COLUMN()-13)</f>
        <v>Yes</v>
      </c>
      <c r="V300">
        <f>VLOOKUP($B300,[1]Samples!$H$2:$Z$518,COLUMN()-13)</f>
        <v>0</v>
      </c>
      <c r="W300">
        <f>VLOOKUP($B300,[1]Samples!$H$2:$Z$518,COLUMN()-13)</f>
        <v>0</v>
      </c>
      <c r="X300">
        <f>VLOOKUP($B300,[1]Samples!$H$2:$Z$518,COLUMN()-13)</f>
        <v>0</v>
      </c>
      <c r="Y300" t="str">
        <f>VLOOKUP($B300,[1]Samples!$H$2:$Z$518,COLUMN()-13)</f>
        <v>No</v>
      </c>
      <c r="Z300" t="str">
        <f>VLOOKUP($B300,[1]Samples!$H$2:$Z$518,COLUMN()-13)</f>
        <v/>
      </c>
      <c r="AA300" t="str">
        <f>VLOOKUP($B300,[1]Samples!$H$2:$Z$518,COLUMN()-13)</f>
        <v/>
      </c>
      <c r="AB300" s="16">
        <f>VLOOKUP($B300,[1]Samples!$H$2:$Z$518,COLUMN()-13)</f>
        <v>43901.041666666664</v>
      </c>
      <c r="AC300" s="16">
        <f>VLOOKUP($B300,[1]Samples!$H$2:$Z$518,COLUMN()-13)</f>
        <v>43551.041666666664</v>
      </c>
      <c r="AD300" t="str">
        <f>VLOOKUP($B300,[1]Samples!$H$2:$Z$518,COLUMN()-13)</f>
        <v>Italy</v>
      </c>
      <c r="AF300" s="2">
        <f>VLOOKUP($B300,[1]Samples!$H$2:$Z$518,COLUMN()-13)</f>
        <v>2008</v>
      </c>
      <c r="AG300" t="b">
        <f>NOT(ISERROR(MATCH(B300,metadata_samples_with_mlst!$A$2:$A$342,0)))</f>
        <v>0</v>
      </c>
    </row>
    <row r="301" spans="1:33" x14ac:dyDescent="0.3">
      <c r="A301" t="s">
        <v>3967</v>
      </c>
      <c r="B301" t="str">
        <f t="shared" si="4"/>
        <v>SRR955387</v>
      </c>
      <c r="C301">
        <v>38</v>
      </c>
      <c r="D301">
        <v>32</v>
      </c>
      <c r="E301" t="s">
        <v>3968</v>
      </c>
      <c r="F301">
        <v>165384</v>
      </c>
      <c r="G301">
        <v>156826</v>
      </c>
      <c r="H301" t="s">
        <v>3203</v>
      </c>
      <c r="I301">
        <v>19</v>
      </c>
      <c r="J301">
        <v>11</v>
      </c>
      <c r="K301">
        <v>15</v>
      </c>
      <c r="M301">
        <v>15133</v>
      </c>
      <c r="N301">
        <v>356</v>
      </c>
      <c r="O301">
        <v>71826</v>
      </c>
      <c r="P301">
        <v>2838109</v>
      </c>
      <c r="Q301" t="str">
        <f>VLOOKUP($B301,[1]Samples!$H$2:$Z$518,COLUMN()-13)</f>
        <v>isolation_source: cheese</v>
      </c>
      <c r="R301">
        <f>VLOOKUP($B301,[1]Samples!$H$2:$Z$518,COLUMN()-13)</f>
        <v>2994976</v>
      </c>
      <c r="S301">
        <f>VLOOKUP($B301,[1]Samples!$H$2:$Z$518,COLUMN()-13)</f>
        <v>20</v>
      </c>
      <c r="T301">
        <f>VLOOKUP($B301,[1]Samples!$H$2:$Z$518,COLUMN()-13)</f>
        <v>2937</v>
      </c>
      <c r="U301" t="str">
        <f>VLOOKUP($B301,[1]Samples!$H$2:$Z$518,COLUMN()-13)</f>
        <v>Yes</v>
      </c>
      <c r="V301">
        <f>VLOOKUP($B301,[1]Samples!$H$2:$Z$518,COLUMN()-13)</f>
        <v>0</v>
      </c>
      <c r="W301">
        <f>VLOOKUP($B301,[1]Samples!$H$2:$Z$518,COLUMN()-13)</f>
        <v>0</v>
      </c>
      <c r="X301">
        <f>VLOOKUP($B301,[1]Samples!$H$2:$Z$518,COLUMN()-13)</f>
        <v>0</v>
      </c>
      <c r="Y301" t="str">
        <f>VLOOKUP($B301,[1]Samples!$H$2:$Z$518,COLUMN()-13)</f>
        <v>No</v>
      </c>
      <c r="Z301" t="str">
        <f>VLOOKUP($B301,[1]Samples!$H$2:$Z$518,COLUMN()-13)</f>
        <v/>
      </c>
      <c r="AA301" t="str">
        <f>VLOOKUP($B301,[1]Samples!$H$2:$Z$518,COLUMN()-13)</f>
        <v/>
      </c>
      <c r="AB301" s="16">
        <f>VLOOKUP($B301,[1]Samples!$H$2:$Z$518,COLUMN()-13)</f>
        <v>43550.041666666664</v>
      </c>
      <c r="AC301" s="16">
        <f>VLOOKUP($B301,[1]Samples!$H$2:$Z$518,COLUMN()-13)</f>
        <v>43550.041666666664</v>
      </c>
      <c r="AD301" t="str">
        <f>VLOOKUP($B301,[1]Samples!$H$2:$Z$518,COLUMN()-13)</f>
        <v>USA</v>
      </c>
      <c r="AE301" t="s">
        <v>1024</v>
      </c>
      <c r="AF301" s="2">
        <f>VLOOKUP($B301,[1]Samples!$H$2:$Z$518,COLUMN()-13)</f>
        <v>2013</v>
      </c>
      <c r="AG301" t="b">
        <f>NOT(ISERROR(MATCH(B301,metadata_samples_with_mlst!$A$2:$A$342,0)))</f>
        <v>1</v>
      </c>
    </row>
    <row r="302" spans="1:33" x14ac:dyDescent="0.3">
      <c r="A302" t="s">
        <v>3969</v>
      </c>
      <c r="B302" t="str">
        <f t="shared" si="4"/>
        <v>SRR8187276</v>
      </c>
      <c r="C302">
        <v>55</v>
      </c>
      <c r="D302">
        <v>53</v>
      </c>
      <c r="E302" t="s">
        <v>3970</v>
      </c>
      <c r="F302">
        <v>271030</v>
      </c>
      <c r="G302">
        <v>262026</v>
      </c>
      <c r="H302" t="s">
        <v>3971</v>
      </c>
      <c r="I302">
        <v>113</v>
      </c>
      <c r="J302">
        <v>25</v>
      </c>
      <c r="K302">
        <v>29</v>
      </c>
      <c r="M302">
        <v>17566</v>
      </c>
      <c r="N302">
        <v>365</v>
      </c>
      <c r="O302">
        <v>57747</v>
      </c>
      <c r="P302">
        <v>3097233</v>
      </c>
      <c r="Q302" t="str">
        <f>VLOOKUP($B302,[1]Samples!$H$2:$Z$518,COLUMN()-13)</f>
        <v>isolation_source: cheese</v>
      </c>
      <c r="R302">
        <f>VLOOKUP($B302,[1]Samples!$H$2:$Z$518,COLUMN()-13)</f>
        <v>3224788</v>
      </c>
      <c r="S302">
        <f>VLOOKUP($B302,[1]Samples!$H$2:$Z$518,COLUMN()-13)</f>
        <v>40</v>
      </c>
      <c r="T302">
        <f>VLOOKUP($B302,[1]Samples!$H$2:$Z$518,COLUMN()-13)</f>
        <v>3210</v>
      </c>
      <c r="U302" t="str">
        <f>VLOOKUP($B302,[1]Samples!$H$2:$Z$518,COLUMN()-13)</f>
        <v>Yes</v>
      </c>
      <c r="V302">
        <f>VLOOKUP($B302,[1]Samples!$H$2:$Z$518,COLUMN()-13)</f>
        <v>0</v>
      </c>
      <c r="W302">
        <f>VLOOKUP($B302,[1]Samples!$H$2:$Z$518,COLUMN()-13)</f>
        <v>0</v>
      </c>
      <c r="X302">
        <f>VLOOKUP($B302,[1]Samples!$H$2:$Z$518,COLUMN()-13)</f>
        <v>0</v>
      </c>
      <c r="Y302" t="str">
        <f>VLOOKUP($B302,[1]Samples!$H$2:$Z$518,COLUMN()-13)</f>
        <v>No</v>
      </c>
      <c r="Z302" t="str">
        <f>VLOOKUP($B302,[1]Samples!$H$2:$Z$518,COLUMN()-13)</f>
        <v/>
      </c>
      <c r="AA302" t="str">
        <f>VLOOKUP($B302,[1]Samples!$H$2:$Z$518,COLUMN()-13)</f>
        <v/>
      </c>
      <c r="AB302" s="16">
        <f>VLOOKUP($B302,[1]Samples!$H$2:$Z$518,COLUMN()-13)</f>
        <v>43901.041666666664</v>
      </c>
      <c r="AC302" s="16">
        <f>VLOOKUP($B302,[1]Samples!$H$2:$Z$518,COLUMN()-13)</f>
        <v>43550.041666666664</v>
      </c>
      <c r="AD302" t="str">
        <f>VLOOKUP($B302,[1]Samples!$H$2:$Z$518,COLUMN()-13)</f>
        <v>USA</v>
      </c>
      <c r="AE302" t="s">
        <v>478</v>
      </c>
      <c r="AF302" s="2">
        <f>VLOOKUP($B302,[1]Samples!$H$2:$Z$518,COLUMN()-13)</f>
        <v>2018</v>
      </c>
      <c r="AG302" t="b">
        <f>NOT(ISERROR(MATCH(B302,metadata_samples_with_mlst!$A$2:$A$342,0)))</f>
        <v>1</v>
      </c>
    </row>
    <row r="303" spans="1:33" x14ac:dyDescent="0.3">
      <c r="A303" t="s">
        <v>3972</v>
      </c>
      <c r="B303" t="str">
        <f t="shared" si="4"/>
        <v>SRR3114222</v>
      </c>
      <c r="C303">
        <v>35</v>
      </c>
      <c r="D303">
        <v>30</v>
      </c>
      <c r="E303" t="s">
        <v>3973</v>
      </c>
      <c r="F303">
        <v>235770</v>
      </c>
      <c r="G303">
        <v>221812</v>
      </c>
      <c r="H303" t="s">
        <v>3974</v>
      </c>
      <c r="I303">
        <v>53698</v>
      </c>
      <c r="J303">
        <v>91</v>
      </c>
      <c r="K303">
        <v>65</v>
      </c>
      <c r="M303">
        <v>13647</v>
      </c>
      <c r="N303">
        <v>368</v>
      </c>
      <c r="O303">
        <v>46950</v>
      </c>
      <c r="P303">
        <v>2924640</v>
      </c>
      <c r="Q303" t="str">
        <f>VLOOKUP($B303,[1]Samples!$H$2:$Z$518,COLUMN()-13)</f>
        <v>isolation_source: Solid - Food; Food; dairy Products; Heat processed (pasterized) - Ripened - Cheese made from pasteurized milk - Soft - Cheese curds; Pasteurized</v>
      </c>
      <c r="R303">
        <f>VLOOKUP($B303,[1]Samples!$H$2:$Z$518,COLUMN()-13)</f>
        <v>2961814</v>
      </c>
      <c r="S303">
        <f>VLOOKUP($B303,[1]Samples!$H$2:$Z$518,COLUMN()-13)</f>
        <v>21</v>
      </c>
      <c r="T303">
        <f>VLOOKUP($B303,[1]Samples!$H$2:$Z$518,COLUMN()-13)</f>
        <v>2943</v>
      </c>
      <c r="U303" t="str">
        <f>VLOOKUP($B303,[1]Samples!$H$2:$Z$518,COLUMN()-13)</f>
        <v>Yes</v>
      </c>
      <c r="V303">
        <f>VLOOKUP($B303,[1]Samples!$H$2:$Z$518,COLUMN()-13)</f>
        <v>0</v>
      </c>
      <c r="W303">
        <f>VLOOKUP($B303,[1]Samples!$H$2:$Z$518,COLUMN()-13)</f>
        <v>0</v>
      </c>
      <c r="X303">
        <f>VLOOKUP($B303,[1]Samples!$H$2:$Z$518,COLUMN()-13)</f>
        <v>0</v>
      </c>
      <c r="Y303" t="str">
        <f>VLOOKUP($B303,[1]Samples!$H$2:$Z$518,COLUMN()-13)</f>
        <v>No</v>
      </c>
      <c r="Z303" t="str">
        <f>VLOOKUP($B303,[1]Samples!$H$2:$Z$518,COLUMN()-13)</f>
        <v/>
      </c>
      <c r="AA303" t="str">
        <f>VLOOKUP($B303,[1]Samples!$H$2:$Z$518,COLUMN()-13)</f>
        <v/>
      </c>
      <c r="AB303" s="16">
        <f>VLOOKUP($B303,[1]Samples!$H$2:$Z$518,COLUMN()-13)</f>
        <v>43864.041666666664</v>
      </c>
      <c r="AC303" s="16">
        <f>VLOOKUP($B303,[1]Samples!$H$2:$Z$518,COLUMN()-13)</f>
        <v>43864.041666666664</v>
      </c>
      <c r="AD303" t="str">
        <f>VLOOKUP($B303,[1]Samples!$H$2:$Z$518,COLUMN()-13)</f>
        <v>Canada</v>
      </c>
      <c r="AF303" s="2">
        <f>VLOOKUP($B303,[1]Samples!$H$2:$Z$518,COLUMN()-13)</f>
        <v>2006</v>
      </c>
      <c r="AG303" t="b">
        <f>NOT(ISERROR(MATCH(B303,metadata_samples_with_mlst!$A$2:$A$342,0)))</f>
        <v>1</v>
      </c>
    </row>
    <row r="304" spans="1:33" x14ac:dyDescent="0.3">
      <c r="A304" t="s">
        <v>3975</v>
      </c>
      <c r="B304" t="str">
        <f t="shared" si="4"/>
        <v>SRR8216314</v>
      </c>
      <c r="C304">
        <v>41</v>
      </c>
      <c r="D304">
        <v>37</v>
      </c>
      <c r="E304" t="s">
        <v>3976</v>
      </c>
      <c r="F304">
        <v>176946</v>
      </c>
      <c r="G304">
        <v>171326</v>
      </c>
      <c r="H304" t="s">
        <v>3789</v>
      </c>
      <c r="I304">
        <v>22</v>
      </c>
      <c r="J304">
        <v>9</v>
      </c>
      <c r="K304">
        <v>18</v>
      </c>
      <c r="M304">
        <v>15225</v>
      </c>
      <c r="N304">
        <v>372</v>
      </c>
      <c r="O304">
        <v>53387</v>
      </c>
      <c r="P304">
        <v>2904036</v>
      </c>
      <c r="Q304" t="str">
        <f>VLOOKUP($B304,[1]Samples!$H$2:$Z$518,COLUMN()-13)</f>
        <v>isolation_source: queso fresco</v>
      </c>
      <c r="R304">
        <f>VLOOKUP($B304,[1]Samples!$H$2:$Z$518,COLUMN()-13)</f>
        <v>3014626</v>
      </c>
      <c r="S304">
        <f>VLOOKUP($B304,[1]Samples!$H$2:$Z$518,COLUMN()-13)</f>
        <v>53</v>
      </c>
      <c r="T304">
        <f>VLOOKUP($B304,[1]Samples!$H$2:$Z$518,COLUMN()-13)</f>
        <v>3000</v>
      </c>
      <c r="U304" t="str">
        <f>VLOOKUP($B304,[1]Samples!$H$2:$Z$518,COLUMN()-13)</f>
        <v>Yes</v>
      </c>
      <c r="V304">
        <f>VLOOKUP($B304,[1]Samples!$H$2:$Z$518,COLUMN()-13)</f>
        <v>0</v>
      </c>
      <c r="W304">
        <f>VLOOKUP($B304,[1]Samples!$H$2:$Z$518,COLUMN()-13)</f>
        <v>0</v>
      </c>
      <c r="X304">
        <f>VLOOKUP($B304,[1]Samples!$H$2:$Z$518,COLUMN()-13)</f>
        <v>0</v>
      </c>
      <c r="Y304" t="str">
        <f>VLOOKUP($B304,[1]Samples!$H$2:$Z$518,COLUMN()-13)</f>
        <v>No</v>
      </c>
      <c r="Z304" t="str">
        <f>VLOOKUP($B304,[1]Samples!$H$2:$Z$518,COLUMN()-13)</f>
        <v/>
      </c>
      <c r="AA304" t="str">
        <f>VLOOKUP($B304,[1]Samples!$H$2:$Z$518,COLUMN()-13)</f>
        <v/>
      </c>
      <c r="AB304" s="16">
        <f>VLOOKUP($B304,[1]Samples!$H$2:$Z$518,COLUMN()-13)</f>
        <v>43901.041666666664</v>
      </c>
      <c r="AC304" s="16">
        <f>VLOOKUP($B304,[1]Samples!$H$2:$Z$518,COLUMN()-13)</f>
        <v>43551.041666666664</v>
      </c>
      <c r="AD304" t="str">
        <f>VLOOKUP($B304,[1]Samples!$H$2:$Z$518,COLUMN()-13)</f>
        <v>USA</v>
      </c>
      <c r="AE304" t="s">
        <v>146</v>
      </c>
      <c r="AF304" s="2">
        <f>VLOOKUP($B304,[1]Samples!$H$2:$Z$518,COLUMN()-13)</f>
        <v>2004</v>
      </c>
      <c r="AG304" t="b">
        <f>NOT(ISERROR(MATCH(B304,metadata_samples_with_mlst!$A$2:$A$342,0)))</f>
        <v>1</v>
      </c>
    </row>
    <row r="305" spans="1:33" x14ac:dyDescent="0.3">
      <c r="A305" t="s">
        <v>3977</v>
      </c>
      <c r="B305" t="str">
        <f t="shared" si="4"/>
        <v>SRR5380992</v>
      </c>
      <c r="C305">
        <v>80</v>
      </c>
      <c r="D305">
        <v>75</v>
      </c>
      <c r="E305" t="s">
        <v>3978</v>
      </c>
      <c r="F305">
        <v>363248</v>
      </c>
      <c r="G305">
        <v>353532</v>
      </c>
      <c r="H305" t="s">
        <v>3614</v>
      </c>
      <c r="I305">
        <v>53</v>
      </c>
      <c r="J305">
        <v>7</v>
      </c>
      <c r="K305">
        <v>22</v>
      </c>
      <c r="M305">
        <v>14721</v>
      </c>
      <c r="N305">
        <v>372</v>
      </c>
      <c r="O305">
        <v>72898</v>
      </c>
      <c r="P305">
        <v>2902988</v>
      </c>
      <c r="Q305" t="str">
        <f>VLOOKUP($B305,[1]Samples!$H$2:$Z$518,COLUMN()-13)</f>
        <v>isolation_source: cheese</v>
      </c>
      <c r="R305">
        <f>VLOOKUP($B305,[1]Samples!$H$2:$Z$518,COLUMN()-13)</f>
        <v>2970515</v>
      </c>
      <c r="S305">
        <f>VLOOKUP($B305,[1]Samples!$H$2:$Z$518,COLUMN()-13)</f>
        <v>106</v>
      </c>
      <c r="T305">
        <f>VLOOKUP($B305,[1]Samples!$H$2:$Z$518,COLUMN()-13)</f>
        <v>2965</v>
      </c>
      <c r="U305" t="str">
        <f>VLOOKUP($B305,[1]Samples!$H$2:$Z$518,COLUMN()-13)</f>
        <v>Yes</v>
      </c>
      <c r="V305">
        <f>VLOOKUP($B305,[1]Samples!$H$2:$Z$518,COLUMN()-13)</f>
        <v>0</v>
      </c>
      <c r="W305">
        <f>VLOOKUP($B305,[1]Samples!$H$2:$Z$518,COLUMN()-13)</f>
        <v>0</v>
      </c>
      <c r="X305">
        <f>VLOOKUP($B305,[1]Samples!$H$2:$Z$518,COLUMN()-13)</f>
        <v>0</v>
      </c>
      <c r="Y305" t="str">
        <f>VLOOKUP($B305,[1]Samples!$H$2:$Z$518,COLUMN()-13)</f>
        <v>No</v>
      </c>
      <c r="Z305" t="str">
        <f>VLOOKUP($B305,[1]Samples!$H$2:$Z$518,COLUMN()-13)</f>
        <v/>
      </c>
      <c r="AA305" t="str">
        <f>VLOOKUP($B305,[1]Samples!$H$2:$Z$518,COLUMN()-13)</f>
        <v/>
      </c>
      <c r="AB305" s="16">
        <f>VLOOKUP($B305,[1]Samples!$H$2:$Z$518,COLUMN()-13)</f>
        <v>43563.083333333336</v>
      </c>
      <c r="AC305" s="16">
        <f>VLOOKUP($B305,[1]Samples!$H$2:$Z$518,COLUMN()-13)</f>
        <v>43563.083333333336</v>
      </c>
      <c r="AD305" t="str">
        <f>VLOOKUP($B305,[1]Samples!$H$2:$Z$518,COLUMN()-13)</f>
        <v>USA</v>
      </c>
      <c r="AE305" t="s">
        <v>146</v>
      </c>
      <c r="AF305" s="2">
        <f>VLOOKUP($B305,[1]Samples!$H$2:$Z$518,COLUMN()-13)</f>
        <v>2009</v>
      </c>
      <c r="AG305" t="b">
        <f>NOT(ISERROR(MATCH(B305,metadata_samples_with_mlst!$A$2:$A$342,0)))</f>
        <v>1</v>
      </c>
    </row>
    <row r="306" spans="1:33" x14ac:dyDescent="0.3">
      <c r="A306" t="s">
        <v>3979</v>
      </c>
      <c r="B306" t="str">
        <f t="shared" si="4"/>
        <v>SRR5646644</v>
      </c>
      <c r="C306">
        <v>77</v>
      </c>
      <c r="D306">
        <v>74</v>
      </c>
      <c r="E306" t="s">
        <v>3980</v>
      </c>
      <c r="F306">
        <v>366308</v>
      </c>
      <c r="G306">
        <v>354520</v>
      </c>
      <c r="H306" t="s">
        <v>3981</v>
      </c>
      <c r="I306">
        <v>42</v>
      </c>
      <c r="J306">
        <v>12</v>
      </c>
      <c r="K306">
        <v>22</v>
      </c>
      <c r="M306">
        <v>13183</v>
      </c>
      <c r="N306">
        <v>373</v>
      </c>
      <c r="O306">
        <v>36903</v>
      </c>
      <c r="P306">
        <v>2839825</v>
      </c>
      <c r="Q306" t="str">
        <f>VLOOKUP($B306,[1]Samples!$H$2:$Z$518,COLUMN()-13)</f>
        <v>isolation_source: cheese</v>
      </c>
      <c r="R306">
        <f>VLOOKUP($B306,[1]Samples!$H$2:$Z$518,COLUMN()-13)</f>
        <v>2895412</v>
      </c>
      <c r="S306">
        <f>VLOOKUP($B306,[1]Samples!$H$2:$Z$518,COLUMN()-13)</f>
        <v>146</v>
      </c>
      <c r="T306">
        <f>VLOOKUP($B306,[1]Samples!$H$2:$Z$518,COLUMN()-13)</f>
        <v>2920</v>
      </c>
      <c r="U306" t="str">
        <f>VLOOKUP($B306,[1]Samples!$H$2:$Z$518,COLUMN()-13)</f>
        <v>Yes</v>
      </c>
      <c r="V306">
        <f>VLOOKUP($B306,[1]Samples!$H$2:$Z$518,COLUMN()-13)</f>
        <v>0</v>
      </c>
      <c r="W306">
        <f>VLOOKUP($B306,[1]Samples!$H$2:$Z$518,COLUMN()-13)</f>
        <v>0</v>
      </c>
      <c r="X306">
        <f>VLOOKUP($B306,[1]Samples!$H$2:$Z$518,COLUMN()-13)</f>
        <v>0</v>
      </c>
      <c r="Y306" t="str">
        <f>VLOOKUP($B306,[1]Samples!$H$2:$Z$518,COLUMN()-13)</f>
        <v>No</v>
      </c>
      <c r="Z306" t="str">
        <f>VLOOKUP($B306,[1]Samples!$H$2:$Z$518,COLUMN()-13)</f>
        <v/>
      </c>
      <c r="AA306" t="str">
        <f>VLOOKUP($B306,[1]Samples!$H$2:$Z$518,COLUMN()-13)</f>
        <v/>
      </c>
      <c r="AB306" s="16">
        <f>VLOOKUP($B306,[1]Samples!$H$2:$Z$518,COLUMN()-13)</f>
        <v>43558.083333333336</v>
      </c>
      <c r="AC306" s="16">
        <f>VLOOKUP($B306,[1]Samples!$H$2:$Z$518,COLUMN()-13)</f>
        <v>43558.083333333336</v>
      </c>
      <c r="AD306" t="str">
        <f>VLOOKUP($B306,[1]Samples!$H$2:$Z$518,COLUMN()-13)</f>
        <v>USA</v>
      </c>
      <c r="AE306" t="s">
        <v>146</v>
      </c>
      <c r="AF306" s="2">
        <f>VLOOKUP($B306,[1]Samples!$H$2:$Z$518,COLUMN()-13)</f>
        <v>2008</v>
      </c>
      <c r="AG306" t="b">
        <f>NOT(ISERROR(MATCH(B306,metadata_samples_with_mlst!$A$2:$A$342,0)))</f>
        <v>1</v>
      </c>
    </row>
    <row r="307" spans="1:33" x14ac:dyDescent="0.3">
      <c r="A307" t="s">
        <v>3982</v>
      </c>
      <c r="B307" t="str">
        <f t="shared" si="4"/>
        <v>SRR3945582</v>
      </c>
      <c r="C307">
        <v>35</v>
      </c>
      <c r="D307">
        <v>31</v>
      </c>
      <c r="E307" t="s">
        <v>3983</v>
      </c>
      <c r="F307">
        <v>148094</v>
      </c>
      <c r="G307">
        <v>143084</v>
      </c>
      <c r="H307" t="s">
        <v>3894</v>
      </c>
      <c r="I307">
        <v>13</v>
      </c>
      <c r="J307">
        <v>6</v>
      </c>
      <c r="K307">
        <v>18</v>
      </c>
      <c r="M307">
        <v>15122</v>
      </c>
      <c r="N307">
        <v>382</v>
      </c>
      <c r="O307">
        <v>62858</v>
      </c>
      <c r="P307">
        <v>2919681</v>
      </c>
      <c r="Q307" t="str">
        <f>VLOOKUP($B307,[1]Samples!$H$2:$Z$518,COLUMN()-13)</f>
        <v>isolation_source: oaxaca string cheese</v>
      </c>
      <c r="R307">
        <f>VLOOKUP($B307,[1]Samples!$H$2:$Z$518,COLUMN()-13)</f>
        <v>3030764</v>
      </c>
      <c r="S307">
        <f>VLOOKUP($B307,[1]Samples!$H$2:$Z$518,COLUMN()-13)</f>
        <v>38</v>
      </c>
      <c r="T307">
        <f>VLOOKUP($B307,[1]Samples!$H$2:$Z$518,COLUMN()-13)</f>
        <v>3003</v>
      </c>
      <c r="U307" t="str">
        <f>VLOOKUP($B307,[1]Samples!$H$2:$Z$518,COLUMN()-13)</f>
        <v>Yes</v>
      </c>
      <c r="V307">
        <f>VLOOKUP($B307,[1]Samples!$H$2:$Z$518,COLUMN()-13)</f>
        <v>0</v>
      </c>
      <c r="W307">
        <f>VLOOKUP($B307,[1]Samples!$H$2:$Z$518,COLUMN()-13)</f>
        <v>0</v>
      </c>
      <c r="X307">
        <f>VLOOKUP($B307,[1]Samples!$H$2:$Z$518,COLUMN()-13)</f>
        <v>0</v>
      </c>
      <c r="Y307" t="str">
        <f>VLOOKUP($B307,[1]Samples!$H$2:$Z$518,COLUMN()-13)</f>
        <v>No</v>
      </c>
      <c r="Z307" t="str">
        <f>VLOOKUP($B307,[1]Samples!$H$2:$Z$518,COLUMN()-13)</f>
        <v/>
      </c>
      <c r="AA307" t="str">
        <f>VLOOKUP($B307,[1]Samples!$H$2:$Z$518,COLUMN()-13)</f>
        <v/>
      </c>
      <c r="AB307" s="16">
        <f>VLOOKUP($B307,[1]Samples!$H$2:$Z$518,COLUMN()-13)</f>
        <v>43901.041666666664</v>
      </c>
      <c r="AC307" s="16">
        <f>VLOOKUP($B307,[1]Samples!$H$2:$Z$518,COLUMN()-13)</f>
        <v>43551.041666666664</v>
      </c>
      <c r="AD307" t="str">
        <f>VLOOKUP($B307,[1]Samples!$H$2:$Z$518,COLUMN()-13)</f>
        <v>USA</v>
      </c>
      <c r="AE307" t="s">
        <v>190</v>
      </c>
      <c r="AF307" s="2">
        <f>VLOOKUP($B307,[1]Samples!$H$2:$Z$518,COLUMN()-13)</f>
        <v>2010</v>
      </c>
      <c r="AG307" t="b">
        <f>NOT(ISERROR(MATCH(B307,metadata_samples_with_mlst!$A$2:$A$342,0)))</f>
        <v>1</v>
      </c>
    </row>
    <row r="308" spans="1:33" x14ac:dyDescent="0.3">
      <c r="A308" t="s">
        <v>3984</v>
      </c>
      <c r="B308" t="str">
        <f t="shared" si="4"/>
        <v>SRR1767782</v>
      </c>
      <c r="C308">
        <v>21</v>
      </c>
      <c r="D308">
        <v>19</v>
      </c>
      <c r="E308" t="s">
        <v>3864</v>
      </c>
      <c r="F308">
        <v>87644</v>
      </c>
      <c r="G308">
        <v>85744</v>
      </c>
      <c r="H308" t="s">
        <v>3985</v>
      </c>
      <c r="I308">
        <v>4</v>
      </c>
      <c r="J308">
        <v>2</v>
      </c>
      <c r="K308">
        <v>5</v>
      </c>
      <c r="M308">
        <v>11589</v>
      </c>
      <c r="N308">
        <v>388</v>
      </c>
      <c r="O308">
        <v>50780</v>
      </c>
      <c r="P308">
        <v>2914418</v>
      </c>
      <c r="Q308" t="str">
        <f>VLOOKUP($B308,[1]Samples!$H$2:$Z$518,COLUMN()-13)</f>
        <v>isolation_source: cheese</v>
      </c>
      <c r="R308">
        <f>VLOOKUP($B308,[1]Samples!$H$2:$Z$518,COLUMN()-13)</f>
        <v>0</v>
      </c>
      <c r="S308">
        <f>VLOOKUP($B308,[1]Samples!$H$2:$Z$518,COLUMN()-13)</f>
        <v>0</v>
      </c>
      <c r="T308">
        <f>VLOOKUP($B308,[1]Samples!$H$2:$Z$518,COLUMN()-13)</f>
        <v>0</v>
      </c>
      <c r="U308" t="str">
        <f>VLOOKUP($B308,[1]Samples!$H$2:$Z$518,COLUMN()-13)</f>
        <v>No</v>
      </c>
      <c r="V308">
        <f>VLOOKUP($B308,[1]Samples!$H$2:$Z$518,COLUMN()-13)</f>
        <v>0</v>
      </c>
      <c r="W308">
        <f>VLOOKUP($B308,[1]Samples!$H$2:$Z$518,COLUMN()-13)</f>
        <v>0</v>
      </c>
      <c r="X308">
        <f>VLOOKUP($B308,[1]Samples!$H$2:$Z$518,COLUMN()-13)</f>
        <v>0</v>
      </c>
      <c r="Y308" t="str">
        <f>VLOOKUP($B308,[1]Samples!$H$2:$Z$518,COLUMN()-13)</f>
        <v>No</v>
      </c>
      <c r="Z308" t="str">
        <f>VLOOKUP($B308,[1]Samples!$H$2:$Z$518,COLUMN()-13)</f>
        <v>NZ_MTJG01000001-NZ_MTJG01000017</v>
      </c>
      <c r="AA308" t="str">
        <f>VLOOKUP($B308,[1]Samples!$H$2:$Z$518,COLUMN()-13)</f>
        <v/>
      </c>
      <c r="AB308" s="16">
        <f>VLOOKUP($B308,[1]Samples!$H$2:$Z$518,COLUMN()-13)</f>
        <v>44235.041666666664</v>
      </c>
      <c r="AC308" s="16">
        <f>VLOOKUP($B308,[1]Samples!$H$2:$Z$518,COLUMN()-13)</f>
        <v>42878.083333333336</v>
      </c>
      <c r="AD308" t="str">
        <f>VLOOKUP($B308,[1]Samples!$H$2:$Z$518,COLUMN()-13)</f>
        <v>USA</v>
      </c>
      <c r="AE308" t="s">
        <v>157</v>
      </c>
      <c r="AF308" s="2">
        <f>VLOOKUP($B308,[1]Samples!$H$2:$Z$518,COLUMN()-13)</f>
        <v>2014</v>
      </c>
      <c r="AG308" t="b">
        <f>NOT(ISERROR(MATCH(B308,metadata_samples_with_mlst!$A$2:$A$342,0)))</f>
        <v>0</v>
      </c>
    </row>
    <row r="309" spans="1:33" x14ac:dyDescent="0.3">
      <c r="A309" t="s">
        <v>3986</v>
      </c>
      <c r="B309" t="str">
        <f t="shared" si="4"/>
        <v>SRR5629166</v>
      </c>
      <c r="C309">
        <v>36</v>
      </c>
      <c r="D309">
        <v>32</v>
      </c>
      <c r="E309" t="s">
        <v>3987</v>
      </c>
      <c r="F309">
        <v>158198</v>
      </c>
      <c r="G309">
        <v>154070</v>
      </c>
      <c r="H309" t="s">
        <v>3431</v>
      </c>
      <c r="I309">
        <v>9</v>
      </c>
      <c r="J309">
        <v>4</v>
      </c>
      <c r="K309">
        <v>7</v>
      </c>
      <c r="M309">
        <v>13996</v>
      </c>
      <c r="N309">
        <v>393</v>
      </c>
      <c r="O309">
        <v>70620</v>
      </c>
      <c r="P309">
        <v>2970592</v>
      </c>
      <c r="Q309" t="str">
        <f>VLOOKUP($B309,[1]Samples!$H$2:$Z$518,COLUMN()-13)</f>
        <v>isolation_source: cheese\, mexican soft</v>
      </c>
      <c r="R309">
        <f>VLOOKUP($B309,[1]Samples!$H$2:$Z$518,COLUMN()-13)</f>
        <v>2945588</v>
      </c>
      <c r="S309">
        <f>VLOOKUP($B309,[1]Samples!$H$2:$Z$518,COLUMN()-13)</f>
        <v>298</v>
      </c>
      <c r="T309">
        <f>VLOOKUP($B309,[1]Samples!$H$2:$Z$518,COLUMN()-13)</f>
        <v>2990</v>
      </c>
      <c r="U309" t="str">
        <f>VLOOKUP($B309,[1]Samples!$H$2:$Z$518,COLUMN()-13)</f>
        <v>Yes</v>
      </c>
      <c r="V309">
        <f>VLOOKUP($B309,[1]Samples!$H$2:$Z$518,COLUMN()-13)</f>
        <v>0</v>
      </c>
      <c r="W309">
        <f>VLOOKUP($B309,[1]Samples!$H$2:$Z$518,COLUMN()-13)</f>
        <v>0</v>
      </c>
      <c r="X309">
        <f>VLOOKUP($B309,[1]Samples!$H$2:$Z$518,COLUMN()-13)</f>
        <v>0</v>
      </c>
      <c r="Y309" t="str">
        <f>VLOOKUP($B309,[1]Samples!$H$2:$Z$518,COLUMN()-13)</f>
        <v>No</v>
      </c>
      <c r="Z309" t="str">
        <f>VLOOKUP($B309,[1]Samples!$H$2:$Z$518,COLUMN()-13)</f>
        <v/>
      </c>
      <c r="AA309" t="str">
        <f>VLOOKUP($B309,[1]Samples!$H$2:$Z$518,COLUMN()-13)</f>
        <v/>
      </c>
      <c r="AB309" s="16">
        <f>VLOOKUP($B309,[1]Samples!$H$2:$Z$518,COLUMN()-13)</f>
        <v>43902.041666666664</v>
      </c>
      <c r="AC309" s="16">
        <f>VLOOKUP($B309,[1]Samples!$H$2:$Z$518,COLUMN()-13)</f>
        <v>43563.083333333336</v>
      </c>
      <c r="AD309" t="str">
        <f>VLOOKUP($B309,[1]Samples!$H$2:$Z$518,COLUMN()-13)</f>
        <v>USA</v>
      </c>
      <c r="AE309" t="s">
        <v>190</v>
      </c>
      <c r="AF309" s="2">
        <f>VLOOKUP($B309,[1]Samples!$H$2:$Z$518,COLUMN()-13)</f>
        <v>2009</v>
      </c>
      <c r="AG309" t="b">
        <f>NOT(ISERROR(MATCH(B309,metadata_samples_with_mlst!$A$2:$A$342,0)))</f>
        <v>1</v>
      </c>
    </row>
    <row r="310" spans="1:33" x14ac:dyDescent="0.3">
      <c r="A310" t="s">
        <v>3988</v>
      </c>
      <c r="B310" t="str">
        <f t="shared" si="4"/>
        <v>SRR8187275</v>
      </c>
      <c r="C310">
        <v>57</v>
      </c>
      <c r="D310">
        <v>55</v>
      </c>
      <c r="E310" t="s">
        <v>3989</v>
      </c>
      <c r="F310">
        <v>256658</v>
      </c>
      <c r="G310">
        <v>251092</v>
      </c>
      <c r="H310" t="s">
        <v>3985</v>
      </c>
      <c r="I310">
        <v>68</v>
      </c>
      <c r="J310">
        <v>16</v>
      </c>
      <c r="K310">
        <v>20</v>
      </c>
      <c r="M310">
        <v>15720</v>
      </c>
      <c r="N310">
        <v>401</v>
      </c>
      <c r="O310">
        <v>56709</v>
      </c>
      <c r="P310">
        <v>3088718</v>
      </c>
      <c r="Q310" t="str">
        <f>VLOOKUP($B310,[1]Samples!$H$2:$Z$518,COLUMN()-13)</f>
        <v>isolation_source: cheese</v>
      </c>
      <c r="R310">
        <f>VLOOKUP($B310,[1]Samples!$H$2:$Z$518,COLUMN()-13)</f>
        <v>3272844</v>
      </c>
      <c r="S310">
        <f>VLOOKUP($B310,[1]Samples!$H$2:$Z$518,COLUMN()-13)</f>
        <v>38</v>
      </c>
      <c r="T310">
        <f>VLOOKUP($B310,[1]Samples!$H$2:$Z$518,COLUMN()-13)</f>
        <v>3260</v>
      </c>
      <c r="U310" t="str">
        <f>VLOOKUP($B310,[1]Samples!$H$2:$Z$518,COLUMN()-13)</f>
        <v>Yes</v>
      </c>
      <c r="V310">
        <f>VLOOKUP($B310,[1]Samples!$H$2:$Z$518,COLUMN()-13)</f>
        <v>0</v>
      </c>
      <c r="W310">
        <f>VLOOKUP($B310,[1]Samples!$H$2:$Z$518,COLUMN()-13)</f>
        <v>0</v>
      </c>
      <c r="X310">
        <f>VLOOKUP($B310,[1]Samples!$H$2:$Z$518,COLUMN()-13)</f>
        <v>0</v>
      </c>
      <c r="Y310" t="str">
        <f>VLOOKUP($B310,[1]Samples!$H$2:$Z$518,COLUMN()-13)</f>
        <v>No</v>
      </c>
      <c r="Z310" t="str">
        <f>VLOOKUP($B310,[1]Samples!$H$2:$Z$518,COLUMN()-13)</f>
        <v/>
      </c>
      <c r="AA310" t="str">
        <f>VLOOKUP($B310,[1]Samples!$H$2:$Z$518,COLUMN()-13)</f>
        <v/>
      </c>
      <c r="AB310" s="16">
        <f>VLOOKUP($B310,[1]Samples!$H$2:$Z$518,COLUMN()-13)</f>
        <v>43901.041666666664</v>
      </c>
      <c r="AC310" s="16">
        <f>VLOOKUP($B310,[1]Samples!$H$2:$Z$518,COLUMN()-13)</f>
        <v>43551.041666666664</v>
      </c>
      <c r="AD310" t="str">
        <f>VLOOKUP($B310,[1]Samples!$H$2:$Z$518,COLUMN()-13)</f>
        <v>USA</v>
      </c>
      <c r="AE310" t="s">
        <v>478</v>
      </c>
      <c r="AF310" s="2">
        <f>VLOOKUP($B310,[1]Samples!$H$2:$Z$518,COLUMN()-13)</f>
        <v>2018</v>
      </c>
      <c r="AG310" t="b">
        <f>NOT(ISERROR(MATCH(B310,metadata_samples_with_mlst!$A$2:$A$342,0)))</f>
        <v>1</v>
      </c>
    </row>
    <row r="311" spans="1:33" x14ac:dyDescent="0.3">
      <c r="A311" t="s">
        <v>3990</v>
      </c>
      <c r="B311" t="str">
        <f t="shared" si="4"/>
        <v>SRR8216391</v>
      </c>
      <c r="C311">
        <v>51</v>
      </c>
      <c r="D311">
        <v>47</v>
      </c>
      <c r="E311" t="s">
        <v>3991</v>
      </c>
      <c r="F311">
        <v>216318</v>
      </c>
      <c r="G311">
        <v>209986</v>
      </c>
      <c r="H311" t="s">
        <v>3992</v>
      </c>
      <c r="I311">
        <v>16</v>
      </c>
      <c r="J311">
        <v>5</v>
      </c>
      <c r="K311">
        <v>19</v>
      </c>
      <c r="M311">
        <v>16204</v>
      </c>
      <c r="N311">
        <v>407</v>
      </c>
      <c r="O311">
        <v>91224</v>
      </c>
      <c r="P311">
        <v>2990634</v>
      </c>
      <c r="Q311" t="str">
        <f>VLOOKUP($B311,[1]Samples!$H$2:$Z$518,COLUMN()-13)</f>
        <v>isolation_source: talleggio cheese</v>
      </c>
      <c r="R311">
        <f>VLOOKUP($B311,[1]Samples!$H$2:$Z$518,COLUMN()-13)</f>
        <v>3093538</v>
      </c>
      <c r="S311">
        <f>VLOOKUP($B311,[1]Samples!$H$2:$Z$518,COLUMN()-13)</f>
        <v>56</v>
      </c>
      <c r="T311">
        <f>VLOOKUP($B311,[1]Samples!$H$2:$Z$518,COLUMN()-13)</f>
        <v>3105</v>
      </c>
      <c r="U311" t="str">
        <f>VLOOKUP($B311,[1]Samples!$H$2:$Z$518,COLUMN()-13)</f>
        <v>Yes</v>
      </c>
      <c r="V311">
        <f>VLOOKUP($B311,[1]Samples!$H$2:$Z$518,COLUMN()-13)</f>
        <v>0</v>
      </c>
      <c r="W311">
        <f>VLOOKUP($B311,[1]Samples!$H$2:$Z$518,COLUMN()-13)</f>
        <v>0</v>
      </c>
      <c r="X311">
        <f>VLOOKUP($B311,[1]Samples!$H$2:$Z$518,COLUMN()-13)</f>
        <v>0</v>
      </c>
      <c r="Y311" t="str">
        <f>VLOOKUP($B311,[1]Samples!$H$2:$Z$518,COLUMN()-13)</f>
        <v>No</v>
      </c>
      <c r="Z311" t="str">
        <f>VLOOKUP($B311,[1]Samples!$H$2:$Z$518,COLUMN()-13)</f>
        <v/>
      </c>
      <c r="AA311" t="str">
        <f>VLOOKUP($B311,[1]Samples!$H$2:$Z$518,COLUMN()-13)</f>
        <v/>
      </c>
      <c r="AB311" s="16">
        <f>VLOOKUP($B311,[1]Samples!$H$2:$Z$518,COLUMN()-13)</f>
        <v>43901.041666666664</v>
      </c>
      <c r="AC311" s="16">
        <f>VLOOKUP($B311,[1]Samples!$H$2:$Z$518,COLUMN()-13)</f>
        <v>43551.041666666664</v>
      </c>
      <c r="AD311" t="str">
        <f>VLOOKUP($B311,[1]Samples!$H$2:$Z$518,COLUMN()-13)</f>
        <v>Italy</v>
      </c>
      <c r="AF311" s="2">
        <f>VLOOKUP($B311,[1]Samples!$H$2:$Z$518,COLUMN()-13)</f>
        <v>2005</v>
      </c>
      <c r="AG311" t="b">
        <f>NOT(ISERROR(MATCH(B311,metadata_samples_with_mlst!$A$2:$A$342,0)))</f>
        <v>1</v>
      </c>
    </row>
    <row r="312" spans="1:33" x14ac:dyDescent="0.3">
      <c r="A312" t="s">
        <v>3993</v>
      </c>
      <c r="B312" t="str">
        <f t="shared" si="4"/>
        <v>SRR5486794</v>
      </c>
      <c r="C312">
        <v>30</v>
      </c>
      <c r="D312">
        <v>28</v>
      </c>
      <c r="E312" t="s">
        <v>3994</v>
      </c>
      <c r="F312">
        <v>130768</v>
      </c>
      <c r="G312">
        <v>128690</v>
      </c>
      <c r="H312" t="s">
        <v>3311</v>
      </c>
      <c r="I312">
        <v>11</v>
      </c>
      <c r="J312">
        <v>2</v>
      </c>
      <c r="K312">
        <v>6</v>
      </c>
      <c r="M312">
        <v>16390</v>
      </c>
      <c r="N312">
        <v>408</v>
      </c>
      <c r="O312">
        <v>65453</v>
      </c>
      <c r="P312">
        <v>2950288</v>
      </c>
      <c r="Q312" t="str">
        <f>VLOOKUP($B312,[1]Samples!$H$2:$Z$518,COLUMN()-13)</f>
        <v>isolation_source: cubed cheddar cheese</v>
      </c>
      <c r="R312">
        <f>VLOOKUP($B312,[1]Samples!$H$2:$Z$518,COLUMN()-13)</f>
        <v>3031942</v>
      </c>
      <c r="S312">
        <f>VLOOKUP($B312,[1]Samples!$H$2:$Z$518,COLUMN()-13)</f>
        <v>21</v>
      </c>
      <c r="T312">
        <f>VLOOKUP($B312,[1]Samples!$H$2:$Z$518,COLUMN()-13)</f>
        <v>2994</v>
      </c>
      <c r="U312" t="str">
        <f>VLOOKUP($B312,[1]Samples!$H$2:$Z$518,COLUMN()-13)</f>
        <v>Yes</v>
      </c>
      <c r="V312">
        <f>VLOOKUP($B312,[1]Samples!$H$2:$Z$518,COLUMN()-13)</f>
        <v>0</v>
      </c>
      <c r="W312">
        <f>VLOOKUP($B312,[1]Samples!$H$2:$Z$518,COLUMN()-13)</f>
        <v>0</v>
      </c>
      <c r="X312">
        <f>VLOOKUP($B312,[1]Samples!$H$2:$Z$518,COLUMN()-13)</f>
        <v>0</v>
      </c>
      <c r="Y312" t="str">
        <f>VLOOKUP($B312,[1]Samples!$H$2:$Z$518,COLUMN()-13)</f>
        <v>No</v>
      </c>
      <c r="Z312" t="str">
        <f>VLOOKUP($B312,[1]Samples!$H$2:$Z$518,COLUMN()-13)</f>
        <v/>
      </c>
      <c r="AA312" t="str">
        <f>VLOOKUP($B312,[1]Samples!$H$2:$Z$518,COLUMN()-13)</f>
        <v/>
      </c>
      <c r="AB312" s="16">
        <f>VLOOKUP($B312,[1]Samples!$H$2:$Z$518,COLUMN()-13)</f>
        <v>43901.041666666664</v>
      </c>
      <c r="AC312" s="16">
        <f>VLOOKUP($B312,[1]Samples!$H$2:$Z$518,COLUMN()-13)</f>
        <v>43551.041666666664</v>
      </c>
      <c r="AD312" t="str">
        <f>VLOOKUP($B312,[1]Samples!$H$2:$Z$518,COLUMN()-13)</f>
        <v>USA</v>
      </c>
      <c r="AE312" t="s">
        <v>157</v>
      </c>
      <c r="AF312" s="2">
        <f>VLOOKUP($B312,[1]Samples!$H$2:$Z$518,COLUMN()-13)</f>
        <v>2011</v>
      </c>
      <c r="AG312" t="b">
        <f>NOT(ISERROR(MATCH(B312,metadata_samples_with_mlst!$A$2:$A$342,0)))</f>
        <v>0</v>
      </c>
    </row>
    <row r="313" spans="1:33" x14ac:dyDescent="0.3">
      <c r="A313" t="s">
        <v>3995</v>
      </c>
      <c r="B313" t="str">
        <f t="shared" si="4"/>
        <v>SRR5342839</v>
      </c>
      <c r="C313">
        <v>43</v>
      </c>
      <c r="D313">
        <v>40</v>
      </c>
      <c r="E313" t="s">
        <v>3996</v>
      </c>
      <c r="F313">
        <v>250196</v>
      </c>
      <c r="G313">
        <v>238620</v>
      </c>
      <c r="H313" t="s">
        <v>3997</v>
      </c>
      <c r="I313">
        <v>105</v>
      </c>
      <c r="J313">
        <v>24</v>
      </c>
      <c r="K313">
        <v>46</v>
      </c>
      <c r="M313">
        <v>15213</v>
      </c>
      <c r="N313">
        <v>419</v>
      </c>
      <c r="O313">
        <v>120992</v>
      </c>
      <c r="P313">
        <v>3051558</v>
      </c>
      <c r="Q313" t="str">
        <f>VLOOKUP($B313,[1]Samples!$H$2:$Z$518,COLUMN()-13)</f>
        <v>isolation_source: blue cheese</v>
      </c>
      <c r="R313">
        <f>VLOOKUP($B313,[1]Samples!$H$2:$Z$518,COLUMN()-13)</f>
        <v>3146599</v>
      </c>
      <c r="S313">
        <f>VLOOKUP($B313,[1]Samples!$H$2:$Z$518,COLUMN()-13)</f>
        <v>42</v>
      </c>
      <c r="T313">
        <f>VLOOKUP($B313,[1]Samples!$H$2:$Z$518,COLUMN()-13)</f>
        <v>3158</v>
      </c>
      <c r="U313" t="str">
        <f>VLOOKUP($B313,[1]Samples!$H$2:$Z$518,COLUMN()-13)</f>
        <v>Yes</v>
      </c>
      <c r="V313">
        <f>VLOOKUP($B313,[1]Samples!$H$2:$Z$518,COLUMN()-13)</f>
        <v>0</v>
      </c>
      <c r="W313">
        <f>VLOOKUP($B313,[1]Samples!$H$2:$Z$518,COLUMN()-13)</f>
        <v>0</v>
      </c>
      <c r="X313">
        <f>VLOOKUP($B313,[1]Samples!$H$2:$Z$518,COLUMN()-13)</f>
        <v>0</v>
      </c>
      <c r="Y313" t="str">
        <f>VLOOKUP($B313,[1]Samples!$H$2:$Z$518,COLUMN()-13)</f>
        <v>No</v>
      </c>
      <c r="Z313" t="str">
        <f>VLOOKUP($B313,[1]Samples!$H$2:$Z$518,COLUMN()-13)</f>
        <v/>
      </c>
      <c r="AA313" t="str">
        <f>VLOOKUP($B313,[1]Samples!$H$2:$Z$518,COLUMN()-13)</f>
        <v/>
      </c>
      <c r="AB313" s="16">
        <f>VLOOKUP($B313,[1]Samples!$H$2:$Z$518,COLUMN()-13)</f>
        <v>43901.041666666664</v>
      </c>
      <c r="AC313" s="16">
        <f>VLOOKUP($B313,[1]Samples!$H$2:$Z$518,COLUMN()-13)</f>
        <v>43551.041666666664</v>
      </c>
      <c r="AD313" t="str">
        <f>VLOOKUP($B313,[1]Samples!$H$2:$Z$518,COLUMN()-13)</f>
        <v>USA</v>
      </c>
      <c r="AE313" t="s">
        <v>1604</v>
      </c>
      <c r="AF313" s="2">
        <f>VLOOKUP($B313,[1]Samples!$H$2:$Z$518,COLUMN()-13)</f>
        <v>2001</v>
      </c>
      <c r="AG313" t="b">
        <f>NOT(ISERROR(MATCH(B313,metadata_samples_with_mlst!$A$2:$A$342,0)))</f>
        <v>1</v>
      </c>
    </row>
    <row r="314" spans="1:33" x14ac:dyDescent="0.3">
      <c r="A314" t="s">
        <v>3998</v>
      </c>
      <c r="B314" t="str">
        <f t="shared" si="4"/>
        <v>SRR1200763</v>
      </c>
      <c r="C314">
        <v>48</v>
      </c>
      <c r="D314">
        <v>46</v>
      </c>
      <c r="E314" t="s">
        <v>3999</v>
      </c>
      <c r="F314">
        <v>207282</v>
      </c>
      <c r="G314">
        <v>204400</v>
      </c>
      <c r="H314" t="s">
        <v>4000</v>
      </c>
      <c r="I314">
        <v>12</v>
      </c>
      <c r="J314">
        <v>9</v>
      </c>
      <c r="K314">
        <v>18</v>
      </c>
      <c r="M314">
        <v>13268</v>
      </c>
      <c r="N314">
        <v>420</v>
      </c>
      <c r="O314">
        <v>47576</v>
      </c>
      <c r="P314">
        <v>2942687</v>
      </c>
      <c r="Q314" t="str">
        <f>VLOOKUP($B314,[1]Samples!$H$2:$Z$518,COLUMN()-13)</f>
        <v>isolation_source: spanish style cheese</v>
      </c>
      <c r="R314">
        <f>VLOOKUP($B314,[1]Samples!$H$2:$Z$518,COLUMN()-13)</f>
        <v>3084903</v>
      </c>
      <c r="S314">
        <f>VLOOKUP($B314,[1]Samples!$H$2:$Z$518,COLUMN()-13)</f>
        <v>58</v>
      </c>
      <c r="T314">
        <f>VLOOKUP($B314,[1]Samples!$H$2:$Z$518,COLUMN()-13)</f>
        <v>3050</v>
      </c>
      <c r="U314" t="str">
        <f>VLOOKUP($B314,[1]Samples!$H$2:$Z$518,COLUMN()-13)</f>
        <v>Yes</v>
      </c>
      <c r="V314">
        <f>VLOOKUP($B314,[1]Samples!$H$2:$Z$518,COLUMN()-13)</f>
        <v>0</v>
      </c>
      <c r="W314">
        <f>VLOOKUP($B314,[1]Samples!$H$2:$Z$518,COLUMN()-13)</f>
        <v>0</v>
      </c>
      <c r="X314">
        <f>VLOOKUP($B314,[1]Samples!$H$2:$Z$518,COLUMN()-13)</f>
        <v>0</v>
      </c>
      <c r="Y314" t="str">
        <f>VLOOKUP($B314,[1]Samples!$H$2:$Z$518,COLUMN()-13)</f>
        <v>No</v>
      </c>
      <c r="Z314" t="str">
        <f>VLOOKUP($B314,[1]Samples!$H$2:$Z$518,COLUMN()-13)</f>
        <v/>
      </c>
      <c r="AA314" t="str">
        <f>VLOOKUP($B314,[1]Samples!$H$2:$Z$518,COLUMN()-13)</f>
        <v/>
      </c>
      <c r="AB314" s="16">
        <f>VLOOKUP($B314,[1]Samples!$H$2:$Z$518,COLUMN()-13)</f>
        <v>43551.041666666664</v>
      </c>
      <c r="AC314" s="16">
        <f>VLOOKUP($B314,[1]Samples!$H$2:$Z$518,COLUMN()-13)</f>
        <v>43551.041666666664</v>
      </c>
      <c r="AD314" t="str">
        <f>VLOOKUP($B314,[1]Samples!$H$2:$Z$518,COLUMN()-13)</f>
        <v>USA</v>
      </c>
      <c r="AE314" t="s">
        <v>146</v>
      </c>
      <c r="AF314" s="2">
        <f>VLOOKUP($B314,[1]Samples!$H$2:$Z$518,COLUMN()-13)</f>
        <v>2012</v>
      </c>
      <c r="AG314" t="b">
        <f>NOT(ISERROR(MATCH(B314,metadata_samples_with_mlst!$A$2:$A$342,0)))</f>
        <v>1</v>
      </c>
    </row>
    <row r="315" spans="1:33" x14ac:dyDescent="0.3">
      <c r="A315" t="s">
        <v>4001</v>
      </c>
      <c r="B315" t="str">
        <f t="shared" si="4"/>
        <v>SRR6860656</v>
      </c>
      <c r="C315">
        <v>52</v>
      </c>
      <c r="D315">
        <v>49</v>
      </c>
      <c r="E315" t="s">
        <v>4002</v>
      </c>
      <c r="F315">
        <v>260044</v>
      </c>
      <c r="G315">
        <v>249748</v>
      </c>
      <c r="H315" t="s">
        <v>3630</v>
      </c>
      <c r="I315">
        <v>92</v>
      </c>
      <c r="J315">
        <v>8</v>
      </c>
      <c r="K315">
        <v>22</v>
      </c>
      <c r="M315">
        <v>11222</v>
      </c>
      <c r="N315">
        <v>423</v>
      </c>
      <c r="O315">
        <v>53799</v>
      </c>
      <c r="P315">
        <v>2856842</v>
      </c>
      <c r="Q315" t="str">
        <f>VLOOKUP($B315,[1]Samples!$H$2:$Z$518,COLUMN()-13)</f>
        <v>isolation_source: raw milk cheese aged 60 days</v>
      </c>
      <c r="R315">
        <f>VLOOKUP($B315,[1]Samples!$H$2:$Z$518,COLUMN()-13)</f>
        <v>2948510</v>
      </c>
      <c r="S315">
        <f>VLOOKUP($B315,[1]Samples!$H$2:$Z$518,COLUMN()-13)</f>
        <v>47</v>
      </c>
      <c r="T315">
        <f>VLOOKUP($B315,[1]Samples!$H$2:$Z$518,COLUMN()-13)</f>
        <v>2932</v>
      </c>
      <c r="U315" t="str">
        <f>VLOOKUP($B315,[1]Samples!$H$2:$Z$518,COLUMN()-13)</f>
        <v>Yes</v>
      </c>
      <c r="V315">
        <f>VLOOKUP($B315,[1]Samples!$H$2:$Z$518,COLUMN()-13)</f>
        <v>0</v>
      </c>
      <c r="W315">
        <f>VLOOKUP($B315,[1]Samples!$H$2:$Z$518,COLUMN()-13)</f>
        <v>0</v>
      </c>
      <c r="X315">
        <f>VLOOKUP($B315,[1]Samples!$H$2:$Z$518,COLUMN()-13)</f>
        <v>0</v>
      </c>
      <c r="Y315" t="str">
        <f>VLOOKUP($B315,[1]Samples!$H$2:$Z$518,COLUMN()-13)</f>
        <v>No</v>
      </c>
      <c r="Z315" t="str">
        <f>VLOOKUP($B315,[1]Samples!$H$2:$Z$518,COLUMN()-13)</f>
        <v/>
      </c>
      <c r="AA315" t="str">
        <f>VLOOKUP($B315,[1]Samples!$H$2:$Z$518,COLUMN()-13)</f>
        <v/>
      </c>
      <c r="AB315" s="16">
        <f>VLOOKUP($B315,[1]Samples!$H$2:$Z$518,COLUMN()-13)</f>
        <v>43563.083333333336</v>
      </c>
      <c r="AC315" s="16">
        <f>VLOOKUP($B315,[1]Samples!$H$2:$Z$518,COLUMN()-13)</f>
        <v>43563.083333333336</v>
      </c>
      <c r="AD315" t="str">
        <f>VLOOKUP($B315,[1]Samples!$H$2:$Z$518,COLUMN()-13)</f>
        <v>USA</v>
      </c>
      <c r="AE315" t="s">
        <v>146</v>
      </c>
      <c r="AF315" s="2">
        <f>VLOOKUP($B315,[1]Samples!$H$2:$Z$518,COLUMN()-13)</f>
        <v>2018</v>
      </c>
      <c r="AG315" t="b">
        <f>NOT(ISERROR(MATCH(B315,metadata_samples_with_mlst!$A$2:$A$342,0)))</f>
        <v>1</v>
      </c>
    </row>
    <row r="316" spans="1:33" x14ac:dyDescent="0.3">
      <c r="A316" t="s">
        <v>4003</v>
      </c>
      <c r="B316" t="str">
        <f t="shared" si="4"/>
        <v>SRR2962368</v>
      </c>
      <c r="C316">
        <v>31</v>
      </c>
      <c r="D316">
        <v>30</v>
      </c>
      <c r="E316" t="s">
        <v>3397</v>
      </c>
      <c r="F316">
        <v>166196</v>
      </c>
      <c r="G316">
        <v>162002</v>
      </c>
      <c r="H316" t="s">
        <v>3445</v>
      </c>
      <c r="I316">
        <v>28</v>
      </c>
      <c r="J316">
        <v>6</v>
      </c>
      <c r="K316">
        <v>12</v>
      </c>
      <c r="M316">
        <v>11991</v>
      </c>
      <c r="N316">
        <v>448</v>
      </c>
      <c r="O316">
        <v>96818</v>
      </c>
      <c r="P316">
        <v>2953067</v>
      </c>
      <c r="Q316" t="str">
        <f>VLOOKUP($B316,[1]Samples!$H$2:$Z$518,COLUMN()-13)</f>
        <v>isolation_source: American Curd Cheese</v>
      </c>
      <c r="R316">
        <f>VLOOKUP($B316,[1]Samples!$H$2:$Z$518,COLUMN()-13)</f>
        <v>3109991</v>
      </c>
      <c r="S316">
        <f>VLOOKUP($B316,[1]Samples!$H$2:$Z$518,COLUMN()-13)</f>
        <v>20</v>
      </c>
      <c r="T316">
        <f>VLOOKUP($B316,[1]Samples!$H$2:$Z$518,COLUMN()-13)</f>
        <v>3055</v>
      </c>
      <c r="U316" t="str">
        <f>VLOOKUP($B316,[1]Samples!$H$2:$Z$518,COLUMN()-13)</f>
        <v>Yes</v>
      </c>
      <c r="V316">
        <f>VLOOKUP($B316,[1]Samples!$H$2:$Z$518,COLUMN()-13)</f>
        <v>0</v>
      </c>
      <c r="W316">
        <f>VLOOKUP($B316,[1]Samples!$H$2:$Z$518,COLUMN()-13)</f>
        <v>0</v>
      </c>
      <c r="X316">
        <f>VLOOKUP($B316,[1]Samples!$H$2:$Z$518,COLUMN()-13)</f>
        <v>0</v>
      </c>
      <c r="Y316" t="str">
        <f>VLOOKUP($B316,[1]Samples!$H$2:$Z$518,COLUMN()-13)</f>
        <v>No</v>
      </c>
      <c r="Z316" t="str">
        <f>VLOOKUP($B316,[1]Samples!$H$2:$Z$518,COLUMN()-13)</f>
        <v/>
      </c>
      <c r="AA316" t="str">
        <f>VLOOKUP($B316,[1]Samples!$H$2:$Z$518,COLUMN()-13)</f>
        <v/>
      </c>
      <c r="AB316" s="16">
        <f>VLOOKUP($B316,[1]Samples!$H$2:$Z$518,COLUMN()-13)</f>
        <v>43560.083333333336</v>
      </c>
      <c r="AC316" s="16">
        <f>VLOOKUP($B316,[1]Samples!$H$2:$Z$518,COLUMN()-13)</f>
        <v>43560.083333333336</v>
      </c>
      <c r="AD316" t="str">
        <f>VLOOKUP($B316,[1]Samples!$H$2:$Z$518,COLUMN()-13)</f>
        <v>USA</v>
      </c>
      <c r="AE316" t="s">
        <v>376</v>
      </c>
      <c r="AF316" s="2">
        <f>VLOOKUP($B316,[1]Samples!$H$2:$Z$518,COLUMN()-13)</f>
        <v>2015</v>
      </c>
      <c r="AG316" t="b">
        <f>NOT(ISERROR(MATCH(B316,metadata_samples_with_mlst!$A$2:$A$342,0)))</f>
        <v>1</v>
      </c>
    </row>
    <row r="317" spans="1:33" x14ac:dyDescent="0.3">
      <c r="A317" t="s">
        <v>4004</v>
      </c>
      <c r="B317" t="str">
        <f t="shared" si="4"/>
        <v>SRR1980624</v>
      </c>
      <c r="C317">
        <v>42</v>
      </c>
      <c r="D317">
        <v>40</v>
      </c>
      <c r="E317" t="s">
        <v>4005</v>
      </c>
      <c r="F317">
        <v>247582</v>
      </c>
      <c r="G317">
        <v>239438</v>
      </c>
      <c r="H317" t="s">
        <v>4006</v>
      </c>
      <c r="I317">
        <v>126</v>
      </c>
      <c r="J317">
        <v>49</v>
      </c>
      <c r="K317">
        <v>56</v>
      </c>
      <c r="M317">
        <v>14365</v>
      </c>
      <c r="N317">
        <v>450</v>
      </c>
      <c r="O317">
        <v>76623</v>
      </c>
      <c r="P317">
        <v>3021175</v>
      </c>
      <c r="Q317" t="str">
        <f>VLOOKUP($B317,[1]Samples!$H$2:$Z$518,COLUMN()-13)</f>
        <v>isolation_source: cheese</v>
      </c>
      <c r="R317">
        <f>VLOOKUP($B317,[1]Samples!$H$2:$Z$518,COLUMN()-13)</f>
        <v>3129000</v>
      </c>
      <c r="S317">
        <f>VLOOKUP($B317,[1]Samples!$H$2:$Z$518,COLUMN()-13)</f>
        <v>30</v>
      </c>
      <c r="T317">
        <f>VLOOKUP($B317,[1]Samples!$H$2:$Z$518,COLUMN()-13)</f>
        <v>3125</v>
      </c>
      <c r="U317" t="str">
        <f>VLOOKUP($B317,[1]Samples!$H$2:$Z$518,COLUMN()-13)</f>
        <v>Yes</v>
      </c>
      <c r="V317">
        <f>VLOOKUP($B317,[1]Samples!$H$2:$Z$518,COLUMN()-13)</f>
        <v>0</v>
      </c>
      <c r="W317">
        <f>VLOOKUP($B317,[1]Samples!$H$2:$Z$518,COLUMN()-13)</f>
        <v>0</v>
      </c>
      <c r="X317">
        <f>VLOOKUP($B317,[1]Samples!$H$2:$Z$518,COLUMN()-13)</f>
        <v>0</v>
      </c>
      <c r="Y317" t="str">
        <f>VLOOKUP($B317,[1]Samples!$H$2:$Z$518,COLUMN()-13)</f>
        <v>No</v>
      </c>
      <c r="Z317" t="str">
        <f>VLOOKUP($B317,[1]Samples!$H$2:$Z$518,COLUMN()-13)</f>
        <v/>
      </c>
      <c r="AA317" t="str">
        <f>VLOOKUP($B317,[1]Samples!$H$2:$Z$518,COLUMN()-13)</f>
        <v/>
      </c>
      <c r="AB317" s="16">
        <f>VLOOKUP($B317,[1]Samples!$H$2:$Z$518,COLUMN()-13)</f>
        <v>43901.041666666664</v>
      </c>
      <c r="AC317" s="16">
        <f>VLOOKUP($B317,[1]Samples!$H$2:$Z$518,COLUMN()-13)</f>
        <v>43551.041666666664</v>
      </c>
      <c r="AD317" t="str">
        <f>VLOOKUP($B317,[1]Samples!$H$2:$Z$518,COLUMN()-13)</f>
        <v>USA</v>
      </c>
      <c r="AE317" t="s">
        <v>376</v>
      </c>
      <c r="AF317" s="2">
        <f>VLOOKUP($B317,[1]Samples!$H$2:$Z$518,COLUMN()-13)</f>
        <v>2014</v>
      </c>
      <c r="AG317" t="b">
        <f>NOT(ISERROR(MATCH(B317,metadata_samples_with_mlst!$A$2:$A$342,0)))</f>
        <v>1</v>
      </c>
    </row>
    <row r="318" spans="1:33" x14ac:dyDescent="0.3">
      <c r="A318" t="s">
        <v>4007</v>
      </c>
      <c r="B318" t="str">
        <f t="shared" si="4"/>
        <v>SRR5645596</v>
      </c>
      <c r="C318">
        <v>35</v>
      </c>
      <c r="D318">
        <v>22</v>
      </c>
      <c r="E318" t="s">
        <v>4008</v>
      </c>
      <c r="F318">
        <v>147740</v>
      </c>
      <c r="G318">
        <v>143014</v>
      </c>
      <c r="H318" t="s">
        <v>3956</v>
      </c>
      <c r="I318">
        <v>17</v>
      </c>
      <c r="J318">
        <v>13</v>
      </c>
      <c r="K318">
        <v>18</v>
      </c>
      <c r="M318">
        <v>10725</v>
      </c>
      <c r="N318">
        <v>450</v>
      </c>
      <c r="O318">
        <v>73122</v>
      </c>
      <c r="P318">
        <v>2975719</v>
      </c>
      <c r="Q318" t="str">
        <f>VLOOKUP($B318,[1]Samples!$H$2:$Z$518,COLUMN()-13)</f>
        <v>isolation_source: cheese</v>
      </c>
      <c r="R318">
        <f>VLOOKUP($B318,[1]Samples!$H$2:$Z$518,COLUMN()-13)</f>
        <v>3020261</v>
      </c>
      <c r="S318">
        <f>VLOOKUP($B318,[1]Samples!$H$2:$Z$518,COLUMN()-13)</f>
        <v>31</v>
      </c>
      <c r="T318">
        <f>VLOOKUP($B318,[1]Samples!$H$2:$Z$518,COLUMN()-13)</f>
        <v>2995</v>
      </c>
      <c r="U318" t="str">
        <f>VLOOKUP($B318,[1]Samples!$H$2:$Z$518,COLUMN()-13)</f>
        <v>Yes</v>
      </c>
      <c r="V318">
        <f>VLOOKUP($B318,[1]Samples!$H$2:$Z$518,COLUMN()-13)</f>
        <v>0</v>
      </c>
      <c r="W318">
        <f>VLOOKUP($B318,[1]Samples!$H$2:$Z$518,COLUMN()-13)</f>
        <v>0</v>
      </c>
      <c r="X318">
        <f>VLOOKUP($B318,[1]Samples!$H$2:$Z$518,COLUMN()-13)</f>
        <v>0</v>
      </c>
      <c r="Y318" t="str">
        <f>VLOOKUP($B318,[1]Samples!$H$2:$Z$518,COLUMN()-13)</f>
        <v>No</v>
      </c>
      <c r="Z318" t="str">
        <f>VLOOKUP($B318,[1]Samples!$H$2:$Z$518,COLUMN()-13)</f>
        <v/>
      </c>
      <c r="AA318" t="str">
        <f>VLOOKUP($B318,[1]Samples!$H$2:$Z$518,COLUMN()-13)</f>
        <v/>
      </c>
      <c r="AB318" s="16">
        <f>VLOOKUP($B318,[1]Samples!$H$2:$Z$518,COLUMN()-13)</f>
        <v>43564.083333333336</v>
      </c>
      <c r="AC318" s="16">
        <f>VLOOKUP($B318,[1]Samples!$H$2:$Z$518,COLUMN()-13)</f>
        <v>43564.083333333336</v>
      </c>
      <c r="AD318" t="str">
        <f>VLOOKUP($B318,[1]Samples!$H$2:$Z$518,COLUMN()-13)</f>
        <v>USA</v>
      </c>
      <c r="AE318" t="s">
        <v>478</v>
      </c>
      <c r="AF318" s="2">
        <f>VLOOKUP($B318,[1]Samples!$H$2:$Z$518,COLUMN()-13)</f>
        <v>2012</v>
      </c>
      <c r="AG318" t="b">
        <f>NOT(ISERROR(MATCH(B318,metadata_samples_with_mlst!$A$2:$A$342,0)))</f>
        <v>1</v>
      </c>
    </row>
    <row r="319" spans="1:33" x14ac:dyDescent="0.3">
      <c r="A319" t="s">
        <v>4009</v>
      </c>
      <c r="B319" t="str">
        <f t="shared" si="4"/>
        <v>SRR2924601</v>
      </c>
      <c r="C319">
        <v>37</v>
      </c>
      <c r="D319">
        <v>34</v>
      </c>
      <c r="E319" t="s">
        <v>4010</v>
      </c>
      <c r="F319">
        <v>167108</v>
      </c>
      <c r="G319">
        <v>163078</v>
      </c>
      <c r="H319" t="s">
        <v>4011</v>
      </c>
      <c r="I319">
        <v>24</v>
      </c>
      <c r="J319">
        <v>7</v>
      </c>
      <c r="K319">
        <v>13</v>
      </c>
      <c r="M319">
        <v>10812</v>
      </c>
      <c r="N319">
        <v>464</v>
      </c>
      <c r="O319">
        <v>86940</v>
      </c>
      <c r="P319">
        <v>2918567</v>
      </c>
      <c r="Q319" t="str">
        <f>VLOOKUP($B319,[1]Samples!$H$2:$Z$518,COLUMN()-13)</f>
        <v>isolation_source: fresh cheese</v>
      </c>
      <c r="R319">
        <f>VLOOKUP($B319,[1]Samples!$H$2:$Z$518,COLUMN()-13)</f>
        <v>0</v>
      </c>
      <c r="S319">
        <f>VLOOKUP($B319,[1]Samples!$H$2:$Z$518,COLUMN()-13)</f>
        <v>0</v>
      </c>
      <c r="T319">
        <f>VLOOKUP($B319,[1]Samples!$H$2:$Z$518,COLUMN()-13)</f>
        <v>0</v>
      </c>
      <c r="U319" t="str">
        <f>VLOOKUP($B319,[1]Samples!$H$2:$Z$518,COLUMN()-13)</f>
        <v>No</v>
      </c>
      <c r="V319">
        <f>VLOOKUP($B319,[1]Samples!$H$2:$Z$518,COLUMN()-13)</f>
        <v>0</v>
      </c>
      <c r="W319">
        <f>VLOOKUP($B319,[1]Samples!$H$2:$Z$518,COLUMN()-13)</f>
        <v>0</v>
      </c>
      <c r="X319">
        <f>VLOOKUP($B319,[1]Samples!$H$2:$Z$518,COLUMN()-13)</f>
        <v>0</v>
      </c>
      <c r="Y319" t="str">
        <f>VLOOKUP($B319,[1]Samples!$H$2:$Z$518,COLUMN()-13)</f>
        <v>No</v>
      </c>
      <c r="Z319" t="str">
        <f>VLOOKUP($B319,[1]Samples!$H$2:$Z$518,COLUMN()-13)</f>
        <v>NZ_QUPC01000001-NZ_QUPC01000013</v>
      </c>
      <c r="AA319" t="str">
        <f>VLOOKUP($B319,[1]Samples!$H$2:$Z$518,COLUMN()-13)</f>
        <v/>
      </c>
      <c r="AB319" s="16">
        <f>VLOOKUP($B319,[1]Samples!$H$2:$Z$518,COLUMN()-13)</f>
        <v>44056.083333333336</v>
      </c>
      <c r="AC319" s="16">
        <f>VLOOKUP($B319,[1]Samples!$H$2:$Z$518,COLUMN()-13)</f>
        <v>43377.083333333336</v>
      </c>
      <c r="AD319" t="str">
        <f>VLOOKUP($B319,[1]Samples!$H$2:$Z$518,COLUMN()-13)</f>
        <v>USA</v>
      </c>
      <c r="AE319" t="s">
        <v>797</v>
      </c>
      <c r="AF319" s="2">
        <f>VLOOKUP($B319,[1]Samples!$H$2:$Z$518,COLUMN()-13)</f>
        <v>2013</v>
      </c>
      <c r="AG319" t="b">
        <f>NOT(ISERROR(MATCH(B319,metadata_samples_with_mlst!$A$2:$A$342,0)))</f>
        <v>1</v>
      </c>
    </row>
    <row r="320" spans="1:33" x14ac:dyDescent="0.3">
      <c r="A320" t="s">
        <v>4012</v>
      </c>
      <c r="B320" t="str">
        <f t="shared" si="4"/>
        <v>SRR3945510</v>
      </c>
      <c r="C320">
        <v>27</v>
      </c>
      <c r="D320">
        <v>24</v>
      </c>
      <c r="E320" t="s">
        <v>4013</v>
      </c>
      <c r="F320">
        <v>115456</v>
      </c>
      <c r="G320">
        <v>112514</v>
      </c>
      <c r="H320" t="s">
        <v>3274</v>
      </c>
      <c r="I320">
        <v>11</v>
      </c>
      <c r="J320">
        <v>2</v>
      </c>
      <c r="K320">
        <v>8</v>
      </c>
      <c r="M320">
        <v>10247</v>
      </c>
      <c r="N320">
        <v>467</v>
      </c>
      <c r="O320">
        <v>52506</v>
      </c>
      <c r="P320">
        <v>2738641</v>
      </c>
      <c r="Q320" t="str">
        <f>VLOOKUP($B320,[1]Samples!$H$2:$Z$518,COLUMN()-13)</f>
        <v>isolation_source: queso fresco cheese</v>
      </c>
      <c r="R320">
        <f>VLOOKUP($B320,[1]Samples!$H$2:$Z$518,COLUMN()-13)</f>
        <v>2902350</v>
      </c>
      <c r="S320">
        <f>VLOOKUP($B320,[1]Samples!$H$2:$Z$518,COLUMN()-13)</f>
        <v>30</v>
      </c>
      <c r="T320">
        <f>VLOOKUP($B320,[1]Samples!$H$2:$Z$518,COLUMN()-13)</f>
        <v>2867</v>
      </c>
      <c r="U320" t="str">
        <f>VLOOKUP($B320,[1]Samples!$H$2:$Z$518,COLUMN()-13)</f>
        <v>Yes</v>
      </c>
      <c r="V320">
        <f>VLOOKUP($B320,[1]Samples!$H$2:$Z$518,COLUMN()-13)</f>
        <v>0</v>
      </c>
      <c r="W320">
        <f>VLOOKUP($B320,[1]Samples!$H$2:$Z$518,COLUMN()-13)</f>
        <v>0</v>
      </c>
      <c r="X320">
        <f>VLOOKUP($B320,[1]Samples!$H$2:$Z$518,COLUMN()-13)</f>
        <v>0</v>
      </c>
      <c r="Y320" t="str">
        <f>VLOOKUP($B320,[1]Samples!$H$2:$Z$518,COLUMN()-13)</f>
        <v>No</v>
      </c>
      <c r="Z320" t="str">
        <f>VLOOKUP($B320,[1]Samples!$H$2:$Z$518,COLUMN()-13)</f>
        <v/>
      </c>
      <c r="AA320" t="str">
        <f>VLOOKUP($B320,[1]Samples!$H$2:$Z$518,COLUMN()-13)</f>
        <v/>
      </c>
      <c r="AB320" s="16">
        <f>VLOOKUP($B320,[1]Samples!$H$2:$Z$518,COLUMN()-13)</f>
        <v>43901.041666666664</v>
      </c>
      <c r="AC320" s="16">
        <f>VLOOKUP($B320,[1]Samples!$H$2:$Z$518,COLUMN()-13)</f>
        <v>43551.041666666664</v>
      </c>
      <c r="AD320" t="str">
        <f>VLOOKUP($B320,[1]Samples!$H$2:$Z$518,COLUMN()-13)</f>
        <v>USA</v>
      </c>
      <c r="AE320" t="s">
        <v>146</v>
      </c>
      <c r="AF320" s="2">
        <f>VLOOKUP($B320,[1]Samples!$H$2:$Z$518,COLUMN()-13)</f>
        <v>1905</v>
      </c>
      <c r="AG320" t="b">
        <f>NOT(ISERROR(MATCH(B320,metadata_samples_with_mlst!$A$2:$A$342,0)))</f>
        <v>1</v>
      </c>
    </row>
    <row r="321" spans="1:33" x14ac:dyDescent="0.3">
      <c r="A321" t="s">
        <v>4014</v>
      </c>
      <c r="B321" t="str">
        <f t="shared" si="4"/>
        <v>SRR4301094</v>
      </c>
      <c r="C321">
        <v>39</v>
      </c>
      <c r="D321">
        <v>32</v>
      </c>
      <c r="E321" t="s">
        <v>4015</v>
      </c>
      <c r="F321">
        <v>226254</v>
      </c>
      <c r="G321">
        <v>206300</v>
      </c>
      <c r="H321" t="s">
        <v>4016</v>
      </c>
      <c r="I321">
        <v>84</v>
      </c>
      <c r="J321">
        <v>23</v>
      </c>
      <c r="K321">
        <v>30</v>
      </c>
      <c r="M321">
        <v>10057</v>
      </c>
      <c r="N321">
        <v>469</v>
      </c>
      <c r="O321">
        <v>38431</v>
      </c>
      <c r="P321">
        <v>2899659</v>
      </c>
      <c r="Q321" t="str">
        <f>VLOOKUP($B321,[1]Samples!$H$2:$Z$518,COLUMN()-13)</f>
        <v>isolation_source: cheese</v>
      </c>
      <c r="R321">
        <f>VLOOKUP($B321,[1]Samples!$H$2:$Z$518,COLUMN()-13)</f>
        <v>2975208</v>
      </c>
      <c r="S321">
        <f>VLOOKUP($B321,[1]Samples!$H$2:$Z$518,COLUMN()-13)</f>
        <v>23</v>
      </c>
      <c r="T321">
        <f>VLOOKUP($B321,[1]Samples!$H$2:$Z$518,COLUMN()-13)</f>
        <v>2933</v>
      </c>
      <c r="U321" t="str">
        <f>VLOOKUP($B321,[1]Samples!$H$2:$Z$518,COLUMN()-13)</f>
        <v>Yes</v>
      </c>
      <c r="V321">
        <f>VLOOKUP($B321,[1]Samples!$H$2:$Z$518,COLUMN()-13)</f>
        <v>0</v>
      </c>
      <c r="W321">
        <f>VLOOKUP($B321,[1]Samples!$H$2:$Z$518,COLUMN()-13)</f>
        <v>0</v>
      </c>
      <c r="X321">
        <f>VLOOKUP($B321,[1]Samples!$H$2:$Z$518,COLUMN()-13)</f>
        <v>0</v>
      </c>
      <c r="Y321" t="str">
        <f>VLOOKUP($B321,[1]Samples!$H$2:$Z$518,COLUMN()-13)</f>
        <v>No</v>
      </c>
      <c r="Z321" t="str">
        <f>VLOOKUP($B321,[1]Samples!$H$2:$Z$518,COLUMN()-13)</f>
        <v/>
      </c>
      <c r="AA321" t="str">
        <f>VLOOKUP($B321,[1]Samples!$H$2:$Z$518,COLUMN()-13)</f>
        <v/>
      </c>
      <c r="AB321" s="16">
        <f>VLOOKUP($B321,[1]Samples!$H$2:$Z$518,COLUMN()-13)</f>
        <v>43558.083333333336</v>
      </c>
      <c r="AC321" s="16">
        <f>VLOOKUP($B321,[1]Samples!$H$2:$Z$518,COLUMN()-13)</f>
        <v>43558.083333333336</v>
      </c>
      <c r="AD321" t="str">
        <f>VLOOKUP($B321,[1]Samples!$H$2:$Z$518,COLUMN()-13)</f>
        <v>USA</v>
      </c>
      <c r="AE321" t="s">
        <v>376</v>
      </c>
      <c r="AF321" s="2">
        <f>VLOOKUP($B321,[1]Samples!$H$2:$Z$518,COLUMN()-13)</f>
        <v>2004</v>
      </c>
      <c r="AG321" t="b">
        <f>NOT(ISERROR(MATCH(B321,metadata_samples_with_mlst!$A$2:$A$342,0)))</f>
        <v>1</v>
      </c>
    </row>
    <row r="322" spans="1:33" x14ac:dyDescent="0.3">
      <c r="A322" t="s">
        <v>4017</v>
      </c>
      <c r="B322" t="str">
        <f t="shared" si="4"/>
        <v>SRR1767818</v>
      </c>
      <c r="C322">
        <v>21</v>
      </c>
      <c r="D322">
        <v>20</v>
      </c>
      <c r="E322" t="s">
        <v>3547</v>
      </c>
      <c r="F322">
        <v>91280</v>
      </c>
      <c r="G322">
        <v>90022</v>
      </c>
      <c r="H322" t="s">
        <v>4018</v>
      </c>
      <c r="I322">
        <v>5</v>
      </c>
      <c r="J322">
        <v>1</v>
      </c>
      <c r="K322">
        <v>7</v>
      </c>
      <c r="M322">
        <v>10605</v>
      </c>
      <c r="N322">
        <v>474</v>
      </c>
      <c r="O322">
        <v>48167</v>
      </c>
      <c r="P322">
        <v>2910634</v>
      </c>
      <c r="Q322" t="str">
        <f>VLOOKUP($B322,[1]Samples!$H$2:$Z$518,COLUMN()-13)</f>
        <v>isolation_source: cheese</v>
      </c>
      <c r="R322">
        <f>VLOOKUP($B322,[1]Samples!$H$2:$Z$518,COLUMN()-13)</f>
        <v>0</v>
      </c>
      <c r="S322">
        <f>VLOOKUP($B322,[1]Samples!$H$2:$Z$518,COLUMN()-13)</f>
        <v>0</v>
      </c>
      <c r="T322">
        <f>VLOOKUP($B322,[1]Samples!$H$2:$Z$518,COLUMN()-13)</f>
        <v>0</v>
      </c>
      <c r="U322" t="str">
        <f>VLOOKUP($B322,[1]Samples!$H$2:$Z$518,COLUMN()-13)</f>
        <v>No</v>
      </c>
      <c r="V322">
        <f>VLOOKUP($B322,[1]Samples!$H$2:$Z$518,COLUMN()-13)</f>
        <v>0</v>
      </c>
      <c r="W322">
        <f>VLOOKUP($B322,[1]Samples!$H$2:$Z$518,COLUMN()-13)</f>
        <v>0</v>
      </c>
      <c r="X322">
        <f>VLOOKUP($B322,[1]Samples!$H$2:$Z$518,COLUMN()-13)</f>
        <v>0</v>
      </c>
      <c r="Y322" t="str">
        <f>VLOOKUP($B322,[1]Samples!$H$2:$Z$518,COLUMN()-13)</f>
        <v>No</v>
      </c>
      <c r="Z322" t="str">
        <f>VLOOKUP($B322,[1]Samples!$H$2:$Z$518,COLUMN()-13)</f>
        <v>NZ_MTJH01000001-NZ_MTJH01000016</v>
      </c>
      <c r="AA322" t="str">
        <f>VLOOKUP($B322,[1]Samples!$H$2:$Z$518,COLUMN()-13)</f>
        <v/>
      </c>
      <c r="AB322" s="16">
        <f>VLOOKUP($B322,[1]Samples!$H$2:$Z$518,COLUMN()-13)</f>
        <v>44235.041666666664</v>
      </c>
      <c r="AC322" s="16">
        <f>VLOOKUP($B322,[1]Samples!$H$2:$Z$518,COLUMN()-13)</f>
        <v>42878.083333333336</v>
      </c>
      <c r="AD322" t="str">
        <f>VLOOKUP($B322,[1]Samples!$H$2:$Z$518,COLUMN()-13)</f>
        <v>USA</v>
      </c>
      <c r="AE322" t="s">
        <v>157</v>
      </c>
      <c r="AF322" s="2">
        <f>VLOOKUP($B322,[1]Samples!$H$2:$Z$518,COLUMN()-13)</f>
        <v>2014</v>
      </c>
      <c r="AG322" t="b">
        <f>NOT(ISERROR(MATCH(B322,metadata_samples_with_mlst!$A$2:$A$342,0)))</f>
        <v>1</v>
      </c>
    </row>
    <row r="323" spans="1:33" x14ac:dyDescent="0.3">
      <c r="A323" t="s">
        <v>4019</v>
      </c>
      <c r="B323" t="str">
        <f t="shared" ref="B323:B386" si="5">LEFT(A323, SEARCH("_",A323)-1)</f>
        <v>SRR3945509</v>
      </c>
      <c r="C323">
        <v>30</v>
      </c>
      <c r="D323">
        <v>27</v>
      </c>
      <c r="E323" t="s">
        <v>4020</v>
      </c>
      <c r="F323">
        <v>125976</v>
      </c>
      <c r="G323">
        <v>122690</v>
      </c>
      <c r="H323" t="s">
        <v>3431</v>
      </c>
      <c r="I323">
        <v>9</v>
      </c>
      <c r="J323">
        <v>4</v>
      </c>
      <c r="K323">
        <v>9</v>
      </c>
      <c r="M323">
        <v>10896</v>
      </c>
      <c r="N323">
        <v>497</v>
      </c>
      <c r="O323">
        <v>37920</v>
      </c>
      <c r="P323">
        <v>3000732</v>
      </c>
      <c r="Q323" t="str">
        <f>VLOOKUP($B323,[1]Samples!$H$2:$Z$518,COLUMN()-13)</f>
        <v>isolation_source: morbier cheese (aged over 60 days)</v>
      </c>
      <c r="R323">
        <f>VLOOKUP($B323,[1]Samples!$H$2:$Z$518,COLUMN()-13)</f>
        <v>3124857</v>
      </c>
      <c r="S323">
        <f>VLOOKUP($B323,[1]Samples!$H$2:$Z$518,COLUMN()-13)</f>
        <v>36</v>
      </c>
      <c r="T323">
        <f>VLOOKUP($B323,[1]Samples!$H$2:$Z$518,COLUMN()-13)</f>
        <v>3134</v>
      </c>
      <c r="U323" t="str">
        <f>VLOOKUP($B323,[1]Samples!$H$2:$Z$518,COLUMN()-13)</f>
        <v>Yes</v>
      </c>
      <c r="V323">
        <f>VLOOKUP($B323,[1]Samples!$H$2:$Z$518,COLUMN()-13)</f>
        <v>0</v>
      </c>
      <c r="W323">
        <f>VLOOKUP($B323,[1]Samples!$H$2:$Z$518,COLUMN()-13)</f>
        <v>0</v>
      </c>
      <c r="X323">
        <f>VLOOKUP($B323,[1]Samples!$H$2:$Z$518,COLUMN()-13)</f>
        <v>0</v>
      </c>
      <c r="Y323" t="str">
        <f>VLOOKUP($B323,[1]Samples!$H$2:$Z$518,COLUMN()-13)</f>
        <v>No</v>
      </c>
      <c r="Z323" t="str">
        <f>VLOOKUP($B323,[1]Samples!$H$2:$Z$518,COLUMN()-13)</f>
        <v/>
      </c>
      <c r="AA323" t="str">
        <f>VLOOKUP($B323,[1]Samples!$H$2:$Z$518,COLUMN()-13)</f>
        <v/>
      </c>
      <c r="AB323" s="16">
        <f>VLOOKUP($B323,[1]Samples!$H$2:$Z$518,COLUMN()-13)</f>
        <v>43901.041666666664</v>
      </c>
      <c r="AC323" s="16">
        <f>VLOOKUP($B323,[1]Samples!$H$2:$Z$518,COLUMN()-13)</f>
        <v>43551.041666666664</v>
      </c>
      <c r="AD323" t="str">
        <f>VLOOKUP($B323,[1]Samples!$H$2:$Z$518,COLUMN()-13)</f>
        <v>France</v>
      </c>
      <c r="AF323" s="2">
        <f>VLOOKUP($B323,[1]Samples!$H$2:$Z$518,COLUMN()-13)</f>
        <v>2010</v>
      </c>
      <c r="AG323" t="b">
        <f>NOT(ISERROR(MATCH(B323,metadata_samples_with_mlst!$A$2:$A$342,0)))</f>
        <v>1</v>
      </c>
    </row>
    <row r="324" spans="1:33" x14ac:dyDescent="0.3">
      <c r="A324" t="s">
        <v>4021</v>
      </c>
      <c r="B324" t="str">
        <f t="shared" si="5"/>
        <v>SRR10695634</v>
      </c>
      <c r="C324">
        <v>26</v>
      </c>
      <c r="D324">
        <v>23</v>
      </c>
      <c r="E324" t="s">
        <v>4022</v>
      </c>
      <c r="F324">
        <v>114470</v>
      </c>
      <c r="G324">
        <v>111600</v>
      </c>
      <c r="H324" t="s">
        <v>3519</v>
      </c>
      <c r="I324">
        <v>34</v>
      </c>
      <c r="J324">
        <v>9</v>
      </c>
      <c r="K324">
        <v>10</v>
      </c>
      <c r="M324">
        <v>9431</v>
      </c>
      <c r="N324">
        <v>499</v>
      </c>
      <c r="O324">
        <v>44155</v>
      </c>
      <c r="P324">
        <v>2911733</v>
      </c>
      <c r="Q324" t="str">
        <f>VLOOKUP($B324,[1]Samples!$H$2:$Z$518,COLUMN()-13)</f>
        <v>isolation_source: cheese</v>
      </c>
      <c r="R324">
        <f>VLOOKUP($B324,[1]Samples!$H$2:$Z$518,COLUMN()-13)</f>
        <v>3052778</v>
      </c>
      <c r="S324">
        <f>VLOOKUP($B324,[1]Samples!$H$2:$Z$518,COLUMN()-13)</f>
        <v>24</v>
      </c>
      <c r="T324">
        <f>VLOOKUP($B324,[1]Samples!$H$2:$Z$518,COLUMN()-13)</f>
        <v>3012</v>
      </c>
      <c r="U324" t="str">
        <f>VLOOKUP($B324,[1]Samples!$H$2:$Z$518,COLUMN()-13)</f>
        <v>Yes</v>
      </c>
      <c r="V324">
        <f>VLOOKUP($B324,[1]Samples!$H$2:$Z$518,COLUMN()-13)</f>
        <v>0</v>
      </c>
      <c r="W324">
        <f>VLOOKUP($B324,[1]Samples!$H$2:$Z$518,COLUMN()-13)</f>
        <v>0</v>
      </c>
      <c r="X324">
        <f>VLOOKUP($B324,[1]Samples!$H$2:$Z$518,COLUMN()-13)</f>
        <v>0</v>
      </c>
      <c r="Y324" t="str">
        <f>VLOOKUP($B324,[1]Samples!$H$2:$Z$518,COLUMN()-13)</f>
        <v>No</v>
      </c>
      <c r="Z324" t="str">
        <f>VLOOKUP($B324,[1]Samples!$H$2:$Z$518,COLUMN()-13)</f>
        <v/>
      </c>
      <c r="AA324" t="str">
        <f>VLOOKUP($B324,[1]Samples!$H$2:$Z$518,COLUMN()-13)</f>
        <v/>
      </c>
      <c r="AB324" s="16">
        <f>VLOOKUP($B324,[1]Samples!$H$2:$Z$518,COLUMN()-13)</f>
        <v>43903.041666666664</v>
      </c>
      <c r="AC324" s="16">
        <f>VLOOKUP($B324,[1]Samples!$H$2:$Z$518,COLUMN()-13)</f>
        <v>43860.041666666664</v>
      </c>
      <c r="AD324" t="str">
        <f>VLOOKUP($B324,[1]Samples!$H$2:$Z$518,COLUMN()-13)</f>
        <v>USA</v>
      </c>
      <c r="AE324" t="s">
        <v>381</v>
      </c>
      <c r="AF324" s="2">
        <f>VLOOKUP($B324,[1]Samples!$H$2:$Z$518,COLUMN()-13)</f>
        <v>2019</v>
      </c>
      <c r="AG324" t="b">
        <f>NOT(ISERROR(MATCH(B324,metadata_samples_with_mlst!$A$2:$A$342,0)))</f>
        <v>1</v>
      </c>
    </row>
    <row r="325" spans="1:33" s="3" customFormat="1" x14ac:dyDescent="0.3">
      <c r="A325" s="3" t="s">
        <v>4023</v>
      </c>
      <c r="B325" s="3" t="str">
        <f t="shared" si="5"/>
        <v>SRR6425046</v>
      </c>
      <c r="C325" s="3">
        <v>36</v>
      </c>
      <c r="D325" s="3">
        <v>34</v>
      </c>
      <c r="E325" s="3" t="s">
        <v>3749</v>
      </c>
      <c r="F325" s="3">
        <v>161776</v>
      </c>
      <c r="G325" s="3">
        <v>157562</v>
      </c>
      <c r="H325" s="3" t="s">
        <v>3491</v>
      </c>
      <c r="I325" s="3">
        <v>27</v>
      </c>
      <c r="J325" s="3">
        <v>4</v>
      </c>
      <c r="K325" s="3">
        <v>13</v>
      </c>
      <c r="M325" s="3">
        <v>10648</v>
      </c>
      <c r="N325" s="3">
        <v>510</v>
      </c>
      <c r="O325" s="3">
        <v>37744</v>
      </c>
      <c r="P325" s="3">
        <v>3009367</v>
      </c>
      <c r="Q325" s="3" t="str">
        <f>VLOOKUP($B325,[1]Samples!$H$2:$Z$518,COLUMN()-13)</f>
        <v>isolation_source: Fresh Paneer Cheese</v>
      </c>
      <c r="R325" s="3">
        <f>VLOOKUP($B325,[1]Samples!$H$2:$Z$518,COLUMN()-13)</f>
        <v>3138839</v>
      </c>
      <c r="S325" s="3">
        <f>VLOOKUP($B325,[1]Samples!$H$2:$Z$518,COLUMN()-13)</f>
        <v>36</v>
      </c>
      <c r="T325" s="3">
        <f>VLOOKUP($B325,[1]Samples!$H$2:$Z$518,COLUMN()-13)</f>
        <v>3157</v>
      </c>
      <c r="U325" s="3" t="str">
        <f>VLOOKUP($B325,[1]Samples!$H$2:$Z$518,COLUMN()-13)</f>
        <v>Yes</v>
      </c>
      <c r="V325" s="3">
        <f>VLOOKUP($B325,[1]Samples!$H$2:$Z$518,COLUMN()-13)</f>
        <v>0</v>
      </c>
      <c r="W325" s="3">
        <f>VLOOKUP($B325,[1]Samples!$H$2:$Z$518,COLUMN()-13)</f>
        <v>0</v>
      </c>
      <c r="X325" s="3">
        <f>VLOOKUP($B325,[1]Samples!$H$2:$Z$518,COLUMN()-13)</f>
        <v>0</v>
      </c>
      <c r="Y325" s="3" t="str">
        <f>VLOOKUP($B325,[1]Samples!$H$2:$Z$518,COLUMN()-13)</f>
        <v>No</v>
      </c>
      <c r="Z325" s="3" t="str">
        <f>VLOOKUP($B325,[1]Samples!$H$2:$Z$518,COLUMN()-13)</f>
        <v/>
      </c>
      <c r="AA325" s="3" t="str">
        <f>VLOOKUP($B325,[1]Samples!$H$2:$Z$518,COLUMN()-13)</f>
        <v/>
      </c>
      <c r="AB325" s="20">
        <f>VLOOKUP($B325,[1]Samples!$H$2:$Z$518,COLUMN()-13)</f>
        <v>43559.083333333336</v>
      </c>
      <c r="AC325" s="20">
        <f>VLOOKUP($B325,[1]Samples!$H$2:$Z$518,COLUMN()-13)</f>
        <v>43559.083333333336</v>
      </c>
      <c r="AD325" s="3" t="str">
        <f>VLOOKUP($B325,[1]Samples!$H$2:$Z$518,COLUMN()-13)</f>
        <v>USA</v>
      </c>
      <c r="AE325" s="3" t="s">
        <v>376</v>
      </c>
      <c r="AF325" s="22">
        <f>VLOOKUP($B325,[1]Samples!$H$2:$Z$518,COLUMN()-13)</f>
        <v>2017</v>
      </c>
      <c r="AG325" t="b">
        <f>NOT(ISERROR(MATCH(B325,metadata_samples_with_mlst!$A$2:$A$342,0)))</f>
        <v>1</v>
      </c>
    </row>
    <row r="326" spans="1:33" s="3" customFormat="1" x14ac:dyDescent="0.3">
      <c r="A326" s="3" t="s">
        <v>4024</v>
      </c>
      <c r="B326" s="3" t="str">
        <f t="shared" si="5"/>
        <v>SRR5804999</v>
      </c>
      <c r="C326" s="3">
        <v>22</v>
      </c>
      <c r="D326" s="3">
        <v>19</v>
      </c>
      <c r="E326" s="3" t="s">
        <v>4025</v>
      </c>
      <c r="F326" s="3">
        <v>93072</v>
      </c>
      <c r="G326" s="3">
        <v>90284</v>
      </c>
      <c r="H326" s="3" t="s">
        <v>4026</v>
      </c>
      <c r="I326" s="3">
        <v>8</v>
      </c>
      <c r="J326" s="3">
        <v>2</v>
      </c>
      <c r="K326" s="3">
        <v>7</v>
      </c>
      <c r="M326" s="3">
        <v>10110</v>
      </c>
      <c r="N326" s="3">
        <v>512</v>
      </c>
      <c r="O326" s="3">
        <v>45690</v>
      </c>
      <c r="P326" s="3">
        <v>2807424</v>
      </c>
      <c r="Q326" s="3" t="str">
        <f>VLOOKUP($B326,[1]Samples!$H$2:$Z$518,COLUMN()-13)</f>
        <v>isolation_source: cheese</v>
      </c>
      <c r="R326" s="3">
        <f>VLOOKUP($B326,[1]Samples!$H$2:$Z$518,COLUMN()-13)</f>
        <v>2965084</v>
      </c>
      <c r="S326" s="3">
        <f>VLOOKUP($B326,[1]Samples!$H$2:$Z$518,COLUMN()-13)</f>
        <v>21</v>
      </c>
      <c r="T326" s="3">
        <f>VLOOKUP($B326,[1]Samples!$H$2:$Z$518,COLUMN()-13)</f>
        <v>2944</v>
      </c>
      <c r="U326" s="3" t="str">
        <f>VLOOKUP($B326,[1]Samples!$H$2:$Z$518,COLUMN()-13)</f>
        <v>Yes</v>
      </c>
      <c r="V326" s="3">
        <f>VLOOKUP($B326,[1]Samples!$H$2:$Z$518,COLUMN()-13)</f>
        <v>0</v>
      </c>
      <c r="W326" s="3">
        <f>VLOOKUP($B326,[1]Samples!$H$2:$Z$518,COLUMN()-13)</f>
        <v>0</v>
      </c>
      <c r="X326" s="3">
        <f>VLOOKUP($B326,[1]Samples!$H$2:$Z$518,COLUMN()-13)</f>
        <v>0</v>
      </c>
      <c r="Y326" s="3" t="str">
        <f>VLOOKUP($B326,[1]Samples!$H$2:$Z$518,COLUMN()-13)</f>
        <v>No</v>
      </c>
      <c r="Z326" s="3" t="str">
        <f>VLOOKUP($B326,[1]Samples!$H$2:$Z$518,COLUMN()-13)</f>
        <v/>
      </c>
      <c r="AA326" s="3" t="str">
        <f>VLOOKUP($B326,[1]Samples!$H$2:$Z$518,COLUMN()-13)</f>
        <v/>
      </c>
      <c r="AB326" s="20">
        <f>VLOOKUP($B326,[1]Samples!$H$2:$Z$518,COLUMN()-13)</f>
        <v>43558.083333333336</v>
      </c>
      <c r="AC326" s="20">
        <f>VLOOKUP($B326,[1]Samples!$H$2:$Z$518,COLUMN()-13)</f>
        <v>43558.083333333336</v>
      </c>
      <c r="AD326" s="3" t="str">
        <f>VLOOKUP($B326,[1]Samples!$H$2:$Z$518,COLUMN()-13)</f>
        <v>USA</v>
      </c>
      <c r="AF326" s="22">
        <f>VLOOKUP($B326,[1]Samples!$H$2:$Z$518,COLUMN()-13)</f>
        <v>2017</v>
      </c>
      <c r="AG326" t="b">
        <f>NOT(ISERROR(MATCH(B326,metadata_samples_with_mlst!$A$2:$A$342,0)))</f>
        <v>1</v>
      </c>
    </row>
    <row r="327" spans="1:33" s="3" customFormat="1" x14ac:dyDescent="0.3">
      <c r="A327" s="3" t="s">
        <v>4027</v>
      </c>
      <c r="B327" s="3" t="str">
        <f t="shared" si="5"/>
        <v>SRR13415152</v>
      </c>
      <c r="C327" s="3">
        <v>3</v>
      </c>
      <c r="D327" s="3">
        <v>2</v>
      </c>
      <c r="E327" s="3" t="s">
        <v>4028</v>
      </c>
      <c r="F327" s="3">
        <v>13674</v>
      </c>
      <c r="G327" s="3">
        <v>13102</v>
      </c>
      <c r="H327" s="3" t="s">
        <v>3666</v>
      </c>
      <c r="I327" s="3">
        <v>0</v>
      </c>
      <c r="J327" s="3">
        <v>0</v>
      </c>
      <c r="K327" s="3">
        <v>0</v>
      </c>
      <c r="M327" s="3">
        <v>735</v>
      </c>
      <c r="N327" s="3">
        <v>513</v>
      </c>
      <c r="O327" s="3">
        <v>3670</v>
      </c>
      <c r="P327" s="3">
        <v>382404</v>
      </c>
      <c r="Q327" s="3" t="str">
        <f>VLOOKUP($B327,[1]Samples!$H$2:$Z$518,COLUMN()-13)</f>
        <v>isolation_source: scrap swiss and cheddar cheese</v>
      </c>
      <c r="R327" s="3">
        <f>VLOOKUP($B327,[1]Samples!$H$2:$Z$518,COLUMN()-13)</f>
        <v>3033251</v>
      </c>
      <c r="S327" s="3">
        <f>VLOOKUP($B327,[1]Samples!$H$2:$Z$518,COLUMN()-13)</f>
        <v>39</v>
      </c>
      <c r="T327" s="3">
        <f>VLOOKUP($B327,[1]Samples!$H$2:$Z$518,COLUMN()-13)</f>
        <v>2971</v>
      </c>
      <c r="U327" s="3" t="str">
        <f>VLOOKUP($B327,[1]Samples!$H$2:$Z$518,COLUMN()-13)</f>
        <v>Yes</v>
      </c>
      <c r="V327" s="3">
        <f>VLOOKUP($B327,[1]Samples!$H$2:$Z$518,COLUMN()-13)</f>
        <v>0</v>
      </c>
      <c r="W327" s="3">
        <f>VLOOKUP($B327,[1]Samples!$H$2:$Z$518,COLUMN()-13)</f>
        <v>0</v>
      </c>
      <c r="X327" s="3">
        <f>VLOOKUP($B327,[1]Samples!$H$2:$Z$518,COLUMN()-13)</f>
        <v>0</v>
      </c>
      <c r="Y327" s="3" t="str">
        <f>VLOOKUP($B327,[1]Samples!$H$2:$Z$518,COLUMN()-13)</f>
        <v>No</v>
      </c>
      <c r="Z327" s="3" t="str">
        <f>VLOOKUP($B327,[1]Samples!$H$2:$Z$518,COLUMN()-13)</f>
        <v/>
      </c>
      <c r="AA327" s="3" t="str">
        <f>VLOOKUP($B327,[1]Samples!$H$2:$Z$518,COLUMN()-13)</f>
        <v/>
      </c>
      <c r="AB327" s="20">
        <f>VLOOKUP($B327,[1]Samples!$H$2:$Z$518,COLUMN()-13)</f>
        <v>44208.041666666664</v>
      </c>
      <c r="AC327" s="20">
        <f>VLOOKUP($B327,[1]Samples!$H$2:$Z$518,COLUMN()-13)</f>
        <v>44208.041666666664</v>
      </c>
      <c r="AD327" s="3" t="str">
        <f>VLOOKUP($B327,[1]Samples!$H$2:$Z$518,COLUMN()-13)</f>
        <v>USA</v>
      </c>
      <c r="AE327" s="3" t="s">
        <v>157</v>
      </c>
      <c r="AF327" s="22">
        <f>VLOOKUP($B327,[1]Samples!$H$2:$Z$518,COLUMN()-13)</f>
        <v>2004</v>
      </c>
      <c r="AG327" t="b">
        <f>NOT(ISERROR(MATCH(B327,metadata_samples_with_mlst!$A$2:$A$342,0)))</f>
        <v>0</v>
      </c>
    </row>
    <row r="328" spans="1:33" s="3" customFormat="1" x14ac:dyDescent="0.3">
      <c r="A328" s="3" t="s">
        <v>4029</v>
      </c>
      <c r="B328" s="3" t="str">
        <f t="shared" si="5"/>
        <v>SRR6207755</v>
      </c>
      <c r="C328" s="3">
        <v>30</v>
      </c>
      <c r="D328" s="3">
        <v>29</v>
      </c>
      <c r="E328" s="3" t="s">
        <v>4030</v>
      </c>
      <c r="F328" s="3">
        <v>157318</v>
      </c>
      <c r="G328" s="3">
        <v>153524</v>
      </c>
      <c r="H328" s="3" t="s">
        <v>4011</v>
      </c>
      <c r="I328" s="3">
        <v>58</v>
      </c>
      <c r="J328" s="3">
        <v>17</v>
      </c>
      <c r="K328" s="3">
        <v>15</v>
      </c>
      <c r="M328" s="3">
        <v>10317</v>
      </c>
      <c r="N328" s="3">
        <v>518</v>
      </c>
      <c r="O328" s="3">
        <v>55359</v>
      </c>
      <c r="P328" s="3">
        <v>2914355</v>
      </c>
      <c r="Q328" s="3" t="str">
        <f>VLOOKUP($B328,[1]Samples!$H$2:$Z$518,COLUMN()-13)</f>
        <v>isolation_source: pasteurized milk queso fresco cheese wheels (3 lb) in vac-packed plastic</v>
      </c>
      <c r="R328" s="3">
        <f>VLOOKUP($B328,[1]Samples!$H$2:$Z$518,COLUMN()-13)</f>
        <v>3063193</v>
      </c>
      <c r="S328" s="3">
        <f>VLOOKUP($B328,[1]Samples!$H$2:$Z$518,COLUMN()-13)</f>
        <v>22</v>
      </c>
      <c r="T328" s="3">
        <f>VLOOKUP($B328,[1]Samples!$H$2:$Z$518,COLUMN()-13)</f>
        <v>3025</v>
      </c>
      <c r="U328" s="3" t="str">
        <f>VLOOKUP($B328,[1]Samples!$H$2:$Z$518,COLUMN()-13)</f>
        <v>Yes</v>
      </c>
      <c r="V328" s="3">
        <f>VLOOKUP($B328,[1]Samples!$H$2:$Z$518,COLUMN()-13)</f>
        <v>0</v>
      </c>
      <c r="W328" s="3">
        <f>VLOOKUP($B328,[1]Samples!$H$2:$Z$518,COLUMN()-13)</f>
        <v>0</v>
      </c>
      <c r="X328" s="3">
        <f>VLOOKUP($B328,[1]Samples!$H$2:$Z$518,COLUMN()-13)</f>
        <v>0</v>
      </c>
      <c r="Y328" s="3" t="str">
        <f>VLOOKUP($B328,[1]Samples!$H$2:$Z$518,COLUMN()-13)</f>
        <v>No</v>
      </c>
      <c r="Z328" s="3" t="str">
        <f>VLOOKUP($B328,[1]Samples!$H$2:$Z$518,COLUMN()-13)</f>
        <v/>
      </c>
      <c r="AA328" s="3" t="str">
        <f>VLOOKUP($B328,[1]Samples!$H$2:$Z$518,COLUMN()-13)</f>
        <v/>
      </c>
      <c r="AB328" s="20">
        <f>VLOOKUP($B328,[1]Samples!$H$2:$Z$518,COLUMN()-13)</f>
        <v>43901.041666666664</v>
      </c>
      <c r="AC328" s="20">
        <f>VLOOKUP($B328,[1]Samples!$H$2:$Z$518,COLUMN()-13)</f>
        <v>43551.041666666664</v>
      </c>
      <c r="AD328" s="3" t="str">
        <f>VLOOKUP($B328,[1]Samples!$H$2:$Z$518,COLUMN()-13)</f>
        <v>USA</v>
      </c>
      <c r="AE328" s="3" t="s">
        <v>1317</v>
      </c>
      <c r="AF328" s="22">
        <f>VLOOKUP($B328,[1]Samples!$H$2:$Z$518,COLUMN()-13)</f>
        <v>2010</v>
      </c>
      <c r="AG328" t="b">
        <f>NOT(ISERROR(MATCH(B328,metadata_samples_with_mlst!$A$2:$A$342,0)))</f>
        <v>1</v>
      </c>
    </row>
    <row r="329" spans="1:33" s="3" customFormat="1" x14ac:dyDescent="0.3">
      <c r="A329" s="3" t="s">
        <v>4031</v>
      </c>
      <c r="B329" s="3" t="str">
        <f t="shared" si="5"/>
        <v>SRR1566205</v>
      </c>
      <c r="C329" s="3">
        <v>31</v>
      </c>
      <c r="D329" s="3">
        <v>29</v>
      </c>
      <c r="E329" s="3" t="s">
        <v>3926</v>
      </c>
      <c r="F329" s="3">
        <v>171448</v>
      </c>
      <c r="G329" s="3">
        <v>163446</v>
      </c>
      <c r="H329" s="3" t="s">
        <v>4005</v>
      </c>
      <c r="I329" s="3">
        <v>54</v>
      </c>
      <c r="J329" s="3">
        <v>22</v>
      </c>
      <c r="K329" s="3">
        <v>23</v>
      </c>
      <c r="M329" s="3">
        <v>9414</v>
      </c>
      <c r="N329" s="3">
        <v>523</v>
      </c>
      <c r="O329" s="3">
        <v>33205</v>
      </c>
      <c r="P329" s="3">
        <v>3039430</v>
      </c>
      <c r="Q329" s="3" t="str">
        <f>VLOOKUP($B329,[1]Samples!$H$2:$Z$518,COLUMN()-13)</f>
        <v>isolation_source: mexican-style soft cheese</v>
      </c>
      <c r="R329" s="3">
        <f>VLOOKUP($B329,[1]Samples!$H$2:$Z$518,COLUMN()-13)</f>
        <v>3154817</v>
      </c>
      <c r="S329" s="3">
        <f>VLOOKUP($B329,[1]Samples!$H$2:$Z$518,COLUMN()-13)</f>
        <v>23</v>
      </c>
      <c r="T329" s="3">
        <f>VLOOKUP($B329,[1]Samples!$H$2:$Z$518,COLUMN()-13)</f>
        <v>3153</v>
      </c>
      <c r="U329" s="3" t="str">
        <f>VLOOKUP($B329,[1]Samples!$H$2:$Z$518,COLUMN()-13)</f>
        <v>Yes</v>
      </c>
      <c r="V329" s="3">
        <f>VLOOKUP($B329,[1]Samples!$H$2:$Z$518,COLUMN()-13)</f>
        <v>0</v>
      </c>
      <c r="W329" s="3">
        <f>VLOOKUP($B329,[1]Samples!$H$2:$Z$518,COLUMN()-13)</f>
        <v>0</v>
      </c>
      <c r="X329" s="3">
        <f>VLOOKUP($B329,[1]Samples!$H$2:$Z$518,COLUMN()-13)</f>
        <v>0</v>
      </c>
      <c r="Y329" s="3" t="str">
        <f>VLOOKUP($B329,[1]Samples!$H$2:$Z$518,COLUMN()-13)</f>
        <v>No</v>
      </c>
      <c r="Z329" s="3" t="str">
        <f>VLOOKUP($B329,[1]Samples!$H$2:$Z$518,COLUMN()-13)</f>
        <v/>
      </c>
      <c r="AA329" s="3" t="str">
        <f>VLOOKUP($B329,[1]Samples!$H$2:$Z$518,COLUMN()-13)</f>
        <v/>
      </c>
      <c r="AB329" s="20">
        <f>VLOOKUP($B329,[1]Samples!$H$2:$Z$518,COLUMN()-13)</f>
        <v>43551.041666666664</v>
      </c>
      <c r="AC329" s="20">
        <f>VLOOKUP($B329,[1]Samples!$H$2:$Z$518,COLUMN()-13)</f>
        <v>43551.041666666664</v>
      </c>
      <c r="AD329" s="3" t="str">
        <f>VLOOKUP($B329,[1]Samples!$H$2:$Z$518,COLUMN()-13)</f>
        <v>USA</v>
      </c>
      <c r="AF329" s="22">
        <f>VLOOKUP($B329,[1]Samples!$H$2:$Z$518,COLUMN()-13)</f>
        <v>1994</v>
      </c>
      <c r="AG329" t="b">
        <f>NOT(ISERROR(MATCH(B329,metadata_samples_with_mlst!$A$2:$A$342,0)))</f>
        <v>1</v>
      </c>
    </row>
    <row r="330" spans="1:33" s="3" customFormat="1" x14ac:dyDescent="0.3">
      <c r="A330" s="3" t="s">
        <v>4032</v>
      </c>
      <c r="B330" s="3" t="str">
        <f t="shared" si="5"/>
        <v>SRR2751894</v>
      </c>
      <c r="C330" s="3">
        <v>3</v>
      </c>
      <c r="D330" s="3">
        <v>3</v>
      </c>
      <c r="E330" s="3" t="s">
        <v>4033</v>
      </c>
      <c r="F330" s="3">
        <v>19244</v>
      </c>
      <c r="G330" s="3">
        <v>18668</v>
      </c>
      <c r="H330" s="3" t="s">
        <v>3247</v>
      </c>
      <c r="I330" s="3">
        <v>4</v>
      </c>
      <c r="J330" s="3">
        <v>1</v>
      </c>
      <c r="K330" s="3">
        <v>0</v>
      </c>
      <c r="M330" s="3">
        <v>692</v>
      </c>
      <c r="N330" s="3">
        <v>525</v>
      </c>
      <c r="O330" s="3">
        <v>5436</v>
      </c>
      <c r="P330" s="3">
        <v>374095</v>
      </c>
      <c r="Q330" s="3" t="str">
        <f>VLOOKUP($B330,[1]Samples!$H$2:$Z$518,COLUMN()-13)</f>
        <v>isolation_source: cheese</v>
      </c>
      <c r="R330" s="3">
        <f>VLOOKUP($B330,[1]Samples!$H$2:$Z$518,COLUMN()-13)</f>
        <v>3025349</v>
      </c>
      <c r="S330" s="3">
        <f>VLOOKUP($B330,[1]Samples!$H$2:$Z$518,COLUMN()-13)</f>
        <v>23</v>
      </c>
      <c r="T330" s="3">
        <f>VLOOKUP($B330,[1]Samples!$H$2:$Z$518,COLUMN()-13)</f>
        <v>2991</v>
      </c>
      <c r="U330" s="3" t="str">
        <f>VLOOKUP($B330,[1]Samples!$H$2:$Z$518,COLUMN()-13)</f>
        <v>Yes</v>
      </c>
      <c r="V330" s="3">
        <f>VLOOKUP($B330,[1]Samples!$H$2:$Z$518,COLUMN()-13)</f>
        <v>0</v>
      </c>
      <c r="W330" s="3">
        <f>VLOOKUP($B330,[1]Samples!$H$2:$Z$518,COLUMN()-13)</f>
        <v>0</v>
      </c>
      <c r="X330" s="3">
        <f>VLOOKUP($B330,[1]Samples!$H$2:$Z$518,COLUMN()-13)</f>
        <v>0</v>
      </c>
      <c r="Y330" s="3" t="str">
        <f>VLOOKUP($B330,[1]Samples!$H$2:$Z$518,COLUMN()-13)</f>
        <v>No</v>
      </c>
      <c r="Z330" s="3" t="str">
        <f>VLOOKUP($B330,[1]Samples!$H$2:$Z$518,COLUMN()-13)</f>
        <v/>
      </c>
      <c r="AA330" s="3" t="str">
        <f>VLOOKUP($B330,[1]Samples!$H$2:$Z$518,COLUMN()-13)</f>
        <v/>
      </c>
      <c r="AB330" s="20">
        <f>VLOOKUP($B330,[1]Samples!$H$2:$Z$518,COLUMN()-13)</f>
        <v>43902.041666666664</v>
      </c>
      <c r="AC330" s="20">
        <f>VLOOKUP($B330,[1]Samples!$H$2:$Z$518,COLUMN()-13)</f>
        <v>43560.083333333336</v>
      </c>
      <c r="AD330" s="3" t="str">
        <f>VLOOKUP($B330,[1]Samples!$H$2:$Z$518,COLUMN()-13)</f>
        <v>France</v>
      </c>
      <c r="AF330" s="22">
        <f>VLOOKUP($B330,[1]Samples!$H$2:$Z$518,COLUMN()-13)</f>
        <v>2015</v>
      </c>
      <c r="AG330" t="b">
        <f>NOT(ISERROR(MATCH(B330,metadata_samples_with_mlst!$A$2:$A$342,0)))</f>
        <v>0</v>
      </c>
    </row>
    <row r="331" spans="1:33" s="3" customFormat="1" x14ac:dyDescent="0.3">
      <c r="A331" s="3" t="s">
        <v>4034</v>
      </c>
      <c r="B331" s="3" t="str">
        <f t="shared" si="5"/>
        <v>SRR8216403</v>
      </c>
      <c r="C331" s="3">
        <v>30</v>
      </c>
      <c r="D331" s="3">
        <v>27</v>
      </c>
      <c r="E331" s="3" t="s">
        <v>4035</v>
      </c>
      <c r="F331" s="3">
        <v>127330</v>
      </c>
      <c r="G331" s="3">
        <v>123030</v>
      </c>
      <c r="H331" s="3" t="s">
        <v>3894</v>
      </c>
      <c r="I331" s="3">
        <v>11</v>
      </c>
      <c r="J331" s="3">
        <v>6</v>
      </c>
      <c r="K331" s="3">
        <v>9</v>
      </c>
      <c r="M331" s="3">
        <v>10113</v>
      </c>
      <c r="N331" s="3">
        <v>530</v>
      </c>
      <c r="O331" s="3">
        <v>49134</v>
      </c>
      <c r="P331" s="3">
        <v>2914679</v>
      </c>
      <c r="Q331" s="3" t="str">
        <f>VLOOKUP($B331,[1]Samples!$H$2:$Z$518,COLUMN()-13)</f>
        <v>isolation_source: taleggio cheese</v>
      </c>
      <c r="R331" s="3">
        <f>VLOOKUP($B331,[1]Samples!$H$2:$Z$518,COLUMN()-13)</f>
        <v>3056840</v>
      </c>
      <c r="S331" s="3">
        <f>VLOOKUP($B331,[1]Samples!$H$2:$Z$518,COLUMN()-13)</f>
        <v>39</v>
      </c>
      <c r="T331" s="3">
        <f>VLOOKUP($B331,[1]Samples!$H$2:$Z$518,COLUMN()-13)</f>
        <v>3051</v>
      </c>
      <c r="U331" s="3" t="str">
        <f>VLOOKUP($B331,[1]Samples!$H$2:$Z$518,COLUMN()-13)</f>
        <v>Yes</v>
      </c>
      <c r="V331" s="3">
        <f>VLOOKUP($B331,[1]Samples!$H$2:$Z$518,COLUMN()-13)</f>
        <v>0</v>
      </c>
      <c r="W331" s="3">
        <f>VLOOKUP($B331,[1]Samples!$H$2:$Z$518,COLUMN()-13)</f>
        <v>0</v>
      </c>
      <c r="X331" s="3">
        <f>VLOOKUP($B331,[1]Samples!$H$2:$Z$518,COLUMN()-13)</f>
        <v>0</v>
      </c>
      <c r="Y331" s="3" t="str">
        <f>VLOOKUP($B331,[1]Samples!$H$2:$Z$518,COLUMN()-13)</f>
        <v>No</v>
      </c>
      <c r="Z331" s="3" t="str">
        <f>VLOOKUP($B331,[1]Samples!$H$2:$Z$518,COLUMN()-13)</f>
        <v/>
      </c>
      <c r="AA331" s="3" t="str">
        <f>VLOOKUP($B331,[1]Samples!$H$2:$Z$518,COLUMN()-13)</f>
        <v/>
      </c>
      <c r="AB331" s="20">
        <f>VLOOKUP($B331,[1]Samples!$H$2:$Z$518,COLUMN()-13)</f>
        <v>43901.041666666664</v>
      </c>
      <c r="AC331" s="20">
        <f>VLOOKUP($B331,[1]Samples!$H$2:$Z$518,COLUMN()-13)</f>
        <v>43550.041666666664</v>
      </c>
      <c r="AD331" s="3" t="str">
        <f>VLOOKUP($B331,[1]Samples!$H$2:$Z$518,COLUMN()-13)</f>
        <v>Italy</v>
      </c>
      <c r="AF331" s="22">
        <f>VLOOKUP($B331,[1]Samples!$H$2:$Z$518,COLUMN()-13)</f>
        <v>2006</v>
      </c>
      <c r="AG331" t="b">
        <f>NOT(ISERROR(MATCH(B331,metadata_samples_with_mlst!$A$2:$A$342,0)))</f>
        <v>1</v>
      </c>
    </row>
    <row r="332" spans="1:33" s="3" customFormat="1" x14ac:dyDescent="0.3">
      <c r="A332" s="3" t="s">
        <v>4036</v>
      </c>
      <c r="B332" s="3" t="str">
        <f t="shared" si="5"/>
        <v>SRR5409429</v>
      </c>
      <c r="C332" s="3">
        <v>41</v>
      </c>
      <c r="D332" s="3">
        <v>39</v>
      </c>
      <c r="E332" s="3" t="s">
        <v>4037</v>
      </c>
      <c r="F332" s="3">
        <v>183222</v>
      </c>
      <c r="G332" s="3">
        <v>180012</v>
      </c>
      <c r="H332" s="3" t="s">
        <v>4038</v>
      </c>
      <c r="I332" s="3">
        <v>21</v>
      </c>
      <c r="J332" s="3">
        <v>3</v>
      </c>
      <c r="K332" s="3">
        <v>12</v>
      </c>
      <c r="M332" s="3">
        <v>8930</v>
      </c>
      <c r="N332" s="3">
        <v>532</v>
      </c>
      <c r="O332" s="3">
        <v>43304</v>
      </c>
      <c r="P332" s="3">
        <v>2851725</v>
      </c>
      <c r="Q332" s="3" t="str">
        <f>VLOOKUP($B332,[1]Samples!$H$2:$Z$518,COLUMN()-13)</f>
        <v>isolation_source: cheese</v>
      </c>
      <c r="R332" s="3">
        <f>VLOOKUP($B332,[1]Samples!$H$2:$Z$518,COLUMN()-13)</f>
        <v>2936916</v>
      </c>
      <c r="S332" s="3">
        <f>VLOOKUP($B332,[1]Samples!$H$2:$Z$518,COLUMN()-13)</f>
        <v>219</v>
      </c>
      <c r="T332" s="3">
        <f>VLOOKUP($B332,[1]Samples!$H$2:$Z$518,COLUMN()-13)</f>
        <v>2958</v>
      </c>
      <c r="U332" s="3" t="str">
        <f>VLOOKUP($B332,[1]Samples!$H$2:$Z$518,COLUMN()-13)</f>
        <v>Yes</v>
      </c>
      <c r="V332" s="3">
        <f>VLOOKUP($B332,[1]Samples!$H$2:$Z$518,COLUMN()-13)</f>
        <v>0</v>
      </c>
      <c r="W332" s="3">
        <f>VLOOKUP($B332,[1]Samples!$H$2:$Z$518,COLUMN()-13)</f>
        <v>0</v>
      </c>
      <c r="X332" s="3">
        <f>VLOOKUP($B332,[1]Samples!$H$2:$Z$518,COLUMN()-13)</f>
        <v>0</v>
      </c>
      <c r="Y332" s="3" t="str">
        <f>VLOOKUP($B332,[1]Samples!$H$2:$Z$518,COLUMN()-13)</f>
        <v>No</v>
      </c>
      <c r="Z332" s="3" t="str">
        <f>VLOOKUP($B332,[1]Samples!$H$2:$Z$518,COLUMN()-13)</f>
        <v/>
      </c>
      <c r="AA332" s="3" t="str">
        <f>VLOOKUP($B332,[1]Samples!$H$2:$Z$518,COLUMN()-13)</f>
        <v/>
      </c>
      <c r="AB332" s="20">
        <f>VLOOKUP($B332,[1]Samples!$H$2:$Z$518,COLUMN()-13)</f>
        <v>43563.083333333336</v>
      </c>
      <c r="AC332" s="20">
        <f>VLOOKUP($B332,[1]Samples!$H$2:$Z$518,COLUMN()-13)</f>
        <v>43563.083333333336</v>
      </c>
      <c r="AD332" s="3" t="str">
        <f>VLOOKUP($B332,[1]Samples!$H$2:$Z$518,COLUMN()-13)</f>
        <v>USA</v>
      </c>
      <c r="AE332" s="3" t="s">
        <v>478</v>
      </c>
      <c r="AF332" s="22">
        <f>VLOOKUP($B332,[1]Samples!$H$2:$Z$518,COLUMN()-13)</f>
        <v>2010</v>
      </c>
      <c r="AG332" t="b">
        <f>NOT(ISERROR(MATCH(B332,metadata_samples_with_mlst!$A$2:$A$342,0)))</f>
        <v>0</v>
      </c>
    </row>
    <row r="333" spans="1:33" s="3" customFormat="1" x14ac:dyDescent="0.3">
      <c r="A333" s="3" t="s">
        <v>4039</v>
      </c>
      <c r="B333" s="3" t="str">
        <f t="shared" si="5"/>
        <v>SRR3169084</v>
      </c>
      <c r="C333" s="3">
        <v>25</v>
      </c>
      <c r="D333" s="3">
        <v>24</v>
      </c>
      <c r="E333" s="3" t="s">
        <v>4040</v>
      </c>
      <c r="F333" s="3">
        <v>166208</v>
      </c>
      <c r="G333" s="3">
        <v>154358</v>
      </c>
      <c r="H333" s="3" t="s">
        <v>4041</v>
      </c>
      <c r="I333" s="3">
        <v>166</v>
      </c>
      <c r="J333" s="3">
        <v>38</v>
      </c>
      <c r="K333" s="3">
        <v>27</v>
      </c>
      <c r="M333" s="3">
        <v>9935</v>
      </c>
      <c r="N333" s="3">
        <v>540</v>
      </c>
      <c r="O333" s="3">
        <v>145112</v>
      </c>
      <c r="P333" s="3">
        <v>2983995</v>
      </c>
      <c r="Q333" s="3" t="str">
        <f>VLOOKUP($B333,[1]Samples!$H$2:$Z$518,COLUMN()-13)</f>
        <v>isolation_source: Solid - Food; Food; dairy Products; Heat processed (pasterized) - Ripened - Cheese made from pasteurized milk - Soft - Cheese curds; Pasteurized</v>
      </c>
      <c r="R333" s="3">
        <f>VLOOKUP($B333,[1]Samples!$H$2:$Z$518,COLUMN()-13)</f>
        <v>2961814</v>
      </c>
      <c r="S333" s="3">
        <f>VLOOKUP($B333,[1]Samples!$H$2:$Z$518,COLUMN()-13)</f>
        <v>21</v>
      </c>
      <c r="T333" s="3">
        <f>VLOOKUP($B333,[1]Samples!$H$2:$Z$518,COLUMN()-13)</f>
        <v>2943</v>
      </c>
      <c r="U333" s="3" t="str">
        <f>VLOOKUP($B333,[1]Samples!$H$2:$Z$518,COLUMN()-13)</f>
        <v>Yes</v>
      </c>
      <c r="V333" s="3">
        <f>VLOOKUP($B333,[1]Samples!$H$2:$Z$518,COLUMN()-13)</f>
        <v>0</v>
      </c>
      <c r="W333" s="3">
        <f>VLOOKUP($B333,[1]Samples!$H$2:$Z$518,COLUMN()-13)</f>
        <v>0</v>
      </c>
      <c r="X333" s="3">
        <f>VLOOKUP($B333,[1]Samples!$H$2:$Z$518,COLUMN()-13)</f>
        <v>0</v>
      </c>
      <c r="Y333" s="3" t="str">
        <f>VLOOKUP($B333,[1]Samples!$H$2:$Z$518,COLUMN()-13)</f>
        <v>No</v>
      </c>
      <c r="Z333" s="3" t="str">
        <f>VLOOKUP($B333,[1]Samples!$H$2:$Z$518,COLUMN()-13)</f>
        <v/>
      </c>
      <c r="AA333" s="3" t="str">
        <f>VLOOKUP($B333,[1]Samples!$H$2:$Z$518,COLUMN()-13)</f>
        <v/>
      </c>
      <c r="AB333" s="20">
        <f>VLOOKUP($B333,[1]Samples!$H$2:$Z$518,COLUMN()-13)</f>
        <v>43864.041666666664</v>
      </c>
      <c r="AC333" s="20">
        <f>VLOOKUP($B333,[1]Samples!$H$2:$Z$518,COLUMN()-13)</f>
        <v>43864.041666666664</v>
      </c>
      <c r="AD333" s="3" t="str">
        <f>VLOOKUP($B333,[1]Samples!$H$2:$Z$518,COLUMN()-13)</f>
        <v>Canada</v>
      </c>
      <c r="AF333" s="22">
        <f>VLOOKUP($B333,[1]Samples!$H$2:$Z$518,COLUMN()-13)</f>
        <v>2006</v>
      </c>
      <c r="AG333" t="b">
        <f>NOT(ISERROR(MATCH(B333,metadata_samples_with_mlst!$A$2:$A$342,0)))</f>
        <v>1</v>
      </c>
    </row>
    <row r="334" spans="1:33" s="3" customFormat="1" x14ac:dyDescent="0.3">
      <c r="A334" s="3" t="s">
        <v>4042</v>
      </c>
      <c r="B334" s="3" t="str">
        <f t="shared" si="5"/>
        <v>SRR5282219</v>
      </c>
      <c r="C334" s="3">
        <v>54</v>
      </c>
      <c r="D334" s="3">
        <v>51</v>
      </c>
      <c r="E334" s="3" t="s">
        <v>3692</v>
      </c>
      <c r="F334" s="3">
        <v>330962</v>
      </c>
      <c r="G334" s="3">
        <v>311744</v>
      </c>
      <c r="H334" s="3" t="s">
        <v>4043</v>
      </c>
      <c r="I334" s="3">
        <v>107</v>
      </c>
      <c r="J334" s="3">
        <v>17</v>
      </c>
      <c r="K334" s="3">
        <v>46</v>
      </c>
      <c r="M334" s="3">
        <v>8375</v>
      </c>
      <c r="N334" s="3">
        <v>557</v>
      </c>
      <c r="O334" s="3">
        <v>40406</v>
      </c>
      <c r="P334" s="3">
        <v>2863259</v>
      </c>
      <c r="Q334" s="3" t="str">
        <f>VLOOKUP($B334,[1]Samples!$H$2:$Z$518,COLUMN()-13)</f>
        <v>isolation_source: Soft cheese</v>
      </c>
      <c r="R334" s="3">
        <f>VLOOKUP($B334,[1]Samples!$H$2:$Z$518,COLUMN()-13)</f>
        <v>2973267</v>
      </c>
      <c r="S334" s="3">
        <f>VLOOKUP($B334,[1]Samples!$H$2:$Z$518,COLUMN()-13)</f>
        <v>32</v>
      </c>
      <c r="T334" s="3">
        <f>VLOOKUP($B334,[1]Samples!$H$2:$Z$518,COLUMN()-13)</f>
        <v>2950</v>
      </c>
      <c r="U334" s="3" t="str">
        <f>VLOOKUP($B334,[1]Samples!$H$2:$Z$518,COLUMN()-13)</f>
        <v>Yes</v>
      </c>
      <c r="V334" s="3">
        <f>VLOOKUP($B334,[1]Samples!$H$2:$Z$518,COLUMN()-13)</f>
        <v>0</v>
      </c>
      <c r="W334" s="3">
        <f>VLOOKUP($B334,[1]Samples!$H$2:$Z$518,COLUMN()-13)</f>
        <v>0</v>
      </c>
      <c r="X334" s="3">
        <f>VLOOKUP($B334,[1]Samples!$H$2:$Z$518,COLUMN()-13)</f>
        <v>0</v>
      </c>
      <c r="Y334" s="3" t="str">
        <f>VLOOKUP($B334,[1]Samples!$H$2:$Z$518,COLUMN()-13)</f>
        <v>No</v>
      </c>
      <c r="Z334" s="3" t="str">
        <f>VLOOKUP($B334,[1]Samples!$H$2:$Z$518,COLUMN()-13)</f>
        <v/>
      </c>
      <c r="AA334" s="3" t="str">
        <f>VLOOKUP($B334,[1]Samples!$H$2:$Z$518,COLUMN()-13)</f>
        <v/>
      </c>
      <c r="AB334" s="20">
        <f>VLOOKUP($B334,[1]Samples!$H$2:$Z$518,COLUMN()-13)</f>
        <v>43560.083333333336</v>
      </c>
      <c r="AC334" s="20">
        <f>VLOOKUP($B334,[1]Samples!$H$2:$Z$518,COLUMN()-13)</f>
        <v>43560.083333333336</v>
      </c>
      <c r="AD334" s="3" t="str">
        <f>VLOOKUP($B334,[1]Samples!$H$2:$Z$518,COLUMN()-13)</f>
        <v>USA</v>
      </c>
      <c r="AF334" s="22">
        <f>VLOOKUP($B334,[1]Samples!$H$2:$Z$518,COLUMN()-13)</f>
        <v>2017</v>
      </c>
      <c r="AG334" t="b">
        <f>NOT(ISERROR(MATCH(B334,metadata_samples_with_mlst!$A$2:$A$342,0)))</f>
        <v>1</v>
      </c>
    </row>
    <row r="335" spans="1:33" s="3" customFormat="1" x14ac:dyDescent="0.3">
      <c r="A335" s="3" t="s">
        <v>4044</v>
      </c>
      <c r="B335" s="3" t="str">
        <f t="shared" si="5"/>
        <v>SRR3345686</v>
      </c>
      <c r="C335" s="3">
        <v>26</v>
      </c>
      <c r="D335" s="3">
        <v>22</v>
      </c>
      <c r="E335" s="3" t="s">
        <v>4045</v>
      </c>
      <c r="F335" s="3">
        <v>184754</v>
      </c>
      <c r="G335" s="3">
        <v>168852</v>
      </c>
      <c r="H335" s="3" t="s">
        <v>3953</v>
      </c>
      <c r="I335" s="3">
        <v>16</v>
      </c>
      <c r="J335" s="3">
        <v>15</v>
      </c>
      <c r="K335" s="3">
        <v>19</v>
      </c>
      <c r="M335" s="3">
        <v>9446</v>
      </c>
      <c r="N335" s="3">
        <v>559</v>
      </c>
      <c r="O335" s="3">
        <v>56500</v>
      </c>
      <c r="P335" s="3">
        <v>3029181</v>
      </c>
      <c r="Q335" s="3" t="str">
        <f>VLOOKUP($B335,[1]Samples!$H$2:$Z$518,COLUMN()-13)</f>
        <v>isolation_source: cheese</v>
      </c>
      <c r="R335" s="3">
        <f>VLOOKUP($B335,[1]Samples!$H$2:$Z$518,COLUMN()-13)</f>
        <v>0</v>
      </c>
      <c r="S335" s="3">
        <f>VLOOKUP($B335,[1]Samples!$H$2:$Z$518,COLUMN()-13)</f>
        <v>0</v>
      </c>
      <c r="T335" s="3">
        <f>VLOOKUP($B335,[1]Samples!$H$2:$Z$518,COLUMN()-13)</f>
        <v>0</v>
      </c>
      <c r="U335" s="3" t="str">
        <f>VLOOKUP($B335,[1]Samples!$H$2:$Z$518,COLUMN()-13)</f>
        <v>No</v>
      </c>
      <c r="V335" s="3">
        <f>VLOOKUP($B335,[1]Samples!$H$2:$Z$518,COLUMN()-13)</f>
        <v>0</v>
      </c>
      <c r="W335" s="3">
        <f>VLOOKUP($B335,[1]Samples!$H$2:$Z$518,COLUMN()-13)</f>
        <v>0</v>
      </c>
      <c r="X335" s="3">
        <f>VLOOKUP($B335,[1]Samples!$H$2:$Z$518,COLUMN()-13)</f>
        <v>0</v>
      </c>
      <c r="Y335" s="3" t="str">
        <f>VLOOKUP($B335,[1]Samples!$H$2:$Z$518,COLUMN()-13)</f>
        <v>No</v>
      </c>
      <c r="Z335" s="3" t="str">
        <f>VLOOKUP($B335,[1]Samples!$H$2:$Z$518,COLUMN()-13)</f>
        <v>NZ_NXYU01000001-NZ_NXYU01000059</v>
      </c>
      <c r="AA335" s="3" t="str">
        <f>VLOOKUP($B335,[1]Samples!$H$2:$Z$518,COLUMN()-13)</f>
        <v/>
      </c>
      <c r="AB335" s="20">
        <f>VLOOKUP($B335,[1]Samples!$H$2:$Z$518,COLUMN()-13)</f>
        <v>43982.083333333336</v>
      </c>
      <c r="AC335" s="20">
        <f>VLOOKUP($B335,[1]Samples!$H$2:$Z$518,COLUMN()-13)</f>
        <v>43024.083333333336</v>
      </c>
      <c r="AD335" s="3" t="str">
        <f>VLOOKUP($B335,[1]Samples!$H$2:$Z$518,COLUMN()-13)</f>
        <v>Italy</v>
      </c>
      <c r="AF335" s="22">
        <f>VLOOKUP($B335,[1]Samples!$H$2:$Z$518,COLUMN()-13)</f>
        <v>2013</v>
      </c>
      <c r="AG335" t="b">
        <f>NOT(ISERROR(MATCH(B335,metadata_samples_with_mlst!$A$2:$A$342,0)))</f>
        <v>0</v>
      </c>
    </row>
    <row r="336" spans="1:33" s="3" customFormat="1" x14ac:dyDescent="0.3">
      <c r="A336" s="3" t="s">
        <v>4046</v>
      </c>
      <c r="B336" s="3" t="str">
        <f t="shared" si="5"/>
        <v>SRR1783170</v>
      </c>
      <c r="C336" s="3">
        <v>36</v>
      </c>
      <c r="D336" s="3">
        <v>34</v>
      </c>
      <c r="E336" s="3" t="s">
        <v>4047</v>
      </c>
      <c r="F336" s="3">
        <v>154804</v>
      </c>
      <c r="G336" s="3">
        <v>151892</v>
      </c>
      <c r="H336" s="3" t="s">
        <v>3221</v>
      </c>
      <c r="I336" s="3">
        <v>12</v>
      </c>
      <c r="J336" s="3">
        <v>4</v>
      </c>
      <c r="K336" s="3">
        <v>12</v>
      </c>
      <c r="M336" s="3">
        <v>8606</v>
      </c>
      <c r="N336" s="3">
        <v>561</v>
      </c>
      <c r="O336" s="3">
        <v>51875</v>
      </c>
      <c r="P336" s="3">
        <v>2848150</v>
      </c>
      <c r="Q336" s="3" t="str">
        <f>VLOOKUP($B336,[1]Samples!$H$2:$Z$518,COLUMN()-13)</f>
        <v>isolation_source: cheese</v>
      </c>
      <c r="R336" s="3">
        <f>VLOOKUP($B336,[1]Samples!$H$2:$Z$518,COLUMN()-13)</f>
        <v>0</v>
      </c>
      <c r="S336" s="3">
        <f>VLOOKUP($B336,[1]Samples!$H$2:$Z$518,COLUMN()-13)</f>
        <v>0</v>
      </c>
      <c r="T336" s="3">
        <f>VLOOKUP($B336,[1]Samples!$H$2:$Z$518,COLUMN()-13)</f>
        <v>0</v>
      </c>
      <c r="U336" s="3" t="str">
        <f>VLOOKUP($B336,[1]Samples!$H$2:$Z$518,COLUMN()-13)</f>
        <v>No</v>
      </c>
      <c r="V336" s="3">
        <f>VLOOKUP($B336,[1]Samples!$H$2:$Z$518,COLUMN()-13)</f>
        <v>0</v>
      </c>
      <c r="W336" s="3">
        <f>VLOOKUP($B336,[1]Samples!$H$2:$Z$518,COLUMN()-13)</f>
        <v>0</v>
      </c>
      <c r="X336" s="3">
        <f>VLOOKUP($B336,[1]Samples!$H$2:$Z$518,COLUMN()-13)</f>
        <v>0</v>
      </c>
      <c r="Y336" s="3" t="str">
        <f>VLOOKUP($B336,[1]Samples!$H$2:$Z$518,COLUMN()-13)</f>
        <v>No</v>
      </c>
      <c r="Z336" s="3" t="str">
        <f>VLOOKUP($B336,[1]Samples!$H$2:$Z$518,COLUMN()-13)</f>
        <v>NZ_MTEZ01000001-NZ_MTEZ01000017</v>
      </c>
      <c r="AA336" s="3" t="str">
        <f>VLOOKUP($B336,[1]Samples!$H$2:$Z$518,COLUMN()-13)</f>
        <v/>
      </c>
      <c r="AB336" s="20">
        <f>VLOOKUP($B336,[1]Samples!$H$2:$Z$518,COLUMN()-13)</f>
        <v>44139.041666666664</v>
      </c>
      <c r="AC336" s="20">
        <f>VLOOKUP($B336,[1]Samples!$H$2:$Z$518,COLUMN()-13)</f>
        <v>42878.083333333336</v>
      </c>
      <c r="AD336" s="3" t="str">
        <f>VLOOKUP($B336,[1]Samples!$H$2:$Z$518,COLUMN()-13)</f>
        <v>USA</v>
      </c>
      <c r="AE336" s="3" t="s">
        <v>157</v>
      </c>
      <c r="AF336" s="22">
        <f>VLOOKUP($B336,[1]Samples!$H$2:$Z$518,COLUMN()-13)</f>
        <v>2014</v>
      </c>
      <c r="AG336" t="b">
        <f>NOT(ISERROR(MATCH(B336,metadata_samples_with_mlst!$A$2:$A$342,0)))</f>
        <v>1</v>
      </c>
    </row>
    <row r="337" spans="1:33" s="3" customFormat="1" x14ac:dyDescent="0.3">
      <c r="A337" s="3" t="s">
        <v>4048</v>
      </c>
      <c r="B337" s="3" t="str">
        <f t="shared" si="5"/>
        <v>SRR5378782</v>
      </c>
      <c r="C337" s="3">
        <v>42</v>
      </c>
      <c r="D337" s="3">
        <v>39</v>
      </c>
      <c r="E337" s="3" t="s">
        <v>4049</v>
      </c>
      <c r="F337" s="3">
        <v>215548</v>
      </c>
      <c r="G337" s="3">
        <v>209422</v>
      </c>
      <c r="H337" s="3" t="s">
        <v>4050</v>
      </c>
      <c r="I337" s="3">
        <v>66</v>
      </c>
      <c r="J337" s="3">
        <v>27</v>
      </c>
      <c r="K337" s="3">
        <v>29</v>
      </c>
      <c r="M337" s="3">
        <v>8983</v>
      </c>
      <c r="N337" s="3">
        <v>564</v>
      </c>
      <c r="O337" s="3">
        <v>33569</v>
      </c>
      <c r="P337" s="3">
        <v>3028405</v>
      </c>
      <c r="Q337" s="3" t="str">
        <f>VLOOKUP($B337,[1]Samples!$H$2:$Z$518,COLUMN()-13)</f>
        <v>isolation_source: spreadable cheese</v>
      </c>
      <c r="R337" s="3">
        <f>VLOOKUP($B337,[1]Samples!$H$2:$Z$518,COLUMN()-13)</f>
        <v>3137283</v>
      </c>
      <c r="S337" s="3">
        <f>VLOOKUP($B337,[1]Samples!$H$2:$Z$518,COLUMN()-13)</f>
        <v>51</v>
      </c>
      <c r="T337" s="3">
        <f>VLOOKUP($B337,[1]Samples!$H$2:$Z$518,COLUMN()-13)</f>
        <v>3126</v>
      </c>
      <c r="U337" s="3" t="str">
        <f>VLOOKUP($B337,[1]Samples!$H$2:$Z$518,COLUMN()-13)</f>
        <v>Yes</v>
      </c>
      <c r="V337" s="3">
        <f>VLOOKUP($B337,[1]Samples!$H$2:$Z$518,COLUMN()-13)</f>
        <v>0</v>
      </c>
      <c r="W337" s="3">
        <f>VLOOKUP($B337,[1]Samples!$H$2:$Z$518,COLUMN()-13)</f>
        <v>0</v>
      </c>
      <c r="X337" s="3">
        <f>VLOOKUP($B337,[1]Samples!$H$2:$Z$518,COLUMN()-13)</f>
        <v>0</v>
      </c>
      <c r="Y337" s="3" t="str">
        <f>VLOOKUP($B337,[1]Samples!$H$2:$Z$518,COLUMN()-13)</f>
        <v>No</v>
      </c>
      <c r="Z337" s="3" t="str">
        <f>VLOOKUP($B337,[1]Samples!$H$2:$Z$518,COLUMN()-13)</f>
        <v/>
      </c>
      <c r="AA337" s="3" t="str">
        <f>VLOOKUP($B337,[1]Samples!$H$2:$Z$518,COLUMN()-13)</f>
        <v/>
      </c>
      <c r="AB337" s="20">
        <f>VLOOKUP($B337,[1]Samples!$H$2:$Z$518,COLUMN()-13)</f>
        <v>43900.041666666664</v>
      </c>
      <c r="AC337" s="20">
        <f>VLOOKUP($B337,[1]Samples!$H$2:$Z$518,COLUMN()-13)</f>
        <v>43550.041666666664</v>
      </c>
      <c r="AD337" s="3" t="str">
        <f>VLOOKUP($B337,[1]Samples!$H$2:$Z$518,COLUMN()-13)</f>
        <v>USA</v>
      </c>
      <c r="AE337" s="3" t="s">
        <v>1518</v>
      </c>
      <c r="AF337" s="22">
        <f>VLOOKUP($B337,[1]Samples!$H$2:$Z$518,COLUMN()-13)</f>
        <v>2001</v>
      </c>
      <c r="AG337" t="b">
        <f>NOT(ISERROR(MATCH(B337,metadata_samples_with_mlst!$A$2:$A$342,0)))</f>
        <v>1</v>
      </c>
    </row>
    <row r="338" spans="1:33" s="3" customFormat="1" x14ac:dyDescent="0.3">
      <c r="A338" s="3" t="s">
        <v>4051</v>
      </c>
      <c r="B338" s="3" t="str">
        <f t="shared" si="5"/>
        <v>SRR1783208</v>
      </c>
      <c r="C338" s="3">
        <v>42</v>
      </c>
      <c r="D338" s="3">
        <v>40</v>
      </c>
      <c r="E338" s="3" t="s">
        <v>4052</v>
      </c>
      <c r="F338" s="3">
        <v>206900</v>
      </c>
      <c r="G338" s="3">
        <v>200528</v>
      </c>
      <c r="H338" s="3" t="s">
        <v>4053</v>
      </c>
      <c r="I338" s="3">
        <v>50</v>
      </c>
      <c r="J338" s="3">
        <v>8</v>
      </c>
      <c r="K338" s="3">
        <v>27</v>
      </c>
      <c r="M338" s="3">
        <v>8906</v>
      </c>
      <c r="N338" s="3">
        <v>568</v>
      </c>
      <c r="O338" s="3">
        <v>38171</v>
      </c>
      <c r="P338" s="3">
        <v>2863113</v>
      </c>
      <c r="Q338" s="3" t="str">
        <f>VLOOKUP($B338,[1]Samples!$H$2:$Z$518,COLUMN()-13)</f>
        <v>isolation_source: cheese</v>
      </c>
      <c r="R338" s="3">
        <f>VLOOKUP($B338,[1]Samples!$H$2:$Z$518,COLUMN()-13)</f>
        <v>0</v>
      </c>
      <c r="S338" s="3">
        <f>VLOOKUP($B338,[1]Samples!$H$2:$Z$518,COLUMN()-13)</f>
        <v>0</v>
      </c>
      <c r="T338" s="3">
        <f>VLOOKUP($B338,[1]Samples!$H$2:$Z$518,COLUMN()-13)</f>
        <v>0</v>
      </c>
      <c r="U338" s="3" t="str">
        <f>VLOOKUP($B338,[1]Samples!$H$2:$Z$518,COLUMN()-13)</f>
        <v>No</v>
      </c>
      <c r="V338" s="3">
        <f>VLOOKUP($B338,[1]Samples!$H$2:$Z$518,COLUMN()-13)</f>
        <v>0</v>
      </c>
      <c r="W338" s="3">
        <f>VLOOKUP($B338,[1]Samples!$H$2:$Z$518,COLUMN()-13)</f>
        <v>0</v>
      </c>
      <c r="X338" s="3">
        <f>VLOOKUP($B338,[1]Samples!$H$2:$Z$518,COLUMN()-13)</f>
        <v>0</v>
      </c>
      <c r="Y338" s="3" t="str">
        <f>VLOOKUP($B338,[1]Samples!$H$2:$Z$518,COLUMN()-13)</f>
        <v>No</v>
      </c>
      <c r="Z338" s="3" t="str">
        <f>VLOOKUP($B338,[1]Samples!$H$2:$Z$518,COLUMN()-13)</f>
        <v>NZ_MTFA01000001-NZ_MTFA01000021</v>
      </c>
      <c r="AA338" s="3" t="str">
        <f>VLOOKUP($B338,[1]Samples!$H$2:$Z$518,COLUMN()-13)</f>
        <v/>
      </c>
      <c r="AB338" s="20">
        <f>VLOOKUP($B338,[1]Samples!$H$2:$Z$518,COLUMN()-13)</f>
        <v>44139.041666666664</v>
      </c>
      <c r="AC338" s="20">
        <f>VLOOKUP($B338,[1]Samples!$H$2:$Z$518,COLUMN()-13)</f>
        <v>42878.083333333336</v>
      </c>
      <c r="AD338" s="3" t="str">
        <f>VLOOKUP($B338,[1]Samples!$H$2:$Z$518,COLUMN()-13)</f>
        <v>USA</v>
      </c>
      <c r="AE338" s="3" t="s">
        <v>157</v>
      </c>
      <c r="AF338" s="22">
        <f>VLOOKUP($B338,[1]Samples!$H$2:$Z$518,COLUMN()-13)</f>
        <v>2014</v>
      </c>
      <c r="AG338" t="b">
        <f>NOT(ISERROR(MATCH(B338,metadata_samples_with_mlst!$A$2:$A$342,0)))</f>
        <v>0</v>
      </c>
    </row>
    <row r="339" spans="1:33" s="3" customFormat="1" x14ac:dyDescent="0.3">
      <c r="A339" s="3" t="s">
        <v>4054</v>
      </c>
      <c r="B339" s="3" t="str">
        <f t="shared" si="5"/>
        <v>SRR1917072</v>
      </c>
      <c r="C339" s="3">
        <v>39</v>
      </c>
      <c r="D339" s="3">
        <v>35</v>
      </c>
      <c r="E339" s="3" t="s">
        <v>4055</v>
      </c>
      <c r="F339" s="3">
        <v>232752</v>
      </c>
      <c r="G339" s="3">
        <v>211678</v>
      </c>
      <c r="H339" s="3" t="s">
        <v>4056</v>
      </c>
      <c r="I339" s="3">
        <v>161</v>
      </c>
      <c r="J339" s="3">
        <v>54</v>
      </c>
      <c r="K339" s="3">
        <v>98</v>
      </c>
      <c r="M339" s="3">
        <v>9062</v>
      </c>
      <c r="N339" s="3">
        <v>569</v>
      </c>
      <c r="O339" s="3">
        <v>39517</v>
      </c>
      <c r="P339" s="3">
        <v>2911417</v>
      </c>
      <c r="Q339" s="3" t="str">
        <f>VLOOKUP($B339,[1]Samples!$H$2:$Z$518,COLUMN()-13)</f>
        <v>isolation_source: blue cheese</v>
      </c>
      <c r="R339" s="3">
        <f>VLOOKUP($B339,[1]Samples!$H$2:$Z$518,COLUMN()-13)</f>
        <v>2996075</v>
      </c>
      <c r="S339" s="3">
        <f>VLOOKUP($B339,[1]Samples!$H$2:$Z$518,COLUMN()-13)</f>
        <v>41</v>
      </c>
      <c r="T339" s="3">
        <f>VLOOKUP($B339,[1]Samples!$H$2:$Z$518,COLUMN()-13)</f>
        <v>2983</v>
      </c>
      <c r="U339" s="3" t="str">
        <f>VLOOKUP($B339,[1]Samples!$H$2:$Z$518,COLUMN()-13)</f>
        <v>Yes</v>
      </c>
      <c r="V339" s="3">
        <f>VLOOKUP($B339,[1]Samples!$H$2:$Z$518,COLUMN()-13)</f>
        <v>0</v>
      </c>
      <c r="W339" s="3">
        <f>VLOOKUP($B339,[1]Samples!$H$2:$Z$518,COLUMN()-13)</f>
        <v>0</v>
      </c>
      <c r="X339" s="3">
        <f>VLOOKUP($B339,[1]Samples!$H$2:$Z$518,COLUMN()-13)</f>
        <v>0</v>
      </c>
      <c r="Y339" s="3" t="str">
        <f>VLOOKUP($B339,[1]Samples!$H$2:$Z$518,COLUMN()-13)</f>
        <v>No</v>
      </c>
      <c r="Z339" s="3" t="str">
        <f>VLOOKUP($B339,[1]Samples!$H$2:$Z$518,COLUMN()-13)</f>
        <v/>
      </c>
      <c r="AA339" s="3" t="str">
        <f>VLOOKUP($B339,[1]Samples!$H$2:$Z$518,COLUMN()-13)</f>
        <v/>
      </c>
      <c r="AB339" s="20">
        <f>VLOOKUP($B339,[1]Samples!$H$2:$Z$518,COLUMN()-13)</f>
        <v>43901.041666666664</v>
      </c>
      <c r="AC339" s="20">
        <f>VLOOKUP($B339,[1]Samples!$H$2:$Z$518,COLUMN()-13)</f>
        <v>43551.041666666664</v>
      </c>
      <c r="AD339" s="3" t="str">
        <f>VLOOKUP($B339,[1]Samples!$H$2:$Z$518,COLUMN()-13)</f>
        <v>USA</v>
      </c>
      <c r="AE339" s="3" t="s">
        <v>1873</v>
      </c>
      <c r="AF339" s="22">
        <f>VLOOKUP($B339,[1]Samples!$H$2:$Z$518,COLUMN()-13)</f>
        <v>2003</v>
      </c>
      <c r="AG339" t="b">
        <f>NOT(ISERROR(MATCH(B339,metadata_samples_with_mlst!$A$2:$A$342,0)))</f>
        <v>1</v>
      </c>
    </row>
    <row r="340" spans="1:33" s="3" customFormat="1" x14ac:dyDescent="0.3">
      <c r="A340" s="3" t="s">
        <v>4057</v>
      </c>
      <c r="B340" s="3" t="str">
        <f t="shared" si="5"/>
        <v>SRR3173377</v>
      </c>
      <c r="C340" s="3">
        <v>36</v>
      </c>
      <c r="D340" s="3">
        <v>33</v>
      </c>
      <c r="E340" s="3" t="s">
        <v>4058</v>
      </c>
      <c r="F340" s="3">
        <v>157506</v>
      </c>
      <c r="G340" s="3">
        <v>152700</v>
      </c>
      <c r="H340" s="3" t="s">
        <v>4059</v>
      </c>
      <c r="I340" s="3">
        <v>17</v>
      </c>
      <c r="J340" s="3">
        <v>13</v>
      </c>
      <c r="K340" s="3">
        <v>21</v>
      </c>
      <c r="M340" s="3">
        <v>8749</v>
      </c>
      <c r="N340" s="3">
        <v>578</v>
      </c>
      <c r="O340" s="3">
        <v>33725</v>
      </c>
      <c r="P340" s="3">
        <v>2838857</v>
      </c>
      <c r="Q340" s="3" t="str">
        <f>VLOOKUP($B340,[1]Samples!$H$2:$Z$518,COLUMN()-13)</f>
        <v>isolation_source: queso fresco</v>
      </c>
      <c r="R340" s="3">
        <f>VLOOKUP($B340,[1]Samples!$H$2:$Z$518,COLUMN()-13)</f>
        <v>3046981</v>
      </c>
      <c r="S340" s="3">
        <f>VLOOKUP($B340,[1]Samples!$H$2:$Z$518,COLUMN()-13)</f>
        <v>68</v>
      </c>
      <c r="T340" s="3">
        <f>VLOOKUP($B340,[1]Samples!$H$2:$Z$518,COLUMN()-13)</f>
        <v>3023</v>
      </c>
      <c r="U340" s="3" t="str">
        <f>VLOOKUP($B340,[1]Samples!$H$2:$Z$518,COLUMN()-13)</f>
        <v>Yes</v>
      </c>
      <c r="V340" s="3">
        <f>VLOOKUP($B340,[1]Samples!$H$2:$Z$518,COLUMN()-13)</f>
        <v>0</v>
      </c>
      <c r="W340" s="3">
        <f>VLOOKUP($B340,[1]Samples!$H$2:$Z$518,COLUMN()-13)</f>
        <v>0</v>
      </c>
      <c r="X340" s="3">
        <f>VLOOKUP($B340,[1]Samples!$H$2:$Z$518,COLUMN()-13)</f>
        <v>0</v>
      </c>
      <c r="Y340" s="3" t="str">
        <f>VLOOKUP($B340,[1]Samples!$H$2:$Z$518,COLUMN()-13)</f>
        <v>No</v>
      </c>
      <c r="Z340" s="3" t="str">
        <f>VLOOKUP($B340,[1]Samples!$H$2:$Z$518,COLUMN()-13)</f>
        <v/>
      </c>
      <c r="AA340" s="3" t="str">
        <f>VLOOKUP($B340,[1]Samples!$H$2:$Z$518,COLUMN()-13)</f>
        <v/>
      </c>
      <c r="AB340" s="20">
        <f>VLOOKUP($B340,[1]Samples!$H$2:$Z$518,COLUMN()-13)</f>
        <v>43901.041666666664</v>
      </c>
      <c r="AC340" s="20">
        <f>VLOOKUP($B340,[1]Samples!$H$2:$Z$518,COLUMN()-13)</f>
        <v>43551.041666666664</v>
      </c>
      <c r="AD340" s="3" t="str">
        <f>VLOOKUP($B340,[1]Samples!$H$2:$Z$518,COLUMN()-13)</f>
        <v>USA</v>
      </c>
      <c r="AE340" s="3" t="s">
        <v>190</v>
      </c>
      <c r="AF340" s="22">
        <f>VLOOKUP($B340,[1]Samples!$H$2:$Z$518,COLUMN()-13)</f>
        <v>2009</v>
      </c>
      <c r="AG340" t="b">
        <f>NOT(ISERROR(MATCH(B340,metadata_samples_with_mlst!$A$2:$A$342,0)))</f>
        <v>1</v>
      </c>
    </row>
    <row r="341" spans="1:33" s="3" customFormat="1" x14ac:dyDescent="0.3">
      <c r="A341" s="3" t="s">
        <v>4060</v>
      </c>
      <c r="B341" s="3" t="str">
        <f t="shared" si="5"/>
        <v>SRR5380200</v>
      </c>
      <c r="C341" s="3">
        <v>31</v>
      </c>
      <c r="D341" s="3">
        <v>27</v>
      </c>
      <c r="E341" s="3" t="s">
        <v>4061</v>
      </c>
      <c r="F341" s="3">
        <v>133952</v>
      </c>
      <c r="G341" s="3">
        <v>127614</v>
      </c>
      <c r="H341" s="3" t="s">
        <v>4062</v>
      </c>
      <c r="I341" s="3">
        <v>7</v>
      </c>
      <c r="J341" s="3">
        <v>7</v>
      </c>
      <c r="K341" s="3">
        <v>14</v>
      </c>
      <c r="M341" s="3">
        <v>8522</v>
      </c>
      <c r="N341" s="3">
        <v>589</v>
      </c>
      <c r="O341" s="3">
        <v>41506</v>
      </c>
      <c r="P341" s="3">
        <v>2887614</v>
      </c>
      <c r="Q341" s="3" t="str">
        <f>VLOOKUP($B341,[1]Samples!$H$2:$Z$518,COLUMN()-13)</f>
        <v>isolation_source: Raw Milk Cheese</v>
      </c>
      <c r="R341" s="3">
        <f>VLOOKUP($B341,[1]Samples!$H$2:$Z$518,COLUMN()-13)</f>
        <v>2954751</v>
      </c>
      <c r="S341" s="3">
        <f>VLOOKUP($B341,[1]Samples!$H$2:$Z$518,COLUMN()-13)</f>
        <v>16</v>
      </c>
      <c r="T341" s="3">
        <f>VLOOKUP($B341,[1]Samples!$H$2:$Z$518,COLUMN()-13)</f>
        <v>2930</v>
      </c>
      <c r="U341" s="3" t="str">
        <f>VLOOKUP($B341,[1]Samples!$H$2:$Z$518,COLUMN()-13)</f>
        <v>Yes</v>
      </c>
      <c r="V341" s="3">
        <f>VLOOKUP($B341,[1]Samples!$H$2:$Z$518,COLUMN()-13)</f>
        <v>0</v>
      </c>
      <c r="W341" s="3">
        <f>VLOOKUP($B341,[1]Samples!$H$2:$Z$518,COLUMN()-13)</f>
        <v>0</v>
      </c>
      <c r="X341" s="3">
        <f>VLOOKUP($B341,[1]Samples!$H$2:$Z$518,COLUMN()-13)</f>
        <v>0</v>
      </c>
      <c r="Y341" s="3" t="str">
        <f>VLOOKUP($B341,[1]Samples!$H$2:$Z$518,COLUMN()-13)</f>
        <v>No</v>
      </c>
      <c r="Z341" s="3" t="str">
        <f>VLOOKUP($B341,[1]Samples!$H$2:$Z$518,COLUMN()-13)</f>
        <v/>
      </c>
      <c r="AA341" s="3" t="str">
        <f>VLOOKUP($B341,[1]Samples!$H$2:$Z$518,COLUMN()-13)</f>
        <v/>
      </c>
      <c r="AB341" s="20">
        <f>VLOOKUP($B341,[1]Samples!$H$2:$Z$518,COLUMN()-13)</f>
        <v>43901.041666666664</v>
      </c>
      <c r="AC341" s="20">
        <f>VLOOKUP($B341,[1]Samples!$H$2:$Z$518,COLUMN()-13)</f>
        <v>43550.041666666664</v>
      </c>
      <c r="AD341" s="3" t="str">
        <f>VLOOKUP($B341,[1]Samples!$H$2:$Z$518,COLUMN()-13)</f>
        <v>USA</v>
      </c>
      <c r="AE341" s="3" t="s">
        <v>146</v>
      </c>
      <c r="AF341" s="22">
        <f>VLOOKUP($B341,[1]Samples!$H$2:$Z$518,COLUMN()-13)</f>
        <v>2017</v>
      </c>
      <c r="AG341" t="b">
        <f>NOT(ISERROR(MATCH(B341,metadata_samples_with_mlst!$A$2:$A$342,0)))</f>
        <v>0</v>
      </c>
    </row>
    <row r="342" spans="1:33" s="3" customFormat="1" x14ac:dyDescent="0.3">
      <c r="A342" s="3" t="s">
        <v>4063</v>
      </c>
      <c r="B342" s="3" t="str">
        <f t="shared" si="5"/>
        <v>SRR1763844</v>
      </c>
      <c r="C342" s="3">
        <v>35</v>
      </c>
      <c r="D342" s="3">
        <v>31</v>
      </c>
      <c r="E342" s="3" t="s">
        <v>3770</v>
      </c>
      <c r="F342" s="3">
        <v>194726</v>
      </c>
      <c r="G342" s="3">
        <v>179272</v>
      </c>
      <c r="H342" s="3" t="s">
        <v>4064</v>
      </c>
      <c r="I342" s="3">
        <v>75</v>
      </c>
      <c r="J342" s="3">
        <v>23</v>
      </c>
      <c r="K342" s="3">
        <v>27</v>
      </c>
      <c r="M342" s="3">
        <v>8218</v>
      </c>
      <c r="N342" s="3">
        <v>592</v>
      </c>
      <c r="O342" s="3">
        <v>34785</v>
      </c>
      <c r="P342" s="3">
        <v>2791733</v>
      </c>
      <c r="Q342" s="3" t="str">
        <f>VLOOKUP($B342,[1]Samples!$H$2:$Z$518,COLUMN()-13)</f>
        <v>isolation_source: soft cheese</v>
      </c>
      <c r="R342" s="3">
        <f>VLOOKUP($B342,[1]Samples!$H$2:$Z$518,COLUMN()-13)</f>
        <v>2972891</v>
      </c>
      <c r="S342" s="3">
        <f>VLOOKUP($B342,[1]Samples!$H$2:$Z$518,COLUMN()-13)</f>
        <v>16</v>
      </c>
      <c r="T342" s="3">
        <f>VLOOKUP($B342,[1]Samples!$H$2:$Z$518,COLUMN()-13)</f>
        <v>2951</v>
      </c>
      <c r="U342" s="3" t="str">
        <f>VLOOKUP($B342,[1]Samples!$H$2:$Z$518,COLUMN()-13)</f>
        <v>Yes</v>
      </c>
      <c r="V342" s="3">
        <f>VLOOKUP($B342,[1]Samples!$H$2:$Z$518,COLUMN()-13)</f>
        <v>0</v>
      </c>
      <c r="W342" s="3">
        <f>VLOOKUP($B342,[1]Samples!$H$2:$Z$518,COLUMN()-13)</f>
        <v>0</v>
      </c>
      <c r="X342" s="3">
        <f>VLOOKUP($B342,[1]Samples!$H$2:$Z$518,COLUMN()-13)</f>
        <v>0</v>
      </c>
      <c r="Y342" s="3" t="str">
        <f>VLOOKUP($B342,[1]Samples!$H$2:$Z$518,COLUMN()-13)</f>
        <v>No</v>
      </c>
      <c r="Z342" s="3" t="str">
        <f>VLOOKUP($B342,[1]Samples!$H$2:$Z$518,COLUMN()-13)</f>
        <v/>
      </c>
      <c r="AA342" s="3" t="str">
        <f>VLOOKUP($B342,[1]Samples!$H$2:$Z$518,COLUMN()-13)</f>
        <v/>
      </c>
      <c r="AB342" s="20">
        <f>VLOOKUP($B342,[1]Samples!$H$2:$Z$518,COLUMN()-13)</f>
        <v>43901.041666666664</v>
      </c>
      <c r="AC342" s="20">
        <f>VLOOKUP($B342,[1]Samples!$H$2:$Z$518,COLUMN()-13)</f>
        <v>43551.041666666664</v>
      </c>
      <c r="AD342" s="3" t="str">
        <f>VLOOKUP($B342,[1]Samples!$H$2:$Z$518,COLUMN()-13)</f>
        <v>France</v>
      </c>
      <c r="AF342" s="22">
        <f>VLOOKUP($B342,[1]Samples!$H$2:$Z$518,COLUMN()-13)</f>
        <v>2014</v>
      </c>
      <c r="AG342" t="b">
        <f>NOT(ISERROR(MATCH(B342,metadata_samples_with_mlst!$A$2:$A$342,0)))</f>
        <v>1</v>
      </c>
    </row>
    <row r="343" spans="1:33" s="3" customFormat="1" x14ac:dyDescent="0.3">
      <c r="A343" s="3" t="s">
        <v>4065</v>
      </c>
      <c r="B343" s="3" t="str">
        <f t="shared" si="5"/>
        <v>SRR11851883</v>
      </c>
      <c r="C343" s="3">
        <v>3</v>
      </c>
      <c r="D343" s="3">
        <v>3</v>
      </c>
      <c r="E343" s="3" t="s">
        <v>4066</v>
      </c>
      <c r="F343" s="3">
        <v>16730</v>
      </c>
      <c r="G343" s="3">
        <v>16252</v>
      </c>
      <c r="H343" s="3" t="s">
        <v>3844</v>
      </c>
      <c r="I343" s="3">
        <v>4</v>
      </c>
      <c r="J343" s="3">
        <v>1</v>
      </c>
      <c r="K343" s="3">
        <v>4</v>
      </c>
      <c r="M343" s="3">
        <v>699</v>
      </c>
      <c r="N343" s="3">
        <v>597</v>
      </c>
      <c r="O343" s="3">
        <v>5546</v>
      </c>
      <c r="P343" s="3">
        <v>429665</v>
      </c>
      <c r="Q343" s="3" t="str">
        <f>VLOOKUP($B343,[1]Samples!$H$2:$Z$518,COLUMN()-13)</f>
        <v>isolation_source: Pecorino Toscano Cheese</v>
      </c>
      <c r="R343" s="3">
        <f>VLOOKUP($B343,[1]Samples!$H$2:$Z$518,COLUMN()-13)</f>
        <v>3226544</v>
      </c>
      <c r="S343" s="3">
        <f>VLOOKUP($B343,[1]Samples!$H$2:$Z$518,COLUMN()-13)</f>
        <v>47</v>
      </c>
      <c r="T343" s="3">
        <f>VLOOKUP($B343,[1]Samples!$H$2:$Z$518,COLUMN()-13)</f>
        <v>3163</v>
      </c>
      <c r="U343" s="3" t="str">
        <f>VLOOKUP($B343,[1]Samples!$H$2:$Z$518,COLUMN()-13)</f>
        <v>Yes</v>
      </c>
      <c r="V343" s="3">
        <f>VLOOKUP($B343,[1]Samples!$H$2:$Z$518,COLUMN()-13)</f>
        <v>0</v>
      </c>
      <c r="W343" s="3">
        <f>VLOOKUP($B343,[1]Samples!$H$2:$Z$518,COLUMN()-13)</f>
        <v>0</v>
      </c>
      <c r="X343" s="3">
        <f>VLOOKUP($B343,[1]Samples!$H$2:$Z$518,COLUMN()-13)</f>
        <v>0</v>
      </c>
      <c r="Y343" s="3" t="str">
        <f>VLOOKUP($B343,[1]Samples!$H$2:$Z$518,COLUMN()-13)</f>
        <v>No</v>
      </c>
      <c r="Z343" s="3" t="str">
        <f>VLOOKUP($B343,[1]Samples!$H$2:$Z$518,COLUMN()-13)</f>
        <v/>
      </c>
      <c r="AA343" s="3" t="str">
        <f>VLOOKUP($B343,[1]Samples!$H$2:$Z$518,COLUMN()-13)</f>
        <v/>
      </c>
      <c r="AB343" s="20">
        <f>VLOOKUP($B343,[1]Samples!$H$2:$Z$518,COLUMN()-13)</f>
        <v>44040.083333333336</v>
      </c>
      <c r="AC343" s="20">
        <f>VLOOKUP($B343,[1]Samples!$H$2:$Z$518,COLUMN()-13)</f>
        <v>44040.083333333336</v>
      </c>
      <c r="AD343" s="3" t="str">
        <f>VLOOKUP($B343,[1]Samples!$H$2:$Z$518,COLUMN()-13)</f>
        <v>Italy</v>
      </c>
      <c r="AF343" s="22">
        <f>VLOOKUP($B343,[1]Samples!$H$2:$Z$518,COLUMN()-13)</f>
        <v>2020</v>
      </c>
      <c r="AG343" t="b">
        <f>NOT(ISERROR(MATCH(B343,metadata_samples_with_mlst!$A$2:$A$342,0)))</f>
        <v>0</v>
      </c>
    </row>
    <row r="344" spans="1:33" s="3" customFormat="1" x14ac:dyDescent="0.3">
      <c r="A344" s="3" t="s">
        <v>4067</v>
      </c>
      <c r="B344" s="3" t="str">
        <f t="shared" si="5"/>
        <v>SRR11892190</v>
      </c>
      <c r="C344" s="3">
        <v>18</v>
      </c>
      <c r="D344" s="3">
        <v>16</v>
      </c>
      <c r="E344" s="3" t="s">
        <v>4068</v>
      </c>
      <c r="F344" s="3">
        <v>78696</v>
      </c>
      <c r="G344" s="3">
        <v>75434</v>
      </c>
      <c r="H344" s="3" t="s">
        <v>3776</v>
      </c>
      <c r="I344" s="3">
        <v>10</v>
      </c>
      <c r="J344" s="3">
        <v>10</v>
      </c>
      <c r="K344" s="3">
        <v>5</v>
      </c>
      <c r="M344" s="3">
        <v>7076</v>
      </c>
      <c r="N344" s="3">
        <v>628</v>
      </c>
      <c r="O344" s="3">
        <v>26668</v>
      </c>
      <c r="P344" s="3">
        <v>2797741</v>
      </c>
      <c r="Q344" s="3" t="str">
        <f>VLOOKUP($B344,[1]Samples!$H$2:$Z$518,COLUMN()-13)</f>
        <v>isolation_source: Raw Milk Cheese</v>
      </c>
      <c r="R344" s="3">
        <f>VLOOKUP($B344,[1]Samples!$H$2:$Z$518,COLUMN()-13)</f>
        <v>2965159</v>
      </c>
      <c r="S344" s="3">
        <f>VLOOKUP($B344,[1]Samples!$H$2:$Z$518,COLUMN()-13)</f>
        <v>14</v>
      </c>
      <c r="T344" s="3">
        <f>VLOOKUP($B344,[1]Samples!$H$2:$Z$518,COLUMN()-13)</f>
        <v>2883</v>
      </c>
      <c r="U344" s="3" t="str">
        <f>VLOOKUP($B344,[1]Samples!$H$2:$Z$518,COLUMN()-13)</f>
        <v>Yes</v>
      </c>
      <c r="V344" s="3">
        <f>VLOOKUP($B344,[1]Samples!$H$2:$Z$518,COLUMN()-13)</f>
        <v>0</v>
      </c>
      <c r="W344" s="3">
        <f>VLOOKUP($B344,[1]Samples!$H$2:$Z$518,COLUMN()-13)</f>
        <v>0</v>
      </c>
      <c r="X344" s="3">
        <f>VLOOKUP($B344,[1]Samples!$H$2:$Z$518,COLUMN()-13)</f>
        <v>0</v>
      </c>
      <c r="Y344" s="3" t="str">
        <f>VLOOKUP($B344,[1]Samples!$H$2:$Z$518,COLUMN()-13)</f>
        <v>No</v>
      </c>
      <c r="Z344" s="3" t="str">
        <f>VLOOKUP($B344,[1]Samples!$H$2:$Z$518,COLUMN()-13)</f>
        <v/>
      </c>
      <c r="AA344" s="3" t="str">
        <f>VLOOKUP($B344,[1]Samples!$H$2:$Z$518,COLUMN()-13)</f>
        <v/>
      </c>
      <c r="AB344" s="20">
        <f>VLOOKUP($B344,[1]Samples!$H$2:$Z$518,COLUMN()-13)</f>
        <v>44039.083333333336</v>
      </c>
      <c r="AC344" s="20">
        <f>VLOOKUP($B344,[1]Samples!$H$2:$Z$518,COLUMN()-13)</f>
        <v>44039.083333333336</v>
      </c>
      <c r="AD344" s="3" t="str">
        <f>VLOOKUP($B344,[1]Samples!$H$2:$Z$518,COLUMN()-13)</f>
        <v>USA</v>
      </c>
      <c r="AE344" s="3" t="s">
        <v>146</v>
      </c>
      <c r="AF344" s="22">
        <f>VLOOKUP($B344,[1]Samples!$H$2:$Z$518,COLUMN()-13)</f>
        <v>2020</v>
      </c>
      <c r="AG344" t="b">
        <f>NOT(ISERROR(MATCH(B344,metadata_samples_with_mlst!$A$2:$A$342,0)))</f>
        <v>0</v>
      </c>
    </row>
    <row r="345" spans="1:33" s="3" customFormat="1" x14ac:dyDescent="0.3">
      <c r="A345" s="3" t="s">
        <v>4069</v>
      </c>
      <c r="B345" s="3" t="str">
        <f t="shared" si="5"/>
        <v>SRR3173361</v>
      </c>
      <c r="C345" s="3">
        <v>30</v>
      </c>
      <c r="D345" s="3">
        <v>28</v>
      </c>
      <c r="E345" s="3" t="s">
        <v>4070</v>
      </c>
      <c r="F345" s="3">
        <v>132630</v>
      </c>
      <c r="G345" s="3">
        <v>129020</v>
      </c>
      <c r="H345" s="3" t="s">
        <v>3474</v>
      </c>
      <c r="I345" s="3">
        <v>10</v>
      </c>
      <c r="J345" s="3">
        <v>9</v>
      </c>
      <c r="K345" s="3">
        <v>15</v>
      </c>
      <c r="M345" s="3">
        <v>7392</v>
      </c>
      <c r="N345" s="3">
        <v>637</v>
      </c>
      <c r="O345" s="3">
        <v>45795</v>
      </c>
      <c r="P345" s="3">
        <v>2900867</v>
      </c>
      <c r="Q345" s="3" t="str">
        <f>VLOOKUP($B345,[1]Samples!$H$2:$Z$518,COLUMN()-13)</f>
        <v>isolation_source: latin american cheese</v>
      </c>
      <c r="R345" s="3">
        <f>VLOOKUP($B345,[1]Samples!$H$2:$Z$518,COLUMN()-13)</f>
        <v>3079681</v>
      </c>
      <c r="S345" s="3">
        <f>VLOOKUP($B345,[1]Samples!$H$2:$Z$518,COLUMN()-13)</f>
        <v>76</v>
      </c>
      <c r="T345" s="3">
        <f>VLOOKUP($B345,[1]Samples!$H$2:$Z$518,COLUMN()-13)</f>
        <v>3045</v>
      </c>
      <c r="U345" s="3" t="str">
        <f>VLOOKUP($B345,[1]Samples!$H$2:$Z$518,COLUMN()-13)</f>
        <v>Yes</v>
      </c>
      <c r="V345" s="3">
        <f>VLOOKUP($B345,[1]Samples!$H$2:$Z$518,COLUMN()-13)</f>
        <v>0</v>
      </c>
      <c r="W345" s="3">
        <f>VLOOKUP($B345,[1]Samples!$H$2:$Z$518,COLUMN()-13)</f>
        <v>0</v>
      </c>
      <c r="X345" s="3">
        <f>VLOOKUP($B345,[1]Samples!$H$2:$Z$518,COLUMN()-13)</f>
        <v>0</v>
      </c>
      <c r="Y345" s="3" t="str">
        <f>VLOOKUP($B345,[1]Samples!$H$2:$Z$518,COLUMN()-13)</f>
        <v>No</v>
      </c>
      <c r="Z345" s="3" t="str">
        <f>VLOOKUP($B345,[1]Samples!$H$2:$Z$518,COLUMN()-13)</f>
        <v/>
      </c>
      <c r="AA345" s="3" t="str">
        <f>VLOOKUP($B345,[1]Samples!$H$2:$Z$518,COLUMN()-13)</f>
        <v/>
      </c>
      <c r="AB345" s="20">
        <f>VLOOKUP($B345,[1]Samples!$H$2:$Z$518,COLUMN()-13)</f>
        <v>43901.041666666664</v>
      </c>
      <c r="AC345" s="20">
        <f>VLOOKUP($B345,[1]Samples!$H$2:$Z$518,COLUMN()-13)</f>
        <v>43551.041666666664</v>
      </c>
      <c r="AD345" s="3" t="str">
        <f>VLOOKUP($B345,[1]Samples!$H$2:$Z$518,COLUMN()-13)</f>
        <v>Mexico</v>
      </c>
      <c r="AF345" s="22">
        <f>VLOOKUP($B345,[1]Samples!$H$2:$Z$518,COLUMN()-13)</f>
        <v>2007</v>
      </c>
      <c r="AG345" t="b">
        <f>NOT(ISERROR(MATCH(B345,metadata_samples_with_mlst!$A$2:$A$342,0)))</f>
        <v>1</v>
      </c>
    </row>
    <row r="346" spans="1:33" s="3" customFormat="1" x14ac:dyDescent="0.3">
      <c r="A346" s="3" t="s">
        <v>4071</v>
      </c>
      <c r="B346" s="3" t="str">
        <f t="shared" si="5"/>
        <v>SRR10843691</v>
      </c>
      <c r="C346" s="3">
        <v>31</v>
      </c>
      <c r="D346" s="3">
        <v>28</v>
      </c>
      <c r="E346" s="3" t="s">
        <v>4072</v>
      </c>
      <c r="F346" s="3">
        <v>140178</v>
      </c>
      <c r="G346" s="3">
        <v>136804</v>
      </c>
      <c r="H346" s="3" t="s">
        <v>4011</v>
      </c>
      <c r="I346" s="3">
        <v>35</v>
      </c>
      <c r="J346" s="3">
        <v>4</v>
      </c>
      <c r="K346" s="3">
        <v>3</v>
      </c>
      <c r="M346" s="3">
        <v>8335</v>
      </c>
      <c r="N346" s="3">
        <v>641</v>
      </c>
      <c r="O346" s="3">
        <v>41884</v>
      </c>
      <c r="P346" s="3">
        <v>2988399</v>
      </c>
      <c r="Q346" s="3" t="str">
        <f>VLOOKUP($B346,[1]Samples!$H$2:$Z$518,COLUMN()-13)</f>
        <v>isolation_source: cheese</v>
      </c>
      <c r="R346" s="3">
        <f>VLOOKUP($B346,[1]Samples!$H$2:$Z$518,COLUMN()-13)</f>
        <v>3240990</v>
      </c>
      <c r="S346" s="3">
        <f>VLOOKUP($B346,[1]Samples!$H$2:$Z$518,COLUMN()-13)</f>
        <v>33</v>
      </c>
      <c r="T346" s="3">
        <f>VLOOKUP($B346,[1]Samples!$H$2:$Z$518,COLUMN()-13)</f>
        <v>3185</v>
      </c>
      <c r="U346" s="3" t="str">
        <f>VLOOKUP($B346,[1]Samples!$H$2:$Z$518,COLUMN()-13)</f>
        <v>Yes</v>
      </c>
      <c r="V346" s="3">
        <f>VLOOKUP($B346,[1]Samples!$H$2:$Z$518,COLUMN()-13)</f>
        <v>0</v>
      </c>
      <c r="W346" s="3">
        <f>VLOOKUP($B346,[1]Samples!$H$2:$Z$518,COLUMN()-13)</f>
        <v>0</v>
      </c>
      <c r="X346" s="3">
        <f>VLOOKUP($B346,[1]Samples!$H$2:$Z$518,COLUMN()-13)</f>
        <v>0</v>
      </c>
      <c r="Y346" s="3" t="str">
        <f>VLOOKUP($B346,[1]Samples!$H$2:$Z$518,COLUMN()-13)</f>
        <v>No</v>
      </c>
      <c r="Z346" s="3" t="str">
        <f>VLOOKUP($B346,[1]Samples!$H$2:$Z$518,COLUMN()-13)</f>
        <v/>
      </c>
      <c r="AA346" s="3" t="str">
        <f>VLOOKUP($B346,[1]Samples!$H$2:$Z$518,COLUMN()-13)</f>
        <v/>
      </c>
      <c r="AB346" s="20">
        <f>VLOOKUP($B346,[1]Samples!$H$2:$Z$518,COLUMN()-13)</f>
        <v>43903.041666666664</v>
      </c>
      <c r="AC346" s="20">
        <f>VLOOKUP($B346,[1]Samples!$H$2:$Z$518,COLUMN()-13)</f>
        <v>43861.041666666664</v>
      </c>
      <c r="AD346" s="3" t="str">
        <f>VLOOKUP($B346,[1]Samples!$H$2:$Z$518,COLUMN()-13)</f>
        <v>USA</v>
      </c>
      <c r="AE346" s="3" t="s">
        <v>381</v>
      </c>
      <c r="AF346" s="22">
        <f>VLOOKUP($B346,[1]Samples!$H$2:$Z$518,COLUMN()-13)</f>
        <v>2019</v>
      </c>
      <c r="AG346" t="b">
        <f>NOT(ISERROR(MATCH(B346,metadata_samples_with_mlst!$A$2:$A$342,0)))</f>
        <v>0</v>
      </c>
    </row>
    <row r="347" spans="1:33" s="3" customFormat="1" x14ac:dyDescent="0.3">
      <c r="A347" s="3" t="s">
        <v>4073</v>
      </c>
      <c r="B347" s="3" t="str">
        <f t="shared" si="5"/>
        <v>SRR7758255</v>
      </c>
      <c r="C347" s="3">
        <v>60</v>
      </c>
      <c r="D347" s="3">
        <v>57</v>
      </c>
      <c r="E347" s="3" t="s">
        <v>3302</v>
      </c>
      <c r="F347" s="3">
        <v>286156</v>
      </c>
      <c r="G347" s="3">
        <v>277344</v>
      </c>
      <c r="H347" s="3" t="s">
        <v>4053</v>
      </c>
      <c r="I347" s="3">
        <v>60</v>
      </c>
      <c r="J347" s="3">
        <v>18</v>
      </c>
      <c r="K347" s="3">
        <v>54</v>
      </c>
      <c r="M347" s="3">
        <v>7304</v>
      </c>
      <c r="N347" s="3">
        <v>652</v>
      </c>
      <c r="O347" s="3">
        <v>32498</v>
      </c>
      <c r="P347" s="3">
        <v>2712508</v>
      </c>
      <c r="Q347" s="3" t="str">
        <f>VLOOKUP($B347,[1]Samples!$H$2:$Z$518,COLUMN()-13)</f>
        <v>isolation_source: Raw milk cheese</v>
      </c>
      <c r="R347" s="3">
        <f>VLOOKUP($B347,[1]Samples!$H$2:$Z$518,COLUMN()-13)</f>
        <v>2833681</v>
      </c>
      <c r="S347" s="3">
        <f>VLOOKUP($B347,[1]Samples!$H$2:$Z$518,COLUMN()-13)</f>
        <v>270</v>
      </c>
      <c r="T347" s="3">
        <f>VLOOKUP($B347,[1]Samples!$H$2:$Z$518,COLUMN()-13)</f>
        <v>2842</v>
      </c>
      <c r="U347" s="3" t="str">
        <f>VLOOKUP($B347,[1]Samples!$H$2:$Z$518,COLUMN()-13)</f>
        <v>Yes</v>
      </c>
      <c r="V347" s="3">
        <f>VLOOKUP($B347,[1]Samples!$H$2:$Z$518,COLUMN()-13)</f>
        <v>0</v>
      </c>
      <c r="W347" s="3">
        <f>VLOOKUP($B347,[1]Samples!$H$2:$Z$518,COLUMN()-13)</f>
        <v>0</v>
      </c>
      <c r="X347" s="3">
        <f>VLOOKUP($B347,[1]Samples!$H$2:$Z$518,COLUMN()-13)</f>
        <v>0</v>
      </c>
      <c r="Y347" s="3" t="str">
        <f>VLOOKUP($B347,[1]Samples!$H$2:$Z$518,COLUMN()-13)</f>
        <v>No</v>
      </c>
      <c r="Z347" s="3" t="str">
        <f>VLOOKUP($B347,[1]Samples!$H$2:$Z$518,COLUMN()-13)</f>
        <v/>
      </c>
      <c r="AA347" s="3" t="str">
        <f>VLOOKUP($B347,[1]Samples!$H$2:$Z$518,COLUMN()-13)</f>
        <v/>
      </c>
      <c r="AB347" s="20">
        <f>VLOOKUP($B347,[1]Samples!$H$2:$Z$518,COLUMN()-13)</f>
        <v>43433.041666666664</v>
      </c>
      <c r="AC347" s="20">
        <f>VLOOKUP($B347,[1]Samples!$H$2:$Z$518,COLUMN()-13)</f>
        <v>43396.083333333336</v>
      </c>
      <c r="AD347" s="3" t="str">
        <f>VLOOKUP($B347,[1]Samples!$H$2:$Z$518,COLUMN()-13)</f>
        <v>USA</v>
      </c>
      <c r="AE347" s="3" t="s">
        <v>146</v>
      </c>
      <c r="AF347" s="22">
        <f>VLOOKUP($B347,[1]Samples!$H$2:$Z$518,COLUMN()-13)</f>
        <v>2018</v>
      </c>
      <c r="AG347" t="b">
        <f>NOT(ISERROR(MATCH(B347,metadata_samples_with_mlst!$A$2:$A$342,0)))</f>
        <v>0</v>
      </c>
    </row>
    <row r="348" spans="1:33" s="3" customFormat="1" x14ac:dyDescent="0.3">
      <c r="A348" s="3" t="s">
        <v>4074</v>
      </c>
      <c r="B348" s="3" t="str">
        <f t="shared" si="5"/>
        <v>SRR8837525</v>
      </c>
      <c r="C348" s="3">
        <v>21</v>
      </c>
      <c r="D348" s="3">
        <v>20</v>
      </c>
      <c r="E348" s="3" t="s">
        <v>3347</v>
      </c>
      <c r="F348" s="3">
        <v>100656</v>
      </c>
      <c r="G348" s="3">
        <v>98550</v>
      </c>
      <c r="H348" s="3" t="s">
        <v>3793</v>
      </c>
      <c r="I348" s="3">
        <v>17</v>
      </c>
      <c r="J348" s="3">
        <v>5</v>
      </c>
      <c r="K348" s="3">
        <v>4</v>
      </c>
      <c r="M348" s="3">
        <v>6803</v>
      </c>
      <c r="N348" s="3">
        <v>664</v>
      </c>
      <c r="O348" s="3">
        <v>21115</v>
      </c>
      <c r="P348" s="3">
        <v>2834992</v>
      </c>
      <c r="Q348" s="3" t="str">
        <f>VLOOKUP($B348,[1]Samples!$H$2:$Z$518,COLUMN()-13)</f>
        <v>isolation_source: cheese</v>
      </c>
      <c r="R348" s="3">
        <f>VLOOKUP($B348,[1]Samples!$H$2:$Z$518,COLUMN()-13)</f>
        <v>3014709</v>
      </c>
      <c r="S348" s="3">
        <f>VLOOKUP($B348,[1]Samples!$H$2:$Z$518,COLUMN()-13)</f>
        <v>13</v>
      </c>
      <c r="T348" s="3">
        <f>VLOOKUP($B348,[1]Samples!$H$2:$Z$518,COLUMN()-13)</f>
        <v>2961</v>
      </c>
      <c r="U348" s="3" t="str">
        <f>VLOOKUP($B348,[1]Samples!$H$2:$Z$518,COLUMN()-13)</f>
        <v>Yes</v>
      </c>
      <c r="V348" s="3">
        <f>VLOOKUP($B348,[1]Samples!$H$2:$Z$518,COLUMN()-13)</f>
        <v>0</v>
      </c>
      <c r="W348" s="3">
        <f>VLOOKUP($B348,[1]Samples!$H$2:$Z$518,COLUMN()-13)</f>
        <v>0</v>
      </c>
      <c r="X348" s="3">
        <f>VLOOKUP($B348,[1]Samples!$H$2:$Z$518,COLUMN()-13)</f>
        <v>0</v>
      </c>
      <c r="Y348" s="3" t="str">
        <f>VLOOKUP($B348,[1]Samples!$H$2:$Z$518,COLUMN()-13)</f>
        <v>No</v>
      </c>
      <c r="Z348" s="3" t="str">
        <f>VLOOKUP($B348,[1]Samples!$H$2:$Z$518,COLUMN()-13)</f>
        <v/>
      </c>
      <c r="AA348" s="3" t="str">
        <f>VLOOKUP($B348,[1]Samples!$H$2:$Z$518,COLUMN()-13)</f>
        <v/>
      </c>
      <c r="AB348" s="20">
        <f>VLOOKUP($B348,[1]Samples!$H$2:$Z$518,COLUMN()-13)</f>
        <v>43564.083333333336</v>
      </c>
      <c r="AC348" s="20">
        <f>VLOOKUP($B348,[1]Samples!$H$2:$Z$518,COLUMN()-13)</f>
        <v>43564.083333333336</v>
      </c>
      <c r="AD348" s="3" t="str">
        <f>VLOOKUP($B348,[1]Samples!$H$2:$Z$518,COLUMN()-13)</f>
        <v>Chile</v>
      </c>
      <c r="AF348" s="22">
        <f>VLOOKUP($B348,[1]Samples!$H$2:$Z$518,COLUMN()-13)</f>
        <v>2016</v>
      </c>
      <c r="AG348" t="b">
        <f>NOT(ISERROR(MATCH(B348,metadata_samples_with_mlst!$A$2:$A$342,0)))</f>
        <v>1</v>
      </c>
    </row>
    <row r="349" spans="1:33" s="3" customFormat="1" x14ac:dyDescent="0.3">
      <c r="A349" s="3" t="s">
        <v>4075</v>
      </c>
      <c r="B349" s="3" t="str">
        <f t="shared" si="5"/>
        <v>SRR3945588</v>
      </c>
      <c r="C349" s="3">
        <v>21</v>
      </c>
      <c r="D349" s="3">
        <v>19</v>
      </c>
      <c r="E349" s="3" t="s">
        <v>4076</v>
      </c>
      <c r="F349" s="3">
        <v>91944</v>
      </c>
      <c r="G349" s="3">
        <v>89730</v>
      </c>
      <c r="H349" s="3" t="s">
        <v>4011</v>
      </c>
      <c r="I349" s="3">
        <v>5</v>
      </c>
      <c r="J349" s="3">
        <v>3</v>
      </c>
      <c r="K349" s="3">
        <v>14</v>
      </c>
      <c r="M349" s="3">
        <v>7022</v>
      </c>
      <c r="N349" s="3">
        <v>668</v>
      </c>
      <c r="O349" s="3">
        <v>51238</v>
      </c>
      <c r="P349" s="3">
        <v>2844122</v>
      </c>
      <c r="Q349" s="3" t="str">
        <f>VLOOKUP($B349,[1]Samples!$H$2:$Z$518,COLUMN()-13)</f>
        <v>isolation_source: queso fresco</v>
      </c>
      <c r="R349" s="3">
        <f>VLOOKUP($B349,[1]Samples!$H$2:$Z$518,COLUMN()-13)</f>
        <v>3018046</v>
      </c>
      <c r="S349" s="3">
        <f>VLOOKUP($B349,[1]Samples!$H$2:$Z$518,COLUMN()-13)</f>
        <v>54</v>
      </c>
      <c r="T349" s="3">
        <f>VLOOKUP($B349,[1]Samples!$H$2:$Z$518,COLUMN()-13)</f>
        <v>2994</v>
      </c>
      <c r="U349" s="3" t="str">
        <f>VLOOKUP($B349,[1]Samples!$H$2:$Z$518,COLUMN()-13)</f>
        <v>Yes</v>
      </c>
      <c r="V349" s="3">
        <f>VLOOKUP($B349,[1]Samples!$H$2:$Z$518,COLUMN()-13)</f>
        <v>0</v>
      </c>
      <c r="W349" s="3">
        <f>VLOOKUP($B349,[1]Samples!$H$2:$Z$518,COLUMN()-13)</f>
        <v>0</v>
      </c>
      <c r="X349" s="3">
        <f>VLOOKUP($B349,[1]Samples!$H$2:$Z$518,COLUMN()-13)</f>
        <v>0</v>
      </c>
      <c r="Y349" s="3" t="str">
        <f>VLOOKUP($B349,[1]Samples!$H$2:$Z$518,COLUMN()-13)</f>
        <v>No</v>
      </c>
      <c r="Z349" s="3" t="str">
        <f>VLOOKUP($B349,[1]Samples!$H$2:$Z$518,COLUMN()-13)</f>
        <v/>
      </c>
      <c r="AA349" s="3" t="str">
        <f>VLOOKUP($B349,[1]Samples!$H$2:$Z$518,COLUMN()-13)</f>
        <v/>
      </c>
      <c r="AB349" s="20">
        <f>VLOOKUP($B349,[1]Samples!$H$2:$Z$518,COLUMN()-13)</f>
        <v>43901.041666666664</v>
      </c>
      <c r="AC349" s="20">
        <f>VLOOKUP($B349,[1]Samples!$H$2:$Z$518,COLUMN()-13)</f>
        <v>43551.041666666664</v>
      </c>
      <c r="AD349" s="3" t="str">
        <f>VLOOKUP($B349,[1]Samples!$H$2:$Z$518,COLUMN()-13)</f>
        <v>USA</v>
      </c>
      <c r="AE349" s="3" t="s">
        <v>190</v>
      </c>
      <c r="AF349" s="22">
        <f>VLOOKUP($B349,[1]Samples!$H$2:$Z$518,COLUMN()-13)</f>
        <v>2012</v>
      </c>
      <c r="AG349" t="b">
        <f>NOT(ISERROR(MATCH(B349,metadata_samples_with_mlst!$A$2:$A$342,0)))</f>
        <v>1</v>
      </c>
    </row>
    <row r="350" spans="1:33" s="3" customFormat="1" x14ac:dyDescent="0.3">
      <c r="A350" s="3" t="s">
        <v>4077</v>
      </c>
      <c r="B350" s="3" t="str">
        <f t="shared" si="5"/>
        <v>SRR10018439</v>
      </c>
      <c r="C350" s="3">
        <v>64</v>
      </c>
      <c r="D350" s="3">
        <v>62</v>
      </c>
      <c r="E350" s="3" t="s">
        <v>4011</v>
      </c>
      <c r="F350" s="3">
        <v>463206</v>
      </c>
      <c r="G350" s="3">
        <v>449504</v>
      </c>
      <c r="H350" s="3" t="s">
        <v>4078</v>
      </c>
      <c r="I350" s="3">
        <v>35</v>
      </c>
      <c r="J350" s="3">
        <v>6</v>
      </c>
      <c r="K350" s="3">
        <v>33</v>
      </c>
      <c r="M350" s="3">
        <v>7118</v>
      </c>
      <c r="N350" s="3">
        <v>673</v>
      </c>
      <c r="O350" s="3">
        <v>38931</v>
      </c>
      <c r="P350" s="3">
        <v>2793092</v>
      </c>
      <c r="Q350" s="3" t="s">
        <v>132</v>
      </c>
      <c r="R350" s="3">
        <v>2957293</v>
      </c>
      <c r="S350" s="3">
        <v>171</v>
      </c>
      <c r="T350" s="3">
        <v>2954</v>
      </c>
      <c r="U350" s="3" t="s">
        <v>133</v>
      </c>
      <c r="V350" s="3">
        <v>0</v>
      </c>
      <c r="W350" s="3">
        <v>0</v>
      </c>
      <c r="X350" s="3">
        <v>0</v>
      </c>
      <c r="Y350" s="3" t="s">
        <v>134</v>
      </c>
      <c r="Z350" s="3" t="s">
        <v>127</v>
      </c>
      <c r="AA350" s="3" t="s">
        <v>127</v>
      </c>
      <c r="AB350" s="20">
        <v>43731.083333333336</v>
      </c>
      <c r="AC350" s="20">
        <v>43731.083333333336</v>
      </c>
      <c r="AD350" s="3" t="s">
        <v>394</v>
      </c>
      <c r="AF350" s="22">
        <v>2017</v>
      </c>
      <c r="AG350" t="b">
        <f>NOT(ISERROR(MATCH(B350,metadata_samples_with_mlst!$A$2:$A$342,0)))</f>
        <v>0</v>
      </c>
    </row>
    <row r="351" spans="1:33" s="3" customFormat="1" x14ac:dyDescent="0.3">
      <c r="A351" s="3" t="s">
        <v>4079</v>
      </c>
      <c r="B351" s="3" t="str">
        <f t="shared" si="5"/>
        <v>SRR5341554</v>
      </c>
      <c r="C351" s="3">
        <v>33</v>
      </c>
      <c r="D351" s="3">
        <v>30</v>
      </c>
      <c r="E351" s="3" t="s">
        <v>4080</v>
      </c>
      <c r="F351" s="3">
        <v>189150</v>
      </c>
      <c r="G351" s="3">
        <v>179966</v>
      </c>
      <c r="H351" s="3" t="s">
        <v>4081</v>
      </c>
      <c r="I351" s="3">
        <v>71</v>
      </c>
      <c r="J351" s="3">
        <v>11</v>
      </c>
      <c r="K351" s="3">
        <v>31</v>
      </c>
      <c r="M351" s="3">
        <v>7562</v>
      </c>
      <c r="N351" s="3">
        <v>682</v>
      </c>
      <c r="O351" s="3">
        <v>59889</v>
      </c>
      <c r="P351" s="3">
        <v>3009603</v>
      </c>
      <c r="Q351" s="3" t="str">
        <f>VLOOKUP($B351,[1]Samples!$H$2:$Z$518,COLUMN()-13)</f>
        <v>isolation_source: blue cheese</v>
      </c>
      <c r="R351" s="3">
        <f>VLOOKUP($B351,[1]Samples!$H$2:$Z$518,COLUMN()-13)</f>
        <v>3155140</v>
      </c>
      <c r="S351" s="3">
        <f>VLOOKUP($B351,[1]Samples!$H$2:$Z$518,COLUMN()-13)</f>
        <v>45</v>
      </c>
      <c r="T351" s="3">
        <f>VLOOKUP($B351,[1]Samples!$H$2:$Z$518,COLUMN()-13)</f>
        <v>3167</v>
      </c>
      <c r="U351" s="3" t="str">
        <f>VLOOKUP($B351,[1]Samples!$H$2:$Z$518,COLUMN()-13)</f>
        <v>Yes</v>
      </c>
      <c r="V351" s="3">
        <f>VLOOKUP($B351,[1]Samples!$H$2:$Z$518,COLUMN()-13)</f>
        <v>0</v>
      </c>
      <c r="W351" s="3">
        <f>VLOOKUP($B351,[1]Samples!$H$2:$Z$518,COLUMN()-13)</f>
        <v>0</v>
      </c>
      <c r="X351" s="3">
        <f>VLOOKUP($B351,[1]Samples!$H$2:$Z$518,COLUMN()-13)</f>
        <v>0</v>
      </c>
      <c r="Y351" s="3" t="str">
        <f>VLOOKUP($B351,[1]Samples!$H$2:$Z$518,COLUMN()-13)</f>
        <v>No</v>
      </c>
      <c r="Z351" s="3" t="str">
        <f>VLOOKUP($B351,[1]Samples!$H$2:$Z$518,COLUMN()-13)</f>
        <v/>
      </c>
      <c r="AA351" s="3" t="str">
        <f>VLOOKUP($B351,[1]Samples!$H$2:$Z$518,COLUMN()-13)</f>
        <v/>
      </c>
      <c r="AB351" s="20">
        <f>VLOOKUP($B351,[1]Samples!$H$2:$Z$518,COLUMN()-13)</f>
        <v>43901.041666666664</v>
      </c>
      <c r="AC351" s="20">
        <f>VLOOKUP($B351,[1]Samples!$H$2:$Z$518,COLUMN()-13)</f>
        <v>43551.041666666664</v>
      </c>
      <c r="AD351" s="3" t="str">
        <f>VLOOKUP($B351,[1]Samples!$H$2:$Z$518,COLUMN()-13)</f>
        <v>USA</v>
      </c>
      <c r="AE351" s="3" t="s">
        <v>1604</v>
      </c>
      <c r="AF351" s="22">
        <f>VLOOKUP($B351,[1]Samples!$H$2:$Z$518,COLUMN()-13)</f>
        <v>2001</v>
      </c>
      <c r="AG351" t="b">
        <f>NOT(ISERROR(MATCH(B351,metadata_samples_with_mlst!$A$2:$A$342,0)))</f>
        <v>1</v>
      </c>
    </row>
    <row r="352" spans="1:33" s="3" customFormat="1" x14ac:dyDescent="0.3">
      <c r="A352" s="3" t="s">
        <v>4082</v>
      </c>
      <c r="B352" s="3" t="str">
        <f t="shared" si="5"/>
        <v>SRR8838297</v>
      </c>
      <c r="C352" s="3">
        <v>3</v>
      </c>
      <c r="D352" s="3">
        <v>3</v>
      </c>
      <c r="E352" s="3" t="s">
        <v>3252</v>
      </c>
      <c r="F352" s="3">
        <v>15952</v>
      </c>
      <c r="G352" s="3">
        <v>15460</v>
      </c>
      <c r="H352" s="3" t="s">
        <v>4053</v>
      </c>
      <c r="I352" s="3">
        <v>0</v>
      </c>
      <c r="J352" s="3">
        <v>0</v>
      </c>
      <c r="K352" s="3">
        <v>0</v>
      </c>
      <c r="M352" s="3">
        <v>777</v>
      </c>
      <c r="N352" s="3">
        <v>685</v>
      </c>
      <c r="O352" s="3">
        <v>5982</v>
      </c>
      <c r="P352" s="3">
        <v>520998</v>
      </c>
      <c r="Q352" s="3" t="str">
        <f>VLOOKUP($B352,[1]Samples!$H$2:$Z$518,COLUMN()-13)</f>
        <v>isolation_source: cheese</v>
      </c>
      <c r="R352" s="3">
        <f>VLOOKUP($B352,[1]Samples!$H$2:$Z$518,COLUMN()-13)</f>
        <v>3012584</v>
      </c>
      <c r="S352" s="3">
        <f>VLOOKUP($B352,[1]Samples!$H$2:$Z$518,COLUMN()-13)</f>
        <v>16</v>
      </c>
      <c r="T352" s="3">
        <f>VLOOKUP($B352,[1]Samples!$H$2:$Z$518,COLUMN()-13)</f>
        <v>2955</v>
      </c>
      <c r="U352" s="3" t="str">
        <f>VLOOKUP($B352,[1]Samples!$H$2:$Z$518,COLUMN()-13)</f>
        <v>Yes</v>
      </c>
      <c r="V352" s="3">
        <f>VLOOKUP($B352,[1]Samples!$H$2:$Z$518,COLUMN()-13)</f>
        <v>0</v>
      </c>
      <c r="W352" s="3">
        <f>VLOOKUP($B352,[1]Samples!$H$2:$Z$518,COLUMN()-13)</f>
        <v>0</v>
      </c>
      <c r="X352" s="3">
        <f>VLOOKUP($B352,[1]Samples!$H$2:$Z$518,COLUMN()-13)</f>
        <v>0</v>
      </c>
      <c r="Y352" s="3" t="str">
        <f>VLOOKUP($B352,[1]Samples!$H$2:$Z$518,COLUMN()-13)</f>
        <v>No</v>
      </c>
      <c r="Z352" s="3" t="str">
        <f>VLOOKUP($B352,[1]Samples!$H$2:$Z$518,COLUMN()-13)</f>
        <v/>
      </c>
      <c r="AA352" s="3" t="str">
        <f>VLOOKUP($B352,[1]Samples!$H$2:$Z$518,COLUMN()-13)</f>
        <v/>
      </c>
      <c r="AB352" s="20">
        <f>VLOOKUP($B352,[1]Samples!$H$2:$Z$518,COLUMN()-13)</f>
        <v>43564.083333333336</v>
      </c>
      <c r="AC352" s="20">
        <f>VLOOKUP($B352,[1]Samples!$H$2:$Z$518,COLUMN()-13)</f>
        <v>43564.083333333336</v>
      </c>
      <c r="AD352" s="3" t="str">
        <f>VLOOKUP($B352,[1]Samples!$H$2:$Z$518,COLUMN()-13)</f>
        <v>Chile</v>
      </c>
      <c r="AF352" s="22">
        <f>VLOOKUP($B352,[1]Samples!$H$2:$Z$518,COLUMN()-13)</f>
        <v>2016</v>
      </c>
      <c r="AG352" t="b">
        <f>NOT(ISERROR(MATCH(B352,metadata_samples_with_mlst!$A$2:$A$342,0)))</f>
        <v>0</v>
      </c>
    </row>
    <row r="353" spans="1:33" s="3" customFormat="1" x14ac:dyDescent="0.3">
      <c r="A353" s="3" t="s">
        <v>4083</v>
      </c>
      <c r="B353" s="3" t="str">
        <f t="shared" si="5"/>
        <v>SRR3215365</v>
      </c>
      <c r="C353" s="3">
        <v>21</v>
      </c>
      <c r="D353" s="3">
        <v>18</v>
      </c>
      <c r="E353" s="3" t="s">
        <v>4084</v>
      </c>
      <c r="F353" s="3">
        <v>89950</v>
      </c>
      <c r="G353" s="3">
        <v>86210</v>
      </c>
      <c r="H353" s="3" t="s">
        <v>3215</v>
      </c>
      <c r="I353" s="3">
        <v>12</v>
      </c>
      <c r="J353" s="3">
        <v>7</v>
      </c>
      <c r="K353" s="3">
        <v>3</v>
      </c>
      <c r="M353" s="3">
        <v>6157</v>
      </c>
      <c r="N353" s="3">
        <v>690</v>
      </c>
      <c r="O353" s="3">
        <v>34274</v>
      </c>
      <c r="P353" s="3">
        <v>2764660</v>
      </c>
      <c r="Q353" s="3" t="str">
        <f>VLOOKUP($B353,[1]Samples!$H$2:$Z$518,COLUMN()-13)</f>
        <v>isolation_source: raw milk cheese</v>
      </c>
      <c r="R353" s="3">
        <f>VLOOKUP($B353,[1]Samples!$H$2:$Z$518,COLUMN()-13)</f>
        <v>0</v>
      </c>
      <c r="S353" s="3">
        <f>VLOOKUP($B353,[1]Samples!$H$2:$Z$518,COLUMN()-13)</f>
        <v>0</v>
      </c>
      <c r="T353" s="3">
        <f>VLOOKUP($B353,[1]Samples!$H$2:$Z$518,COLUMN()-13)</f>
        <v>0</v>
      </c>
      <c r="U353" s="3" t="str">
        <f>VLOOKUP($B353,[1]Samples!$H$2:$Z$518,COLUMN()-13)</f>
        <v>No</v>
      </c>
      <c r="V353" s="3">
        <f>VLOOKUP($B353,[1]Samples!$H$2:$Z$518,COLUMN()-13)</f>
        <v>0</v>
      </c>
      <c r="W353" s="3">
        <f>VLOOKUP($B353,[1]Samples!$H$2:$Z$518,COLUMN()-13)</f>
        <v>0</v>
      </c>
      <c r="X353" s="3">
        <f>VLOOKUP($B353,[1]Samples!$H$2:$Z$518,COLUMN()-13)</f>
        <v>0</v>
      </c>
      <c r="Y353" s="3" t="str">
        <f>VLOOKUP($B353,[1]Samples!$H$2:$Z$518,COLUMN()-13)</f>
        <v>No</v>
      </c>
      <c r="Z353" s="3" t="str">
        <f>VLOOKUP($B353,[1]Samples!$H$2:$Z$518,COLUMN()-13)</f>
        <v>NZ_NXSS01000001-NZ_NXSS01000050</v>
      </c>
      <c r="AA353" s="3" t="str">
        <f>VLOOKUP($B353,[1]Samples!$H$2:$Z$518,COLUMN()-13)</f>
        <v/>
      </c>
      <c r="AB353" s="20">
        <f>VLOOKUP($B353,[1]Samples!$H$2:$Z$518,COLUMN()-13)</f>
        <v>44251.041666666664</v>
      </c>
      <c r="AC353" s="20">
        <f>VLOOKUP($B353,[1]Samples!$H$2:$Z$518,COLUMN()-13)</f>
        <v>43024.083333333336</v>
      </c>
      <c r="AD353" s="3" t="str">
        <f>VLOOKUP($B353,[1]Samples!$H$2:$Z$518,COLUMN()-13)</f>
        <v>Italy</v>
      </c>
      <c r="AF353" s="22">
        <f>VLOOKUP($B353,[1]Samples!$H$2:$Z$518,COLUMN()-13)</f>
        <v>2011</v>
      </c>
      <c r="AG353" t="b">
        <f>NOT(ISERROR(MATCH(B353,metadata_samples_with_mlst!$A$2:$A$342,0)))</f>
        <v>1</v>
      </c>
    </row>
    <row r="354" spans="1:33" s="3" customFormat="1" x14ac:dyDescent="0.3">
      <c r="A354" s="3" t="s">
        <v>4085</v>
      </c>
      <c r="B354" s="3" t="str">
        <f t="shared" si="5"/>
        <v>SRR5418743</v>
      </c>
      <c r="C354" s="3">
        <v>27</v>
      </c>
      <c r="D354" s="3">
        <v>26</v>
      </c>
      <c r="E354" s="3" t="s">
        <v>4070</v>
      </c>
      <c r="F354" s="3">
        <v>156128</v>
      </c>
      <c r="G354" s="3">
        <v>148034</v>
      </c>
      <c r="H354" s="3" t="s">
        <v>3760</v>
      </c>
      <c r="I354" s="3">
        <v>35</v>
      </c>
      <c r="J354" s="3">
        <v>8</v>
      </c>
      <c r="K354" s="3">
        <v>11</v>
      </c>
      <c r="M354" s="3">
        <v>6394</v>
      </c>
      <c r="N354" s="3">
        <v>692</v>
      </c>
      <c r="O354" s="3">
        <v>48313</v>
      </c>
      <c r="P354" s="3">
        <v>2807454</v>
      </c>
      <c r="Q354" s="3" t="str">
        <f>VLOOKUP($B354,[1]Samples!$H$2:$Z$518,COLUMN()-13)</f>
        <v>isolation_source: Raw Milk Cheese</v>
      </c>
      <c r="R354" s="3">
        <f>VLOOKUP($B354,[1]Samples!$H$2:$Z$518,COLUMN()-13)</f>
        <v>2938998</v>
      </c>
      <c r="S354" s="3">
        <f>VLOOKUP($B354,[1]Samples!$H$2:$Z$518,COLUMN()-13)</f>
        <v>17</v>
      </c>
      <c r="T354" s="3">
        <f>VLOOKUP($B354,[1]Samples!$H$2:$Z$518,COLUMN()-13)</f>
        <v>2877</v>
      </c>
      <c r="U354" s="3" t="str">
        <f>VLOOKUP($B354,[1]Samples!$H$2:$Z$518,COLUMN()-13)</f>
        <v>Yes</v>
      </c>
      <c r="V354" s="3">
        <f>VLOOKUP($B354,[1]Samples!$H$2:$Z$518,COLUMN()-13)</f>
        <v>0</v>
      </c>
      <c r="W354" s="3">
        <f>VLOOKUP($B354,[1]Samples!$H$2:$Z$518,COLUMN()-13)</f>
        <v>0</v>
      </c>
      <c r="X354" s="3">
        <f>VLOOKUP($B354,[1]Samples!$H$2:$Z$518,COLUMN()-13)</f>
        <v>0</v>
      </c>
      <c r="Y354" s="3" t="str">
        <f>VLOOKUP($B354,[1]Samples!$H$2:$Z$518,COLUMN()-13)</f>
        <v>No</v>
      </c>
      <c r="Z354" s="3" t="str">
        <f>VLOOKUP($B354,[1]Samples!$H$2:$Z$518,COLUMN()-13)</f>
        <v/>
      </c>
      <c r="AA354" s="3" t="str">
        <f>VLOOKUP($B354,[1]Samples!$H$2:$Z$518,COLUMN()-13)</f>
        <v/>
      </c>
      <c r="AB354" s="20">
        <f>VLOOKUP($B354,[1]Samples!$H$2:$Z$518,COLUMN()-13)</f>
        <v>43563.083333333336</v>
      </c>
      <c r="AC354" s="20">
        <f>VLOOKUP($B354,[1]Samples!$H$2:$Z$518,COLUMN()-13)</f>
        <v>43563.083333333336</v>
      </c>
      <c r="AD354" s="3" t="str">
        <f>VLOOKUP($B354,[1]Samples!$H$2:$Z$518,COLUMN()-13)</f>
        <v>USA</v>
      </c>
      <c r="AE354" s="3" t="s">
        <v>478</v>
      </c>
      <c r="AF354" s="22">
        <f>VLOOKUP($B354,[1]Samples!$H$2:$Z$518,COLUMN()-13)</f>
        <v>2011</v>
      </c>
      <c r="AG354" t="b">
        <f>NOT(ISERROR(MATCH(B354,metadata_samples_with_mlst!$A$2:$A$342,0)))</f>
        <v>0</v>
      </c>
    </row>
    <row r="355" spans="1:33" s="3" customFormat="1" x14ac:dyDescent="0.3">
      <c r="A355" s="3" t="s">
        <v>4086</v>
      </c>
      <c r="B355" s="3" t="str">
        <f t="shared" si="5"/>
        <v>SRR8767342</v>
      </c>
      <c r="C355" s="3">
        <v>3</v>
      </c>
      <c r="D355" s="3">
        <v>3</v>
      </c>
      <c r="E355" s="3" t="s">
        <v>4087</v>
      </c>
      <c r="F355" s="3">
        <v>15562</v>
      </c>
      <c r="G355" s="3">
        <v>15152</v>
      </c>
      <c r="H355" s="3" t="s">
        <v>4088</v>
      </c>
      <c r="I355" s="3">
        <v>1</v>
      </c>
      <c r="J355" s="3">
        <v>1</v>
      </c>
      <c r="K355" s="3">
        <v>2</v>
      </c>
      <c r="M355" s="3">
        <v>736</v>
      </c>
      <c r="N355" s="3">
        <v>706</v>
      </c>
      <c r="O355" s="3">
        <v>5675</v>
      </c>
      <c r="P355" s="3">
        <v>529900</v>
      </c>
      <c r="Q355" s="3" t="str">
        <f>VLOOKUP($B355,[1]Samples!$H$2:$Z$518,COLUMN()-13)</f>
        <v>isolation_source: cheese</v>
      </c>
      <c r="R355" s="3">
        <f>VLOOKUP($B355,[1]Samples!$H$2:$Z$518,COLUMN()-13)</f>
        <v>3255678</v>
      </c>
      <c r="S355" s="3">
        <f>VLOOKUP($B355,[1]Samples!$H$2:$Z$518,COLUMN()-13)</f>
        <v>36</v>
      </c>
      <c r="T355" s="3">
        <f>VLOOKUP($B355,[1]Samples!$H$2:$Z$518,COLUMN()-13)</f>
        <v>3251</v>
      </c>
      <c r="U355" s="3" t="str">
        <f>VLOOKUP($B355,[1]Samples!$H$2:$Z$518,COLUMN()-13)</f>
        <v>Yes</v>
      </c>
      <c r="V355" s="3">
        <f>VLOOKUP($B355,[1]Samples!$H$2:$Z$518,COLUMN()-13)</f>
        <v>0</v>
      </c>
      <c r="W355" s="3">
        <f>VLOOKUP($B355,[1]Samples!$H$2:$Z$518,COLUMN()-13)</f>
        <v>0</v>
      </c>
      <c r="X355" s="3">
        <f>VLOOKUP($B355,[1]Samples!$H$2:$Z$518,COLUMN()-13)</f>
        <v>0</v>
      </c>
      <c r="Y355" s="3" t="str">
        <f>VLOOKUP($B355,[1]Samples!$H$2:$Z$518,COLUMN()-13)</f>
        <v>No</v>
      </c>
      <c r="Z355" s="3" t="str">
        <f>VLOOKUP($B355,[1]Samples!$H$2:$Z$518,COLUMN()-13)</f>
        <v/>
      </c>
      <c r="AA355" s="3" t="str">
        <f>VLOOKUP($B355,[1]Samples!$H$2:$Z$518,COLUMN()-13)</f>
        <v/>
      </c>
      <c r="AB355" s="20">
        <f>VLOOKUP($B355,[1]Samples!$H$2:$Z$518,COLUMN()-13)</f>
        <v>43556.083333333336</v>
      </c>
      <c r="AC355" s="20">
        <f>VLOOKUP($B355,[1]Samples!$H$2:$Z$518,COLUMN()-13)</f>
        <v>43556.083333333336</v>
      </c>
      <c r="AD355" s="3" t="str">
        <f>VLOOKUP($B355,[1]Samples!$H$2:$Z$518,COLUMN()-13)</f>
        <v>Chile</v>
      </c>
      <c r="AF355" s="22">
        <f>VLOOKUP($B355,[1]Samples!$H$2:$Z$518,COLUMN()-13)</f>
        <v>2016</v>
      </c>
      <c r="AG355" t="b">
        <f>NOT(ISERROR(MATCH(B355,metadata_samples_with_mlst!$A$2:$A$342,0)))</f>
        <v>0</v>
      </c>
    </row>
    <row r="356" spans="1:33" s="3" customFormat="1" x14ac:dyDescent="0.3">
      <c r="A356" s="3" t="s">
        <v>4089</v>
      </c>
      <c r="B356" s="3" t="str">
        <f t="shared" si="5"/>
        <v>SRR1656981</v>
      </c>
      <c r="C356" s="3">
        <v>3</v>
      </c>
      <c r="D356" s="3">
        <v>3</v>
      </c>
      <c r="E356" s="3" t="s">
        <v>4090</v>
      </c>
      <c r="F356" s="3">
        <v>14882</v>
      </c>
      <c r="G356" s="3">
        <v>14528</v>
      </c>
      <c r="H356" s="3" t="s">
        <v>4091</v>
      </c>
      <c r="I356" s="3">
        <v>2</v>
      </c>
      <c r="J356" s="3">
        <v>0</v>
      </c>
      <c r="K356" s="3">
        <v>0</v>
      </c>
      <c r="M356" s="3">
        <v>779</v>
      </c>
      <c r="N356" s="3">
        <v>707</v>
      </c>
      <c r="O356" s="3">
        <v>4392</v>
      </c>
      <c r="P356" s="3">
        <v>556779</v>
      </c>
      <c r="Q356" s="3" t="str">
        <f>VLOOKUP($B356,[1]Samples!$H$2:$Z$518,COLUMN()-13)</f>
        <v>isolation_source: cheese</v>
      </c>
      <c r="R356" s="3">
        <f>VLOOKUP($B356,[1]Samples!$H$2:$Z$518,COLUMN()-13)</f>
        <v>3100744</v>
      </c>
      <c r="S356" s="3">
        <f>VLOOKUP($B356,[1]Samples!$H$2:$Z$518,COLUMN()-13)</f>
        <v>34</v>
      </c>
      <c r="T356" s="3">
        <f>VLOOKUP($B356,[1]Samples!$H$2:$Z$518,COLUMN()-13)</f>
        <v>3085</v>
      </c>
      <c r="U356" s="3" t="str">
        <f>VLOOKUP($B356,[1]Samples!$H$2:$Z$518,COLUMN()-13)</f>
        <v>Yes</v>
      </c>
      <c r="V356" s="3">
        <f>VLOOKUP($B356,[1]Samples!$H$2:$Z$518,COLUMN()-13)</f>
        <v>0</v>
      </c>
      <c r="W356" s="3">
        <f>VLOOKUP($B356,[1]Samples!$H$2:$Z$518,COLUMN()-13)</f>
        <v>0</v>
      </c>
      <c r="X356" s="3">
        <f>VLOOKUP($B356,[1]Samples!$H$2:$Z$518,COLUMN()-13)</f>
        <v>0</v>
      </c>
      <c r="Y356" s="3" t="str">
        <f>VLOOKUP($B356,[1]Samples!$H$2:$Z$518,COLUMN()-13)</f>
        <v>No</v>
      </c>
      <c r="Z356" s="3" t="str">
        <f>VLOOKUP($B356,[1]Samples!$H$2:$Z$518,COLUMN()-13)</f>
        <v/>
      </c>
      <c r="AA356" s="3" t="str">
        <f>VLOOKUP($B356,[1]Samples!$H$2:$Z$518,COLUMN()-13)</f>
        <v/>
      </c>
      <c r="AB356" s="20">
        <f>VLOOKUP($B356,[1]Samples!$H$2:$Z$518,COLUMN()-13)</f>
        <v>43563.083333333336</v>
      </c>
      <c r="AC356" s="20">
        <f>VLOOKUP($B356,[1]Samples!$H$2:$Z$518,COLUMN()-13)</f>
        <v>43563.083333333336</v>
      </c>
      <c r="AD356" s="3" t="str">
        <f>VLOOKUP($B356,[1]Samples!$H$2:$Z$518,COLUMN()-13)</f>
        <v>Germany</v>
      </c>
      <c r="AF356" s="22">
        <f>VLOOKUP($B356,[1]Samples!$H$2:$Z$518,COLUMN()-13)</f>
        <v>2014</v>
      </c>
      <c r="AG356" t="b">
        <f>NOT(ISERROR(MATCH(B356,metadata_samples_with_mlst!$A$2:$A$342,0)))</f>
        <v>0</v>
      </c>
    </row>
    <row r="357" spans="1:33" s="3" customFormat="1" x14ac:dyDescent="0.3">
      <c r="A357" s="3" t="s">
        <v>4092</v>
      </c>
      <c r="B357" s="3" t="str">
        <f t="shared" si="5"/>
        <v>SRR8216396</v>
      </c>
      <c r="C357" s="3">
        <v>23</v>
      </c>
      <c r="D357" s="3">
        <v>21</v>
      </c>
      <c r="E357" s="3" t="s">
        <v>4093</v>
      </c>
      <c r="F357" s="3">
        <v>100234</v>
      </c>
      <c r="G357" s="3">
        <v>97594</v>
      </c>
      <c r="H357" s="3" t="s">
        <v>4088</v>
      </c>
      <c r="I357" s="3">
        <v>13</v>
      </c>
      <c r="J357" s="3">
        <v>6</v>
      </c>
      <c r="K357" s="3">
        <v>8</v>
      </c>
      <c r="M357" s="3">
        <v>6271</v>
      </c>
      <c r="N357" s="3">
        <v>712</v>
      </c>
      <c r="O357" s="3">
        <v>33114</v>
      </c>
      <c r="P357" s="3">
        <v>2765367</v>
      </c>
      <c r="Q357" s="3" t="str">
        <f>VLOOKUP($B357,[1]Samples!$H$2:$Z$518,COLUMN()-13)</f>
        <v>isolation_source: Cow's Milk Cheese</v>
      </c>
      <c r="R357" s="3">
        <f>VLOOKUP($B357,[1]Samples!$H$2:$Z$518,COLUMN()-13)</f>
        <v>2990287</v>
      </c>
      <c r="S357" s="3">
        <f>VLOOKUP($B357,[1]Samples!$H$2:$Z$518,COLUMN()-13)</f>
        <v>42</v>
      </c>
      <c r="T357" s="3">
        <f>VLOOKUP($B357,[1]Samples!$H$2:$Z$518,COLUMN()-13)</f>
        <v>2941</v>
      </c>
      <c r="U357" s="3" t="str">
        <f>VLOOKUP($B357,[1]Samples!$H$2:$Z$518,COLUMN()-13)</f>
        <v>Yes</v>
      </c>
      <c r="V357" s="3">
        <f>VLOOKUP($B357,[1]Samples!$H$2:$Z$518,COLUMN()-13)</f>
        <v>0</v>
      </c>
      <c r="W357" s="3">
        <f>VLOOKUP($B357,[1]Samples!$H$2:$Z$518,COLUMN()-13)</f>
        <v>0</v>
      </c>
      <c r="X357" s="3">
        <f>VLOOKUP($B357,[1]Samples!$H$2:$Z$518,COLUMN()-13)</f>
        <v>0</v>
      </c>
      <c r="Y357" s="3" t="str">
        <f>VLOOKUP($B357,[1]Samples!$H$2:$Z$518,COLUMN()-13)</f>
        <v>No</v>
      </c>
      <c r="Z357" s="3" t="str">
        <f>VLOOKUP($B357,[1]Samples!$H$2:$Z$518,COLUMN()-13)</f>
        <v/>
      </c>
      <c r="AA357" s="3" t="str">
        <f>VLOOKUP($B357,[1]Samples!$H$2:$Z$518,COLUMN()-13)</f>
        <v/>
      </c>
      <c r="AB357" s="20">
        <f>VLOOKUP($B357,[1]Samples!$H$2:$Z$518,COLUMN()-13)</f>
        <v>43901.041666666664</v>
      </c>
      <c r="AC357" s="20">
        <f>VLOOKUP($B357,[1]Samples!$H$2:$Z$518,COLUMN()-13)</f>
        <v>43551.041666666664</v>
      </c>
      <c r="AD357" s="3" t="str">
        <f>VLOOKUP($B357,[1]Samples!$H$2:$Z$518,COLUMN()-13)</f>
        <v>Canada</v>
      </c>
      <c r="AF357" s="22">
        <f>VLOOKUP($B357,[1]Samples!$H$2:$Z$518,COLUMN()-13)</f>
        <v>2004</v>
      </c>
      <c r="AG357" t="b">
        <f>NOT(ISERROR(MATCH(B357,metadata_samples_with_mlst!$A$2:$A$342,0)))</f>
        <v>1</v>
      </c>
    </row>
    <row r="358" spans="1:33" s="3" customFormat="1" x14ac:dyDescent="0.3">
      <c r="A358" s="3" t="s">
        <v>4094</v>
      </c>
      <c r="B358" s="3" t="str">
        <f t="shared" si="5"/>
        <v>SRR10804324</v>
      </c>
      <c r="C358" s="3">
        <v>17</v>
      </c>
      <c r="D358" s="3">
        <v>16</v>
      </c>
      <c r="E358" s="3" t="s">
        <v>4095</v>
      </c>
      <c r="F358" s="3">
        <v>73008</v>
      </c>
      <c r="G358" s="3">
        <v>71680</v>
      </c>
      <c r="H358" s="3" t="s">
        <v>3835</v>
      </c>
      <c r="I358" s="3">
        <v>8</v>
      </c>
      <c r="J358" s="3">
        <v>6</v>
      </c>
      <c r="K358" s="3">
        <v>6</v>
      </c>
      <c r="M358" s="3">
        <v>6027</v>
      </c>
      <c r="N358" s="3">
        <v>713</v>
      </c>
      <c r="O358" s="3">
        <v>28851</v>
      </c>
      <c r="P358" s="3">
        <v>2861193</v>
      </c>
      <c r="Q358" s="3" t="str">
        <f>VLOOKUP($B358,[1]Samples!$H$2:$Z$518,COLUMN()-13)</f>
        <v>isolation_source: Raw Milk Cheese</v>
      </c>
      <c r="R358" s="3">
        <f>VLOOKUP($B358,[1]Samples!$H$2:$Z$518,COLUMN()-13)</f>
        <v>3010370</v>
      </c>
      <c r="S358" s="3">
        <f>VLOOKUP($B358,[1]Samples!$H$2:$Z$518,COLUMN()-13)</f>
        <v>11</v>
      </c>
      <c r="T358" s="3">
        <f>VLOOKUP($B358,[1]Samples!$H$2:$Z$518,COLUMN()-13)</f>
        <v>2927</v>
      </c>
      <c r="U358" s="3" t="str">
        <f>VLOOKUP($B358,[1]Samples!$H$2:$Z$518,COLUMN()-13)</f>
        <v>Yes</v>
      </c>
      <c r="V358" s="3">
        <f>VLOOKUP($B358,[1]Samples!$H$2:$Z$518,COLUMN()-13)</f>
        <v>0</v>
      </c>
      <c r="W358" s="3">
        <f>VLOOKUP($B358,[1]Samples!$H$2:$Z$518,COLUMN()-13)</f>
        <v>0</v>
      </c>
      <c r="X358" s="3">
        <f>VLOOKUP($B358,[1]Samples!$H$2:$Z$518,COLUMN()-13)</f>
        <v>0</v>
      </c>
      <c r="Y358" s="3" t="str">
        <f>VLOOKUP($B358,[1]Samples!$H$2:$Z$518,COLUMN()-13)</f>
        <v>No</v>
      </c>
      <c r="Z358" s="3" t="str">
        <f>VLOOKUP($B358,[1]Samples!$H$2:$Z$518,COLUMN()-13)</f>
        <v/>
      </c>
      <c r="AA358" s="3" t="str">
        <f>VLOOKUP($B358,[1]Samples!$H$2:$Z$518,COLUMN()-13)</f>
        <v/>
      </c>
      <c r="AB358" s="20">
        <f>VLOOKUP($B358,[1]Samples!$H$2:$Z$518,COLUMN()-13)</f>
        <v>43861.041666666664</v>
      </c>
      <c r="AC358" s="20">
        <f>VLOOKUP($B358,[1]Samples!$H$2:$Z$518,COLUMN()-13)</f>
        <v>43861.041666666664</v>
      </c>
      <c r="AD358" s="3" t="str">
        <f>VLOOKUP($B358,[1]Samples!$H$2:$Z$518,COLUMN()-13)</f>
        <v>USA</v>
      </c>
      <c r="AE358" s="3" t="s">
        <v>146</v>
      </c>
      <c r="AF358" s="22">
        <f>VLOOKUP($B358,[1]Samples!$H$2:$Z$518,COLUMN()-13)</f>
        <v>2019</v>
      </c>
      <c r="AG358" t="b">
        <f>NOT(ISERROR(MATCH(B358,metadata_samples_with_mlst!$A$2:$A$342,0)))</f>
        <v>1</v>
      </c>
    </row>
    <row r="359" spans="1:33" s="3" customFormat="1" x14ac:dyDescent="0.3">
      <c r="A359" s="3" t="s">
        <v>4096</v>
      </c>
      <c r="B359" s="3" t="str">
        <f t="shared" si="5"/>
        <v>SRR3108919</v>
      </c>
      <c r="C359" s="3">
        <v>22</v>
      </c>
      <c r="D359" s="3">
        <v>20</v>
      </c>
      <c r="E359" s="3" t="s">
        <v>4097</v>
      </c>
      <c r="F359" s="3">
        <v>152250</v>
      </c>
      <c r="G359" s="3">
        <v>149522</v>
      </c>
      <c r="H359" s="3" t="s">
        <v>3707</v>
      </c>
      <c r="I359" s="3">
        <v>30775</v>
      </c>
      <c r="J359" s="3">
        <v>98</v>
      </c>
      <c r="K359" s="3">
        <v>42</v>
      </c>
      <c r="M359" s="3">
        <v>6247</v>
      </c>
      <c r="N359" s="3">
        <v>739</v>
      </c>
      <c r="O359" s="3">
        <v>21047</v>
      </c>
      <c r="P359" s="3">
        <v>2819282</v>
      </c>
      <c r="Q359" s="3" t="str">
        <f>VLOOKUP($B359,[1]Samples!$H$2:$Z$518,COLUMN()-13)</f>
        <v>isolation_source: Solid - Food; Food; dairy Products; Raw - Raw milk cheese (unpasteurized)</v>
      </c>
      <c r="R359" s="3">
        <f>VLOOKUP($B359,[1]Samples!$H$2:$Z$518,COLUMN()-13)</f>
        <v>2984636</v>
      </c>
      <c r="S359" s="3">
        <f>VLOOKUP($B359,[1]Samples!$H$2:$Z$518,COLUMN()-13)</f>
        <v>17</v>
      </c>
      <c r="T359" s="3">
        <f>VLOOKUP($B359,[1]Samples!$H$2:$Z$518,COLUMN()-13)</f>
        <v>2927</v>
      </c>
      <c r="U359" s="3" t="str">
        <f>VLOOKUP($B359,[1]Samples!$H$2:$Z$518,COLUMN()-13)</f>
        <v>Yes</v>
      </c>
      <c r="V359" s="3">
        <f>VLOOKUP($B359,[1]Samples!$H$2:$Z$518,COLUMN()-13)</f>
        <v>0</v>
      </c>
      <c r="W359" s="3">
        <f>VLOOKUP($B359,[1]Samples!$H$2:$Z$518,COLUMN()-13)</f>
        <v>0</v>
      </c>
      <c r="X359" s="3">
        <f>VLOOKUP($B359,[1]Samples!$H$2:$Z$518,COLUMN()-13)</f>
        <v>0</v>
      </c>
      <c r="Y359" s="3" t="str">
        <f>VLOOKUP($B359,[1]Samples!$H$2:$Z$518,COLUMN()-13)</f>
        <v>No</v>
      </c>
      <c r="Z359" s="3" t="str">
        <f>VLOOKUP($B359,[1]Samples!$H$2:$Z$518,COLUMN()-13)</f>
        <v/>
      </c>
      <c r="AA359" s="3" t="str">
        <f>VLOOKUP($B359,[1]Samples!$H$2:$Z$518,COLUMN()-13)</f>
        <v/>
      </c>
      <c r="AB359" s="20">
        <f>VLOOKUP($B359,[1]Samples!$H$2:$Z$518,COLUMN()-13)</f>
        <v>43864.041666666664</v>
      </c>
      <c r="AC359" s="20">
        <f>VLOOKUP($B359,[1]Samples!$H$2:$Z$518,COLUMN()-13)</f>
        <v>43864.041666666664</v>
      </c>
      <c r="AD359" s="3" t="str">
        <f>VLOOKUP($B359,[1]Samples!$H$2:$Z$518,COLUMN()-13)</f>
        <v>Canada</v>
      </c>
      <c r="AF359" s="22">
        <f>VLOOKUP($B359,[1]Samples!$H$2:$Z$518,COLUMN()-13)</f>
        <v>2009</v>
      </c>
      <c r="AG359" t="b">
        <f>NOT(ISERROR(MATCH(B359,metadata_samples_with_mlst!$A$2:$A$342,0)))</f>
        <v>1</v>
      </c>
    </row>
    <row r="360" spans="1:33" s="3" customFormat="1" x14ac:dyDescent="0.3">
      <c r="A360" s="3" t="s">
        <v>4098</v>
      </c>
      <c r="B360" s="3" t="str">
        <f t="shared" si="5"/>
        <v>SRR1664370</v>
      </c>
      <c r="C360" s="3">
        <v>18</v>
      </c>
      <c r="D360" s="3">
        <v>17</v>
      </c>
      <c r="E360" s="3" t="s">
        <v>4010</v>
      </c>
      <c r="F360" s="3">
        <v>75456</v>
      </c>
      <c r="G360" s="3">
        <v>74178</v>
      </c>
      <c r="H360" s="3" t="s">
        <v>4099</v>
      </c>
      <c r="I360" s="3">
        <v>10651</v>
      </c>
      <c r="J360" s="3">
        <v>29</v>
      </c>
      <c r="K360" s="3">
        <v>12</v>
      </c>
      <c r="M360" s="3">
        <v>5878</v>
      </c>
      <c r="N360" s="3">
        <v>750</v>
      </c>
      <c r="O360" s="3">
        <v>39264</v>
      </c>
      <c r="P360" s="3">
        <v>2839904</v>
      </c>
      <c r="Q360" s="3" t="str">
        <f>VLOOKUP($B360,[1]Samples!$H$2:$Z$518,COLUMN()-13)</f>
        <v>isolation_source: soft cheese</v>
      </c>
      <c r="R360" s="3">
        <f>VLOOKUP($B360,[1]Samples!$H$2:$Z$518,COLUMN()-13)</f>
        <v>2972891</v>
      </c>
      <c r="S360" s="3">
        <f>VLOOKUP($B360,[1]Samples!$H$2:$Z$518,COLUMN()-13)</f>
        <v>16</v>
      </c>
      <c r="T360" s="3">
        <f>VLOOKUP($B360,[1]Samples!$H$2:$Z$518,COLUMN()-13)</f>
        <v>2951</v>
      </c>
      <c r="U360" s="3" t="str">
        <f>VLOOKUP($B360,[1]Samples!$H$2:$Z$518,COLUMN()-13)</f>
        <v>Yes</v>
      </c>
      <c r="V360" s="3">
        <f>VLOOKUP($B360,[1]Samples!$H$2:$Z$518,COLUMN()-13)</f>
        <v>0</v>
      </c>
      <c r="W360" s="3">
        <f>VLOOKUP($B360,[1]Samples!$H$2:$Z$518,COLUMN()-13)</f>
        <v>0</v>
      </c>
      <c r="X360" s="3">
        <f>VLOOKUP($B360,[1]Samples!$H$2:$Z$518,COLUMN()-13)</f>
        <v>0</v>
      </c>
      <c r="Y360" s="3" t="str">
        <f>VLOOKUP($B360,[1]Samples!$H$2:$Z$518,COLUMN()-13)</f>
        <v>No</v>
      </c>
      <c r="Z360" s="3" t="str">
        <f>VLOOKUP($B360,[1]Samples!$H$2:$Z$518,COLUMN()-13)</f>
        <v/>
      </c>
      <c r="AA360" s="3" t="str">
        <f>VLOOKUP($B360,[1]Samples!$H$2:$Z$518,COLUMN()-13)</f>
        <v/>
      </c>
      <c r="AB360" s="20">
        <f>VLOOKUP($B360,[1]Samples!$H$2:$Z$518,COLUMN()-13)</f>
        <v>43901.041666666664</v>
      </c>
      <c r="AC360" s="20">
        <f>VLOOKUP($B360,[1]Samples!$H$2:$Z$518,COLUMN()-13)</f>
        <v>43551.041666666664</v>
      </c>
      <c r="AD360" s="3" t="str">
        <f>VLOOKUP($B360,[1]Samples!$H$2:$Z$518,COLUMN()-13)</f>
        <v>France</v>
      </c>
      <c r="AF360" s="22">
        <f>VLOOKUP($B360,[1]Samples!$H$2:$Z$518,COLUMN()-13)</f>
        <v>2014</v>
      </c>
      <c r="AG360" t="b">
        <f>NOT(ISERROR(MATCH(B360,metadata_samples_with_mlst!$A$2:$A$342,0)))</f>
        <v>1</v>
      </c>
    </row>
    <row r="361" spans="1:33" s="3" customFormat="1" x14ac:dyDescent="0.3">
      <c r="A361" s="3" t="s">
        <v>4100</v>
      </c>
      <c r="B361" s="3" t="str">
        <f t="shared" si="5"/>
        <v>SRR8707363</v>
      </c>
      <c r="C361" s="3">
        <v>4</v>
      </c>
      <c r="D361" s="3">
        <v>3</v>
      </c>
      <c r="E361" s="3" t="s">
        <v>4101</v>
      </c>
      <c r="F361" s="3">
        <v>18446</v>
      </c>
      <c r="G361" s="3">
        <v>17280</v>
      </c>
      <c r="H361" s="3" t="s">
        <v>3566</v>
      </c>
      <c r="I361" s="3">
        <v>2</v>
      </c>
      <c r="J361" s="3">
        <v>2</v>
      </c>
      <c r="K361" s="3">
        <v>0</v>
      </c>
      <c r="M361" s="3">
        <v>811</v>
      </c>
      <c r="N361" s="3">
        <v>761</v>
      </c>
      <c r="O361" s="3">
        <v>5153</v>
      </c>
      <c r="P361" s="3">
        <v>618849</v>
      </c>
      <c r="Q361" s="3" t="str">
        <f>VLOOKUP($B361,[1]Samples!$H$2:$Z$518,COLUMN()-13)</f>
        <v>isolation_source: Hard White Cheese RL4I</v>
      </c>
      <c r="R361" s="3">
        <f>VLOOKUP($B361,[1]Samples!$H$2:$Z$518,COLUMN()-13)</f>
        <v>3075298</v>
      </c>
      <c r="S361" s="3">
        <f>VLOOKUP($B361,[1]Samples!$H$2:$Z$518,COLUMN()-13)</f>
        <v>55</v>
      </c>
      <c r="T361" s="3">
        <f>VLOOKUP($B361,[1]Samples!$H$2:$Z$518,COLUMN()-13)</f>
        <v>3059</v>
      </c>
      <c r="U361" s="3" t="str">
        <f>VLOOKUP($B361,[1]Samples!$H$2:$Z$518,COLUMN()-13)</f>
        <v>Yes</v>
      </c>
      <c r="V361" s="3">
        <f>VLOOKUP($B361,[1]Samples!$H$2:$Z$518,COLUMN()-13)</f>
        <v>0</v>
      </c>
      <c r="W361" s="3">
        <f>VLOOKUP($B361,[1]Samples!$H$2:$Z$518,COLUMN()-13)</f>
        <v>0</v>
      </c>
      <c r="X361" s="3">
        <f>VLOOKUP($B361,[1]Samples!$H$2:$Z$518,COLUMN()-13)</f>
        <v>0</v>
      </c>
      <c r="Y361" s="3" t="str">
        <f>VLOOKUP($B361,[1]Samples!$H$2:$Z$518,COLUMN()-13)</f>
        <v>No</v>
      </c>
      <c r="Z361" s="3" t="str">
        <f>VLOOKUP($B361,[1]Samples!$H$2:$Z$518,COLUMN()-13)</f>
        <v/>
      </c>
      <c r="AA361" s="3" t="str">
        <f>VLOOKUP($B361,[1]Samples!$H$2:$Z$518,COLUMN()-13)</f>
        <v/>
      </c>
      <c r="AB361" s="20">
        <f>VLOOKUP($B361,[1]Samples!$H$2:$Z$518,COLUMN()-13)</f>
        <v>43901.041666666664</v>
      </c>
      <c r="AC361" s="20">
        <f>VLOOKUP($B361,[1]Samples!$H$2:$Z$518,COLUMN()-13)</f>
        <v>43556.083333333336</v>
      </c>
      <c r="AD361" s="3" t="str">
        <f>VLOOKUP($B361,[1]Samples!$H$2:$Z$518,COLUMN()-13)</f>
        <v>Colombia</v>
      </c>
      <c r="AF361" s="22">
        <f>VLOOKUP($B361,[1]Samples!$H$2:$Z$518,COLUMN()-13)</f>
        <v>2018</v>
      </c>
      <c r="AG361" t="b">
        <f>NOT(ISERROR(MATCH(B361,metadata_samples_with_mlst!$A$2:$A$342,0)))</f>
        <v>0</v>
      </c>
    </row>
    <row r="362" spans="1:33" s="3" customFormat="1" x14ac:dyDescent="0.3">
      <c r="A362" s="3" t="s">
        <v>4102</v>
      </c>
      <c r="B362" s="3" t="str">
        <f t="shared" si="5"/>
        <v>SRR6881701</v>
      </c>
      <c r="C362" s="3">
        <v>20</v>
      </c>
      <c r="D362" s="3">
        <v>20</v>
      </c>
      <c r="E362" s="3" t="s">
        <v>3709</v>
      </c>
      <c r="F362" s="3">
        <v>89288</v>
      </c>
      <c r="G362" s="3">
        <v>87990</v>
      </c>
      <c r="H362" s="3" t="s">
        <v>4103</v>
      </c>
      <c r="I362" s="3">
        <v>3</v>
      </c>
      <c r="J362" s="3">
        <v>2</v>
      </c>
      <c r="K362" s="3">
        <v>5</v>
      </c>
      <c r="M362" s="3">
        <v>5275</v>
      </c>
      <c r="N362" s="3">
        <v>788</v>
      </c>
      <c r="O362" s="3">
        <v>21058</v>
      </c>
      <c r="P362" s="3">
        <v>2719332</v>
      </c>
      <c r="Q362" s="3" t="str">
        <f>VLOOKUP($B362,[1]Samples!$H$2:$Z$518,COLUMN()-13)</f>
        <v>isolation_source: Jack Cheese</v>
      </c>
      <c r="R362" s="3">
        <f>VLOOKUP($B362,[1]Samples!$H$2:$Z$518,COLUMN()-13)</f>
        <v>2948184</v>
      </c>
      <c r="S362" s="3">
        <f>VLOOKUP($B362,[1]Samples!$H$2:$Z$518,COLUMN()-13)</f>
        <v>22</v>
      </c>
      <c r="T362" s="3">
        <f>VLOOKUP($B362,[1]Samples!$H$2:$Z$518,COLUMN()-13)</f>
        <v>2902</v>
      </c>
      <c r="U362" s="3" t="str">
        <f>VLOOKUP($B362,[1]Samples!$H$2:$Z$518,COLUMN()-13)</f>
        <v>Yes</v>
      </c>
      <c r="V362" s="3">
        <f>VLOOKUP($B362,[1]Samples!$H$2:$Z$518,COLUMN()-13)</f>
        <v>0</v>
      </c>
      <c r="W362" s="3">
        <f>VLOOKUP($B362,[1]Samples!$H$2:$Z$518,COLUMN()-13)</f>
        <v>0</v>
      </c>
      <c r="X362" s="3">
        <f>VLOOKUP($B362,[1]Samples!$H$2:$Z$518,COLUMN()-13)</f>
        <v>0</v>
      </c>
      <c r="Y362" s="3" t="str">
        <f>VLOOKUP($B362,[1]Samples!$H$2:$Z$518,COLUMN()-13)</f>
        <v>No</v>
      </c>
      <c r="Z362" s="3" t="str">
        <f>VLOOKUP($B362,[1]Samples!$H$2:$Z$518,COLUMN()-13)</f>
        <v/>
      </c>
      <c r="AA362" s="3" t="str">
        <f>VLOOKUP($B362,[1]Samples!$H$2:$Z$518,COLUMN()-13)</f>
        <v/>
      </c>
      <c r="AB362" s="20">
        <f>VLOOKUP($B362,[1]Samples!$H$2:$Z$518,COLUMN()-13)</f>
        <v>43902.041666666664</v>
      </c>
      <c r="AC362" s="20">
        <f>VLOOKUP($B362,[1]Samples!$H$2:$Z$518,COLUMN()-13)</f>
        <v>43563.083333333336</v>
      </c>
      <c r="AD362" s="3" t="str">
        <f>VLOOKUP($B362,[1]Samples!$H$2:$Z$518,COLUMN()-13)</f>
        <v>USA</v>
      </c>
      <c r="AE362" s="3" t="s">
        <v>157</v>
      </c>
      <c r="AF362" s="22">
        <f>VLOOKUP($B362,[1]Samples!$H$2:$Z$518,COLUMN()-13)</f>
        <v>2006</v>
      </c>
      <c r="AG362" t="b">
        <f>NOT(ISERROR(MATCH(B362,metadata_samples_with_mlst!$A$2:$A$342,0)))</f>
        <v>1</v>
      </c>
    </row>
    <row r="363" spans="1:33" s="3" customFormat="1" x14ac:dyDescent="0.3">
      <c r="A363" s="3" t="s">
        <v>4104</v>
      </c>
      <c r="B363" s="3" t="str">
        <f t="shared" si="5"/>
        <v>SRR3181838</v>
      </c>
      <c r="C363" s="3">
        <v>32</v>
      </c>
      <c r="D363" s="3">
        <v>29</v>
      </c>
      <c r="E363" s="3" t="s">
        <v>3690</v>
      </c>
      <c r="F363" s="3">
        <v>151200</v>
      </c>
      <c r="G363" s="3">
        <v>147968</v>
      </c>
      <c r="H363" s="3" t="s">
        <v>3567</v>
      </c>
      <c r="I363" s="3">
        <v>39</v>
      </c>
      <c r="J363" s="3">
        <v>8</v>
      </c>
      <c r="K363" s="3">
        <v>17</v>
      </c>
      <c r="M363" s="3">
        <v>5410</v>
      </c>
      <c r="N363" s="3">
        <v>791</v>
      </c>
      <c r="O363" s="3">
        <v>37988</v>
      </c>
      <c r="P363" s="3">
        <v>2762115</v>
      </c>
      <c r="Q363" s="3" t="str">
        <f>VLOOKUP($B363,[1]Samples!$H$2:$Z$518,COLUMN()-13)</f>
        <v>isolation_source: mexican white cheese</v>
      </c>
      <c r="R363" s="3">
        <f>VLOOKUP($B363,[1]Samples!$H$2:$Z$518,COLUMN()-13)</f>
        <v>2995437</v>
      </c>
      <c r="S363" s="3">
        <f>VLOOKUP($B363,[1]Samples!$H$2:$Z$518,COLUMN()-13)</f>
        <v>45</v>
      </c>
      <c r="T363" s="3">
        <f>VLOOKUP($B363,[1]Samples!$H$2:$Z$518,COLUMN()-13)</f>
        <v>2976</v>
      </c>
      <c r="U363" s="3" t="str">
        <f>VLOOKUP($B363,[1]Samples!$H$2:$Z$518,COLUMN()-13)</f>
        <v>Yes</v>
      </c>
      <c r="V363" s="3">
        <f>VLOOKUP($B363,[1]Samples!$H$2:$Z$518,COLUMN()-13)</f>
        <v>0</v>
      </c>
      <c r="W363" s="3">
        <f>VLOOKUP($B363,[1]Samples!$H$2:$Z$518,COLUMN()-13)</f>
        <v>0</v>
      </c>
      <c r="X363" s="3">
        <f>VLOOKUP($B363,[1]Samples!$H$2:$Z$518,COLUMN()-13)</f>
        <v>0</v>
      </c>
      <c r="Y363" s="3" t="str">
        <f>VLOOKUP($B363,[1]Samples!$H$2:$Z$518,COLUMN()-13)</f>
        <v>No</v>
      </c>
      <c r="Z363" s="3" t="str">
        <f>VLOOKUP($B363,[1]Samples!$H$2:$Z$518,COLUMN()-13)</f>
        <v/>
      </c>
      <c r="AA363" s="3" t="str">
        <f>VLOOKUP($B363,[1]Samples!$H$2:$Z$518,COLUMN()-13)</f>
        <v/>
      </c>
      <c r="AB363" s="20">
        <f>VLOOKUP($B363,[1]Samples!$H$2:$Z$518,COLUMN()-13)</f>
        <v>43900.041666666664</v>
      </c>
      <c r="AC363" s="20">
        <f>VLOOKUP($B363,[1]Samples!$H$2:$Z$518,COLUMN()-13)</f>
        <v>43550.041666666664</v>
      </c>
      <c r="AD363" s="3" t="str">
        <f>VLOOKUP($B363,[1]Samples!$H$2:$Z$518,COLUMN()-13)</f>
        <v>Mexico</v>
      </c>
      <c r="AF363" s="22">
        <f>VLOOKUP($B363,[1]Samples!$H$2:$Z$518,COLUMN()-13)</f>
        <v>2004</v>
      </c>
      <c r="AG363" t="b">
        <f>NOT(ISERROR(MATCH(B363,metadata_samples_with_mlst!$A$2:$A$342,0)))</f>
        <v>1</v>
      </c>
    </row>
    <row r="364" spans="1:33" s="3" customFormat="1" x14ac:dyDescent="0.3">
      <c r="A364" s="3" t="s">
        <v>4105</v>
      </c>
      <c r="B364" s="3" t="str">
        <f t="shared" si="5"/>
        <v>SRR1767835</v>
      </c>
      <c r="C364" s="3">
        <v>17</v>
      </c>
      <c r="D364" s="3">
        <v>16</v>
      </c>
      <c r="E364" s="3" t="s">
        <v>4106</v>
      </c>
      <c r="F364" s="3">
        <v>74480</v>
      </c>
      <c r="G364" s="3">
        <v>72722</v>
      </c>
      <c r="H364" s="3" t="s">
        <v>4107</v>
      </c>
      <c r="I364" s="3">
        <v>6</v>
      </c>
      <c r="J364" s="3">
        <v>4</v>
      </c>
      <c r="K364" s="3">
        <v>7</v>
      </c>
      <c r="M364" s="3">
        <v>5170</v>
      </c>
      <c r="N364" s="3">
        <v>799</v>
      </c>
      <c r="O364" s="3">
        <v>45260</v>
      </c>
      <c r="P364" s="3">
        <v>2822065</v>
      </c>
      <c r="Q364" s="3" t="str">
        <f>VLOOKUP($B364,[1]Samples!$H$2:$Z$518,COLUMN()-13)</f>
        <v>isolation_source: cheese</v>
      </c>
      <c r="R364" s="3">
        <f>VLOOKUP($B364,[1]Samples!$H$2:$Z$518,COLUMN()-13)</f>
        <v>0</v>
      </c>
      <c r="S364" s="3">
        <f>VLOOKUP($B364,[1]Samples!$H$2:$Z$518,COLUMN()-13)</f>
        <v>0</v>
      </c>
      <c r="T364" s="3">
        <f>VLOOKUP($B364,[1]Samples!$H$2:$Z$518,COLUMN()-13)</f>
        <v>0</v>
      </c>
      <c r="U364" s="3" t="str">
        <f>VLOOKUP($B364,[1]Samples!$H$2:$Z$518,COLUMN()-13)</f>
        <v>No</v>
      </c>
      <c r="V364" s="3">
        <f>VLOOKUP($B364,[1]Samples!$H$2:$Z$518,COLUMN()-13)</f>
        <v>0</v>
      </c>
      <c r="W364" s="3">
        <f>VLOOKUP($B364,[1]Samples!$H$2:$Z$518,COLUMN()-13)</f>
        <v>0</v>
      </c>
      <c r="X364" s="3">
        <f>VLOOKUP($B364,[1]Samples!$H$2:$Z$518,COLUMN()-13)</f>
        <v>0</v>
      </c>
      <c r="Y364" s="3" t="str">
        <f>VLOOKUP($B364,[1]Samples!$H$2:$Z$518,COLUMN()-13)</f>
        <v>No</v>
      </c>
      <c r="Z364" s="3" t="str">
        <f>VLOOKUP($B364,[1]Samples!$H$2:$Z$518,COLUMN()-13)</f>
        <v>NZ_MTJJ01000001-NZ_MTJJ01000016</v>
      </c>
      <c r="AA364" s="3" t="str">
        <f>VLOOKUP($B364,[1]Samples!$H$2:$Z$518,COLUMN()-13)</f>
        <v/>
      </c>
      <c r="AB364" s="20">
        <f>VLOOKUP($B364,[1]Samples!$H$2:$Z$518,COLUMN()-13)</f>
        <v>44235.041666666664</v>
      </c>
      <c r="AC364" s="20">
        <f>VLOOKUP($B364,[1]Samples!$H$2:$Z$518,COLUMN()-13)</f>
        <v>42878.083333333336</v>
      </c>
      <c r="AD364" s="3" t="str">
        <f>VLOOKUP($B364,[1]Samples!$H$2:$Z$518,COLUMN()-13)</f>
        <v>USA</v>
      </c>
      <c r="AE364" s="3" t="s">
        <v>157</v>
      </c>
      <c r="AF364" s="22">
        <f>VLOOKUP($B364,[1]Samples!$H$2:$Z$518,COLUMN()-13)</f>
        <v>2014</v>
      </c>
      <c r="AG364" t="b">
        <f>NOT(ISERROR(MATCH(B364,metadata_samples_with_mlst!$A$2:$A$342,0)))</f>
        <v>1</v>
      </c>
    </row>
    <row r="365" spans="1:33" s="3" customFormat="1" x14ac:dyDescent="0.3">
      <c r="A365" s="3" t="s">
        <v>4108</v>
      </c>
      <c r="B365" s="12" t="str">
        <f t="shared" si="5"/>
        <v>SRR3169084</v>
      </c>
      <c r="C365" s="3">
        <v>25</v>
      </c>
      <c r="D365" s="3">
        <v>21</v>
      </c>
      <c r="E365" s="3" t="s">
        <v>4109</v>
      </c>
      <c r="F365" s="3">
        <v>166208</v>
      </c>
      <c r="G365" s="3">
        <v>151709</v>
      </c>
      <c r="H365" s="3" t="s">
        <v>4110</v>
      </c>
      <c r="I365" s="3">
        <v>19</v>
      </c>
      <c r="J365" s="3">
        <v>2</v>
      </c>
      <c r="K365" s="3">
        <v>1</v>
      </c>
      <c r="M365" s="3">
        <v>5868</v>
      </c>
      <c r="N365" s="3">
        <v>810</v>
      </c>
      <c r="O365" s="3">
        <v>153519</v>
      </c>
      <c r="P365" s="3">
        <v>2943117</v>
      </c>
      <c r="Q365" s="3" t="str">
        <f>VLOOKUP($B365,[1]Samples!$H$2:$Z$518,COLUMN()-13)</f>
        <v>isolation_source: Solid - Food; Food; dairy Products; Heat processed (pasterized) - Ripened - Cheese made from pasteurized milk - Soft - Cheese curds; Pasteurized</v>
      </c>
      <c r="R365" s="3">
        <f>VLOOKUP($B365,[1]Samples!$H$2:$Z$518,COLUMN()-13)</f>
        <v>2961814</v>
      </c>
      <c r="S365" s="3">
        <f>VLOOKUP($B365,[1]Samples!$H$2:$Z$518,COLUMN()-13)</f>
        <v>21</v>
      </c>
      <c r="T365" s="3">
        <f>VLOOKUP($B365,[1]Samples!$H$2:$Z$518,COLUMN()-13)</f>
        <v>2943</v>
      </c>
      <c r="U365" s="3" t="str">
        <f>VLOOKUP($B365,[1]Samples!$H$2:$Z$518,COLUMN()-13)</f>
        <v>Yes</v>
      </c>
      <c r="V365" s="3">
        <f>VLOOKUP($B365,[1]Samples!$H$2:$Z$518,COLUMN()-13)</f>
        <v>0</v>
      </c>
      <c r="W365" s="3">
        <f>VLOOKUP($B365,[1]Samples!$H$2:$Z$518,COLUMN()-13)</f>
        <v>0</v>
      </c>
      <c r="X365" s="3">
        <f>VLOOKUP($B365,[1]Samples!$H$2:$Z$518,COLUMN()-13)</f>
        <v>0</v>
      </c>
      <c r="Y365" s="3" t="str">
        <f>VLOOKUP($B365,[1]Samples!$H$2:$Z$518,COLUMN()-13)</f>
        <v>No</v>
      </c>
      <c r="Z365" s="3" t="str">
        <f>VLOOKUP($B365,[1]Samples!$H$2:$Z$518,COLUMN()-13)</f>
        <v/>
      </c>
      <c r="AA365" s="3" t="str">
        <f>VLOOKUP($B365,[1]Samples!$H$2:$Z$518,COLUMN()-13)</f>
        <v/>
      </c>
      <c r="AB365" s="20">
        <f>VLOOKUP($B365,[1]Samples!$H$2:$Z$518,COLUMN()-13)</f>
        <v>43864.041666666664</v>
      </c>
      <c r="AC365" s="20">
        <f>VLOOKUP($B365,[1]Samples!$H$2:$Z$518,COLUMN()-13)</f>
        <v>43864.041666666664</v>
      </c>
      <c r="AD365" s="3" t="str">
        <f>VLOOKUP($B365,[1]Samples!$H$2:$Z$518,COLUMN()-13)</f>
        <v>Canada</v>
      </c>
      <c r="AF365" s="22">
        <f>VLOOKUP($B365,[1]Samples!$H$2:$Z$518,COLUMN()-13)</f>
        <v>2006</v>
      </c>
      <c r="AG365" t="b">
        <f>NOT(ISERROR(MATCH(B365,metadata_samples_with_mlst!$A$2:$A$342,0)))</f>
        <v>1</v>
      </c>
    </row>
    <row r="366" spans="1:33" s="3" customFormat="1" x14ac:dyDescent="0.3">
      <c r="A366" s="3" t="s">
        <v>4111</v>
      </c>
      <c r="B366" s="3" t="str">
        <f t="shared" si="5"/>
        <v>SRR6236887</v>
      </c>
      <c r="C366" s="3">
        <v>42</v>
      </c>
      <c r="D366" s="3">
        <v>37</v>
      </c>
      <c r="E366" s="3" t="s">
        <v>3465</v>
      </c>
      <c r="F366" s="3">
        <v>253912</v>
      </c>
      <c r="G366" s="3">
        <v>236138</v>
      </c>
      <c r="H366" s="3" t="s">
        <v>4112</v>
      </c>
      <c r="I366" s="3">
        <v>95</v>
      </c>
      <c r="J366" s="3">
        <v>23</v>
      </c>
      <c r="K366" s="3">
        <v>19</v>
      </c>
      <c r="M366" s="3">
        <v>5459</v>
      </c>
      <c r="N366" s="3">
        <v>819</v>
      </c>
      <c r="O366" s="3">
        <v>21594</v>
      </c>
      <c r="P366" s="3">
        <v>2761739</v>
      </c>
      <c r="Q366" s="3" t="str">
        <f>VLOOKUP($B366,[1]Samples!$H$2:$Z$518,COLUMN()-13)</f>
        <v>isolation_source: raw milk cheese</v>
      </c>
      <c r="R366" s="3">
        <f>VLOOKUP($B366,[1]Samples!$H$2:$Z$518,COLUMN()-13)</f>
        <v>2916489</v>
      </c>
      <c r="S366" s="3">
        <f>VLOOKUP($B366,[1]Samples!$H$2:$Z$518,COLUMN()-13)</f>
        <v>30</v>
      </c>
      <c r="T366" s="3">
        <f>VLOOKUP($B366,[1]Samples!$H$2:$Z$518,COLUMN()-13)</f>
        <v>2892</v>
      </c>
      <c r="U366" s="3" t="str">
        <f>VLOOKUP($B366,[1]Samples!$H$2:$Z$518,COLUMN()-13)</f>
        <v>Yes</v>
      </c>
      <c r="V366" s="3">
        <f>VLOOKUP($B366,[1]Samples!$H$2:$Z$518,COLUMN()-13)</f>
        <v>0</v>
      </c>
      <c r="W366" s="3">
        <f>VLOOKUP($B366,[1]Samples!$H$2:$Z$518,COLUMN()-13)</f>
        <v>0</v>
      </c>
      <c r="X366" s="3">
        <f>VLOOKUP($B366,[1]Samples!$H$2:$Z$518,COLUMN()-13)</f>
        <v>0</v>
      </c>
      <c r="Y366" s="3" t="str">
        <f>VLOOKUP($B366,[1]Samples!$H$2:$Z$518,COLUMN()-13)</f>
        <v>No</v>
      </c>
      <c r="Z366" s="3" t="str">
        <f>VLOOKUP($B366,[1]Samples!$H$2:$Z$518,COLUMN()-13)</f>
        <v/>
      </c>
      <c r="AA366" s="3" t="str">
        <f>VLOOKUP($B366,[1]Samples!$H$2:$Z$518,COLUMN()-13)</f>
        <v/>
      </c>
      <c r="AB366" s="20">
        <f>VLOOKUP($B366,[1]Samples!$H$2:$Z$518,COLUMN()-13)</f>
        <v>43559.083333333336</v>
      </c>
      <c r="AC366" s="20">
        <f>VLOOKUP($B366,[1]Samples!$H$2:$Z$518,COLUMN()-13)</f>
        <v>43559.083333333336</v>
      </c>
      <c r="AD366" s="3" t="str">
        <f>VLOOKUP($B366,[1]Samples!$H$2:$Z$518,COLUMN()-13)</f>
        <v>USA</v>
      </c>
      <c r="AE366" s="3" t="s">
        <v>146</v>
      </c>
      <c r="AF366" s="22">
        <f>VLOOKUP($B366,[1]Samples!$H$2:$Z$518,COLUMN()-13)</f>
        <v>2017</v>
      </c>
      <c r="AG366" t="b">
        <f>NOT(ISERROR(MATCH(B366,metadata_samples_with_mlst!$A$2:$A$342,0)))</f>
        <v>1</v>
      </c>
    </row>
    <row r="367" spans="1:33" s="3" customFormat="1" x14ac:dyDescent="0.3">
      <c r="A367" s="3" t="s">
        <v>4113</v>
      </c>
      <c r="B367" s="3" t="str">
        <f t="shared" si="5"/>
        <v>SRR8837947</v>
      </c>
      <c r="C367" s="3">
        <v>3</v>
      </c>
      <c r="D367" s="3">
        <v>3</v>
      </c>
      <c r="E367" s="3" t="s">
        <v>4114</v>
      </c>
      <c r="F367" s="3">
        <v>17794</v>
      </c>
      <c r="G367" s="3">
        <v>17474</v>
      </c>
      <c r="H367" s="3" t="s">
        <v>4115</v>
      </c>
      <c r="I367" s="3">
        <v>4</v>
      </c>
      <c r="J367" s="3">
        <v>0</v>
      </c>
      <c r="K367" s="3">
        <v>0</v>
      </c>
      <c r="M367" s="3">
        <v>748</v>
      </c>
      <c r="N367" s="3">
        <v>820</v>
      </c>
      <c r="O367" s="3">
        <v>5197</v>
      </c>
      <c r="P367" s="3">
        <v>618360</v>
      </c>
      <c r="Q367" s="3" t="str">
        <f>VLOOKUP($B367,[1]Samples!$H$2:$Z$518,COLUMN()-13)</f>
        <v>isolation_source: cheese</v>
      </c>
      <c r="R367" s="3">
        <f>VLOOKUP($B367,[1]Samples!$H$2:$Z$518,COLUMN()-13)</f>
        <v>3031030</v>
      </c>
      <c r="S367" s="3">
        <f>VLOOKUP($B367,[1]Samples!$H$2:$Z$518,COLUMN()-13)</f>
        <v>15</v>
      </c>
      <c r="T367" s="3">
        <f>VLOOKUP($B367,[1]Samples!$H$2:$Z$518,COLUMN()-13)</f>
        <v>2973</v>
      </c>
      <c r="U367" s="3" t="str">
        <f>VLOOKUP($B367,[1]Samples!$H$2:$Z$518,COLUMN()-13)</f>
        <v>Yes</v>
      </c>
      <c r="V367" s="3">
        <f>VLOOKUP($B367,[1]Samples!$H$2:$Z$518,COLUMN()-13)</f>
        <v>0</v>
      </c>
      <c r="W367" s="3">
        <f>VLOOKUP($B367,[1]Samples!$H$2:$Z$518,COLUMN()-13)</f>
        <v>0</v>
      </c>
      <c r="X367" s="3">
        <f>VLOOKUP($B367,[1]Samples!$H$2:$Z$518,COLUMN()-13)</f>
        <v>0</v>
      </c>
      <c r="Y367" s="3" t="str">
        <f>VLOOKUP($B367,[1]Samples!$H$2:$Z$518,COLUMN()-13)</f>
        <v>No</v>
      </c>
      <c r="Z367" s="3" t="str">
        <f>VLOOKUP($B367,[1]Samples!$H$2:$Z$518,COLUMN()-13)</f>
        <v/>
      </c>
      <c r="AA367" s="3" t="str">
        <f>VLOOKUP($B367,[1]Samples!$H$2:$Z$518,COLUMN()-13)</f>
        <v/>
      </c>
      <c r="AB367" s="20">
        <f>VLOOKUP($B367,[1]Samples!$H$2:$Z$518,COLUMN()-13)</f>
        <v>43564.083333333336</v>
      </c>
      <c r="AC367" s="20">
        <f>VLOOKUP($B367,[1]Samples!$H$2:$Z$518,COLUMN()-13)</f>
        <v>43564.083333333336</v>
      </c>
      <c r="AD367" s="3" t="str">
        <f>VLOOKUP($B367,[1]Samples!$H$2:$Z$518,COLUMN()-13)</f>
        <v>Chile</v>
      </c>
      <c r="AF367" s="22">
        <f>VLOOKUP($B367,[1]Samples!$H$2:$Z$518,COLUMN()-13)</f>
        <v>2016</v>
      </c>
      <c r="AG367" t="b">
        <f>NOT(ISERROR(MATCH(B367,metadata_samples_with_mlst!$A$2:$A$342,0)))</f>
        <v>0</v>
      </c>
    </row>
    <row r="368" spans="1:33" s="3" customFormat="1" x14ac:dyDescent="0.3">
      <c r="A368" s="3" t="s">
        <v>4116</v>
      </c>
      <c r="B368" s="3" t="str">
        <f t="shared" si="5"/>
        <v>SRR1767752</v>
      </c>
      <c r="C368" s="3">
        <v>18</v>
      </c>
      <c r="D368" s="3">
        <v>16</v>
      </c>
      <c r="E368" s="3" t="s">
        <v>4117</v>
      </c>
      <c r="F368" s="3">
        <v>75632</v>
      </c>
      <c r="G368" s="3">
        <v>73170</v>
      </c>
      <c r="H368" s="3" t="s">
        <v>4118</v>
      </c>
      <c r="I368" s="3">
        <v>2</v>
      </c>
      <c r="J368" s="3">
        <v>2</v>
      </c>
      <c r="K368" s="3">
        <v>4</v>
      </c>
      <c r="M368" s="3">
        <v>5187</v>
      </c>
      <c r="N368" s="3">
        <v>822</v>
      </c>
      <c r="O368" s="3">
        <v>29465</v>
      </c>
      <c r="P368" s="3">
        <v>2833596</v>
      </c>
      <c r="Q368" s="3" t="str">
        <f>VLOOKUP($B368,[1]Samples!$H$2:$Z$518,COLUMN()-13)</f>
        <v>isolation_source: cheese</v>
      </c>
      <c r="R368" s="3">
        <f>VLOOKUP($B368,[1]Samples!$H$2:$Z$518,COLUMN()-13)</f>
        <v>0</v>
      </c>
      <c r="S368" s="3">
        <f>VLOOKUP($B368,[1]Samples!$H$2:$Z$518,COLUMN()-13)</f>
        <v>0</v>
      </c>
      <c r="T368" s="3">
        <f>VLOOKUP($B368,[1]Samples!$H$2:$Z$518,COLUMN()-13)</f>
        <v>0</v>
      </c>
      <c r="U368" s="3" t="str">
        <f>VLOOKUP($B368,[1]Samples!$H$2:$Z$518,COLUMN()-13)</f>
        <v>No</v>
      </c>
      <c r="V368" s="3">
        <f>VLOOKUP($B368,[1]Samples!$H$2:$Z$518,COLUMN()-13)</f>
        <v>0</v>
      </c>
      <c r="W368" s="3">
        <f>VLOOKUP($B368,[1]Samples!$H$2:$Z$518,COLUMN()-13)</f>
        <v>0</v>
      </c>
      <c r="X368" s="3">
        <f>VLOOKUP($B368,[1]Samples!$H$2:$Z$518,COLUMN()-13)</f>
        <v>0</v>
      </c>
      <c r="Y368" s="3" t="str">
        <f>VLOOKUP($B368,[1]Samples!$H$2:$Z$518,COLUMN()-13)</f>
        <v>No</v>
      </c>
      <c r="Z368" s="3" t="str">
        <f>VLOOKUP($B368,[1]Samples!$H$2:$Z$518,COLUMN()-13)</f>
        <v>NZ_MTJE01000001-NZ_MTJE01000017</v>
      </c>
      <c r="AA368" s="3" t="str">
        <f>VLOOKUP($B368,[1]Samples!$H$2:$Z$518,COLUMN()-13)</f>
        <v/>
      </c>
      <c r="AB368" s="20">
        <f>VLOOKUP($B368,[1]Samples!$H$2:$Z$518,COLUMN()-13)</f>
        <v>44235.041666666664</v>
      </c>
      <c r="AC368" s="20">
        <f>VLOOKUP($B368,[1]Samples!$H$2:$Z$518,COLUMN()-13)</f>
        <v>42878.083333333336</v>
      </c>
      <c r="AD368" s="3" t="str">
        <f>VLOOKUP($B368,[1]Samples!$H$2:$Z$518,COLUMN()-13)</f>
        <v>USA</v>
      </c>
      <c r="AE368" s="3" t="s">
        <v>157</v>
      </c>
      <c r="AF368" s="22">
        <f>VLOOKUP($B368,[1]Samples!$H$2:$Z$518,COLUMN()-13)</f>
        <v>2014</v>
      </c>
      <c r="AG368" t="b">
        <f>NOT(ISERROR(MATCH(B368,metadata_samples_with_mlst!$A$2:$A$342,0)))</f>
        <v>1</v>
      </c>
    </row>
    <row r="369" spans="1:33" s="3" customFormat="1" x14ac:dyDescent="0.3">
      <c r="A369" s="3" t="s">
        <v>4119</v>
      </c>
      <c r="B369" s="12" t="str">
        <f t="shared" si="5"/>
        <v>SRR3108919</v>
      </c>
      <c r="C369" s="3">
        <v>22</v>
      </c>
      <c r="D369" s="3">
        <v>19</v>
      </c>
      <c r="E369" s="3" t="s">
        <v>4120</v>
      </c>
      <c r="F369" s="3">
        <v>152250</v>
      </c>
      <c r="G369" s="3">
        <v>143048</v>
      </c>
      <c r="H369" s="3" t="s">
        <v>4121</v>
      </c>
      <c r="I369" s="3">
        <v>30397</v>
      </c>
      <c r="J369" s="3">
        <v>18</v>
      </c>
      <c r="K369" s="3">
        <v>3</v>
      </c>
      <c r="M369" s="3">
        <v>5063</v>
      </c>
      <c r="N369" s="3">
        <v>830</v>
      </c>
      <c r="O369" s="3">
        <v>21276</v>
      </c>
      <c r="P369" s="3">
        <v>2797098</v>
      </c>
      <c r="Q369" s="3" t="str">
        <f>VLOOKUP($B369,[1]Samples!$H$2:$Z$518,COLUMN()-13)</f>
        <v>isolation_source: Solid - Food; Food; dairy Products; Raw - Raw milk cheese (unpasteurized)</v>
      </c>
      <c r="R369" s="3">
        <f>VLOOKUP($B369,[1]Samples!$H$2:$Z$518,COLUMN()-13)</f>
        <v>2984636</v>
      </c>
      <c r="S369" s="3">
        <f>VLOOKUP($B369,[1]Samples!$H$2:$Z$518,COLUMN()-13)</f>
        <v>17</v>
      </c>
      <c r="T369" s="3">
        <f>VLOOKUP($B369,[1]Samples!$H$2:$Z$518,COLUMN()-13)</f>
        <v>2927</v>
      </c>
      <c r="U369" s="3" t="str">
        <f>VLOOKUP($B369,[1]Samples!$H$2:$Z$518,COLUMN()-13)</f>
        <v>Yes</v>
      </c>
      <c r="V369" s="3">
        <f>VLOOKUP($B369,[1]Samples!$H$2:$Z$518,COLUMN()-13)</f>
        <v>0</v>
      </c>
      <c r="W369" s="3">
        <f>VLOOKUP($B369,[1]Samples!$H$2:$Z$518,COLUMN()-13)</f>
        <v>0</v>
      </c>
      <c r="X369" s="3">
        <f>VLOOKUP($B369,[1]Samples!$H$2:$Z$518,COLUMN()-13)</f>
        <v>0</v>
      </c>
      <c r="Y369" s="3" t="str">
        <f>VLOOKUP($B369,[1]Samples!$H$2:$Z$518,COLUMN()-13)</f>
        <v>No</v>
      </c>
      <c r="Z369" s="3" t="str">
        <f>VLOOKUP($B369,[1]Samples!$H$2:$Z$518,COLUMN()-13)</f>
        <v/>
      </c>
      <c r="AA369" s="3" t="str">
        <f>VLOOKUP($B369,[1]Samples!$H$2:$Z$518,COLUMN()-13)</f>
        <v/>
      </c>
      <c r="AB369" s="20">
        <f>VLOOKUP($B369,[1]Samples!$H$2:$Z$518,COLUMN()-13)</f>
        <v>43864.041666666664</v>
      </c>
      <c r="AC369" s="20">
        <f>VLOOKUP($B369,[1]Samples!$H$2:$Z$518,COLUMN()-13)</f>
        <v>43864.041666666664</v>
      </c>
      <c r="AD369" s="3" t="str">
        <f>VLOOKUP($B369,[1]Samples!$H$2:$Z$518,COLUMN()-13)</f>
        <v>Canada</v>
      </c>
      <c r="AF369" s="22">
        <f>VLOOKUP($B369,[1]Samples!$H$2:$Z$518,COLUMN()-13)</f>
        <v>2009</v>
      </c>
      <c r="AG369" t="b">
        <f>NOT(ISERROR(MATCH(B369,metadata_samples_with_mlst!$A$2:$A$342,0)))</f>
        <v>1</v>
      </c>
    </row>
    <row r="370" spans="1:33" s="3" customFormat="1" x14ac:dyDescent="0.3">
      <c r="A370" s="3" t="s">
        <v>4122</v>
      </c>
      <c r="B370" s="3" t="str">
        <f t="shared" si="5"/>
        <v>SRR5758428</v>
      </c>
      <c r="C370" s="3">
        <v>4</v>
      </c>
      <c r="D370" s="3">
        <v>3</v>
      </c>
      <c r="E370" s="3" t="s">
        <v>4123</v>
      </c>
      <c r="F370" s="3">
        <v>20806</v>
      </c>
      <c r="G370" s="3">
        <v>19864</v>
      </c>
      <c r="H370" s="3" t="s">
        <v>3552</v>
      </c>
      <c r="I370" s="3">
        <v>4</v>
      </c>
      <c r="J370" s="3">
        <v>1</v>
      </c>
      <c r="K370" s="3">
        <v>2</v>
      </c>
      <c r="M370" s="3">
        <v>738</v>
      </c>
      <c r="N370" s="3">
        <v>839</v>
      </c>
      <c r="O370" s="3">
        <v>5332</v>
      </c>
      <c r="P370" s="3">
        <v>635251</v>
      </c>
      <c r="Q370" s="3" t="str">
        <f>VLOOKUP($B370,[1]Samples!$H$2:$Z$518,COLUMN()-13)</f>
        <v>isolation_source: Racelette Cheese</v>
      </c>
      <c r="R370" s="3">
        <f>VLOOKUP($B370,[1]Samples!$H$2:$Z$518,COLUMN()-13)</f>
        <v>2994730</v>
      </c>
      <c r="S370" s="3">
        <f>VLOOKUP($B370,[1]Samples!$H$2:$Z$518,COLUMN()-13)</f>
        <v>13</v>
      </c>
      <c r="T370" s="3">
        <f>VLOOKUP($B370,[1]Samples!$H$2:$Z$518,COLUMN()-13)</f>
        <v>2963</v>
      </c>
      <c r="U370" s="3" t="str">
        <f>VLOOKUP($B370,[1]Samples!$H$2:$Z$518,COLUMN()-13)</f>
        <v>Yes</v>
      </c>
      <c r="V370" s="3">
        <f>VLOOKUP($B370,[1]Samples!$H$2:$Z$518,COLUMN()-13)</f>
        <v>0</v>
      </c>
      <c r="W370" s="3">
        <f>VLOOKUP($B370,[1]Samples!$H$2:$Z$518,COLUMN()-13)</f>
        <v>0</v>
      </c>
      <c r="X370" s="3">
        <f>VLOOKUP($B370,[1]Samples!$H$2:$Z$518,COLUMN()-13)</f>
        <v>0</v>
      </c>
      <c r="Y370" s="3" t="str">
        <f>VLOOKUP($B370,[1]Samples!$H$2:$Z$518,COLUMN()-13)</f>
        <v>No</v>
      </c>
      <c r="Z370" s="3" t="str">
        <f>VLOOKUP($B370,[1]Samples!$H$2:$Z$518,COLUMN()-13)</f>
        <v/>
      </c>
      <c r="AA370" s="3" t="str">
        <f>VLOOKUP($B370,[1]Samples!$H$2:$Z$518,COLUMN()-13)</f>
        <v/>
      </c>
      <c r="AB370" s="20">
        <f>VLOOKUP($B370,[1]Samples!$H$2:$Z$518,COLUMN()-13)</f>
        <v>43901.041666666664</v>
      </c>
      <c r="AC370" s="20">
        <f>VLOOKUP($B370,[1]Samples!$H$2:$Z$518,COLUMN()-13)</f>
        <v>43558.083333333336</v>
      </c>
      <c r="AD370" s="3" t="str">
        <f>VLOOKUP($B370,[1]Samples!$H$2:$Z$518,COLUMN()-13)</f>
        <v>France</v>
      </c>
      <c r="AF370" s="22">
        <f>VLOOKUP($B370,[1]Samples!$H$2:$Z$518,COLUMN()-13)</f>
        <v>2014</v>
      </c>
      <c r="AG370" t="b">
        <f>NOT(ISERROR(MATCH(B370,metadata_samples_with_mlst!$A$2:$A$342,0)))</f>
        <v>0</v>
      </c>
    </row>
    <row r="371" spans="1:33" s="3" customFormat="1" x14ac:dyDescent="0.3">
      <c r="A371" s="3" t="s">
        <v>4124</v>
      </c>
      <c r="B371" s="3" t="str">
        <f t="shared" si="5"/>
        <v>SRR10018688</v>
      </c>
      <c r="C371" s="3">
        <v>57</v>
      </c>
      <c r="D371" s="3">
        <v>55</v>
      </c>
      <c r="E371" s="3" t="s">
        <v>4125</v>
      </c>
      <c r="F371" s="3">
        <v>416472</v>
      </c>
      <c r="G371" s="3">
        <v>402116</v>
      </c>
      <c r="H371" s="3" t="s">
        <v>3650</v>
      </c>
      <c r="I371" s="3">
        <v>38</v>
      </c>
      <c r="J371" s="3">
        <v>5</v>
      </c>
      <c r="K371" s="3">
        <v>23</v>
      </c>
      <c r="M371" s="3">
        <v>5268</v>
      </c>
      <c r="N371" s="3">
        <v>852</v>
      </c>
      <c r="O371" s="3">
        <v>27951</v>
      </c>
      <c r="P371" s="3">
        <v>2782513</v>
      </c>
      <c r="Q371" s="3" t="s">
        <v>132</v>
      </c>
      <c r="R371" s="3">
        <v>2976651</v>
      </c>
      <c r="S371" s="3">
        <v>314</v>
      </c>
      <c r="T371" s="3">
        <v>2983</v>
      </c>
      <c r="U371" s="3" t="s">
        <v>133</v>
      </c>
      <c r="V371" s="3">
        <v>0</v>
      </c>
      <c r="W371" s="3">
        <v>0</v>
      </c>
      <c r="X371" s="3">
        <v>0</v>
      </c>
      <c r="Y371" s="3" t="s">
        <v>134</v>
      </c>
      <c r="Z371" s="3" t="s">
        <v>127</v>
      </c>
      <c r="AA371" s="3" t="s">
        <v>127</v>
      </c>
      <c r="AB371" s="4">
        <v>43861.041666666664</v>
      </c>
      <c r="AC371" s="4">
        <v>43861.041666666664</v>
      </c>
      <c r="AD371" s="3" t="s">
        <v>394</v>
      </c>
      <c r="AF371" s="22">
        <v>2016</v>
      </c>
      <c r="AG371" t="b">
        <f>NOT(ISERROR(MATCH(B371,metadata_samples_with_mlst!$A$2:$A$342,0)))</f>
        <v>0</v>
      </c>
    </row>
    <row r="372" spans="1:33" s="3" customFormat="1" x14ac:dyDescent="0.3">
      <c r="A372" s="3" t="s">
        <v>4126</v>
      </c>
      <c r="B372" s="3" t="str">
        <f t="shared" si="5"/>
        <v>SRR9335562</v>
      </c>
      <c r="C372" s="3">
        <v>4</v>
      </c>
      <c r="D372" s="3">
        <v>4</v>
      </c>
      <c r="E372" s="3" t="s">
        <v>3620</v>
      </c>
      <c r="F372" s="3">
        <v>27148</v>
      </c>
      <c r="G372" s="3">
        <v>26186</v>
      </c>
      <c r="H372" s="3" t="s">
        <v>3385</v>
      </c>
      <c r="I372" s="3">
        <v>14</v>
      </c>
      <c r="J372" s="3">
        <v>3</v>
      </c>
      <c r="K372" s="3">
        <v>5</v>
      </c>
      <c r="M372" s="3">
        <v>739</v>
      </c>
      <c r="N372" s="3">
        <v>857</v>
      </c>
      <c r="O372" s="3">
        <v>3474</v>
      </c>
      <c r="P372" s="3">
        <v>638908</v>
      </c>
      <c r="Q372" s="3" t="str">
        <f>VLOOKUP($B372,[1]Samples!$H$2:$Z$518,COLUMN()-13)</f>
        <v>isolation_source: raw milk cheese</v>
      </c>
      <c r="R372" s="3">
        <f>VLOOKUP($B372,[1]Samples!$H$2:$Z$518,COLUMN()-13)</f>
        <v>2886860</v>
      </c>
      <c r="S372" s="3">
        <f>VLOOKUP($B372,[1]Samples!$H$2:$Z$518,COLUMN()-13)</f>
        <v>47</v>
      </c>
      <c r="T372" s="3">
        <f>VLOOKUP($B372,[1]Samples!$H$2:$Z$518,COLUMN()-13)</f>
        <v>2846</v>
      </c>
      <c r="U372" s="3" t="str">
        <f>VLOOKUP($B372,[1]Samples!$H$2:$Z$518,COLUMN()-13)</f>
        <v>Yes</v>
      </c>
      <c r="V372" s="3">
        <f>VLOOKUP($B372,[1]Samples!$H$2:$Z$518,COLUMN()-13)</f>
        <v>0</v>
      </c>
      <c r="W372" s="3">
        <f>VLOOKUP($B372,[1]Samples!$H$2:$Z$518,COLUMN()-13)</f>
        <v>0</v>
      </c>
      <c r="X372" s="3">
        <f>VLOOKUP($B372,[1]Samples!$H$2:$Z$518,COLUMN()-13)</f>
        <v>0</v>
      </c>
      <c r="Y372" s="3" t="str">
        <f>VLOOKUP($B372,[1]Samples!$H$2:$Z$518,COLUMN()-13)</f>
        <v>No</v>
      </c>
      <c r="Z372" s="3" t="str">
        <f>VLOOKUP($B372,[1]Samples!$H$2:$Z$518,COLUMN()-13)</f>
        <v/>
      </c>
      <c r="AA372" s="3" t="str">
        <f>VLOOKUP($B372,[1]Samples!$H$2:$Z$518,COLUMN()-13)</f>
        <v/>
      </c>
      <c r="AB372" s="20">
        <f>VLOOKUP($B372,[1]Samples!$H$2:$Z$518,COLUMN()-13)</f>
        <v>43671.083333333336</v>
      </c>
      <c r="AC372" s="20">
        <f>VLOOKUP($B372,[1]Samples!$H$2:$Z$518,COLUMN()-13)</f>
        <v>43671.083333333336</v>
      </c>
      <c r="AD372" s="3" t="str">
        <f>VLOOKUP($B372,[1]Samples!$H$2:$Z$518,COLUMN()-13)</f>
        <v>USA</v>
      </c>
      <c r="AE372" s="3" t="s">
        <v>146</v>
      </c>
      <c r="AF372" s="22">
        <f>VLOOKUP($B372,[1]Samples!$H$2:$Z$518,COLUMN()-13)</f>
        <v>2019</v>
      </c>
      <c r="AG372" t="b">
        <f>NOT(ISERROR(MATCH(B372,metadata_samples_with_mlst!$A$2:$A$342,0)))</f>
        <v>0</v>
      </c>
    </row>
    <row r="373" spans="1:33" s="3" customFormat="1" x14ac:dyDescent="0.3">
      <c r="A373" s="3" t="s">
        <v>4127</v>
      </c>
      <c r="B373" s="3" t="str">
        <f t="shared" si="5"/>
        <v>SRR3945601</v>
      </c>
      <c r="C373" s="3">
        <v>20</v>
      </c>
      <c r="D373" s="3">
        <v>18</v>
      </c>
      <c r="E373" s="3" t="s">
        <v>4128</v>
      </c>
      <c r="F373" s="3">
        <v>86908</v>
      </c>
      <c r="G373" s="3">
        <v>83740</v>
      </c>
      <c r="H373" s="3" t="s">
        <v>4129</v>
      </c>
      <c r="I373" s="3">
        <v>4</v>
      </c>
      <c r="J373" s="3">
        <v>3</v>
      </c>
      <c r="K373" s="3">
        <v>8</v>
      </c>
      <c r="M373" s="3">
        <v>4994</v>
      </c>
      <c r="N373" s="3">
        <v>862</v>
      </c>
      <c r="O373" s="3">
        <v>25082</v>
      </c>
      <c r="P373" s="3">
        <v>2785480</v>
      </c>
      <c r="Q373" s="3" t="str">
        <f>VLOOKUP($B373,[1]Samples!$H$2:$Z$518,COLUMN()-13)</f>
        <v>isolation_source: gorgonzola dolce cheese</v>
      </c>
      <c r="R373" s="3">
        <f>VLOOKUP($B373,[1]Samples!$H$2:$Z$518,COLUMN()-13)</f>
        <v>3049138</v>
      </c>
      <c r="S373" s="3">
        <f>VLOOKUP($B373,[1]Samples!$H$2:$Z$518,COLUMN()-13)</f>
        <v>18</v>
      </c>
      <c r="T373" s="3">
        <f>VLOOKUP($B373,[1]Samples!$H$2:$Z$518,COLUMN()-13)</f>
        <v>3025</v>
      </c>
      <c r="U373" s="3" t="str">
        <f>VLOOKUP($B373,[1]Samples!$H$2:$Z$518,COLUMN()-13)</f>
        <v>Yes</v>
      </c>
      <c r="V373" s="3">
        <f>VLOOKUP($B373,[1]Samples!$H$2:$Z$518,COLUMN()-13)</f>
        <v>0</v>
      </c>
      <c r="W373" s="3">
        <f>VLOOKUP($B373,[1]Samples!$H$2:$Z$518,COLUMN()-13)</f>
        <v>0</v>
      </c>
      <c r="X373" s="3">
        <f>VLOOKUP($B373,[1]Samples!$H$2:$Z$518,COLUMN()-13)</f>
        <v>0</v>
      </c>
      <c r="Y373" s="3" t="str">
        <f>VLOOKUP($B373,[1]Samples!$H$2:$Z$518,COLUMN()-13)</f>
        <v>No</v>
      </c>
      <c r="Z373" s="3" t="str">
        <f>VLOOKUP($B373,[1]Samples!$H$2:$Z$518,COLUMN()-13)</f>
        <v/>
      </c>
      <c r="AA373" s="3" t="str">
        <f>VLOOKUP($B373,[1]Samples!$H$2:$Z$518,COLUMN()-13)</f>
        <v/>
      </c>
      <c r="AB373" s="20">
        <f>VLOOKUP($B373,[1]Samples!$H$2:$Z$518,COLUMN()-13)</f>
        <v>43901.041666666664</v>
      </c>
      <c r="AC373" s="20">
        <f>VLOOKUP($B373,[1]Samples!$H$2:$Z$518,COLUMN()-13)</f>
        <v>43551.041666666664</v>
      </c>
      <c r="AD373" s="3" t="str">
        <f>VLOOKUP($B373,[1]Samples!$H$2:$Z$518,COLUMN()-13)</f>
        <v>Italy</v>
      </c>
      <c r="AF373" s="22">
        <f>VLOOKUP($B373,[1]Samples!$H$2:$Z$518,COLUMN()-13)</f>
        <v>2013</v>
      </c>
      <c r="AG373" t="b">
        <f>NOT(ISERROR(MATCH(B373,metadata_samples_with_mlst!$A$2:$A$342,0)))</f>
        <v>1</v>
      </c>
    </row>
    <row r="374" spans="1:33" s="3" customFormat="1" x14ac:dyDescent="0.3">
      <c r="A374" s="3" t="s">
        <v>4130</v>
      </c>
      <c r="B374" s="3" t="str">
        <f t="shared" si="5"/>
        <v>SRR5409414</v>
      </c>
      <c r="C374" s="3">
        <v>21</v>
      </c>
      <c r="D374" s="3">
        <v>19</v>
      </c>
      <c r="E374" s="3" t="s">
        <v>3683</v>
      </c>
      <c r="F374" s="3">
        <v>95866</v>
      </c>
      <c r="G374" s="3">
        <v>94146</v>
      </c>
      <c r="H374" s="3" t="s">
        <v>3707</v>
      </c>
      <c r="I374" s="3">
        <v>11</v>
      </c>
      <c r="J374" s="3">
        <v>3</v>
      </c>
      <c r="K374" s="3">
        <v>7</v>
      </c>
      <c r="M374" s="3">
        <v>4540</v>
      </c>
      <c r="N374" s="3">
        <v>880</v>
      </c>
      <c r="O374" s="3">
        <v>27204</v>
      </c>
      <c r="P374" s="3">
        <v>2804174</v>
      </c>
      <c r="Q374" s="3" t="str">
        <f>VLOOKUP($B374,[1]Samples!$H$2:$Z$518,COLUMN()-13)</f>
        <v>isolation_source: Raw Goat cheese</v>
      </c>
      <c r="R374" s="3">
        <f>VLOOKUP($B374,[1]Samples!$H$2:$Z$518,COLUMN()-13)</f>
        <v>3003840</v>
      </c>
      <c r="S374" s="3">
        <f>VLOOKUP($B374,[1]Samples!$H$2:$Z$518,COLUMN()-13)</f>
        <v>67</v>
      </c>
      <c r="T374" s="3">
        <f>VLOOKUP($B374,[1]Samples!$H$2:$Z$518,COLUMN()-13)</f>
        <v>2996</v>
      </c>
      <c r="U374" s="3" t="str">
        <f>VLOOKUP($B374,[1]Samples!$H$2:$Z$518,COLUMN()-13)</f>
        <v>Yes</v>
      </c>
      <c r="V374" s="3">
        <f>VLOOKUP($B374,[1]Samples!$H$2:$Z$518,COLUMN()-13)</f>
        <v>0</v>
      </c>
      <c r="W374" s="3">
        <f>VLOOKUP($B374,[1]Samples!$H$2:$Z$518,COLUMN()-13)</f>
        <v>0</v>
      </c>
      <c r="X374" s="3">
        <f>VLOOKUP($B374,[1]Samples!$H$2:$Z$518,COLUMN()-13)</f>
        <v>0</v>
      </c>
      <c r="Y374" s="3" t="str">
        <f>VLOOKUP($B374,[1]Samples!$H$2:$Z$518,COLUMN()-13)</f>
        <v>No</v>
      </c>
      <c r="Z374" s="3" t="str">
        <f>VLOOKUP($B374,[1]Samples!$H$2:$Z$518,COLUMN()-13)</f>
        <v/>
      </c>
      <c r="AA374" s="3" t="str">
        <f>VLOOKUP($B374,[1]Samples!$H$2:$Z$518,COLUMN()-13)</f>
        <v/>
      </c>
      <c r="AB374" s="20">
        <f>VLOOKUP($B374,[1]Samples!$H$2:$Z$518,COLUMN()-13)</f>
        <v>43563.083333333336</v>
      </c>
      <c r="AC374" s="20">
        <f>VLOOKUP($B374,[1]Samples!$H$2:$Z$518,COLUMN()-13)</f>
        <v>43563.083333333336</v>
      </c>
      <c r="AD374" s="3" t="str">
        <f>VLOOKUP($B374,[1]Samples!$H$2:$Z$518,COLUMN()-13)</f>
        <v>USA</v>
      </c>
      <c r="AE374" s="3" t="s">
        <v>478</v>
      </c>
      <c r="AF374" s="22">
        <f>VLOOKUP($B374,[1]Samples!$H$2:$Z$518,COLUMN()-13)</f>
        <v>2010</v>
      </c>
      <c r="AG374" t="b">
        <f>NOT(ISERROR(MATCH(B374,metadata_samples_with_mlst!$A$2:$A$342,0)))</f>
        <v>0</v>
      </c>
    </row>
    <row r="375" spans="1:33" s="3" customFormat="1" x14ac:dyDescent="0.3">
      <c r="A375" s="3" t="s">
        <v>4131</v>
      </c>
      <c r="B375" s="3" t="str">
        <f t="shared" si="5"/>
        <v>SRR3215369</v>
      </c>
      <c r="C375" s="3">
        <v>17</v>
      </c>
      <c r="D375" s="3">
        <v>15</v>
      </c>
      <c r="E375" s="3" t="s">
        <v>4132</v>
      </c>
      <c r="F375" s="3">
        <v>74340</v>
      </c>
      <c r="G375" s="3">
        <v>71274</v>
      </c>
      <c r="H375" s="3" t="s">
        <v>4133</v>
      </c>
      <c r="I375" s="3">
        <v>4</v>
      </c>
      <c r="J375" s="3">
        <v>3</v>
      </c>
      <c r="K375" s="3">
        <v>9</v>
      </c>
      <c r="M375" s="3">
        <v>4717</v>
      </c>
      <c r="N375" s="3">
        <v>917</v>
      </c>
      <c r="O375" s="3">
        <v>40096</v>
      </c>
      <c r="P375" s="3">
        <v>2868175</v>
      </c>
      <c r="Q375" s="3" t="str">
        <f>VLOOKUP($B375,[1]Samples!$H$2:$Z$518,COLUMN()-13)</f>
        <v>isolation_source: cheese</v>
      </c>
      <c r="R375" s="3">
        <f>VLOOKUP($B375,[1]Samples!$H$2:$Z$518,COLUMN()-13)</f>
        <v>0</v>
      </c>
      <c r="S375" s="3">
        <f>VLOOKUP($B375,[1]Samples!$H$2:$Z$518,COLUMN()-13)</f>
        <v>0</v>
      </c>
      <c r="T375" s="3">
        <f>VLOOKUP($B375,[1]Samples!$H$2:$Z$518,COLUMN()-13)</f>
        <v>0</v>
      </c>
      <c r="U375" s="3" t="str">
        <f>VLOOKUP($B375,[1]Samples!$H$2:$Z$518,COLUMN()-13)</f>
        <v>No</v>
      </c>
      <c r="V375" s="3">
        <f>VLOOKUP($B375,[1]Samples!$H$2:$Z$518,COLUMN()-13)</f>
        <v>0</v>
      </c>
      <c r="W375" s="3">
        <f>VLOOKUP($B375,[1]Samples!$H$2:$Z$518,COLUMN()-13)</f>
        <v>0</v>
      </c>
      <c r="X375" s="3">
        <f>VLOOKUP($B375,[1]Samples!$H$2:$Z$518,COLUMN()-13)</f>
        <v>0</v>
      </c>
      <c r="Y375" s="3" t="str">
        <f>VLOOKUP($B375,[1]Samples!$H$2:$Z$518,COLUMN()-13)</f>
        <v>No</v>
      </c>
      <c r="Z375" s="3" t="str">
        <f>VLOOKUP($B375,[1]Samples!$H$2:$Z$518,COLUMN()-13)</f>
        <v>NZ_NXSO01000001-NZ_NXSO01000025</v>
      </c>
      <c r="AA375" s="3" t="str">
        <f>VLOOKUP($B375,[1]Samples!$H$2:$Z$518,COLUMN()-13)</f>
        <v/>
      </c>
      <c r="AB375" s="20">
        <f>VLOOKUP($B375,[1]Samples!$H$2:$Z$518,COLUMN()-13)</f>
        <v>43982.083333333336</v>
      </c>
      <c r="AC375" s="20">
        <f>VLOOKUP($B375,[1]Samples!$H$2:$Z$518,COLUMN()-13)</f>
        <v>43024.083333333336</v>
      </c>
      <c r="AD375" s="3" t="str">
        <f>VLOOKUP($B375,[1]Samples!$H$2:$Z$518,COLUMN()-13)</f>
        <v>Italy</v>
      </c>
      <c r="AF375" s="22">
        <f>VLOOKUP($B375,[1]Samples!$H$2:$Z$518,COLUMN()-13)</f>
        <v>2011</v>
      </c>
      <c r="AG375" t="b">
        <f>NOT(ISERROR(MATCH(B375,metadata_samples_with_mlst!$A$2:$A$342,0)))</f>
        <v>1</v>
      </c>
    </row>
    <row r="376" spans="1:33" s="3" customFormat="1" x14ac:dyDescent="0.3">
      <c r="A376" s="3" t="s">
        <v>4134</v>
      </c>
      <c r="B376" s="3" t="str">
        <f t="shared" si="5"/>
        <v>SRR3173369</v>
      </c>
      <c r="C376" s="3">
        <v>3</v>
      </c>
      <c r="D376" s="3">
        <v>3</v>
      </c>
      <c r="E376" s="3" t="s">
        <v>4135</v>
      </c>
      <c r="F376" s="3">
        <v>17220</v>
      </c>
      <c r="G376" s="3">
        <v>16766</v>
      </c>
      <c r="H376" s="3" t="s">
        <v>4136</v>
      </c>
      <c r="I376" s="3">
        <v>1</v>
      </c>
      <c r="J376" s="3">
        <v>0</v>
      </c>
      <c r="K376" s="3">
        <v>0</v>
      </c>
      <c r="M376" s="3">
        <v>836</v>
      </c>
      <c r="N376" s="3">
        <v>917</v>
      </c>
      <c r="O376" s="3">
        <v>5836</v>
      </c>
      <c r="P376" s="3">
        <v>755592</v>
      </c>
      <c r="Q376" s="3" t="str">
        <f>VLOOKUP($B376,[1]Samples!$H$2:$Z$518,COLUMN()-13)</f>
        <v>isolation_source: fresh cheese</v>
      </c>
      <c r="R376" s="3">
        <f>VLOOKUP($B376,[1]Samples!$H$2:$Z$518,COLUMN()-13)</f>
        <v>3016042</v>
      </c>
      <c r="S376" s="3">
        <f>VLOOKUP($B376,[1]Samples!$H$2:$Z$518,COLUMN()-13)</f>
        <v>56</v>
      </c>
      <c r="T376" s="3">
        <f>VLOOKUP($B376,[1]Samples!$H$2:$Z$518,COLUMN()-13)</f>
        <v>3001</v>
      </c>
      <c r="U376" s="3" t="str">
        <f>VLOOKUP($B376,[1]Samples!$H$2:$Z$518,COLUMN()-13)</f>
        <v>Yes</v>
      </c>
      <c r="V376" s="3">
        <f>VLOOKUP($B376,[1]Samples!$H$2:$Z$518,COLUMN()-13)</f>
        <v>0</v>
      </c>
      <c r="W376" s="3">
        <f>VLOOKUP($B376,[1]Samples!$H$2:$Z$518,COLUMN()-13)</f>
        <v>0</v>
      </c>
      <c r="X376" s="3">
        <f>VLOOKUP($B376,[1]Samples!$H$2:$Z$518,COLUMN()-13)</f>
        <v>0</v>
      </c>
      <c r="Y376" s="3" t="str">
        <f>VLOOKUP($B376,[1]Samples!$H$2:$Z$518,COLUMN()-13)</f>
        <v>No</v>
      </c>
      <c r="Z376" s="3" t="str">
        <f>VLOOKUP($B376,[1]Samples!$H$2:$Z$518,COLUMN()-13)</f>
        <v/>
      </c>
      <c r="AA376" s="3" t="str">
        <f>VLOOKUP($B376,[1]Samples!$H$2:$Z$518,COLUMN()-13)</f>
        <v/>
      </c>
      <c r="AB376" s="20">
        <f>VLOOKUP($B376,[1]Samples!$H$2:$Z$518,COLUMN()-13)</f>
        <v>43901.041666666664</v>
      </c>
      <c r="AC376" s="20">
        <f>VLOOKUP($B376,[1]Samples!$H$2:$Z$518,COLUMN()-13)</f>
        <v>43551.041666666664</v>
      </c>
      <c r="AD376" s="3" t="str">
        <f>VLOOKUP($B376,[1]Samples!$H$2:$Z$518,COLUMN()-13)</f>
        <v>USA</v>
      </c>
      <c r="AE376" s="3" t="s">
        <v>146</v>
      </c>
      <c r="AF376" s="22">
        <f>VLOOKUP($B376,[1]Samples!$H$2:$Z$518,COLUMN()-13)</f>
        <v>2009</v>
      </c>
      <c r="AG376" t="b">
        <f>NOT(ISERROR(MATCH(B376,metadata_samples_with_mlst!$A$2:$A$342,0)))</f>
        <v>0</v>
      </c>
    </row>
    <row r="377" spans="1:33" s="3" customFormat="1" x14ac:dyDescent="0.3">
      <c r="A377" s="3" t="s">
        <v>4137</v>
      </c>
      <c r="B377" s="3" t="str">
        <f t="shared" si="5"/>
        <v>SRR3606574</v>
      </c>
      <c r="C377" s="3">
        <v>5</v>
      </c>
      <c r="D377" s="3">
        <v>4</v>
      </c>
      <c r="E377" s="3" t="s">
        <v>4138</v>
      </c>
      <c r="F377" s="3">
        <v>29570</v>
      </c>
      <c r="G377" s="3">
        <v>28130</v>
      </c>
      <c r="H377" s="3" t="s">
        <v>4139</v>
      </c>
      <c r="I377" s="3">
        <v>16</v>
      </c>
      <c r="J377" s="3">
        <v>1</v>
      </c>
      <c r="K377" s="3">
        <v>2</v>
      </c>
      <c r="M377" s="3">
        <v>741</v>
      </c>
      <c r="N377" s="3">
        <v>928</v>
      </c>
      <c r="O377" s="3">
        <v>6617</v>
      </c>
      <c r="P377" s="3">
        <v>695735</v>
      </c>
      <c r="Q377" s="3" t="str">
        <f>VLOOKUP($B377,[1]Samples!$H$2:$Z$518,COLUMN()-13)</f>
        <v>isolation_source: fresh mexican style cheese</v>
      </c>
      <c r="R377" s="3">
        <f>VLOOKUP($B377,[1]Samples!$H$2:$Z$518,COLUMN()-13)</f>
        <v>3043591</v>
      </c>
      <c r="S377" s="3">
        <f>VLOOKUP($B377,[1]Samples!$H$2:$Z$518,COLUMN()-13)</f>
        <v>24</v>
      </c>
      <c r="T377" s="3">
        <f>VLOOKUP($B377,[1]Samples!$H$2:$Z$518,COLUMN()-13)</f>
        <v>3009</v>
      </c>
      <c r="U377" s="3" t="str">
        <f>VLOOKUP($B377,[1]Samples!$H$2:$Z$518,COLUMN()-13)</f>
        <v>Yes</v>
      </c>
      <c r="V377" s="3">
        <f>VLOOKUP($B377,[1]Samples!$H$2:$Z$518,COLUMN()-13)</f>
        <v>0</v>
      </c>
      <c r="W377" s="3">
        <f>VLOOKUP($B377,[1]Samples!$H$2:$Z$518,COLUMN()-13)</f>
        <v>0</v>
      </c>
      <c r="X377" s="3">
        <f>VLOOKUP($B377,[1]Samples!$H$2:$Z$518,COLUMN()-13)</f>
        <v>0</v>
      </c>
      <c r="Y377" s="3" t="str">
        <f>VLOOKUP($B377,[1]Samples!$H$2:$Z$518,COLUMN()-13)</f>
        <v>No</v>
      </c>
      <c r="Z377" s="3" t="str">
        <f>VLOOKUP($B377,[1]Samples!$H$2:$Z$518,COLUMN()-13)</f>
        <v/>
      </c>
      <c r="AA377" s="3" t="str">
        <f>VLOOKUP($B377,[1]Samples!$H$2:$Z$518,COLUMN()-13)</f>
        <v/>
      </c>
      <c r="AB377" s="20">
        <f>VLOOKUP($B377,[1]Samples!$H$2:$Z$518,COLUMN()-13)</f>
        <v>43901.041666666664</v>
      </c>
      <c r="AC377" s="20">
        <f>VLOOKUP($B377,[1]Samples!$H$2:$Z$518,COLUMN()-13)</f>
        <v>43551.041666666664</v>
      </c>
      <c r="AD377" s="3" t="str">
        <f>VLOOKUP($B377,[1]Samples!$H$2:$Z$518,COLUMN()-13)</f>
        <v>Mexico</v>
      </c>
      <c r="AF377" s="22">
        <f>VLOOKUP($B377,[1]Samples!$H$2:$Z$518,COLUMN()-13)</f>
        <v>2007</v>
      </c>
      <c r="AG377" t="b">
        <f>NOT(ISERROR(MATCH(B377,metadata_samples_with_mlst!$A$2:$A$342,0)))</f>
        <v>0</v>
      </c>
    </row>
    <row r="378" spans="1:33" s="3" customFormat="1" x14ac:dyDescent="0.3">
      <c r="A378" s="3" t="s">
        <v>4140</v>
      </c>
      <c r="B378" s="3" t="str">
        <f t="shared" si="5"/>
        <v>SRR1378348</v>
      </c>
      <c r="C378" s="3">
        <v>25</v>
      </c>
      <c r="D378" s="3">
        <v>22</v>
      </c>
      <c r="E378" s="3" t="s">
        <v>4141</v>
      </c>
      <c r="F378" s="3">
        <v>111358</v>
      </c>
      <c r="G378" s="3">
        <v>106056</v>
      </c>
      <c r="H378" s="3" t="s">
        <v>3513</v>
      </c>
      <c r="I378" s="3">
        <v>14</v>
      </c>
      <c r="J378" s="3">
        <v>2</v>
      </c>
      <c r="K378" s="3">
        <v>13</v>
      </c>
      <c r="M378" s="3">
        <v>4382</v>
      </c>
      <c r="N378" s="3">
        <v>943</v>
      </c>
      <c r="O378" s="3">
        <v>21058</v>
      </c>
      <c r="P378" s="3">
        <v>2676151</v>
      </c>
      <c r="Q378" s="3" t="str">
        <f>VLOOKUP($B378,[1]Samples!$H$2:$Z$518,COLUMN()-13)</f>
        <v>isolation_source: fontina cheese</v>
      </c>
      <c r="R378" s="3">
        <f>VLOOKUP($B378,[1]Samples!$H$2:$Z$518,COLUMN()-13)</f>
        <v>2949333</v>
      </c>
      <c r="S378" s="3">
        <f>VLOOKUP($B378,[1]Samples!$H$2:$Z$518,COLUMN()-13)</f>
        <v>64</v>
      </c>
      <c r="T378" s="3">
        <f>VLOOKUP($B378,[1]Samples!$H$2:$Z$518,COLUMN()-13)</f>
        <v>2918</v>
      </c>
      <c r="U378" s="3" t="str">
        <f>VLOOKUP($B378,[1]Samples!$H$2:$Z$518,COLUMN()-13)</f>
        <v>Yes</v>
      </c>
      <c r="V378" s="3">
        <f>VLOOKUP($B378,[1]Samples!$H$2:$Z$518,COLUMN()-13)</f>
        <v>0</v>
      </c>
      <c r="W378" s="3">
        <f>VLOOKUP($B378,[1]Samples!$H$2:$Z$518,COLUMN()-13)</f>
        <v>0</v>
      </c>
      <c r="X378" s="3">
        <f>VLOOKUP($B378,[1]Samples!$H$2:$Z$518,COLUMN()-13)</f>
        <v>0</v>
      </c>
      <c r="Y378" s="3" t="str">
        <f>VLOOKUP($B378,[1]Samples!$H$2:$Z$518,COLUMN()-13)</f>
        <v>No</v>
      </c>
      <c r="Z378" s="3" t="str">
        <f>VLOOKUP($B378,[1]Samples!$H$2:$Z$518,COLUMN()-13)</f>
        <v/>
      </c>
      <c r="AA378" s="3" t="str">
        <f>VLOOKUP($B378,[1]Samples!$H$2:$Z$518,COLUMN()-13)</f>
        <v/>
      </c>
      <c r="AB378" s="20">
        <f>VLOOKUP($B378,[1]Samples!$H$2:$Z$518,COLUMN()-13)</f>
        <v>43551.041666666664</v>
      </c>
      <c r="AC378" s="20">
        <f>VLOOKUP($B378,[1]Samples!$H$2:$Z$518,COLUMN()-13)</f>
        <v>43551.041666666664</v>
      </c>
      <c r="AD378" s="3" t="str">
        <f>VLOOKUP($B378,[1]Samples!$H$2:$Z$518,COLUMN()-13)</f>
        <v>Italy</v>
      </c>
      <c r="AF378" s="22">
        <f>VLOOKUP($B378,[1]Samples!$H$2:$Z$518,COLUMN()-13)</f>
        <v>2014</v>
      </c>
      <c r="AG378" t="b">
        <f>NOT(ISERROR(MATCH(B378,metadata_samples_with_mlst!$A$2:$A$342,0)))</f>
        <v>1</v>
      </c>
    </row>
    <row r="379" spans="1:33" s="3" customFormat="1" x14ac:dyDescent="0.3">
      <c r="A379" s="3" t="s">
        <v>4142</v>
      </c>
      <c r="B379" s="3" t="str">
        <f t="shared" si="5"/>
        <v>SRR1181541</v>
      </c>
      <c r="C379" s="3">
        <v>22</v>
      </c>
      <c r="D379" s="3">
        <v>20</v>
      </c>
      <c r="E379" s="3" t="s">
        <v>4143</v>
      </c>
      <c r="F379" s="3">
        <v>98474</v>
      </c>
      <c r="G379" s="3">
        <v>96038</v>
      </c>
      <c r="H379" s="3" t="s">
        <v>4144</v>
      </c>
      <c r="I379" s="3">
        <v>11</v>
      </c>
      <c r="J379" s="3">
        <v>2</v>
      </c>
      <c r="K379" s="3">
        <v>8</v>
      </c>
      <c r="M379" s="3">
        <v>4317</v>
      </c>
      <c r="N379" s="3">
        <v>943</v>
      </c>
      <c r="O379" s="3">
        <v>22045</v>
      </c>
      <c r="P379" s="3">
        <v>2915275</v>
      </c>
      <c r="Q379" s="3" t="str">
        <f>VLOOKUP($B379,[1]Samples!$H$2:$Z$518,COLUMN()-13)</f>
        <v>isolation_source: cheese</v>
      </c>
      <c r="R379" s="3">
        <f>VLOOKUP($B379,[1]Samples!$H$2:$Z$518,COLUMN()-13)</f>
        <v>3130282</v>
      </c>
      <c r="S379" s="3">
        <f>VLOOKUP($B379,[1]Samples!$H$2:$Z$518,COLUMN()-13)</f>
        <v>22</v>
      </c>
      <c r="T379" s="3">
        <f>VLOOKUP($B379,[1]Samples!$H$2:$Z$518,COLUMN()-13)</f>
        <v>3087</v>
      </c>
      <c r="U379" s="3" t="str">
        <f>VLOOKUP($B379,[1]Samples!$H$2:$Z$518,COLUMN()-13)</f>
        <v>Yes</v>
      </c>
      <c r="V379" s="3">
        <f>VLOOKUP($B379,[1]Samples!$H$2:$Z$518,COLUMN()-13)</f>
        <v>0</v>
      </c>
      <c r="W379" s="3">
        <f>VLOOKUP($B379,[1]Samples!$H$2:$Z$518,COLUMN()-13)</f>
        <v>0</v>
      </c>
      <c r="X379" s="3">
        <f>VLOOKUP($B379,[1]Samples!$H$2:$Z$518,COLUMN()-13)</f>
        <v>0</v>
      </c>
      <c r="Y379" s="3" t="str">
        <f>VLOOKUP($B379,[1]Samples!$H$2:$Z$518,COLUMN()-13)</f>
        <v>No</v>
      </c>
      <c r="Z379" s="3" t="str">
        <f>VLOOKUP($B379,[1]Samples!$H$2:$Z$518,COLUMN()-13)</f>
        <v/>
      </c>
      <c r="AA379" s="3" t="str">
        <f>VLOOKUP($B379,[1]Samples!$H$2:$Z$518,COLUMN()-13)</f>
        <v/>
      </c>
      <c r="AB379" s="20">
        <f>VLOOKUP($B379,[1]Samples!$H$2:$Z$518,COLUMN()-13)</f>
        <v>43551.041666666664</v>
      </c>
      <c r="AC379" s="20">
        <f>VLOOKUP($B379,[1]Samples!$H$2:$Z$518,COLUMN()-13)</f>
        <v>43551.041666666664</v>
      </c>
      <c r="AD379" s="3" t="str">
        <f>VLOOKUP($B379,[1]Samples!$H$2:$Z$518,COLUMN()-13)</f>
        <v>USA</v>
      </c>
      <c r="AE379" s="3" t="s">
        <v>797</v>
      </c>
      <c r="AF379" s="22">
        <f>VLOOKUP($B379,[1]Samples!$H$2:$Z$518,COLUMN()-13)</f>
        <v>2014</v>
      </c>
      <c r="AG379" t="b">
        <f>NOT(ISERROR(MATCH(B379,metadata_samples_with_mlst!$A$2:$A$342,0)))</f>
        <v>1</v>
      </c>
    </row>
    <row r="380" spans="1:33" s="3" customFormat="1" x14ac:dyDescent="0.3">
      <c r="A380" s="3" t="s">
        <v>4145</v>
      </c>
      <c r="B380" s="3" t="str">
        <f t="shared" si="5"/>
        <v>SRR1767759</v>
      </c>
      <c r="C380" s="3">
        <v>19</v>
      </c>
      <c r="D380" s="3">
        <v>15</v>
      </c>
      <c r="E380" s="3" t="s">
        <v>4146</v>
      </c>
      <c r="F380" s="3">
        <v>80134</v>
      </c>
      <c r="G380" s="3">
        <v>74896</v>
      </c>
      <c r="H380" s="3" t="s">
        <v>3290</v>
      </c>
      <c r="I380" s="3">
        <v>10</v>
      </c>
      <c r="J380" s="3">
        <v>4</v>
      </c>
      <c r="K380" s="3">
        <v>7</v>
      </c>
      <c r="M380" s="3">
        <v>4107</v>
      </c>
      <c r="N380" s="3">
        <v>946</v>
      </c>
      <c r="O380" s="3">
        <v>19708</v>
      </c>
      <c r="P380" s="3">
        <v>2797213</v>
      </c>
      <c r="Q380" s="3" t="str">
        <f>VLOOKUP($B380,[1]Samples!$H$2:$Z$518,COLUMN()-13)</f>
        <v>isolation_source: cheese</v>
      </c>
      <c r="R380" s="3">
        <f>VLOOKUP($B380,[1]Samples!$H$2:$Z$518,COLUMN()-13)</f>
        <v>0</v>
      </c>
      <c r="S380" s="3">
        <f>VLOOKUP($B380,[1]Samples!$H$2:$Z$518,COLUMN()-13)</f>
        <v>0</v>
      </c>
      <c r="T380" s="3">
        <f>VLOOKUP($B380,[1]Samples!$H$2:$Z$518,COLUMN()-13)</f>
        <v>0</v>
      </c>
      <c r="U380" s="3" t="str">
        <f>VLOOKUP($B380,[1]Samples!$H$2:$Z$518,COLUMN()-13)</f>
        <v>No</v>
      </c>
      <c r="V380" s="3">
        <f>VLOOKUP($B380,[1]Samples!$H$2:$Z$518,COLUMN()-13)</f>
        <v>0</v>
      </c>
      <c r="W380" s="3">
        <f>VLOOKUP($B380,[1]Samples!$H$2:$Z$518,COLUMN()-13)</f>
        <v>0</v>
      </c>
      <c r="X380" s="3">
        <f>VLOOKUP($B380,[1]Samples!$H$2:$Z$518,COLUMN()-13)</f>
        <v>0</v>
      </c>
      <c r="Y380" s="3" t="str">
        <f>VLOOKUP($B380,[1]Samples!$H$2:$Z$518,COLUMN()-13)</f>
        <v>No</v>
      </c>
      <c r="Z380" s="3" t="str">
        <f>VLOOKUP($B380,[1]Samples!$H$2:$Z$518,COLUMN()-13)</f>
        <v>NZ_MTJF01000001-NZ_MTJF01000016</v>
      </c>
      <c r="AA380" s="3" t="str">
        <f>VLOOKUP($B380,[1]Samples!$H$2:$Z$518,COLUMN()-13)</f>
        <v/>
      </c>
      <c r="AB380" s="20">
        <f>VLOOKUP($B380,[1]Samples!$H$2:$Z$518,COLUMN()-13)</f>
        <v>44235.041666666664</v>
      </c>
      <c r="AC380" s="20">
        <f>VLOOKUP($B380,[1]Samples!$H$2:$Z$518,COLUMN()-13)</f>
        <v>42878.083333333336</v>
      </c>
      <c r="AD380" s="3" t="str">
        <f>VLOOKUP($B380,[1]Samples!$H$2:$Z$518,COLUMN()-13)</f>
        <v>USA</v>
      </c>
      <c r="AE380" s="3" t="s">
        <v>157</v>
      </c>
      <c r="AF380" s="22">
        <f>VLOOKUP($B380,[1]Samples!$H$2:$Z$518,COLUMN()-13)</f>
        <v>2014</v>
      </c>
      <c r="AG380" t="b">
        <f>NOT(ISERROR(MATCH(B380,metadata_samples_with_mlst!$A$2:$A$342,0)))</f>
        <v>1</v>
      </c>
    </row>
    <row r="381" spans="1:33" s="3" customFormat="1" x14ac:dyDescent="0.3">
      <c r="A381" s="3" t="s">
        <v>4147</v>
      </c>
      <c r="B381" s="3" t="str">
        <f t="shared" si="5"/>
        <v>SRR3113962</v>
      </c>
      <c r="C381" s="3">
        <v>6</v>
      </c>
      <c r="D381" s="3">
        <v>5</v>
      </c>
      <c r="E381" s="3" t="s">
        <v>4148</v>
      </c>
      <c r="F381" s="3">
        <v>43500</v>
      </c>
      <c r="G381" s="3">
        <v>40612</v>
      </c>
      <c r="H381" s="3" t="s">
        <v>4149</v>
      </c>
      <c r="I381" s="3">
        <v>8750</v>
      </c>
      <c r="J381" s="3">
        <v>8</v>
      </c>
      <c r="K381" s="3">
        <v>11</v>
      </c>
      <c r="M381" s="3">
        <v>754</v>
      </c>
      <c r="N381" s="3">
        <v>959</v>
      </c>
      <c r="O381" s="3">
        <v>5514</v>
      </c>
      <c r="P381" s="3">
        <v>740808</v>
      </c>
      <c r="Q381" s="3" t="str">
        <f>VLOOKUP($B381,[1]Samples!$H$2:$Z$518,COLUMN()-13)</f>
        <v>isolation_source: Solid - Food; Food; dairy Products; Heat processed (pasterized) - Ripened - Cheese made from pasteurized milk - Soft - Cream cheese; Ready-to-eat (RTE)</v>
      </c>
      <c r="R381" s="3">
        <f>VLOOKUP($B381,[1]Samples!$H$2:$Z$518,COLUMN()-13)</f>
        <v>3010157</v>
      </c>
      <c r="S381" s="3">
        <f>VLOOKUP($B381,[1]Samples!$H$2:$Z$518,COLUMN()-13)</f>
        <v>35</v>
      </c>
      <c r="T381" s="3">
        <f>VLOOKUP($B381,[1]Samples!$H$2:$Z$518,COLUMN()-13)</f>
        <v>2979</v>
      </c>
      <c r="U381" s="3" t="str">
        <f>VLOOKUP($B381,[1]Samples!$H$2:$Z$518,COLUMN()-13)</f>
        <v>Yes</v>
      </c>
      <c r="V381" s="3">
        <f>VLOOKUP($B381,[1]Samples!$H$2:$Z$518,COLUMN()-13)</f>
        <v>0</v>
      </c>
      <c r="W381" s="3">
        <f>VLOOKUP($B381,[1]Samples!$H$2:$Z$518,COLUMN()-13)</f>
        <v>0</v>
      </c>
      <c r="X381" s="3">
        <f>VLOOKUP($B381,[1]Samples!$H$2:$Z$518,COLUMN()-13)</f>
        <v>0</v>
      </c>
      <c r="Y381" s="3" t="str">
        <f>VLOOKUP($B381,[1]Samples!$H$2:$Z$518,COLUMN()-13)</f>
        <v>No</v>
      </c>
      <c r="Z381" s="3" t="str">
        <f>VLOOKUP($B381,[1]Samples!$H$2:$Z$518,COLUMN()-13)</f>
        <v/>
      </c>
      <c r="AA381" s="3" t="str">
        <f>VLOOKUP($B381,[1]Samples!$H$2:$Z$518,COLUMN()-13)</f>
        <v/>
      </c>
      <c r="AB381" s="20">
        <f>VLOOKUP($B381,[1]Samples!$H$2:$Z$518,COLUMN()-13)</f>
        <v>43864.041666666664</v>
      </c>
      <c r="AC381" s="20">
        <f>VLOOKUP($B381,[1]Samples!$H$2:$Z$518,COLUMN()-13)</f>
        <v>43864.041666666664</v>
      </c>
      <c r="AD381" s="3" t="str">
        <f>VLOOKUP($B381,[1]Samples!$H$2:$Z$518,COLUMN()-13)</f>
        <v>Canada</v>
      </c>
      <c r="AF381" s="22">
        <f>VLOOKUP($B381,[1]Samples!$H$2:$Z$518,COLUMN()-13)</f>
        <v>2009</v>
      </c>
      <c r="AG381" t="b">
        <f>NOT(ISERROR(MATCH(B381,metadata_samples_with_mlst!$A$2:$A$342,0)))</f>
        <v>0</v>
      </c>
    </row>
    <row r="382" spans="1:33" s="3" customFormat="1" x14ac:dyDescent="0.3">
      <c r="A382" s="3" t="s">
        <v>4150</v>
      </c>
      <c r="B382" s="3" t="str">
        <f t="shared" si="5"/>
        <v>SRR5817944</v>
      </c>
      <c r="C382" s="3">
        <v>5</v>
      </c>
      <c r="D382" s="3">
        <v>4</v>
      </c>
      <c r="E382" s="3" t="s">
        <v>4151</v>
      </c>
      <c r="F382" s="3">
        <v>24562</v>
      </c>
      <c r="G382" s="3">
        <v>23812</v>
      </c>
      <c r="H382" s="3" t="s">
        <v>4059</v>
      </c>
      <c r="I382" s="3">
        <v>4</v>
      </c>
      <c r="J382" s="3">
        <v>1</v>
      </c>
      <c r="K382" s="3">
        <v>1</v>
      </c>
      <c r="M382" s="3">
        <v>752</v>
      </c>
      <c r="N382" s="3">
        <v>972</v>
      </c>
      <c r="O382" s="3">
        <v>4166</v>
      </c>
      <c r="P382" s="3">
        <v>744836</v>
      </c>
      <c r="Q382" s="3" t="str">
        <f>VLOOKUP($B382,[1]Samples!$H$2:$Z$518,COLUMN()-13)</f>
        <v>isolation_source: cow/goat raw milk cheese</v>
      </c>
      <c r="R382" s="3">
        <f>VLOOKUP($B382,[1]Samples!$H$2:$Z$518,COLUMN()-13)</f>
        <v>3078605</v>
      </c>
      <c r="S382" s="3">
        <f>VLOOKUP($B382,[1]Samples!$H$2:$Z$518,COLUMN()-13)</f>
        <v>16</v>
      </c>
      <c r="T382" s="3">
        <f>VLOOKUP($B382,[1]Samples!$H$2:$Z$518,COLUMN()-13)</f>
        <v>3041</v>
      </c>
      <c r="U382" s="3" t="str">
        <f>VLOOKUP($B382,[1]Samples!$H$2:$Z$518,COLUMN()-13)</f>
        <v>Yes</v>
      </c>
      <c r="V382" s="3">
        <f>VLOOKUP($B382,[1]Samples!$H$2:$Z$518,COLUMN()-13)</f>
        <v>0</v>
      </c>
      <c r="W382" s="3">
        <f>VLOOKUP($B382,[1]Samples!$H$2:$Z$518,COLUMN()-13)</f>
        <v>0</v>
      </c>
      <c r="X382" s="3">
        <f>VLOOKUP($B382,[1]Samples!$H$2:$Z$518,COLUMN()-13)</f>
        <v>0</v>
      </c>
      <c r="Y382" s="3" t="str">
        <f>VLOOKUP($B382,[1]Samples!$H$2:$Z$518,COLUMN()-13)</f>
        <v>No</v>
      </c>
      <c r="Z382" s="3" t="str">
        <f>VLOOKUP($B382,[1]Samples!$H$2:$Z$518,COLUMN()-13)</f>
        <v/>
      </c>
      <c r="AA382" s="3" t="str">
        <f>VLOOKUP($B382,[1]Samples!$H$2:$Z$518,COLUMN()-13)</f>
        <v/>
      </c>
      <c r="AB382" s="20">
        <f>VLOOKUP($B382,[1]Samples!$H$2:$Z$518,COLUMN()-13)</f>
        <v>43900.041666666664</v>
      </c>
      <c r="AC382" s="20">
        <f>VLOOKUP($B382,[1]Samples!$H$2:$Z$518,COLUMN()-13)</f>
        <v>43550.041666666664</v>
      </c>
      <c r="AD382" s="3" t="str">
        <f>VLOOKUP($B382,[1]Samples!$H$2:$Z$518,COLUMN()-13)</f>
        <v>USA</v>
      </c>
      <c r="AE382" s="3" t="s">
        <v>1317</v>
      </c>
      <c r="AF382" s="22">
        <f>VLOOKUP($B382,[1]Samples!$H$2:$Z$518,COLUMN()-13)</f>
        <v>2010</v>
      </c>
      <c r="AG382" t="b">
        <f>NOT(ISERROR(MATCH(B382,metadata_samples_with_mlst!$A$2:$A$342,0)))</f>
        <v>0</v>
      </c>
    </row>
    <row r="383" spans="1:33" s="3" customFormat="1" x14ac:dyDescent="0.3">
      <c r="A383" s="3" t="s">
        <v>4152</v>
      </c>
      <c r="B383" s="3" t="str">
        <f t="shared" si="5"/>
        <v>SRR9335616</v>
      </c>
      <c r="C383" s="3">
        <v>5</v>
      </c>
      <c r="D383" s="3">
        <v>5</v>
      </c>
      <c r="E383" s="3" t="s">
        <v>4153</v>
      </c>
      <c r="F383" s="3">
        <v>27408</v>
      </c>
      <c r="G383" s="3">
        <v>26462</v>
      </c>
      <c r="H383" s="3" t="s">
        <v>3650</v>
      </c>
      <c r="I383" s="3">
        <v>6</v>
      </c>
      <c r="J383" s="3">
        <v>3</v>
      </c>
      <c r="K383" s="3">
        <v>3</v>
      </c>
      <c r="M383" s="3">
        <v>791</v>
      </c>
      <c r="N383" s="3">
        <v>974</v>
      </c>
      <c r="O383" s="3">
        <v>3651</v>
      </c>
      <c r="P383" s="3">
        <v>771980</v>
      </c>
      <c r="Q383" s="3" t="str">
        <f>VLOOKUP($B383,[1]Samples!$H$2:$Z$518,COLUMN()-13)</f>
        <v>isolation_source: raw milk cheese</v>
      </c>
      <c r="R383" s="3">
        <f>VLOOKUP($B383,[1]Samples!$H$2:$Z$518,COLUMN()-13)</f>
        <v>2934036</v>
      </c>
      <c r="S383" s="3">
        <f>VLOOKUP($B383,[1]Samples!$H$2:$Z$518,COLUMN()-13)</f>
        <v>44</v>
      </c>
      <c r="T383" s="3">
        <f>VLOOKUP($B383,[1]Samples!$H$2:$Z$518,COLUMN()-13)</f>
        <v>2892</v>
      </c>
      <c r="U383" s="3" t="str">
        <f>VLOOKUP($B383,[1]Samples!$H$2:$Z$518,COLUMN()-13)</f>
        <v>Yes</v>
      </c>
      <c r="V383" s="3">
        <f>VLOOKUP($B383,[1]Samples!$H$2:$Z$518,COLUMN()-13)</f>
        <v>0</v>
      </c>
      <c r="W383" s="3">
        <f>VLOOKUP($B383,[1]Samples!$H$2:$Z$518,COLUMN()-13)</f>
        <v>0</v>
      </c>
      <c r="X383" s="3">
        <f>VLOOKUP($B383,[1]Samples!$H$2:$Z$518,COLUMN()-13)</f>
        <v>0</v>
      </c>
      <c r="Y383" s="3" t="str">
        <f>VLOOKUP($B383,[1]Samples!$H$2:$Z$518,COLUMN()-13)</f>
        <v>No</v>
      </c>
      <c r="Z383" s="3" t="str">
        <f>VLOOKUP($B383,[1]Samples!$H$2:$Z$518,COLUMN()-13)</f>
        <v/>
      </c>
      <c r="AA383" s="3" t="str">
        <f>VLOOKUP($B383,[1]Samples!$H$2:$Z$518,COLUMN()-13)</f>
        <v/>
      </c>
      <c r="AB383" s="20">
        <f>VLOOKUP($B383,[1]Samples!$H$2:$Z$518,COLUMN()-13)</f>
        <v>43671.083333333336</v>
      </c>
      <c r="AC383" s="20">
        <f>VLOOKUP($B383,[1]Samples!$H$2:$Z$518,COLUMN()-13)</f>
        <v>43671.083333333336</v>
      </c>
      <c r="AD383" s="3" t="str">
        <f>VLOOKUP($B383,[1]Samples!$H$2:$Z$518,COLUMN()-13)</f>
        <v>USA</v>
      </c>
      <c r="AE383" s="3" t="s">
        <v>146</v>
      </c>
      <c r="AF383" s="22">
        <f>VLOOKUP($B383,[1]Samples!$H$2:$Z$518,COLUMN()-13)</f>
        <v>2019</v>
      </c>
      <c r="AG383" t="b">
        <f>NOT(ISERROR(MATCH(B383,metadata_samples_with_mlst!$A$2:$A$342,0)))</f>
        <v>0</v>
      </c>
    </row>
    <row r="384" spans="1:33" s="3" customFormat="1" x14ac:dyDescent="0.3">
      <c r="A384" s="3" t="s">
        <v>4154</v>
      </c>
      <c r="B384" s="3" t="str">
        <f t="shared" si="5"/>
        <v>SRR2585424</v>
      </c>
      <c r="C384" s="3">
        <v>33</v>
      </c>
      <c r="D384" s="3">
        <v>23</v>
      </c>
      <c r="E384" s="3" t="s">
        <v>4155</v>
      </c>
      <c r="F384" s="3">
        <v>131524</v>
      </c>
      <c r="G384" s="3">
        <v>124978</v>
      </c>
      <c r="H384" s="3" t="s">
        <v>3821</v>
      </c>
      <c r="I384" s="3">
        <v>68190</v>
      </c>
      <c r="J384" s="3">
        <v>242</v>
      </c>
      <c r="K384" s="3">
        <v>150</v>
      </c>
      <c r="M384" s="3">
        <v>4363</v>
      </c>
      <c r="N384" s="3">
        <v>977</v>
      </c>
      <c r="O384" s="3">
        <v>27832</v>
      </c>
      <c r="P384" s="3">
        <v>2890700</v>
      </c>
      <c r="Q384" s="3" t="str">
        <f>VLOOKUP($B384,[1]Samples!$H$2:$Z$518,COLUMN()-13)</f>
        <v>isolation_source: cheese</v>
      </c>
      <c r="R384" s="3">
        <f>VLOOKUP($B384,[1]Samples!$H$2:$Z$518,COLUMN()-13)</f>
        <v>3096097</v>
      </c>
      <c r="S384" s="3">
        <f>VLOOKUP($B384,[1]Samples!$H$2:$Z$518,COLUMN()-13)</f>
        <v>22</v>
      </c>
      <c r="T384" s="3">
        <f>VLOOKUP($B384,[1]Samples!$H$2:$Z$518,COLUMN()-13)</f>
        <v>3102</v>
      </c>
      <c r="U384" s="3" t="str">
        <f>VLOOKUP($B384,[1]Samples!$H$2:$Z$518,COLUMN()-13)</f>
        <v>Yes</v>
      </c>
      <c r="V384" s="3">
        <f>VLOOKUP($B384,[1]Samples!$H$2:$Z$518,COLUMN()-13)</f>
        <v>0</v>
      </c>
      <c r="W384" s="3">
        <f>VLOOKUP($B384,[1]Samples!$H$2:$Z$518,COLUMN()-13)</f>
        <v>0</v>
      </c>
      <c r="X384" s="3">
        <f>VLOOKUP($B384,[1]Samples!$H$2:$Z$518,COLUMN()-13)</f>
        <v>0</v>
      </c>
      <c r="Y384" s="3" t="str">
        <f>VLOOKUP($B384,[1]Samples!$H$2:$Z$518,COLUMN()-13)</f>
        <v>No</v>
      </c>
      <c r="Z384" s="3" t="str">
        <f>VLOOKUP($B384,[1]Samples!$H$2:$Z$518,COLUMN()-13)</f>
        <v/>
      </c>
      <c r="AA384" s="3" t="str">
        <f>VLOOKUP($B384,[1]Samples!$H$2:$Z$518,COLUMN()-13)</f>
        <v/>
      </c>
      <c r="AB384" s="20">
        <f>VLOOKUP($B384,[1]Samples!$H$2:$Z$518,COLUMN()-13)</f>
        <v>43901.041666666664</v>
      </c>
      <c r="AC384" s="20">
        <f>VLOOKUP($B384,[1]Samples!$H$2:$Z$518,COLUMN()-13)</f>
        <v>43551.041666666664</v>
      </c>
      <c r="AD384" s="3" t="str">
        <f>VLOOKUP($B384,[1]Samples!$H$2:$Z$518,COLUMN()-13)</f>
        <v>USA</v>
      </c>
      <c r="AE384" s="3" t="s">
        <v>157</v>
      </c>
      <c r="AF384" s="22">
        <f>VLOOKUP($B384,[1]Samples!$H$2:$Z$518,COLUMN()-13)</f>
        <v>2012</v>
      </c>
      <c r="AG384" t="b">
        <f>NOT(ISERROR(MATCH(B384,metadata_samples_with_mlst!$A$2:$A$342,0)))</f>
        <v>1</v>
      </c>
    </row>
    <row r="385" spans="1:33" s="3" customFormat="1" x14ac:dyDescent="0.3">
      <c r="A385" s="3" t="s">
        <v>4156</v>
      </c>
      <c r="B385" s="3" t="str">
        <f t="shared" si="5"/>
        <v>SRR6304922</v>
      </c>
      <c r="C385" s="3">
        <v>4</v>
      </c>
      <c r="D385" s="3">
        <v>4</v>
      </c>
      <c r="E385" s="3" t="s">
        <v>4157</v>
      </c>
      <c r="F385" s="3">
        <v>20468</v>
      </c>
      <c r="G385" s="3">
        <v>19740</v>
      </c>
      <c r="H385" s="3" t="s">
        <v>3623</v>
      </c>
      <c r="I385" s="3">
        <v>1</v>
      </c>
      <c r="J385" s="3">
        <v>1</v>
      </c>
      <c r="K385" s="3">
        <v>2</v>
      </c>
      <c r="M385" s="3">
        <v>846</v>
      </c>
      <c r="N385" s="3">
        <v>990</v>
      </c>
      <c r="O385" s="3">
        <v>5779</v>
      </c>
      <c r="P385" s="3">
        <v>825164</v>
      </c>
      <c r="Q385" s="3" t="str">
        <f>VLOOKUP($B385,[1]Samples!$H$2:$Z$518,COLUMN()-13)</f>
        <v>isolation_source: mexican semisoft cheese</v>
      </c>
      <c r="R385" s="3">
        <f>VLOOKUP($B385,[1]Samples!$H$2:$Z$518,COLUMN()-13)</f>
        <v>3132604</v>
      </c>
      <c r="S385" s="3">
        <f>VLOOKUP($B385,[1]Samples!$H$2:$Z$518,COLUMN()-13)</f>
        <v>21</v>
      </c>
      <c r="T385" s="3">
        <f>VLOOKUP($B385,[1]Samples!$H$2:$Z$518,COLUMN()-13)</f>
        <v>3088</v>
      </c>
      <c r="U385" s="3" t="str">
        <f>VLOOKUP($B385,[1]Samples!$H$2:$Z$518,COLUMN()-13)</f>
        <v>Yes</v>
      </c>
      <c r="V385" s="3">
        <f>VLOOKUP($B385,[1]Samples!$H$2:$Z$518,COLUMN()-13)</f>
        <v>0</v>
      </c>
      <c r="W385" s="3">
        <f>VLOOKUP($B385,[1]Samples!$H$2:$Z$518,COLUMN()-13)</f>
        <v>0</v>
      </c>
      <c r="X385" s="3">
        <f>VLOOKUP($B385,[1]Samples!$H$2:$Z$518,COLUMN()-13)</f>
        <v>0</v>
      </c>
      <c r="Y385" s="3" t="str">
        <f>VLOOKUP($B385,[1]Samples!$H$2:$Z$518,COLUMN()-13)</f>
        <v>No</v>
      </c>
      <c r="Z385" s="3" t="str">
        <f>VLOOKUP($B385,[1]Samples!$H$2:$Z$518,COLUMN()-13)</f>
        <v/>
      </c>
      <c r="AA385" s="3" t="str">
        <f>VLOOKUP($B385,[1]Samples!$H$2:$Z$518,COLUMN()-13)</f>
        <v/>
      </c>
      <c r="AB385" s="20">
        <f>VLOOKUP($B385,[1]Samples!$H$2:$Z$518,COLUMN()-13)</f>
        <v>43901.041666666664</v>
      </c>
      <c r="AC385" s="20">
        <f>VLOOKUP($B385,[1]Samples!$H$2:$Z$518,COLUMN()-13)</f>
        <v>43550.041666666664</v>
      </c>
      <c r="AD385" s="3" t="str">
        <f>VLOOKUP($B385,[1]Samples!$H$2:$Z$518,COLUMN()-13)</f>
        <v>Mexico</v>
      </c>
      <c r="AF385" s="22">
        <f>VLOOKUP($B385,[1]Samples!$H$2:$Z$518,COLUMN()-13)</f>
        <v>2007</v>
      </c>
      <c r="AG385" t="b">
        <f>NOT(ISERROR(MATCH(B385,metadata_samples_with_mlst!$A$2:$A$342,0)))</f>
        <v>0</v>
      </c>
    </row>
    <row r="386" spans="1:33" s="3" customFormat="1" x14ac:dyDescent="0.3">
      <c r="A386" s="3" t="s">
        <v>4158</v>
      </c>
      <c r="B386" s="3" t="str">
        <f t="shared" si="5"/>
        <v>SRR6288338</v>
      </c>
      <c r="C386" s="3">
        <v>22</v>
      </c>
      <c r="D386" s="3">
        <v>21</v>
      </c>
      <c r="E386" s="3" t="s">
        <v>3320</v>
      </c>
      <c r="F386" s="3">
        <v>118836</v>
      </c>
      <c r="G386" s="3">
        <v>113396</v>
      </c>
      <c r="H386" s="3" t="s">
        <v>3788</v>
      </c>
      <c r="I386" s="3">
        <v>25</v>
      </c>
      <c r="J386" s="3">
        <v>4</v>
      </c>
      <c r="K386" s="3">
        <v>12</v>
      </c>
      <c r="M386" s="3">
        <v>4149</v>
      </c>
      <c r="N386" s="3">
        <v>1013</v>
      </c>
      <c r="O386" s="3">
        <v>20103</v>
      </c>
      <c r="P386" s="3">
        <v>2877250</v>
      </c>
      <c r="Q386" s="3" t="str">
        <f>VLOOKUP($B386,[1]Samples!$H$2:$Z$518,COLUMN()-13)</f>
        <v>isolation_source: brie cheese</v>
      </c>
      <c r="R386" s="3">
        <f>VLOOKUP($B386,[1]Samples!$H$2:$Z$518,COLUMN()-13)</f>
        <v>3158665</v>
      </c>
      <c r="S386" s="3">
        <f>VLOOKUP($B386,[1]Samples!$H$2:$Z$518,COLUMN()-13)</f>
        <v>21</v>
      </c>
      <c r="T386" s="3">
        <f>VLOOKUP($B386,[1]Samples!$H$2:$Z$518,COLUMN()-13)</f>
        <v>3137</v>
      </c>
      <c r="U386" s="3" t="str">
        <f>VLOOKUP($B386,[1]Samples!$H$2:$Z$518,COLUMN()-13)</f>
        <v>Yes</v>
      </c>
      <c r="V386" s="3">
        <f>VLOOKUP($B386,[1]Samples!$H$2:$Z$518,COLUMN()-13)</f>
        <v>0</v>
      </c>
      <c r="W386" s="3">
        <f>VLOOKUP($B386,[1]Samples!$H$2:$Z$518,COLUMN()-13)</f>
        <v>0</v>
      </c>
      <c r="X386" s="3">
        <f>VLOOKUP($B386,[1]Samples!$H$2:$Z$518,COLUMN()-13)</f>
        <v>0</v>
      </c>
      <c r="Y386" s="3" t="str">
        <f>VLOOKUP($B386,[1]Samples!$H$2:$Z$518,COLUMN()-13)</f>
        <v>No</v>
      </c>
      <c r="Z386" s="3" t="str">
        <f>VLOOKUP($B386,[1]Samples!$H$2:$Z$518,COLUMN()-13)</f>
        <v/>
      </c>
      <c r="AA386" s="3" t="str">
        <f>VLOOKUP($B386,[1]Samples!$H$2:$Z$518,COLUMN()-13)</f>
        <v/>
      </c>
      <c r="AB386" s="20">
        <f>VLOOKUP($B386,[1]Samples!$H$2:$Z$518,COLUMN()-13)</f>
        <v>43901.041666666664</v>
      </c>
      <c r="AC386" s="20">
        <f>VLOOKUP($B386,[1]Samples!$H$2:$Z$518,COLUMN()-13)</f>
        <v>43551.041666666664</v>
      </c>
      <c r="AD386" s="3" t="str">
        <f>VLOOKUP($B386,[1]Samples!$H$2:$Z$518,COLUMN()-13)</f>
        <v>USA</v>
      </c>
      <c r="AF386" s="22">
        <f>VLOOKUP($B386,[1]Samples!$H$2:$Z$518,COLUMN()-13)</f>
        <v>2004</v>
      </c>
      <c r="AG386" t="b">
        <f>NOT(ISERROR(MATCH(B386,metadata_samples_with_mlst!$A$2:$A$342,0)))</f>
        <v>0</v>
      </c>
    </row>
    <row r="387" spans="1:33" s="3" customFormat="1" x14ac:dyDescent="0.3">
      <c r="A387" s="3" t="s">
        <v>4159</v>
      </c>
      <c r="B387" s="3" t="str">
        <f t="shared" ref="B387:B450" si="6">LEFT(A387, SEARCH("_",A387)-1)</f>
        <v>SRR5409413</v>
      </c>
      <c r="C387" s="3">
        <v>21</v>
      </c>
      <c r="D387" s="3">
        <v>20</v>
      </c>
      <c r="E387" s="3" t="s">
        <v>4090</v>
      </c>
      <c r="F387" s="3">
        <v>101080</v>
      </c>
      <c r="G387" s="3">
        <v>99516</v>
      </c>
      <c r="H387" s="3" t="s">
        <v>4160</v>
      </c>
      <c r="I387" s="3">
        <v>18</v>
      </c>
      <c r="J387" s="3">
        <v>2</v>
      </c>
      <c r="K387" s="3">
        <v>7</v>
      </c>
      <c r="M387" s="3">
        <v>3820</v>
      </c>
      <c r="N387" s="3">
        <v>1016</v>
      </c>
      <c r="O387" s="3">
        <v>20509</v>
      </c>
      <c r="P387" s="3">
        <v>2707792</v>
      </c>
      <c r="Q387" s="3" t="str">
        <f>VLOOKUP($B387,[1]Samples!$H$2:$Z$518,COLUMN()-13)</f>
        <v>isolation_source: Raw cheese</v>
      </c>
      <c r="R387" s="3">
        <f>VLOOKUP($B387,[1]Samples!$H$2:$Z$518,COLUMN()-13)</f>
        <v>2951102</v>
      </c>
      <c r="S387" s="3">
        <f>VLOOKUP($B387,[1]Samples!$H$2:$Z$518,COLUMN()-13)</f>
        <v>187</v>
      </c>
      <c r="T387" s="3">
        <f>VLOOKUP($B387,[1]Samples!$H$2:$Z$518,COLUMN()-13)</f>
        <v>2970</v>
      </c>
      <c r="U387" s="3" t="str">
        <f>VLOOKUP($B387,[1]Samples!$H$2:$Z$518,COLUMN()-13)</f>
        <v>Yes</v>
      </c>
      <c r="V387" s="3">
        <f>VLOOKUP($B387,[1]Samples!$H$2:$Z$518,COLUMN()-13)</f>
        <v>0</v>
      </c>
      <c r="W387" s="3">
        <f>VLOOKUP($B387,[1]Samples!$H$2:$Z$518,COLUMN()-13)</f>
        <v>0</v>
      </c>
      <c r="X387" s="3">
        <f>VLOOKUP($B387,[1]Samples!$H$2:$Z$518,COLUMN()-13)</f>
        <v>0</v>
      </c>
      <c r="Y387" s="3" t="str">
        <f>VLOOKUP($B387,[1]Samples!$H$2:$Z$518,COLUMN()-13)</f>
        <v>No</v>
      </c>
      <c r="Z387" s="3" t="str">
        <f>VLOOKUP($B387,[1]Samples!$H$2:$Z$518,COLUMN()-13)</f>
        <v/>
      </c>
      <c r="AA387" s="3" t="str">
        <f>VLOOKUP($B387,[1]Samples!$H$2:$Z$518,COLUMN()-13)</f>
        <v/>
      </c>
      <c r="AB387" s="20">
        <f>VLOOKUP($B387,[1]Samples!$H$2:$Z$518,COLUMN()-13)</f>
        <v>43563.083333333336</v>
      </c>
      <c r="AC387" s="20">
        <f>VLOOKUP($B387,[1]Samples!$H$2:$Z$518,COLUMN()-13)</f>
        <v>43563.083333333336</v>
      </c>
      <c r="AD387" s="3" t="str">
        <f>VLOOKUP($B387,[1]Samples!$H$2:$Z$518,COLUMN()-13)</f>
        <v>USA</v>
      </c>
      <c r="AE387" s="3" t="s">
        <v>478</v>
      </c>
      <c r="AF387" s="22">
        <f>VLOOKUP($B387,[1]Samples!$H$2:$Z$518,COLUMN()-13)</f>
        <v>2010</v>
      </c>
      <c r="AG387" t="b">
        <f>NOT(ISERROR(MATCH(B387,metadata_samples_with_mlst!$A$2:$A$342,0)))</f>
        <v>0</v>
      </c>
    </row>
    <row r="388" spans="1:33" s="3" customFormat="1" x14ac:dyDescent="0.3">
      <c r="A388" s="3" t="s">
        <v>4161</v>
      </c>
      <c r="B388" s="3" t="str">
        <f t="shared" si="6"/>
        <v>SRR8660428</v>
      </c>
      <c r="C388" s="3">
        <v>5</v>
      </c>
      <c r="D388" s="3">
        <v>4</v>
      </c>
      <c r="E388" s="3" t="s">
        <v>4162</v>
      </c>
      <c r="F388" s="3">
        <v>22074</v>
      </c>
      <c r="G388" s="3">
        <v>21040</v>
      </c>
      <c r="H388" s="3" t="s">
        <v>4163</v>
      </c>
      <c r="I388" s="3">
        <v>1</v>
      </c>
      <c r="J388" s="3">
        <v>1</v>
      </c>
      <c r="K388" s="3">
        <v>0</v>
      </c>
      <c r="M388" s="3">
        <v>823</v>
      </c>
      <c r="N388" s="3">
        <v>1019</v>
      </c>
      <c r="O388" s="3">
        <v>6038</v>
      </c>
      <c r="P388" s="3">
        <v>842940</v>
      </c>
      <c r="Q388" s="3" t="str">
        <f>VLOOKUP($B388,[1]Samples!$H$2:$Z$518,COLUMN()-13)</f>
        <v>isolation_source: cheese</v>
      </c>
      <c r="R388" s="3">
        <f>VLOOKUP($B388,[1]Samples!$H$2:$Z$518,COLUMN()-13)</f>
        <v>3049709</v>
      </c>
      <c r="S388" s="3">
        <f>VLOOKUP($B388,[1]Samples!$H$2:$Z$518,COLUMN()-13)</f>
        <v>13</v>
      </c>
      <c r="T388" s="3">
        <f>VLOOKUP($B388,[1]Samples!$H$2:$Z$518,COLUMN()-13)</f>
        <v>3003</v>
      </c>
      <c r="U388" s="3" t="str">
        <f>VLOOKUP($B388,[1]Samples!$H$2:$Z$518,COLUMN()-13)</f>
        <v>Yes</v>
      </c>
      <c r="V388" s="3">
        <f>VLOOKUP($B388,[1]Samples!$H$2:$Z$518,COLUMN()-13)</f>
        <v>0</v>
      </c>
      <c r="W388" s="3">
        <f>VLOOKUP($B388,[1]Samples!$H$2:$Z$518,COLUMN()-13)</f>
        <v>0</v>
      </c>
      <c r="X388" s="3">
        <f>VLOOKUP($B388,[1]Samples!$H$2:$Z$518,COLUMN()-13)</f>
        <v>0</v>
      </c>
      <c r="Y388" s="3" t="str">
        <f>VLOOKUP($B388,[1]Samples!$H$2:$Z$518,COLUMN()-13)</f>
        <v>No</v>
      </c>
      <c r="Z388" s="3" t="str">
        <f>VLOOKUP($B388,[1]Samples!$H$2:$Z$518,COLUMN()-13)</f>
        <v/>
      </c>
      <c r="AA388" s="3" t="str">
        <f>VLOOKUP($B388,[1]Samples!$H$2:$Z$518,COLUMN()-13)</f>
        <v/>
      </c>
      <c r="AB388" s="20">
        <f>VLOOKUP($B388,[1]Samples!$H$2:$Z$518,COLUMN()-13)</f>
        <v>43901.041666666664</v>
      </c>
      <c r="AC388" s="20">
        <f>VLOOKUP($B388,[1]Samples!$H$2:$Z$518,COLUMN()-13)</f>
        <v>43556.083333333336</v>
      </c>
      <c r="AD388" s="3" t="str">
        <f>VLOOKUP($B388,[1]Samples!$H$2:$Z$518,COLUMN()-13)</f>
        <v>USA</v>
      </c>
      <c r="AE388" s="3" t="s">
        <v>1317</v>
      </c>
      <c r="AF388" s="22">
        <f>VLOOKUP($B388,[1]Samples!$H$2:$Z$518,COLUMN()-13)</f>
        <v>2010</v>
      </c>
      <c r="AG388" t="b">
        <f>NOT(ISERROR(MATCH(B388,metadata_samples_with_mlst!$A$2:$A$342,0)))</f>
        <v>0</v>
      </c>
    </row>
    <row r="389" spans="1:33" s="3" customFormat="1" x14ac:dyDescent="0.3">
      <c r="A389" s="3" t="s">
        <v>4164</v>
      </c>
      <c r="B389" s="3" t="str">
        <f t="shared" si="6"/>
        <v>SRR6109294</v>
      </c>
      <c r="C389" s="3">
        <v>5</v>
      </c>
      <c r="D389" s="3">
        <v>4</v>
      </c>
      <c r="E389" s="3" t="s">
        <v>4165</v>
      </c>
      <c r="F389" s="3">
        <v>25252</v>
      </c>
      <c r="G389" s="3">
        <v>24444</v>
      </c>
      <c r="H389" s="3" t="s">
        <v>3956</v>
      </c>
      <c r="I389" s="3">
        <v>2</v>
      </c>
      <c r="J389" s="3">
        <v>1</v>
      </c>
      <c r="K389" s="3">
        <v>2</v>
      </c>
      <c r="M389" s="3">
        <v>799</v>
      </c>
      <c r="N389" s="3">
        <v>1026</v>
      </c>
      <c r="O389" s="3">
        <v>3614</v>
      </c>
      <c r="P389" s="3">
        <v>818236</v>
      </c>
      <c r="Q389" s="3" t="str">
        <f>VLOOKUP($B389,[1]Samples!$H$2:$Z$518,COLUMN()-13)</f>
        <v>isolation_source: cheese</v>
      </c>
      <c r="R389" s="3">
        <f>VLOOKUP($B389,[1]Samples!$H$2:$Z$518,COLUMN()-13)</f>
        <v>3071924</v>
      </c>
      <c r="S389" s="3">
        <f>VLOOKUP($B389,[1]Samples!$H$2:$Z$518,COLUMN()-13)</f>
        <v>56</v>
      </c>
      <c r="T389" s="3">
        <f>VLOOKUP($B389,[1]Samples!$H$2:$Z$518,COLUMN()-13)</f>
        <v>3046</v>
      </c>
      <c r="U389" s="3" t="str">
        <f>VLOOKUP($B389,[1]Samples!$H$2:$Z$518,COLUMN()-13)</f>
        <v>Yes</v>
      </c>
      <c r="V389" s="3">
        <f>VLOOKUP($B389,[1]Samples!$H$2:$Z$518,COLUMN()-13)</f>
        <v>0</v>
      </c>
      <c r="W389" s="3">
        <f>VLOOKUP($B389,[1]Samples!$H$2:$Z$518,COLUMN()-13)</f>
        <v>0</v>
      </c>
      <c r="X389" s="3">
        <f>VLOOKUP($B389,[1]Samples!$H$2:$Z$518,COLUMN()-13)</f>
        <v>0</v>
      </c>
      <c r="Y389" s="3" t="str">
        <f>VLOOKUP($B389,[1]Samples!$H$2:$Z$518,COLUMN()-13)</f>
        <v>No</v>
      </c>
      <c r="Z389" s="3" t="str">
        <f>VLOOKUP($B389,[1]Samples!$H$2:$Z$518,COLUMN()-13)</f>
        <v/>
      </c>
      <c r="AA389" s="3" t="str">
        <f>VLOOKUP($B389,[1]Samples!$H$2:$Z$518,COLUMN()-13)</f>
        <v/>
      </c>
      <c r="AB389" s="20">
        <f>VLOOKUP($B389,[1]Samples!$H$2:$Z$518,COLUMN()-13)</f>
        <v>43563.083333333336</v>
      </c>
      <c r="AC389" s="20">
        <f>VLOOKUP($B389,[1]Samples!$H$2:$Z$518,COLUMN()-13)</f>
        <v>43563.083333333336</v>
      </c>
      <c r="AD389" s="3" t="str">
        <f>VLOOKUP($B389,[1]Samples!$H$2:$Z$518,COLUMN()-13)</f>
        <v>USA</v>
      </c>
      <c r="AE389" s="3" t="s">
        <v>478</v>
      </c>
      <c r="AF389" s="22">
        <f>VLOOKUP($B389,[1]Samples!$H$2:$Z$518,COLUMN()-13)</f>
        <v>2012</v>
      </c>
      <c r="AG389" t="b">
        <f>NOT(ISERROR(MATCH(B389,metadata_samples_with_mlst!$A$2:$A$342,0)))</f>
        <v>0</v>
      </c>
    </row>
    <row r="390" spans="1:33" s="3" customFormat="1" x14ac:dyDescent="0.3">
      <c r="A390" s="3" t="s">
        <v>4166</v>
      </c>
      <c r="B390" s="3" t="str">
        <f t="shared" si="6"/>
        <v>SRR5947604</v>
      </c>
      <c r="C390" s="3">
        <v>5</v>
      </c>
      <c r="D390" s="3">
        <v>5</v>
      </c>
      <c r="E390" s="3" t="s">
        <v>3564</v>
      </c>
      <c r="F390" s="3">
        <v>28852</v>
      </c>
      <c r="G390" s="3">
        <v>28056</v>
      </c>
      <c r="H390" s="3" t="s">
        <v>3308</v>
      </c>
      <c r="I390" s="3">
        <v>4</v>
      </c>
      <c r="J390" s="3">
        <v>2</v>
      </c>
      <c r="K390" s="3">
        <v>5</v>
      </c>
      <c r="M390" s="3">
        <v>738</v>
      </c>
      <c r="N390" s="3">
        <v>1054</v>
      </c>
      <c r="O390" s="3">
        <v>3626</v>
      </c>
      <c r="P390" s="3">
        <v>786865</v>
      </c>
      <c r="Q390" s="3" t="str">
        <f>VLOOKUP($B390,[1]Samples!$H$2:$Z$518,COLUMN()-13)</f>
        <v>isolation_source: soft cheese</v>
      </c>
      <c r="R390" s="3">
        <f>VLOOKUP($B390,[1]Samples!$H$2:$Z$518,COLUMN()-13)</f>
        <v>3041197</v>
      </c>
      <c r="S390" s="3">
        <f>VLOOKUP($B390,[1]Samples!$H$2:$Z$518,COLUMN()-13)</f>
        <v>13</v>
      </c>
      <c r="T390" s="3">
        <f>VLOOKUP($B390,[1]Samples!$H$2:$Z$518,COLUMN()-13)</f>
        <v>3005</v>
      </c>
      <c r="U390" s="3" t="str">
        <f>VLOOKUP($B390,[1]Samples!$H$2:$Z$518,COLUMN()-13)</f>
        <v>Yes</v>
      </c>
      <c r="V390" s="3">
        <f>VLOOKUP($B390,[1]Samples!$H$2:$Z$518,COLUMN()-13)</f>
        <v>0</v>
      </c>
      <c r="W390" s="3">
        <f>VLOOKUP($B390,[1]Samples!$H$2:$Z$518,COLUMN()-13)</f>
        <v>0</v>
      </c>
      <c r="X390" s="3">
        <f>VLOOKUP($B390,[1]Samples!$H$2:$Z$518,COLUMN()-13)</f>
        <v>0</v>
      </c>
      <c r="Y390" s="3" t="str">
        <f>VLOOKUP($B390,[1]Samples!$H$2:$Z$518,COLUMN()-13)</f>
        <v>No</v>
      </c>
      <c r="Z390" s="3" t="str">
        <f>VLOOKUP($B390,[1]Samples!$H$2:$Z$518,COLUMN()-13)</f>
        <v/>
      </c>
      <c r="AA390" s="3" t="str">
        <f>VLOOKUP($B390,[1]Samples!$H$2:$Z$518,COLUMN()-13)</f>
        <v/>
      </c>
      <c r="AB390" s="20">
        <f>VLOOKUP($B390,[1]Samples!$H$2:$Z$518,COLUMN()-13)</f>
        <v>43901.041666666664</v>
      </c>
      <c r="AC390" s="20">
        <f>VLOOKUP($B390,[1]Samples!$H$2:$Z$518,COLUMN()-13)</f>
        <v>43551.041666666664</v>
      </c>
      <c r="AD390" s="3" t="str">
        <f>VLOOKUP($B390,[1]Samples!$H$2:$Z$518,COLUMN()-13)</f>
        <v>USA</v>
      </c>
      <c r="AE390" s="3" t="s">
        <v>1317</v>
      </c>
      <c r="AF390" s="22">
        <f>VLOOKUP($B390,[1]Samples!$H$2:$Z$518,COLUMN()-13)</f>
        <v>2010</v>
      </c>
      <c r="AG390" t="b">
        <f>NOT(ISERROR(MATCH(B390,metadata_samples_with_mlst!$A$2:$A$342,0)))</f>
        <v>0</v>
      </c>
    </row>
    <row r="391" spans="1:33" s="3" customFormat="1" x14ac:dyDescent="0.3">
      <c r="A391" s="3" t="s">
        <v>4167</v>
      </c>
      <c r="B391" s="3" t="str">
        <f t="shared" si="6"/>
        <v>SRR1068560</v>
      </c>
      <c r="C391" s="3">
        <v>19</v>
      </c>
      <c r="D391" s="3">
        <v>18</v>
      </c>
      <c r="E391" s="3" t="s">
        <v>3258</v>
      </c>
      <c r="F391" s="3">
        <v>137182</v>
      </c>
      <c r="G391" s="3">
        <v>132152</v>
      </c>
      <c r="H391" s="3" t="s">
        <v>4168</v>
      </c>
      <c r="I391" s="3">
        <v>3</v>
      </c>
      <c r="J391" s="3">
        <v>2</v>
      </c>
      <c r="K391" s="3">
        <v>3</v>
      </c>
      <c r="M391" s="3">
        <v>3831</v>
      </c>
      <c r="N391" s="3">
        <v>1057</v>
      </c>
      <c r="O391" s="3">
        <v>18855</v>
      </c>
      <c r="P391" s="3">
        <v>2792988</v>
      </c>
      <c r="Q391" s="3" t="str">
        <f>VLOOKUP($B391,[1]Samples!$H$2:$Z$518,COLUMN()-13)</f>
        <v>isolation_source: cheese</v>
      </c>
      <c r="R391" s="3">
        <f>VLOOKUP($B391,[1]Samples!$H$2:$Z$518,COLUMN()-13)</f>
        <v>3069787</v>
      </c>
      <c r="S391" s="3">
        <f>VLOOKUP($B391,[1]Samples!$H$2:$Z$518,COLUMN()-13)</f>
        <v>19</v>
      </c>
      <c r="T391" s="3">
        <f>VLOOKUP($B391,[1]Samples!$H$2:$Z$518,COLUMN()-13)</f>
        <v>3081</v>
      </c>
      <c r="U391" s="3" t="str">
        <f>VLOOKUP($B391,[1]Samples!$H$2:$Z$518,COLUMN()-13)</f>
        <v>Yes</v>
      </c>
      <c r="V391" s="3">
        <f>VLOOKUP($B391,[1]Samples!$H$2:$Z$518,COLUMN()-13)</f>
        <v>0</v>
      </c>
      <c r="W391" s="3">
        <f>VLOOKUP($B391,[1]Samples!$H$2:$Z$518,COLUMN()-13)</f>
        <v>0</v>
      </c>
      <c r="X391" s="3">
        <f>VLOOKUP($B391,[1]Samples!$H$2:$Z$518,COLUMN()-13)</f>
        <v>0</v>
      </c>
      <c r="Y391" s="3" t="str">
        <f>VLOOKUP($B391,[1]Samples!$H$2:$Z$518,COLUMN()-13)</f>
        <v>No</v>
      </c>
      <c r="Z391" s="3" t="str">
        <f>VLOOKUP($B391,[1]Samples!$H$2:$Z$518,COLUMN()-13)</f>
        <v/>
      </c>
      <c r="AA391" s="3" t="str">
        <f>VLOOKUP($B391,[1]Samples!$H$2:$Z$518,COLUMN()-13)</f>
        <v/>
      </c>
      <c r="AB391" s="20">
        <f>VLOOKUP($B391,[1]Samples!$H$2:$Z$518,COLUMN()-13)</f>
        <v>43551.041666666664</v>
      </c>
      <c r="AC391" s="20">
        <f>VLOOKUP($B391,[1]Samples!$H$2:$Z$518,COLUMN()-13)</f>
        <v>43551.041666666664</v>
      </c>
      <c r="AD391" s="3" t="str">
        <f>VLOOKUP($B391,[1]Samples!$H$2:$Z$518,COLUMN()-13)</f>
        <v>USA</v>
      </c>
      <c r="AE391" s="3" t="s">
        <v>381</v>
      </c>
      <c r="AF391" s="22">
        <f>VLOOKUP($B391,[1]Samples!$H$2:$Z$518,COLUMN()-13)</f>
        <v>2012</v>
      </c>
      <c r="AG391" t="b">
        <f>NOT(ISERROR(MATCH(B391,metadata_samples_with_mlst!$A$2:$A$342,0)))</f>
        <v>0</v>
      </c>
    </row>
    <row r="392" spans="1:33" s="3" customFormat="1" x14ac:dyDescent="0.3">
      <c r="A392" s="3" t="s">
        <v>4169</v>
      </c>
      <c r="B392" s="3" t="str">
        <f t="shared" si="6"/>
        <v>SRR3945585</v>
      </c>
      <c r="C392" s="3">
        <v>4</v>
      </c>
      <c r="D392" s="3">
        <v>4</v>
      </c>
      <c r="E392" s="3" t="s">
        <v>4170</v>
      </c>
      <c r="F392" s="3">
        <v>21080</v>
      </c>
      <c r="G392" s="3">
        <v>20100</v>
      </c>
      <c r="H392" s="3" t="s">
        <v>3550</v>
      </c>
      <c r="I392" s="3">
        <v>2</v>
      </c>
      <c r="J392" s="3">
        <v>0</v>
      </c>
      <c r="K392" s="3">
        <v>0</v>
      </c>
      <c r="M392" s="3">
        <v>961</v>
      </c>
      <c r="N392" s="3">
        <v>1057</v>
      </c>
      <c r="O392" s="3">
        <v>6046</v>
      </c>
      <c r="P392" s="3">
        <v>969532</v>
      </c>
      <c r="Q392" s="3" t="str">
        <f>VLOOKUP($B392,[1]Samples!$H$2:$Z$518,COLUMN()-13)</f>
        <v>isolation_source: queso mahon cheese</v>
      </c>
      <c r="R392" s="3">
        <f>VLOOKUP($B392,[1]Samples!$H$2:$Z$518,COLUMN()-13)</f>
        <v>2985898</v>
      </c>
      <c r="S392" s="3">
        <f>VLOOKUP($B392,[1]Samples!$H$2:$Z$518,COLUMN()-13)</f>
        <v>41</v>
      </c>
      <c r="T392" s="3">
        <f>VLOOKUP($B392,[1]Samples!$H$2:$Z$518,COLUMN()-13)</f>
        <v>2982</v>
      </c>
      <c r="U392" s="3" t="str">
        <f>VLOOKUP($B392,[1]Samples!$H$2:$Z$518,COLUMN()-13)</f>
        <v>Yes</v>
      </c>
      <c r="V392" s="3">
        <f>VLOOKUP($B392,[1]Samples!$H$2:$Z$518,COLUMN()-13)</f>
        <v>0</v>
      </c>
      <c r="W392" s="3">
        <f>VLOOKUP($B392,[1]Samples!$H$2:$Z$518,COLUMN()-13)</f>
        <v>0</v>
      </c>
      <c r="X392" s="3">
        <f>VLOOKUP($B392,[1]Samples!$H$2:$Z$518,COLUMN()-13)</f>
        <v>0</v>
      </c>
      <c r="Y392" s="3" t="str">
        <f>VLOOKUP($B392,[1]Samples!$H$2:$Z$518,COLUMN()-13)</f>
        <v>No</v>
      </c>
      <c r="Z392" s="3" t="str">
        <f>VLOOKUP($B392,[1]Samples!$H$2:$Z$518,COLUMN()-13)</f>
        <v/>
      </c>
      <c r="AA392" s="3" t="str">
        <f>VLOOKUP($B392,[1]Samples!$H$2:$Z$518,COLUMN()-13)</f>
        <v/>
      </c>
      <c r="AB392" s="20">
        <f>VLOOKUP($B392,[1]Samples!$H$2:$Z$518,COLUMN()-13)</f>
        <v>43901.041666666664</v>
      </c>
      <c r="AC392" s="20">
        <f>VLOOKUP($B392,[1]Samples!$H$2:$Z$518,COLUMN()-13)</f>
        <v>43551.041666666664</v>
      </c>
      <c r="AD392" s="3" t="str">
        <f>VLOOKUP($B392,[1]Samples!$H$2:$Z$518,COLUMN()-13)</f>
        <v>Spain</v>
      </c>
      <c r="AF392" s="22">
        <f>VLOOKUP($B392,[1]Samples!$H$2:$Z$518,COLUMN()-13)</f>
        <v>2011</v>
      </c>
      <c r="AG392" t="b">
        <f>NOT(ISERROR(MATCH(B392,metadata_samples_with_mlst!$A$2:$A$342,0)))</f>
        <v>0</v>
      </c>
    </row>
    <row r="393" spans="1:33" s="3" customFormat="1" x14ac:dyDescent="0.3">
      <c r="A393" s="3" t="s">
        <v>4171</v>
      </c>
      <c r="B393" s="3" t="str">
        <f t="shared" si="6"/>
        <v>SRR8835970</v>
      </c>
      <c r="C393" s="3">
        <v>5</v>
      </c>
      <c r="D393" s="3">
        <v>5</v>
      </c>
      <c r="E393" s="3" t="s">
        <v>3265</v>
      </c>
      <c r="F393" s="3">
        <v>38928</v>
      </c>
      <c r="G393" s="3">
        <v>38038</v>
      </c>
      <c r="H393" s="3" t="s">
        <v>4172</v>
      </c>
      <c r="I393" s="3">
        <v>1</v>
      </c>
      <c r="J393" s="3">
        <v>1</v>
      </c>
      <c r="K393" s="3">
        <v>1</v>
      </c>
      <c r="M393" s="3">
        <v>928</v>
      </c>
      <c r="N393" s="3">
        <v>1063</v>
      </c>
      <c r="O393" s="3">
        <v>5652</v>
      </c>
      <c r="P393" s="3">
        <v>965918</v>
      </c>
      <c r="Q393" s="3" t="str">
        <f>VLOOKUP($B393,[1]Samples!$H$2:$Z$518,COLUMN()-13)</f>
        <v>isolation_source: cheese</v>
      </c>
      <c r="R393" s="3">
        <f>VLOOKUP($B393,[1]Samples!$H$2:$Z$518,COLUMN()-13)</f>
        <v>3087354</v>
      </c>
      <c r="S393" s="3">
        <f>VLOOKUP($B393,[1]Samples!$H$2:$Z$518,COLUMN()-13)</f>
        <v>24</v>
      </c>
      <c r="T393" s="3">
        <f>VLOOKUP($B393,[1]Samples!$H$2:$Z$518,COLUMN()-13)</f>
        <v>3044</v>
      </c>
      <c r="U393" s="3" t="str">
        <f>VLOOKUP($B393,[1]Samples!$H$2:$Z$518,COLUMN()-13)</f>
        <v>Yes</v>
      </c>
      <c r="V393" s="3">
        <f>VLOOKUP($B393,[1]Samples!$H$2:$Z$518,COLUMN()-13)</f>
        <v>0</v>
      </c>
      <c r="W393" s="3">
        <f>VLOOKUP($B393,[1]Samples!$H$2:$Z$518,COLUMN()-13)</f>
        <v>0</v>
      </c>
      <c r="X393" s="3">
        <f>VLOOKUP($B393,[1]Samples!$H$2:$Z$518,COLUMN()-13)</f>
        <v>0</v>
      </c>
      <c r="Y393" s="3" t="str">
        <f>VLOOKUP($B393,[1]Samples!$H$2:$Z$518,COLUMN()-13)</f>
        <v>No</v>
      </c>
      <c r="Z393" s="3" t="str">
        <f>VLOOKUP($B393,[1]Samples!$H$2:$Z$518,COLUMN()-13)</f>
        <v/>
      </c>
      <c r="AA393" s="3" t="str">
        <f>VLOOKUP($B393,[1]Samples!$H$2:$Z$518,COLUMN()-13)</f>
        <v/>
      </c>
      <c r="AB393" s="20">
        <f>VLOOKUP($B393,[1]Samples!$H$2:$Z$518,COLUMN()-13)</f>
        <v>43564.083333333336</v>
      </c>
      <c r="AC393" s="20">
        <f>VLOOKUP($B393,[1]Samples!$H$2:$Z$518,COLUMN()-13)</f>
        <v>43564.083333333336</v>
      </c>
      <c r="AD393" s="3" t="str">
        <f>VLOOKUP($B393,[1]Samples!$H$2:$Z$518,COLUMN()-13)</f>
        <v>USA</v>
      </c>
      <c r="AF393" s="22">
        <f>VLOOKUP($B393,[1]Samples!$H$2:$Z$518,COLUMN()-13)</f>
        <v>2017</v>
      </c>
      <c r="AG393" t="b">
        <f>NOT(ISERROR(MATCH(B393,metadata_samples_with_mlst!$A$2:$A$342,0)))</f>
        <v>0</v>
      </c>
    </row>
    <row r="394" spans="1:33" s="3" customFormat="1" x14ac:dyDescent="0.3">
      <c r="A394" s="3" t="s">
        <v>4173</v>
      </c>
      <c r="B394" s="3" t="str">
        <f t="shared" si="6"/>
        <v>SRR1566202</v>
      </c>
      <c r="C394" s="3">
        <v>5</v>
      </c>
      <c r="D394" s="3">
        <v>5</v>
      </c>
      <c r="E394" s="3" t="s">
        <v>3665</v>
      </c>
      <c r="F394" s="3">
        <v>29574</v>
      </c>
      <c r="G394" s="3">
        <v>28036</v>
      </c>
      <c r="H394" s="3" t="s">
        <v>4047</v>
      </c>
      <c r="I394" s="3">
        <v>10</v>
      </c>
      <c r="J394" s="3">
        <v>4</v>
      </c>
      <c r="K394" s="3">
        <v>4</v>
      </c>
      <c r="M394" s="3">
        <v>783</v>
      </c>
      <c r="N394" s="3">
        <v>1066</v>
      </c>
      <c r="O394" s="3">
        <v>6276</v>
      </c>
      <c r="P394" s="3">
        <v>828680</v>
      </c>
      <c r="Q394" s="3" t="str">
        <f>VLOOKUP($B394,[1]Samples!$H$2:$Z$518,COLUMN()-13)</f>
        <v>isolation_source: cheese pastry</v>
      </c>
      <c r="R394" s="3">
        <f>VLOOKUP($B394,[1]Samples!$H$2:$Z$518,COLUMN()-13)</f>
        <v>3064576</v>
      </c>
      <c r="S394" s="3">
        <f>VLOOKUP($B394,[1]Samples!$H$2:$Z$518,COLUMN()-13)</f>
        <v>23</v>
      </c>
      <c r="T394" s="3">
        <f>VLOOKUP($B394,[1]Samples!$H$2:$Z$518,COLUMN()-13)</f>
        <v>3026</v>
      </c>
      <c r="U394" s="3" t="str">
        <f>VLOOKUP($B394,[1]Samples!$H$2:$Z$518,COLUMN()-13)</f>
        <v>Yes</v>
      </c>
      <c r="V394" s="3">
        <f>VLOOKUP($B394,[1]Samples!$H$2:$Z$518,COLUMN()-13)</f>
        <v>0</v>
      </c>
      <c r="W394" s="3">
        <f>VLOOKUP($B394,[1]Samples!$H$2:$Z$518,COLUMN()-13)</f>
        <v>0</v>
      </c>
      <c r="X394" s="3">
        <f>VLOOKUP($B394,[1]Samples!$H$2:$Z$518,COLUMN()-13)</f>
        <v>0</v>
      </c>
      <c r="Y394" s="3" t="str">
        <f>VLOOKUP($B394,[1]Samples!$H$2:$Z$518,COLUMN()-13)</f>
        <v>No</v>
      </c>
      <c r="Z394" s="3" t="str">
        <f>VLOOKUP($B394,[1]Samples!$H$2:$Z$518,COLUMN()-13)</f>
        <v/>
      </c>
      <c r="AA394" s="3" t="str">
        <f>VLOOKUP($B394,[1]Samples!$H$2:$Z$518,COLUMN()-13)</f>
        <v/>
      </c>
      <c r="AB394" s="20">
        <f>VLOOKUP($B394,[1]Samples!$H$2:$Z$518,COLUMN()-13)</f>
        <v>43551.041666666664</v>
      </c>
      <c r="AC394" s="20">
        <f>VLOOKUP($B394,[1]Samples!$H$2:$Z$518,COLUMN()-13)</f>
        <v>43551.041666666664</v>
      </c>
      <c r="AD394" s="3" t="str">
        <f>VLOOKUP($B394,[1]Samples!$H$2:$Z$518,COLUMN()-13)</f>
        <v>Italy</v>
      </c>
      <c r="AF394" s="22">
        <f>VLOOKUP($B394,[1]Samples!$H$2:$Z$518,COLUMN()-13)</f>
        <v>1993</v>
      </c>
      <c r="AG394" t="b">
        <f>NOT(ISERROR(MATCH(B394,metadata_samples_with_mlst!$A$2:$A$342,0)))</f>
        <v>0</v>
      </c>
    </row>
    <row r="395" spans="1:33" s="3" customFormat="1" x14ac:dyDescent="0.3">
      <c r="A395" s="3" t="s">
        <v>4174</v>
      </c>
      <c r="B395" s="3" t="str">
        <f t="shared" si="6"/>
        <v>SRR1220774</v>
      </c>
      <c r="C395" s="3">
        <v>4</v>
      </c>
      <c r="D395" s="3">
        <v>4</v>
      </c>
      <c r="E395" s="3" t="s">
        <v>3948</v>
      </c>
      <c r="F395" s="3">
        <v>19074</v>
      </c>
      <c r="G395" s="3">
        <v>18736</v>
      </c>
      <c r="H395" s="3" t="s">
        <v>3946</v>
      </c>
      <c r="I395" s="3">
        <v>3</v>
      </c>
      <c r="J395" s="3">
        <v>2</v>
      </c>
      <c r="K395" s="3">
        <v>0</v>
      </c>
      <c r="M395" s="3">
        <v>945</v>
      </c>
      <c r="N395" s="3">
        <v>1067</v>
      </c>
      <c r="O395" s="3">
        <v>6536</v>
      </c>
      <c r="P395" s="3">
        <v>970595</v>
      </c>
      <c r="Q395" s="3" t="str">
        <f>VLOOKUP($B395,[1]Samples!$H$2:$Z$518,COLUMN()-13)</f>
        <v>isolation_source: cheese</v>
      </c>
      <c r="R395" s="3">
        <f>VLOOKUP($B395,[1]Samples!$H$2:$Z$518,COLUMN()-13)</f>
        <v>3080173</v>
      </c>
      <c r="S395" s="3">
        <f>VLOOKUP($B395,[1]Samples!$H$2:$Z$518,COLUMN()-13)</f>
        <v>21</v>
      </c>
      <c r="T395" s="3">
        <f>VLOOKUP($B395,[1]Samples!$H$2:$Z$518,COLUMN()-13)</f>
        <v>3061</v>
      </c>
      <c r="U395" s="3" t="str">
        <f>VLOOKUP($B395,[1]Samples!$H$2:$Z$518,COLUMN()-13)</f>
        <v>Yes</v>
      </c>
      <c r="V395" s="3">
        <f>VLOOKUP($B395,[1]Samples!$H$2:$Z$518,COLUMN()-13)</f>
        <v>0</v>
      </c>
      <c r="W395" s="3">
        <f>VLOOKUP($B395,[1]Samples!$H$2:$Z$518,COLUMN()-13)</f>
        <v>0</v>
      </c>
      <c r="X395" s="3">
        <f>VLOOKUP($B395,[1]Samples!$H$2:$Z$518,COLUMN()-13)</f>
        <v>0</v>
      </c>
      <c r="Y395" s="3" t="str">
        <f>VLOOKUP($B395,[1]Samples!$H$2:$Z$518,COLUMN()-13)</f>
        <v>No</v>
      </c>
      <c r="Z395" s="3" t="str">
        <f>VLOOKUP($B395,[1]Samples!$H$2:$Z$518,COLUMN()-13)</f>
        <v/>
      </c>
      <c r="AA395" s="3" t="str">
        <f>VLOOKUP($B395,[1]Samples!$H$2:$Z$518,COLUMN()-13)</f>
        <v/>
      </c>
      <c r="AB395" s="20">
        <f>VLOOKUP($B395,[1]Samples!$H$2:$Z$518,COLUMN()-13)</f>
        <v>43550.041666666664</v>
      </c>
      <c r="AC395" s="20">
        <f>VLOOKUP($B395,[1]Samples!$H$2:$Z$518,COLUMN()-13)</f>
        <v>43550.041666666664</v>
      </c>
      <c r="AD395" s="3" t="str">
        <f>VLOOKUP($B395,[1]Samples!$H$2:$Z$518,COLUMN()-13)</f>
        <v>USA</v>
      </c>
      <c r="AE395" s="3" t="s">
        <v>1024</v>
      </c>
      <c r="AF395" s="22">
        <f>VLOOKUP($B395,[1]Samples!$H$2:$Z$518,COLUMN()-13)</f>
        <v>2009</v>
      </c>
      <c r="AG395" t="b">
        <f>NOT(ISERROR(MATCH(B395,metadata_samples_with_mlst!$A$2:$A$342,0)))</f>
        <v>0</v>
      </c>
    </row>
    <row r="396" spans="1:33" s="3" customFormat="1" x14ac:dyDescent="0.3">
      <c r="A396" s="3" t="s">
        <v>4175</v>
      </c>
      <c r="B396" s="3" t="str">
        <f t="shared" si="6"/>
        <v>SRR1509585</v>
      </c>
      <c r="C396" s="3">
        <v>6</v>
      </c>
      <c r="D396" s="3">
        <v>6</v>
      </c>
      <c r="E396" s="3" t="s">
        <v>3364</v>
      </c>
      <c r="F396" s="3">
        <v>41494</v>
      </c>
      <c r="G396" s="3">
        <v>38266</v>
      </c>
      <c r="H396" s="3" t="s">
        <v>4176</v>
      </c>
      <c r="I396" s="3">
        <v>24</v>
      </c>
      <c r="J396" s="3">
        <v>4</v>
      </c>
      <c r="K396" s="3">
        <v>9</v>
      </c>
      <c r="M396" s="3">
        <v>727</v>
      </c>
      <c r="N396" s="3">
        <v>1098</v>
      </c>
      <c r="O396" s="3">
        <v>5885</v>
      </c>
      <c r="P396" s="3">
        <v>823161</v>
      </c>
      <c r="Q396" s="3" t="str">
        <f>VLOOKUP($B396,[1]Samples!$H$2:$Z$518,COLUMN()-13)</f>
        <v>isolation_source: ricotta cheese</v>
      </c>
      <c r="R396" s="3">
        <f>VLOOKUP($B396,[1]Samples!$H$2:$Z$518,COLUMN()-13)</f>
        <v>3026043</v>
      </c>
      <c r="S396" s="3">
        <f>VLOOKUP($B396,[1]Samples!$H$2:$Z$518,COLUMN()-13)</f>
        <v>15</v>
      </c>
      <c r="T396" s="3">
        <f>VLOOKUP($B396,[1]Samples!$H$2:$Z$518,COLUMN()-13)</f>
        <v>2981</v>
      </c>
      <c r="U396" s="3" t="str">
        <f>VLOOKUP($B396,[1]Samples!$H$2:$Z$518,COLUMN()-13)</f>
        <v>Yes</v>
      </c>
      <c r="V396" s="3">
        <f>VLOOKUP($B396,[1]Samples!$H$2:$Z$518,COLUMN()-13)</f>
        <v>0</v>
      </c>
      <c r="W396" s="3">
        <f>VLOOKUP($B396,[1]Samples!$H$2:$Z$518,COLUMN()-13)</f>
        <v>0</v>
      </c>
      <c r="X396" s="3">
        <f>VLOOKUP($B396,[1]Samples!$H$2:$Z$518,COLUMN()-13)</f>
        <v>0</v>
      </c>
      <c r="Y396" s="3" t="str">
        <f>VLOOKUP($B396,[1]Samples!$H$2:$Z$518,COLUMN()-13)</f>
        <v>No</v>
      </c>
      <c r="Z396" s="3" t="str">
        <f>VLOOKUP($B396,[1]Samples!$H$2:$Z$518,COLUMN()-13)</f>
        <v/>
      </c>
      <c r="AA396" s="3" t="str">
        <f>VLOOKUP($B396,[1]Samples!$H$2:$Z$518,COLUMN()-13)</f>
        <v/>
      </c>
      <c r="AB396" s="20">
        <f>VLOOKUP($B396,[1]Samples!$H$2:$Z$518,COLUMN()-13)</f>
        <v>43550.041666666664</v>
      </c>
      <c r="AC396" s="20">
        <f>VLOOKUP($B396,[1]Samples!$H$2:$Z$518,COLUMN()-13)</f>
        <v>43550.041666666664</v>
      </c>
      <c r="AD396" s="3" t="str">
        <f>VLOOKUP($B396,[1]Samples!$H$2:$Z$518,COLUMN()-13)</f>
        <v>USA</v>
      </c>
      <c r="AF396" s="22">
        <f>VLOOKUP($B396,[1]Samples!$H$2:$Z$518,COLUMN()-13)</f>
        <v>1987</v>
      </c>
      <c r="AG396" t="b">
        <f>NOT(ISERROR(MATCH(B396,metadata_samples_with_mlst!$A$2:$A$342,0)))</f>
        <v>0</v>
      </c>
    </row>
    <row r="397" spans="1:33" s="3" customFormat="1" x14ac:dyDescent="0.3">
      <c r="A397" s="3" t="s">
        <v>4177</v>
      </c>
      <c r="B397" s="3" t="str">
        <f t="shared" si="6"/>
        <v>SRR8172389</v>
      </c>
      <c r="C397" s="3">
        <v>5</v>
      </c>
      <c r="D397" s="3">
        <v>5</v>
      </c>
      <c r="E397" s="3" t="s">
        <v>4178</v>
      </c>
      <c r="F397" s="3">
        <v>27406</v>
      </c>
      <c r="G397" s="3">
        <v>26194</v>
      </c>
      <c r="H397" s="3" t="s">
        <v>4179</v>
      </c>
      <c r="I397" s="3">
        <v>13</v>
      </c>
      <c r="J397" s="3">
        <v>2</v>
      </c>
      <c r="K397" s="3">
        <v>0</v>
      </c>
      <c r="M397" s="3">
        <v>837</v>
      </c>
      <c r="N397" s="3">
        <v>1114</v>
      </c>
      <c r="O397" s="3">
        <v>5924</v>
      </c>
      <c r="P397" s="3">
        <v>914893</v>
      </c>
      <c r="Q397" s="3" t="str">
        <f>VLOOKUP($B397,[1]Samples!$H$2:$Z$518,COLUMN()-13)</f>
        <v>isolation_source: cheese</v>
      </c>
      <c r="R397" s="3">
        <f>VLOOKUP($B397,[1]Samples!$H$2:$Z$518,COLUMN()-13)</f>
        <v>3228600</v>
      </c>
      <c r="S397" s="3">
        <f>VLOOKUP($B397,[1]Samples!$H$2:$Z$518,COLUMN()-13)</f>
        <v>65</v>
      </c>
      <c r="T397" s="3">
        <f>VLOOKUP($B397,[1]Samples!$H$2:$Z$518,COLUMN()-13)</f>
        <v>3219</v>
      </c>
      <c r="U397" s="3" t="str">
        <f>VLOOKUP($B397,[1]Samples!$H$2:$Z$518,COLUMN()-13)</f>
        <v>Yes</v>
      </c>
      <c r="V397" s="3">
        <f>VLOOKUP($B397,[1]Samples!$H$2:$Z$518,COLUMN()-13)</f>
        <v>0</v>
      </c>
      <c r="W397" s="3">
        <f>VLOOKUP($B397,[1]Samples!$H$2:$Z$518,COLUMN()-13)</f>
        <v>0</v>
      </c>
      <c r="X397" s="3">
        <f>VLOOKUP($B397,[1]Samples!$H$2:$Z$518,COLUMN()-13)</f>
        <v>0</v>
      </c>
      <c r="Y397" s="3" t="str">
        <f>VLOOKUP($B397,[1]Samples!$H$2:$Z$518,COLUMN()-13)</f>
        <v>No</v>
      </c>
      <c r="Z397" s="3" t="str">
        <f>VLOOKUP($B397,[1]Samples!$H$2:$Z$518,COLUMN()-13)</f>
        <v/>
      </c>
      <c r="AA397" s="3" t="str">
        <f>VLOOKUP($B397,[1]Samples!$H$2:$Z$518,COLUMN()-13)</f>
        <v/>
      </c>
      <c r="AB397" s="20">
        <f>VLOOKUP($B397,[1]Samples!$H$2:$Z$518,COLUMN()-13)</f>
        <v>43564.083333333336</v>
      </c>
      <c r="AC397" s="20">
        <f>VLOOKUP($B397,[1]Samples!$H$2:$Z$518,COLUMN()-13)</f>
        <v>43564.083333333336</v>
      </c>
      <c r="AD397" s="3" t="str">
        <f>VLOOKUP($B397,[1]Samples!$H$2:$Z$518,COLUMN()-13)</f>
        <v>USA</v>
      </c>
      <c r="AE397" s="3" t="s">
        <v>478</v>
      </c>
      <c r="AF397" s="22">
        <f>VLOOKUP($B397,[1]Samples!$H$2:$Z$518,COLUMN()-13)</f>
        <v>2018</v>
      </c>
      <c r="AG397" t="b">
        <f>NOT(ISERROR(MATCH(B397,metadata_samples_with_mlst!$A$2:$A$342,0)))</f>
        <v>0</v>
      </c>
    </row>
    <row r="398" spans="1:33" s="3" customFormat="1" x14ac:dyDescent="0.3">
      <c r="A398" s="3" t="s">
        <v>4180</v>
      </c>
      <c r="B398" s="3" t="str">
        <f t="shared" si="6"/>
        <v>SRR4733511</v>
      </c>
      <c r="C398" s="3">
        <v>16</v>
      </c>
      <c r="D398" s="3">
        <v>14</v>
      </c>
      <c r="E398" s="3" t="s">
        <v>4181</v>
      </c>
      <c r="F398" s="3">
        <v>66938</v>
      </c>
      <c r="G398" s="3">
        <v>65532</v>
      </c>
      <c r="H398" s="3" t="s">
        <v>4182</v>
      </c>
      <c r="I398" s="3">
        <v>4</v>
      </c>
      <c r="J398" s="3">
        <v>1</v>
      </c>
      <c r="K398" s="3">
        <v>2</v>
      </c>
      <c r="M398" s="3">
        <v>3184</v>
      </c>
      <c r="N398" s="3">
        <v>1122</v>
      </c>
      <c r="O398" s="3">
        <v>19284</v>
      </c>
      <c r="P398" s="3">
        <v>2663353</v>
      </c>
      <c r="Q398" s="3" t="str">
        <f>VLOOKUP($B398,[1]Samples!$H$2:$Z$518,COLUMN()-13)</f>
        <v>isolation_source: Cream Cheese Spread</v>
      </c>
      <c r="R398" s="3">
        <f>VLOOKUP($B398,[1]Samples!$H$2:$Z$518,COLUMN()-13)</f>
        <v>3068113</v>
      </c>
      <c r="S398" s="3">
        <f>VLOOKUP($B398,[1]Samples!$H$2:$Z$518,COLUMN()-13)</f>
        <v>33</v>
      </c>
      <c r="T398" s="3">
        <f>VLOOKUP($B398,[1]Samples!$H$2:$Z$518,COLUMN()-13)</f>
        <v>3049</v>
      </c>
      <c r="U398" s="3" t="str">
        <f>VLOOKUP($B398,[1]Samples!$H$2:$Z$518,COLUMN()-13)</f>
        <v>Yes</v>
      </c>
      <c r="V398" s="3">
        <f>VLOOKUP($B398,[1]Samples!$H$2:$Z$518,COLUMN()-13)</f>
        <v>0</v>
      </c>
      <c r="W398" s="3">
        <f>VLOOKUP($B398,[1]Samples!$H$2:$Z$518,COLUMN()-13)</f>
        <v>0</v>
      </c>
      <c r="X398" s="3">
        <f>VLOOKUP($B398,[1]Samples!$H$2:$Z$518,COLUMN()-13)</f>
        <v>0</v>
      </c>
      <c r="Y398" s="3" t="str">
        <f>VLOOKUP($B398,[1]Samples!$H$2:$Z$518,COLUMN()-13)</f>
        <v>No</v>
      </c>
      <c r="Z398" s="3" t="str">
        <f>VLOOKUP($B398,[1]Samples!$H$2:$Z$518,COLUMN()-13)</f>
        <v/>
      </c>
      <c r="AA398" s="3" t="str">
        <f>VLOOKUP($B398,[1]Samples!$H$2:$Z$518,COLUMN()-13)</f>
        <v/>
      </c>
      <c r="AB398" s="20">
        <f>VLOOKUP($B398,[1]Samples!$H$2:$Z$518,COLUMN()-13)</f>
        <v>43558.083333333336</v>
      </c>
      <c r="AC398" s="20">
        <f>VLOOKUP($B398,[1]Samples!$H$2:$Z$518,COLUMN()-13)</f>
        <v>43558.083333333336</v>
      </c>
      <c r="AD398" s="3" t="str">
        <f>VLOOKUP($B398,[1]Samples!$H$2:$Z$518,COLUMN()-13)</f>
        <v>USA</v>
      </c>
      <c r="AE398" s="3" t="s">
        <v>1024</v>
      </c>
      <c r="AF398" s="22">
        <f>VLOOKUP($B398,[1]Samples!$H$2:$Z$518,COLUMN()-13)</f>
        <v>2009</v>
      </c>
      <c r="AG398" t="b">
        <f>NOT(ISERROR(MATCH(B398,metadata_samples_with_mlst!$A$2:$A$342,0)))</f>
        <v>0</v>
      </c>
    </row>
    <row r="399" spans="1:33" s="3" customFormat="1" x14ac:dyDescent="0.3">
      <c r="A399" s="3" t="s">
        <v>4183</v>
      </c>
      <c r="B399" s="3" t="str">
        <f t="shared" si="6"/>
        <v>SRR1849330</v>
      </c>
      <c r="C399" s="3">
        <v>5</v>
      </c>
      <c r="D399" s="3">
        <v>4</v>
      </c>
      <c r="E399" s="3" t="s">
        <v>4184</v>
      </c>
      <c r="F399" s="3">
        <v>21400</v>
      </c>
      <c r="G399" s="3">
        <v>20924</v>
      </c>
      <c r="H399" s="3" t="s">
        <v>3813</v>
      </c>
      <c r="I399" s="3">
        <v>1</v>
      </c>
      <c r="J399" s="3">
        <v>1</v>
      </c>
      <c r="K399" s="3">
        <v>1</v>
      </c>
      <c r="M399" s="3">
        <v>966</v>
      </c>
      <c r="N399" s="3">
        <v>1129</v>
      </c>
      <c r="O399" s="3">
        <v>7014</v>
      </c>
      <c r="P399" s="3">
        <v>1056561</v>
      </c>
      <c r="Q399" s="3" t="str">
        <f>VLOOKUP($B399,[1]Samples!$H$2:$Z$518,COLUMN()-13)</f>
        <v>isolation_source: vaucherin cheese</v>
      </c>
      <c r="R399" s="3">
        <f>VLOOKUP($B399,[1]Samples!$H$2:$Z$518,COLUMN()-13)</f>
        <v>3079909</v>
      </c>
      <c r="S399" s="3">
        <f>VLOOKUP($B399,[1]Samples!$H$2:$Z$518,COLUMN()-13)</f>
        <v>19</v>
      </c>
      <c r="T399" s="3">
        <f>VLOOKUP($B399,[1]Samples!$H$2:$Z$518,COLUMN()-13)</f>
        <v>3064</v>
      </c>
      <c r="U399" s="3" t="str">
        <f>VLOOKUP($B399,[1]Samples!$H$2:$Z$518,COLUMN()-13)</f>
        <v>Yes</v>
      </c>
      <c r="V399" s="3">
        <f>VLOOKUP($B399,[1]Samples!$H$2:$Z$518,COLUMN()-13)</f>
        <v>0</v>
      </c>
      <c r="W399" s="3">
        <f>VLOOKUP($B399,[1]Samples!$H$2:$Z$518,COLUMN()-13)</f>
        <v>0</v>
      </c>
      <c r="X399" s="3">
        <f>VLOOKUP($B399,[1]Samples!$H$2:$Z$518,COLUMN()-13)</f>
        <v>0</v>
      </c>
      <c r="Y399" s="3" t="str">
        <f>VLOOKUP($B399,[1]Samples!$H$2:$Z$518,COLUMN()-13)</f>
        <v>No</v>
      </c>
      <c r="Z399" s="3" t="str">
        <f>VLOOKUP($B399,[1]Samples!$H$2:$Z$518,COLUMN()-13)</f>
        <v/>
      </c>
      <c r="AA399" s="3" t="str">
        <f>VLOOKUP($B399,[1]Samples!$H$2:$Z$518,COLUMN()-13)</f>
        <v/>
      </c>
      <c r="AB399" s="20">
        <f>VLOOKUP($B399,[1]Samples!$H$2:$Z$518,COLUMN()-13)</f>
        <v>43563.083333333336</v>
      </c>
      <c r="AC399" s="20">
        <f>VLOOKUP($B399,[1]Samples!$H$2:$Z$518,COLUMN()-13)</f>
        <v>43563.083333333336</v>
      </c>
      <c r="AD399" s="3" t="str">
        <f>VLOOKUP($B399,[1]Samples!$H$2:$Z$518,COLUMN()-13)</f>
        <v>Switzerland</v>
      </c>
      <c r="AF399" s="22" t="str">
        <f>VLOOKUP($B399,[1]Samples!$H$2:$Z$518,COLUMN()-13)</f>
        <v>No data</v>
      </c>
      <c r="AG399" t="b">
        <f>NOT(ISERROR(MATCH(B399,metadata_samples_with_mlst!$A$2:$A$342,0)))</f>
        <v>0</v>
      </c>
    </row>
    <row r="400" spans="1:33" s="3" customFormat="1" x14ac:dyDescent="0.3">
      <c r="A400" s="3" t="s">
        <v>4185</v>
      </c>
      <c r="B400" s="3" t="str">
        <f t="shared" si="6"/>
        <v>SRR8767306</v>
      </c>
      <c r="C400" s="3">
        <v>15</v>
      </c>
      <c r="D400" s="3">
        <v>14</v>
      </c>
      <c r="E400" s="3" t="s">
        <v>3384</v>
      </c>
      <c r="F400" s="3">
        <v>67004</v>
      </c>
      <c r="G400" s="3">
        <v>64596</v>
      </c>
      <c r="H400" s="3" t="s">
        <v>3687</v>
      </c>
      <c r="I400" s="3">
        <v>10</v>
      </c>
      <c r="J400" s="3">
        <v>6</v>
      </c>
      <c r="K400" s="3">
        <v>8</v>
      </c>
      <c r="M400" s="3">
        <v>3460</v>
      </c>
      <c r="N400" s="3">
        <v>1130</v>
      </c>
      <c r="O400" s="3">
        <v>17958</v>
      </c>
      <c r="P400" s="3">
        <v>2836043</v>
      </c>
      <c r="Q400" s="3" t="str">
        <f>VLOOKUP($B400,[1]Samples!$H$2:$Z$518,COLUMN()-13)</f>
        <v>isolation_source: cheese</v>
      </c>
      <c r="R400" s="3">
        <f>VLOOKUP($B400,[1]Samples!$H$2:$Z$518,COLUMN()-13)</f>
        <v>3153186</v>
      </c>
      <c r="S400" s="3">
        <f>VLOOKUP($B400,[1]Samples!$H$2:$Z$518,COLUMN()-13)</f>
        <v>24</v>
      </c>
      <c r="T400" s="3">
        <f>VLOOKUP($B400,[1]Samples!$H$2:$Z$518,COLUMN()-13)</f>
        <v>3144</v>
      </c>
      <c r="U400" s="3" t="str">
        <f>VLOOKUP($B400,[1]Samples!$H$2:$Z$518,COLUMN()-13)</f>
        <v>Yes</v>
      </c>
      <c r="V400" s="3">
        <f>VLOOKUP($B400,[1]Samples!$H$2:$Z$518,COLUMN()-13)</f>
        <v>0</v>
      </c>
      <c r="W400" s="3">
        <f>VLOOKUP($B400,[1]Samples!$H$2:$Z$518,COLUMN()-13)</f>
        <v>0</v>
      </c>
      <c r="X400" s="3">
        <f>VLOOKUP($B400,[1]Samples!$H$2:$Z$518,COLUMN()-13)</f>
        <v>0</v>
      </c>
      <c r="Y400" s="3" t="str">
        <f>VLOOKUP($B400,[1]Samples!$H$2:$Z$518,COLUMN()-13)</f>
        <v>No</v>
      </c>
      <c r="Z400" s="3" t="str">
        <f>VLOOKUP($B400,[1]Samples!$H$2:$Z$518,COLUMN()-13)</f>
        <v/>
      </c>
      <c r="AA400" s="3" t="str">
        <f>VLOOKUP($B400,[1]Samples!$H$2:$Z$518,COLUMN()-13)</f>
        <v/>
      </c>
      <c r="AB400" s="20">
        <f>VLOOKUP($B400,[1]Samples!$H$2:$Z$518,COLUMN()-13)</f>
        <v>43556.083333333336</v>
      </c>
      <c r="AC400" s="20">
        <f>VLOOKUP($B400,[1]Samples!$H$2:$Z$518,COLUMN()-13)</f>
        <v>43556.083333333336</v>
      </c>
      <c r="AD400" s="3" t="str">
        <f>VLOOKUP($B400,[1]Samples!$H$2:$Z$518,COLUMN()-13)</f>
        <v>Chile</v>
      </c>
      <c r="AF400" s="22">
        <f>VLOOKUP($B400,[1]Samples!$H$2:$Z$518,COLUMN()-13)</f>
        <v>2017</v>
      </c>
      <c r="AG400" t="b">
        <f>NOT(ISERROR(MATCH(B400,metadata_samples_with_mlst!$A$2:$A$342,0)))</f>
        <v>1</v>
      </c>
    </row>
    <row r="401" spans="1:33" s="3" customFormat="1" x14ac:dyDescent="0.3">
      <c r="A401" s="3" t="s">
        <v>4186</v>
      </c>
      <c r="B401" s="3" t="str">
        <f t="shared" si="6"/>
        <v>SRR8767215</v>
      </c>
      <c r="C401" s="3">
        <v>5</v>
      </c>
      <c r="D401" s="3">
        <v>5</v>
      </c>
      <c r="E401" s="3" t="s">
        <v>4187</v>
      </c>
      <c r="F401" s="3">
        <v>26992</v>
      </c>
      <c r="G401" s="3">
        <v>25764</v>
      </c>
      <c r="H401" s="3" t="s">
        <v>4188</v>
      </c>
      <c r="I401" s="3">
        <v>7</v>
      </c>
      <c r="J401" s="3">
        <v>1</v>
      </c>
      <c r="K401" s="3">
        <v>3</v>
      </c>
      <c r="M401" s="3">
        <v>885</v>
      </c>
      <c r="N401" s="3">
        <v>1140</v>
      </c>
      <c r="O401" s="3">
        <v>6409</v>
      </c>
      <c r="P401" s="3">
        <v>977877</v>
      </c>
      <c r="Q401" s="3" t="str">
        <f>VLOOKUP($B401,[1]Samples!$H$2:$Z$518,COLUMN()-13)</f>
        <v>isolation_source: cheese</v>
      </c>
      <c r="R401" s="3">
        <f>VLOOKUP($B401,[1]Samples!$H$2:$Z$518,COLUMN()-13)</f>
        <v>2926414</v>
      </c>
      <c r="S401" s="3">
        <f>VLOOKUP($B401,[1]Samples!$H$2:$Z$518,COLUMN()-13)</f>
        <v>25</v>
      </c>
      <c r="T401" s="3">
        <f>VLOOKUP($B401,[1]Samples!$H$2:$Z$518,COLUMN()-13)</f>
        <v>2878</v>
      </c>
      <c r="U401" s="3" t="str">
        <f>VLOOKUP($B401,[1]Samples!$H$2:$Z$518,COLUMN()-13)</f>
        <v>Yes</v>
      </c>
      <c r="V401" s="3">
        <f>VLOOKUP($B401,[1]Samples!$H$2:$Z$518,COLUMN()-13)</f>
        <v>0</v>
      </c>
      <c r="W401" s="3">
        <f>VLOOKUP($B401,[1]Samples!$H$2:$Z$518,COLUMN()-13)</f>
        <v>0</v>
      </c>
      <c r="X401" s="3">
        <f>VLOOKUP($B401,[1]Samples!$H$2:$Z$518,COLUMN()-13)</f>
        <v>0</v>
      </c>
      <c r="Y401" s="3" t="str">
        <f>VLOOKUP($B401,[1]Samples!$H$2:$Z$518,COLUMN()-13)</f>
        <v>No</v>
      </c>
      <c r="Z401" s="3" t="str">
        <f>VLOOKUP($B401,[1]Samples!$H$2:$Z$518,COLUMN()-13)</f>
        <v/>
      </c>
      <c r="AA401" s="3" t="str">
        <f>VLOOKUP($B401,[1]Samples!$H$2:$Z$518,COLUMN()-13)</f>
        <v/>
      </c>
      <c r="AB401" s="20">
        <f>VLOOKUP($B401,[1]Samples!$H$2:$Z$518,COLUMN()-13)</f>
        <v>43555.041666666664</v>
      </c>
      <c r="AC401" s="20">
        <f>VLOOKUP($B401,[1]Samples!$H$2:$Z$518,COLUMN()-13)</f>
        <v>43555.041666666664</v>
      </c>
      <c r="AD401" s="3" t="str">
        <f>VLOOKUP($B401,[1]Samples!$H$2:$Z$518,COLUMN()-13)</f>
        <v>Chile</v>
      </c>
      <c r="AF401" s="22">
        <f>VLOOKUP($B401,[1]Samples!$H$2:$Z$518,COLUMN()-13)</f>
        <v>2016</v>
      </c>
      <c r="AG401" t="b">
        <f>NOT(ISERROR(MATCH(B401,metadata_samples_with_mlst!$A$2:$A$342,0)))</f>
        <v>0</v>
      </c>
    </row>
    <row r="402" spans="1:33" s="3" customFormat="1" x14ac:dyDescent="0.3">
      <c r="A402" s="3" t="s">
        <v>4189</v>
      </c>
      <c r="B402" s="3" t="str">
        <f t="shared" si="6"/>
        <v>SRR5486791</v>
      </c>
      <c r="C402" s="3">
        <v>15</v>
      </c>
      <c r="D402" s="3">
        <v>14</v>
      </c>
      <c r="E402" s="3" t="s">
        <v>4190</v>
      </c>
      <c r="F402" s="3">
        <v>65938</v>
      </c>
      <c r="G402" s="3">
        <v>64998</v>
      </c>
      <c r="H402" s="3" t="s">
        <v>4191</v>
      </c>
      <c r="I402" s="3">
        <v>4</v>
      </c>
      <c r="J402" s="3">
        <v>1</v>
      </c>
      <c r="K402" s="3">
        <v>4</v>
      </c>
      <c r="M402" s="3">
        <v>3145</v>
      </c>
      <c r="N402" s="3">
        <v>1160</v>
      </c>
      <c r="O402" s="3">
        <v>15455</v>
      </c>
      <c r="P402" s="3">
        <v>2716651</v>
      </c>
      <c r="Q402" s="3" t="str">
        <f>VLOOKUP($B402,[1]Samples!$H$2:$Z$518,COLUMN()-13)</f>
        <v>isolation_source: shredded cheddar cheese</v>
      </c>
      <c r="R402" s="3">
        <f>VLOOKUP($B402,[1]Samples!$H$2:$Z$518,COLUMN()-13)</f>
        <v>3059482</v>
      </c>
      <c r="S402" s="3">
        <f>VLOOKUP($B402,[1]Samples!$H$2:$Z$518,COLUMN()-13)</f>
        <v>21</v>
      </c>
      <c r="T402" s="3">
        <f>VLOOKUP($B402,[1]Samples!$H$2:$Z$518,COLUMN()-13)</f>
        <v>3024</v>
      </c>
      <c r="U402" s="3" t="str">
        <f>VLOOKUP($B402,[1]Samples!$H$2:$Z$518,COLUMN()-13)</f>
        <v>Yes</v>
      </c>
      <c r="V402" s="3">
        <f>VLOOKUP($B402,[1]Samples!$H$2:$Z$518,COLUMN()-13)</f>
        <v>0</v>
      </c>
      <c r="W402" s="3">
        <f>VLOOKUP($B402,[1]Samples!$H$2:$Z$518,COLUMN()-13)</f>
        <v>0</v>
      </c>
      <c r="X402" s="3">
        <f>VLOOKUP($B402,[1]Samples!$H$2:$Z$518,COLUMN()-13)</f>
        <v>0</v>
      </c>
      <c r="Y402" s="3" t="str">
        <f>VLOOKUP($B402,[1]Samples!$H$2:$Z$518,COLUMN()-13)</f>
        <v>No</v>
      </c>
      <c r="Z402" s="3" t="str">
        <f>VLOOKUP($B402,[1]Samples!$H$2:$Z$518,COLUMN()-13)</f>
        <v/>
      </c>
      <c r="AA402" s="3" t="str">
        <f>VLOOKUP($B402,[1]Samples!$H$2:$Z$518,COLUMN()-13)</f>
        <v/>
      </c>
      <c r="AB402" s="20">
        <f>VLOOKUP($B402,[1]Samples!$H$2:$Z$518,COLUMN()-13)</f>
        <v>43900.041666666664</v>
      </c>
      <c r="AC402" s="20">
        <f>VLOOKUP($B402,[1]Samples!$H$2:$Z$518,COLUMN()-13)</f>
        <v>43550.041666666664</v>
      </c>
      <c r="AD402" s="3" t="str">
        <f>VLOOKUP($B402,[1]Samples!$H$2:$Z$518,COLUMN()-13)</f>
        <v>USA</v>
      </c>
      <c r="AE402" s="3" t="s">
        <v>157</v>
      </c>
      <c r="AF402" s="22">
        <f>VLOOKUP($B402,[1]Samples!$H$2:$Z$518,COLUMN()-13)</f>
        <v>2011</v>
      </c>
      <c r="AG402" t="b">
        <f>NOT(ISERROR(MATCH(B402,metadata_samples_with_mlst!$A$2:$A$342,0)))</f>
        <v>0</v>
      </c>
    </row>
    <row r="403" spans="1:33" s="3" customFormat="1" x14ac:dyDescent="0.3">
      <c r="A403" s="3" t="s">
        <v>4192</v>
      </c>
      <c r="B403" s="3" t="str">
        <f t="shared" si="6"/>
        <v>SRR8767780</v>
      </c>
      <c r="C403" s="3">
        <v>5</v>
      </c>
      <c r="D403" s="3">
        <v>5</v>
      </c>
      <c r="E403" s="3" t="s">
        <v>4193</v>
      </c>
      <c r="F403" s="3">
        <v>26654</v>
      </c>
      <c r="G403" s="3">
        <v>25090</v>
      </c>
      <c r="H403" s="3" t="s">
        <v>3507</v>
      </c>
      <c r="I403" s="3">
        <v>9</v>
      </c>
      <c r="J403" s="3">
        <v>6</v>
      </c>
      <c r="K403" s="3">
        <v>5</v>
      </c>
      <c r="M403" s="3">
        <v>987</v>
      </c>
      <c r="N403" s="3">
        <v>1160</v>
      </c>
      <c r="O403" s="3">
        <v>6299</v>
      </c>
      <c r="P403" s="3">
        <v>1080103</v>
      </c>
      <c r="Q403" s="3" t="str">
        <f>VLOOKUP($B403,[1]Samples!$H$2:$Z$518,COLUMN()-13)</f>
        <v>isolation_source: cheese</v>
      </c>
      <c r="R403" s="3">
        <f>VLOOKUP($B403,[1]Samples!$H$2:$Z$518,COLUMN()-13)</f>
        <v>2913777</v>
      </c>
      <c r="S403" s="3">
        <f>VLOOKUP($B403,[1]Samples!$H$2:$Z$518,COLUMN()-13)</f>
        <v>61</v>
      </c>
      <c r="T403" s="3">
        <f>VLOOKUP($B403,[1]Samples!$H$2:$Z$518,COLUMN()-13)</f>
        <v>2874</v>
      </c>
      <c r="U403" s="3" t="str">
        <f>VLOOKUP($B403,[1]Samples!$H$2:$Z$518,COLUMN()-13)</f>
        <v>Yes</v>
      </c>
      <c r="V403" s="3">
        <f>VLOOKUP($B403,[1]Samples!$H$2:$Z$518,COLUMN()-13)</f>
        <v>0</v>
      </c>
      <c r="W403" s="3">
        <f>VLOOKUP($B403,[1]Samples!$H$2:$Z$518,COLUMN()-13)</f>
        <v>0</v>
      </c>
      <c r="X403" s="3">
        <f>VLOOKUP($B403,[1]Samples!$H$2:$Z$518,COLUMN()-13)</f>
        <v>0</v>
      </c>
      <c r="Y403" s="3" t="str">
        <f>VLOOKUP($B403,[1]Samples!$H$2:$Z$518,COLUMN()-13)</f>
        <v>No</v>
      </c>
      <c r="Z403" s="3" t="str">
        <f>VLOOKUP($B403,[1]Samples!$H$2:$Z$518,COLUMN()-13)</f>
        <v/>
      </c>
      <c r="AA403" s="3" t="str">
        <f>VLOOKUP($B403,[1]Samples!$H$2:$Z$518,COLUMN()-13)</f>
        <v/>
      </c>
      <c r="AB403" s="20">
        <f>VLOOKUP($B403,[1]Samples!$H$2:$Z$518,COLUMN()-13)</f>
        <v>43556.083333333336</v>
      </c>
      <c r="AC403" s="20">
        <f>VLOOKUP($B403,[1]Samples!$H$2:$Z$518,COLUMN()-13)</f>
        <v>43556.083333333336</v>
      </c>
      <c r="AD403" s="3" t="str">
        <f>VLOOKUP($B403,[1]Samples!$H$2:$Z$518,COLUMN()-13)</f>
        <v>Chile</v>
      </c>
      <c r="AF403" s="22">
        <f>VLOOKUP($B403,[1]Samples!$H$2:$Z$518,COLUMN()-13)</f>
        <v>2016</v>
      </c>
      <c r="AG403" t="b">
        <f>NOT(ISERROR(MATCH(B403,metadata_samples_with_mlst!$A$2:$A$342,0)))</f>
        <v>0</v>
      </c>
    </row>
    <row r="404" spans="1:33" s="3" customFormat="1" x14ac:dyDescent="0.3">
      <c r="A404" s="3" t="s">
        <v>4194</v>
      </c>
      <c r="B404" s="3" t="str">
        <f t="shared" si="6"/>
        <v>SRR8767230</v>
      </c>
      <c r="C404" s="3">
        <v>5</v>
      </c>
      <c r="D404" s="3">
        <v>4</v>
      </c>
      <c r="E404" s="3" t="s">
        <v>3330</v>
      </c>
      <c r="F404" s="3">
        <v>22912</v>
      </c>
      <c r="G404" s="3">
        <v>22052</v>
      </c>
      <c r="H404" s="3" t="s">
        <v>3727</v>
      </c>
      <c r="I404" s="3">
        <v>10</v>
      </c>
      <c r="J404" s="3">
        <v>2</v>
      </c>
      <c r="K404" s="3">
        <v>3</v>
      </c>
      <c r="M404" s="3">
        <v>909</v>
      </c>
      <c r="N404" s="3">
        <v>1162</v>
      </c>
      <c r="O404" s="3">
        <v>7396</v>
      </c>
      <c r="P404" s="3">
        <v>1015784</v>
      </c>
      <c r="Q404" s="3" t="str">
        <f>VLOOKUP($B404,[1]Samples!$H$2:$Z$518,COLUMN()-13)</f>
        <v>isolation_source: cheese</v>
      </c>
      <c r="R404" s="3">
        <f>VLOOKUP($B404,[1]Samples!$H$2:$Z$518,COLUMN()-13)</f>
        <v>2967431</v>
      </c>
      <c r="S404" s="3">
        <f>VLOOKUP($B404,[1]Samples!$H$2:$Z$518,COLUMN()-13)</f>
        <v>16</v>
      </c>
      <c r="T404" s="3">
        <f>VLOOKUP($B404,[1]Samples!$H$2:$Z$518,COLUMN()-13)</f>
        <v>2919</v>
      </c>
      <c r="U404" s="3" t="str">
        <f>VLOOKUP($B404,[1]Samples!$H$2:$Z$518,COLUMN()-13)</f>
        <v>Yes</v>
      </c>
      <c r="V404" s="3">
        <f>VLOOKUP($B404,[1]Samples!$H$2:$Z$518,COLUMN()-13)</f>
        <v>0</v>
      </c>
      <c r="W404" s="3">
        <f>VLOOKUP($B404,[1]Samples!$H$2:$Z$518,COLUMN()-13)</f>
        <v>0</v>
      </c>
      <c r="X404" s="3">
        <f>VLOOKUP($B404,[1]Samples!$H$2:$Z$518,COLUMN()-13)</f>
        <v>0</v>
      </c>
      <c r="Y404" s="3" t="str">
        <f>VLOOKUP($B404,[1]Samples!$H$2:$Z$518,COLUMN()-13)</f>
        <v>No</v>
      </c>
      <c r="Z404" s="3" t="str">
        <f>VLOOKUP($B404,[1]Samples!$H$2:$Z$518,COLUMN()-13)</f>
        <v/>
      </c>
      <c r="AA404" s="3" t="str">
        <f>VLOOKUP($B404,[1]Samples!$H$2:$Z$518,COLUMN()-13)</f>
        <v/>
      </c>
      <c r="AB404" s="20">
        <f>VLOOKUP($B404,[1]Samples!$H$2:$Z$518,COLUMN()-13)</f>
        <v>43556.083333333336</v>
      </c>
      <c r="AC404" s="20">
        <f>VLOOKUP($B404,[1]Samples!$H$2:$Z$518,COLUMN()-13)</f>
        <v>43556.083333333336</v>
      </c>
      <c r="AD404" s="3" t="str">
        <f>VLOOKUP($B404,[1]Samples!$H$2:$Z$518,COLUMN()-13)</f>
        <v>Chile</v>
      </c>
      <c r="AF404" s="22">
        <f>VLOOKUP($B404,[1]Samples!$H$2:$Z$518,COLUMN()-13)</f>
        <v>2016</v>
      </c>
      <c r="AG404" t="b">
        <f>NOT(ISERROR(MATCH(B404,metadata_samples_with_mlst!$A$2:$A$342,0)))</f>
        <v>0</v>
      </c>
    </row>
    <row r="405" spans="1:33" s="3" customFormat="1" x14ac:dyDescent="0.3">
      <c r="A405" s="3" t="s">
        <v>4195</v>
      </c>
      <c r="B405" s="3" t="str">
        <f t="shared" si="6"/>
        <v>SRR1187584</v>
      </c>
      <c r="C405" s="3">
        <v>16</v>
      </c>
      <c r="D405" s="3">
        <v>15</v>
      </c>
      <c r="E405" s="3" t="s">
        <v>4196</v>
      </c>
      <c r="F405" s="3">
        <v>72126</v>
      </c>
      <c r="G405" s="3">
        <v>70556</v>
      </c>
      <c r="H405" s="3" t="s">
        <v>3934</v>
      </c>
      <c r="I405" s="3">
        <v>5</v>
      </c>
      <c r="J405" s="3">
        <v>2</v>
      </c>
      <c r="K405" s="3">
        <v>5</v>
      </c>
      <c r="M405" s="3">
        <v>3434</v>
      </c>
      <c r="N405" s="3">
        <v>1164</v>
      </c>
      <c r="O405" s="3">
        <v>18243</v>
      </c>
      <c r="P405" s="3">
        <v>2819438</v>
      </c>
      <c r="Q405" s="3" t="str">
        <f>VLOOKUP($B405,[1]Samples!$H$2:$Z$518,COLUMN()-13)</f>
        <v>isolation_source: fresh cheese curd</v>
      </c>
      <c r="R405" s="3">
        <f>VLOOKUP($B405,[1]Samples!$H$2:$Z$518,COLUMN()-13)</f>
        <v>3072192</v>
      </c>
      <c r="S405" s="3">
        <f>VLOOKUP($B405,[1]Samples!$H$2:$Z$518,COLUMN()-13)</f>
        <v>22</v>
      </c>
      <c r="T405" s="3">
        <f>VLOOKUP($B405,[1]Samples!$H$2:$Z$518,COLUMN()-13)</f>
        <v>3038</v>
      </c>
      <c r="U405" s="3" t="str">
        <f>VLOOKUP($B405,[1]Samples!$H$2:$Z$518,COLUMN()-13)</f>
        <v>Yes</v>
      </c>
      <c r="V405" s="3">
        <f>VLOOKUP($B405,[1]Samples!$H$2:$Z$518,COLUMN()-13)</f>
        <v>0</v>
      </c>
      <c r="W405" s="3">
        <f>VLOOKUP($B405,[1]Samples!$H$2:$Z$518,COLUMN()-13)</f>
        <v>0</v>
      </c>
      <c r="X405" s="3">
        <f>VLOOKUP($B405,[1]Samples!$H$2:$Z$518,COLUMN()-13)</f>
        <v>0</v>
      </c>
      <c r="Y405" s="3" t="str">
        <f>VLOOKUP($B405,[1]Samples!$H$2:$Z$518,COLUMN()-13)</f>
        <v>No</v>
      </c>
      <c r="Z405" s="3" t="str">
        <f>VLOOKUP($B405,[1]Samples!$H$2:$Z$518,COLUMN()-13)</f>
        <v/>
      </c>
      <c r="AA405" s="3" t="str">
        <f>VLOOKUP($B405,[1]Samples!$H$2:$Z$518,COLUMN()-13)</f>
        <v/>
      </c>
      <c r="AB405" s="20">
        <f>VLOOKUP($B405,[1]Samples!$H$2:$Z$518,COLUMN()-13)</f>
        <v>43551.041666666664</v>
      </c>
      <c r="AC405" s="20">
        <f>VLOOKUP($B405,[1]Samples!$H$2:$Z$518,COLUMN()-13)</f>
        <v>43551.041666666664</v>
      </c>
      <c r="AD405" s="3" t="str">
        <f>VLOOKUP($B405,[1]Samples!$H$2:$Z$518,COLUMN()-13)</f>
        <v>USA</v>
      </c>
      <c r="AE405" s="3" t="s">
        <v>1459</v>
      </c>
      <c r="AF405" s="22">
        <f>VLOOKUP($B405,[1]Samples!$H$2:$Z$518,COLUMN()-13)</f>
        <v>2014</v>
      </c>
      <c r="AG405" t="b">
        <f>NOT(ISERROR(MATCH(B405,metadata_samples_with_mlst!$A$2:$A$342,0)))</f>
        <v>0</v>
      </c>
    </row>
    <row r="406" spans="1:33" s="3" customFormat="1" x14ac:dyDescent="0.3">
      <c r="A406" s="3" t="s">
        <v>4197</v>
      </c>
      <c r="B406" s="3" t="str">
        <f t="shared" si="6"/>
        <v>SRR3945617</v>
      </c>
      <c r="C406" s="3">
        <v>16</v>
      </c>
      <c r="D406" s="3">
        <v>14</v>
      </c>
      <c r="E406" s="3" t="s">
        <v>3983</v>
      </c>
      <c r="F406" s="3">
        <v>70648</v>
      </c>
      <c r="G406" s="3">
        <v>68138</v>
      </c>
      <c r="H406" s="3" t="s">
        <v>4198</v>
      </c>
      <c r="I406" s="3">
        <v>7</v>
      </c>
      <c r="J406" s="3">
        <v>4</v>
      </c>
      <c r="K406" s="3">
        <v>7</v>
      </c>
      <c r="M406" s="3">
        <v>3346</v>
      </c>
      <c r="N406" s="3">
        <v>1165</v>
      </c>
      <c r="O406" s="3">
        <v>16488</v>
      </c>
      <c r="P406" s="3">
        <v>2694149</v>
      </c>
      <c r="Q406" s="3" t="str">
        <f>VLOOKUP($B406,[1]Samples!$H$2:$Z$518,COLUMN()-13)</f>
        <v>isolation_source: MOLITERNO AL TARTUFO CHEESE</v>
      </c>
      <c r="R406" s="3">
        <f>VLOOKUP($B406,[1]Samples!$H$2:$Z$518,COLUMN()-13)</f>
        <v>3096318</v>
      </c>
      <c r="S406" s="3">
        <f>VLOOKUP($B406,[1]Samples!$H$2:$Z$518,COLUMN()-13)</f>
        <v>55</v>
      </c>
      <c r="T406" s="3">
        <f>VLOOKUP($B406,[1]Samples!$H$2:$Z$518,COLUMN()-13)</f>
        <v>3101</v>
      </c>
      <c r="U406" s="3" t="str">
        <f>VLOOKUP($B406,[1]Samples!$H$2:$Z$518,COLUMN()-13)</f>
        <v>Yes</v>
      </c>
      <c r="V406" s="3">
        <f>VLOOKUP($B406,[1]Samples!$H$2:$Z$518,COLUMN()-13)</f>
        <v>0</v>
      </c>
      <c r="W406" s="3">
        <f>VLOOKUP($B406,[1]Samples!$H$2:$Z$518,COLUMN()-13)</f>
        <v>0</v>
      </c>
      <c r="X406" s="3">
        <f>VLOOKUP($B406,[1]Samples!$H$2:$Z$518,COLUMN()-13)</f>
        <v>0</v>
      </c>
      <c r="Y406" s="3" t="str">
        <f>VLOOKUP($B406,[1]Samples!$H$2:$Z$518,COLUMN()-13)</f>
        <v>No</v>
      </c>
      <c r="Z406" s="3" t="str">
        <f>VLOOKUP($B406,[1]Samples!$H$2:$Z$518,COLUMN()-13)</f>
        <v/>
      </c>
      <c r="AA406" s="3" t="str">
        <f>VLOOKUP($B406,[1]Samples!$H$2:$Z$518,COLUMN()-13)</f>
        <v/>
      </c>
      <c r="AB406" s="20">
        <f>VLOOKUP($B406,[1]Samples!$H$2:$Z$518,COLUMN()-13)</f>
        <v>43902.041666666664</v>
      </c>
      <c r="AC406" s="20">
        <f>VLOOKUP($B406,[1]Samples!$H$2:$Z$518,COLUMN()-13)</f>
        <v>43560.083333333336</v>
      </c>
      <c r="AD406" s="3" t="str">
        <f>VLOOKUP($B406,[1]Samples!$H$2:$Z$518,COLUMN()-13)</f>
        <v>Italy</v>
      </c>
      <c r="AF406" s="22">
        <f>VLOOKUP($B406,[1]Samples!$H$2:$Z$518,COLUMN()-13)</f>
        <v>2012</v>
      </c>
      <c r="AG406" t="b">
        <f>NOT(ISERROR(MATCH(B406,metadata_samples_with_mlst!$A$2:$A$342,0)))</f>
        <v>1</v>
      </c>
    </row>
    <row r="407" spans="1:33" s="3" customFormat="1" x14ac:dyDescent="0.3">
      <c r="A407" s="3" t="s">
        <v>4199</v>
      </c>
      <c r="B407" s="3" t="str">
        <f t="shared" si="6"/>
        <v>SRR3173367</v>
      </c>
      <c r="C407" s="3">
        <v>5</v>
      </c>
      <c r="D407" s="3">
        <v>4</v>
      </c>
      <c r="E407" s="3" t="s">
        <v>3199</v>
      </c>
      <c r="F407" s="3">
        <v>23194</v>
      </c>
      <c r="G407" s="3">
        <v>22652</v>
      </c>
      <c r="H407" s="3" t="s">
        <v>3197</v>
      </c>
      <c r="I407" s="3">
        <v>4</v>
      </c>
      <c r="J407" s="3">
        <v>2</v>
      </c>
      <c r="K407" s="3">
        <v>2</v>
      </c>
      <c r="M407" s="3">
        <v>862</v>
      </c>
      <c r="N407" s="3">
        <v>1170</v>
      </c>
      <c r="O407" s="3">
        <v>6114</v>
      </c>
      <c r="P407" s="3">
        <v>992810</v>
      </c>
      <c r="Q407" s="3" t="str">
        <f>VLOOKUP($B407,[1]Samples!$H$2:$Z$518,COLUMN()-13)</f>
        <v>isolation_source: grated cheese</v>
      </c>
      <c r="R407" s="3">
        <f>VLOOKUP($B407,[1]Samples!$H$2:$Z$518,COLUMN()-13)</f>
        <v>2992954</v>
      </c>
      <c r="S407" s="3">
        <f>VLOOKUP($B407,[1]Samples!$H$2:$Z$518,COLUMN()-13)</f>
        <v>103</v>
      </c>
      <c r="T407" s="3">
        <f>VLOOKUP($B407,[1]Samples!$H$2:$Z$518,COLUMN()-13)</f>
        <v>2986</v>
      </c>
      <c r="U407" s="3" t="str">
        <f>VLOOKUP($B407,[1]Samples!$H$2:$Z$518,COLUMN()-13)</f>
        <v>Yes</v>
      </c>
      <c r="V407" s="3">
        <f>VLOOKUP($B407,[1]Samples!$H$2:$Z$518,COLUMN()-13)</f>
        <v>0</v>
      </c>
      <c r="W407" s="3">
        <f>VLOOKUP($B407,[1]Samples!$H$2:$Z$518,COLUMN()-13)</f>
        <v>0</v>
      </c>
      <c r="X407" s="3">
        <f>VLOOKUP($B407,[1]Samples!$H$2:$Z$518,COLUMN()-13)</f>
        <v>0</v>
      </c>
      <c r="Y407" s="3" t="str">
        <f>VLOOKUP($B407,[1]Samples!$H$2:$Z$518,COLUMN()-13)</f>
        <v>No</v>
      </c>
      <c r="Z407" s="3" t="str">
        <f>VLOOKUP($B407,[1]Samples!$H$2:$Z$518,COLUMN()-13)</f>
        <v/>
      </c>
      <c r="AA407" s="3" t="str">
        <f>VLOOKUP($B407,[1]Samples!$H$2:$Z$518,COLUMN()-13)</f>
        <v/>
      </c>
      <c r="AB407" s="20">
        <f>VLOOKUP($B407,[1]Samples!$H$2:$Z$518,COLUMN()-13)</f>
        <v>43901.041666666664</v>
      </c>
      <c r="AC407" s="20">
        <f>VLOOKUP($B407,[1]Samples!$H$2:$Z$518,COLUMN()-13)</f>
        <v>43551.041666666664</v>
      </c>
      <c r="AD407" s="3" t="str">
        <f>VLOOKUP($B407,[1]Samples!$H$2:$Z$518,COLUMN()-13)</f>
        <v>USA</v>
      </c>
      <c r="AE407" s="3" t="s">
        <v>146</v>
      </c>
      <c r="AF407" s="22">
        <f>VLOOKUP($B407,[1]Samples!$H$2:$Z$518,COLUMN()-13)</f>
        <v>2009</v>
      </c>
      <c r="AG407" t="b">
        <f>NOT(ISERROR(MATCH(B407,metadata_samples_with_mlst!$A$2:$A$342,0)))</f>
        <v>0</v>
      </c>
    </row>
    <row r="408" spans="1:33" s="3" customFormat="1" x14ac:dyDescent="0.3">
      <c r="A408" s="3" t="s">
        <v>4200</v>
      </c>
      <c r="B408" s="3" t="str">
        <f t="shared" si="6"/>
        <v>SRR5434214</v>
      </c>
      <c r="C408" s="3">
        <v>5</v>
      </c>
      <c r="D408" s="3">
        <v>4</v>
      </c>
      <c r="E408" s="3" t="s">
        <v>3991</v>
      </c>
      <c r="F408" s="3">
        <v>22420</v>
      </c>
      <c r="G408" s="3">
        <v>21930</v>
      </c>
      <c r="H408" s="3" t="s">
        <v>3271</v>
      </c>
      <c r="I408" s="3">
        <v>2</v>
      </c>
      <c r="J408" s="3">
        <v>1</v>
      </c>
      <c r="K408" s="3">
        <v>2</v>
      </c>
      <c r="M408" s="3">
        <v>922</v>
      </c>
      <c r="N408" s="3">
        <v>1188</v>
      </c>
      <c r="O408" s="3">
        <v>6667</v>
      </c>
      <c r="P408" s="3">
        <v>1049143</v>
      </c>
      <c r="Q408" s="3" t="str">
        <f>VLOOKUP($B408,[1]Samples!$H$2:$Z$518,COLUMN()-13)</f>
        <v>isolation_source: cubed cheddar cheese</v>
      </c>
      <c r="R408" s="3">
        <f>VLOOKUP($B408,[1]Samples!$H$2:$Z$518,COLUMN()-13)</f>
        <v>3040993</v>
      </c>
      <c r="S408" s="3">
        <f>VLOOKUP($B408,[1]Samples!$H$2:$Z$518,COLUMN()-13)</f>
        <v>35</v>
      </c>
      <c r="T408" s="3">
        <f>VLOOKUP($B408,[1]Samples!$H$2:$Z$518,COLUMN()-13)</f>
        <v>3005</v>
      </c>
      <c r="U408" s="3" t="str">
        <f>VLOOKUP($B408,[1]Samples!$H$2:$Z$518,COLUMN()-13)</f>
        <v>Yes</v>
      </c>
      <c r="V408" s="3">
        <f>VLOOKUP($B408,[1]Samples!$H$2:$Z$518,COLUMN()-13)</f>
        <v>0</v>
      </c>
      <c r="W408" s="3">
        <f>VLOOKUP($B408,[1]Samples!$H$2:$Z$518,COLUMN()-13)</f>
        <v>0</v>
      </c>
      <c r="X408" s="3">
        <f>VLOOKUP($B408,[1]Samples!$H$2:$Z$518,COLUMN()-13)</f>
        <v>0</v>
      </c>
      <c r="Y408" s="3" t="str">
        <f>VLOOKUP($B408,[1]Samples!$H$2:$Z$518,COLUMN()-13)</f>
        <v>No</v>
      </c>
      <c r="Z408" s="3" t="str">
        <f>VLOOKUP($B408,[1]Samples!$H$2:$Z$518,COLUMN()-13)</f>
        <v/>
      </c>
      <c r="AA408" s="3" t="str">
        <f>VLOOKUP($B408,[1]Samples!$H$2:$Z$518,COLUMN()-13)</f>
        <v/>
      </c>
      <c r="AB408" s="20">
        <f>VLOOKUP($B408,[1]Samples!$H$2:$Z$518,COLUMN()-13)</f>
        <v>43901.041666666664</v>
      </c>
      <c r="AC408" s="20">
        <f>VLOOKUP($B408,[1]Samples!$H$2:$Z$518,COLUMN()-13)</f>
        <v>43551.041666666664</v>
      </c>
      <c r="AD408" s="3" t="str">
        <f>VLOOKUP($B408,[1]Samples!$H$2:$Z$518,COLUMN()-13)</f>
        <v>USA</v>
      </c>
      <c r="AE408" s="3" t="s">
        <v>157</v>
      </c>
      <c r="AF408" s="22">
        <f>VLOOKUP($B408,[1]Samples!$H$2:$Z$518,COLUMN()-13)</f>
        <v>2011</v>
      </c>
      <c r="AG408" t="b">
        <f>NOT(ISERROR(MATCH(B408,metadata_samples_with_mlst!$A$2:$A$342,0)))</f>
        <v>0</v>
      </c>
    </row>
    <row r="409" spans="1:33" s="3" customFormat="1" x14ac:dyDescent="0.3">
      <c r="A409" s="3" t="s">
        <v>4201</v>
      </c>
      <c r="B409" s="3" t="str">
        <f t="shared" si="6"/>
        <v>SRR8502597</v>
      </c>
      <c r="C409" s="3">
        <v>5</v>
      </c>
      <c r="D409" s="3">
        <v>4</v>
      </c>
      <c r="E409" s="3" t="s">
        <v>4202</v>
      </c>
      <c r="F409" s="3">
        <v>22638</v>
      </c>
      <c r="G409" s="3">
        <v>22060</v>
      </c>
      <c r="H409" s="3" t="s">
        <v>3274</v>
      </c>
      <c r="I409" s="3">
        <v>2</v>
      </c>
      <c r="J409" s="3">
        <v>2</v>
      </c>
      <c r="K409" s="3">
        <v>3</v>
      </c>
      <c r="M409" s="3">
        <v>919</v>
      </c>
      <c r="N409" s="3">
        <v>1192</v>
      </c>
      <c r="O409" s="3">
        <v>6099</v>
      </c>
      <c r="P409" s="3">
        <v>1067364</v>
      </c>
      <c r="Q409" s="3" t="str">
        <f>VLOOKUP($B409,[1]Samples!$H$2:$Z$518,COLUMN()-13)</f>
        <v>isolation_source: cheese</v>
      </c>
      <c r="R409" s="3">
        <f>VLOOKUP($B409,[1]Samples!$H$2:$Z$518,COLUMN()-13)</f>
        <v>2904110</v>
      </c>
      <c r="S409" s="3">
        <f>VLOOKUP($B409,[1]Samples!$H$2:$Z$518,COLUMN()-13)</f>
        <v>17</v>
      </c>
      <c r="T409" s="3">
        <f>VLOOKUP($B409,[1]Samples!$H$2:$Z$518,COLUMN()-13)</f>
        <v>2867</v>
      </c>
      <c r="U409" s="3" t="str">
        <f>VLOOKUP($B409,[1]Samples!$H$2:$Z$518,COLUMN()-13)</f>
        <v>Yes</v>
      </c>
      <c r="V409" s="3">
        <f>VLOOKUP($B409,[1]Samples!$H$2:$Z$518,COLUMN()-13)</f>
        <v>0</v>
      </c>
      <c r="W409" s="3">
        <f>VLOOKUP($B409,[1]Samples!$H$2:$Z$518,COLUMN()-13)</f>
        <v>0</v>
      </c>
      <c r="X409" s="3">
        <f>VLOOKUP($B409,[1]Samples!$H$2:$Z$518,COLUMN()-13)</f>
        <v>0</v>
      </c>
      <c r="Y409" s="3" t="str">
        <f>VLOOKUP($B409,[1]Samples!$H$2:$Z$518,COLUMN()-13)</f>
        <v>No</v>
      </c>
      <c r="Z409" s="3" t="str">
        <f>VLOOKUP($B409,[1]Samples!$H$2:$Z$518,COLUMN()-13)</f>
        <v/>
      </c>
      <c r="AA409" s="3" t="str">
        <f>VLOOKUP($B409,[1]Samples!$H$2:$Z$518,COLUMN()-13)</f>
        <v/>
      </c>
      <c r="AB409" s="20">
        <f>VLOOKUP($B409,[1]Samples!$H$2:$Z$518,COLUMN()-13)</f>
        <v>43551.041666666664</v>
      </c>
      <c r="AC409" s="20">
        <f>VLOOKUP($B409,[1]Samples!$H$2:$Z$518,COLUMN()-13)</f>
        <v>43551.041666666664</v>
      </c>
      <c r="AD409" s="3" t="str">
        <f>VLOOKUP($B409,[1]Samples!$H$2:$Z$518,COLUMN()-13)</f>
        <v>USA</v>
      </c>
      <c r="AE409" s="3" t="s">
        <v>136</v>
      </c>
      <c r="AF409" s="22">
        <f>VLOOKUP($B409,[1]Samples!$H$2:$Z$518,COLUMN()-13)</f>
        <v>2018</v>
      </c>
      <c r="AG409" t="b">
        <f>NOT(ISERROR(MATCH(B409,metadata_samples_with_mlst!$A$2:$A$342,0)))</f>
        <v>0</v>
      </c>
    </row>
    <row r="410" spans="1:33" s="3" customFormat="1" x14ac:dyDescent="0.3">
      <c r="A410" s="3" t="s">
        <v>4203</v>
      </c>
      <c r="B410" s="3" t="str">
        <f t="shared" si="6"/>
        <v>SRR1610007</v>
      </c>
      <c r="C410" s="3">
        <v>19</v>
      </c>
      <c r="D410" s="3">
        <v>18</v>
      </c>
      <c r="E410" s="3" t="s">
        <v>4204</v>
      </c>
      <c r="F410" s="3">
        <v>85312</v>
      </c>
      <c r="G410" s="3">
        <v>84140</v>
      </c>
      <c r="H410" s="3" t="s">
        <v>4205</v>
      </c>
      <c r="I410" s="3">
        <v>11</v>
      </c>
      <c r="J410" s="3">
        <v>8</v>
      </c>
      <c r="K410" s="3">
        <v>13</v>
      </c>
      <c r="M410" s="3">
        <v>3370</v>
      </c>
      <c r="N410" s="3">
        <v>1197</v>
      </c>
      <c r="O410" s="3">
        <v>17932</v>
      </c>
      <c r="P410" s="3">
        <v>2931079</v>
      </c>
      <c r="Q410" s="3" t="str">
        <f>VLOOKUP($B410,[1]Samples!$H$2:$Z$518,COLUMN()-13)</f>
        <v>isolation_source: white cheese</v>
      </c>
      <c r="R410" s="3">
        <f>VLOOKUP($B410,[1]Samples!$H$2:$Z$518,COLUMN()-13)</f>
        <v>3260481</v>
      </c>
      <c r="S410" s="3">
        <f>VLOOKUP($B410,[1]Samples!$H$2:$Z$518,COLUMN()-13)</f>
        <v>33</v>
      </c>
      <c r="T410" s="3">
        <f>VLOOKUP($B410,[1]Samples!$H$2:$Z$518,COLUMN()-13)</f>
        <v>3281</v>
      </c>
      <c r="U410" s="3" t="str">
        <f>VLOOKUP($B410,[1]Samples!$H$2:$Z$518,COLUMN()-13)</f>
        <v>Yes</v>
      </c>
      <c r="V410" s="3">
        <f>VLOOKUP($B410,[1]Samples!$H$2:$Z$518,COLUMN()-13)</f>
        <v>0</v>
      </c>
      <c r="W410" s="3">
        <f>VLOOKUP($B410,[1]Samples!$H$2:$Z$518,COLUMN()-13)</f>
        <v>0</v>
      </c>
      <c r="X410" s="3">
        <f>VLOOKUP($B410,[1]Samples!$H$2:$Z$518,COLUMN()-13)</f>
        <v>0</v>
      </c>
      <c r="Y410" s="3" t="str">
        <f>VLOOKUP($B410,[1]Samples!$H$2:$Z$518,COLUMN()-13)</f>
        <v>No</v>
      </c>
      <c r="Z410" s="3" t="str">
        <f>VLOOKUP($B410,[1]Samples!$H$2:$Z$518,COLUMN()-13)</f>
        <v/>
      </c>
      <c r="AA410" s="3" t="str">
        <f>VLOOKUP($B410,[1]Samples!$H$2:$Z$518,COLUMN()-13)</f>
        <v/>
      </c>
      <c r="AB410" s="20">
        <f>VLOOKUP($B410,[1]Samples!$H$2:$Z$518,COLUMN()-13)</f>
        <v>43551.041666666664</v>
      </c>
      <c r="AC410" s="20">
        <f>VLOOKUP($B410,[1]Samples!$H$2:$Z$518,COLUMN()-13)</f>
        <v>43551.041666666664</v>
      </c>
      <c r="AD410" s="3" t="str">
        <f>VLOOKUP($B410,[1]Samples!$H$2:$Z$518,COLUMN()-13)</f>
        <v>USA</v>
      </c>
      <c r="AF410" s="22">
        <f>VLOOKUP($B410,[1]Samples!$H$2:$Z$518,COLUMN()-13)</f>
        <v>1994</v>
      </c>
      <c r="AG410" t="b">
        <f>NOT(ISERROR(MATCH(B410,metadata_samples_with_mlst!$A$2:$A$342,0)))</f>
        <v>1</v>
      </c>
    </row>
    <row r="411" spans="1:33" s="3" customFormat="1" x14ac:dyDescent="0.3">
      <c r="A411" s="3" t="s">
        <v>4206</v>
      </c>
      <c r="B411" s="3" t="str">
        <f t="shared" si="6"/>
        <v>SRR7889331</v>
      </c>
      <c r="C411" s="3">
        <v>7</v>
      </c>
      <c r="D411" s="3">
        <v>6</v>
      </c>
      <c r="E411" s="3" t="s">
        <v>4207</v>
      </c>
      <c r="F411" s="3">
        <v>38206</v>
      </c>
      <c r="G411" s="3">
        <v>36928</v>
      </c>
      <c r="H411" s="3" t="s">
        <v>4208</v>
      </c>
      <c r="I411" s="3">
        <v>14</v>
      </c>
      <c r="J411" s="3">
        <v>2</v>
      </c>
      <c r="K411" s="3">
        <v>2</v>
      </c>
      <c r="M411" s="3">
        <v>774</v>
      </c>
      <c r="N411" s="3">
        <v>1203</v>
      </c>
      <c r="O411" s="3">
        <v>6406</v>
      </c>
      <c r="P411" s="3">
        <v>951604</v>
      </c>
      <c r="Q411" s="3" t="str">
        <f>VLOOKUP($B411,[1]Samples!$H$2:$Z$518,COLUMN()-13)</f>
        <v>isolation_source: burrata soft cheese</v>
      </c>
      <c r="R411" s="3">
        <f>VLOOKUP($B411,[1]Samples!$H$2:$Z$518,COLUMN()-13)</f>
        <v>3008184</v>
      </c>
      <c r="S411" s="3">
        <f>VLOOKUP($B411,[1]Samples!$H$2:$Z$518,COLUMN()-13)</f>
        <v>24</v>
      </c>
      <c r="T411" s="3">
        <f>VLOOKUP($B411,[1]Samples!$H$2:$Z$518,COLUMN()-13)</f>
        <v>3005</v>
      </c>
      <c r="U411" s="3" t="str">
        <f>VLOOKUP($B411,[1]Samples!$H$2:$Z$518,COLUMN()-13)</f>
        <v>Yes</v>
      </c>
      <c r="V411" s="3">
        <f>VLOOKUP($B411,[1]Samples!$H$2:$Z$518,COLUMN()-13)</f>
        <v>0</v>
      </c>
      <c r="W411" s="3">
        <f>VLOOKUP($B411,[1]Samples!$H$2:$Z$518,COLUMN()-13)</f>
        <v>0</v>
      </c>
      <c r="X411" s="3">
        <f>VLOOKUP($B411,[1]Samples!$H$2:$Z$518,COLUMN()-13)</f>
        <v>0</v>
      </c>
      <c r="Y411" s="3" t="str">
        <f>VLOOKUP($B411,[1]Samples!$H$2:$Z$518,COLUMN()-13)</f>
        <v>No</v>
      </c>
      <c r="Z411" s="3" t="str">
        <f>VLOOKUP($B411,[1]Samples!$H$2:$Z$518,COLUMN()-13)</f>
        <v/>
      </c>
      <c r="AA411" s="3" t="str">
        <f>VLOOKUP($B411,[1]Samples!$H$2:$Z$518,COLUMN()-13)</f>
        <v/>
      </c>
      <c r="AB411" s="20">
        <f>VLOOKUP($B411,[1]Samples!$H$2:$Z$518,COLUMN()-13)</f>
        <v>43901.041666666664</v>
      </c>
      <c r="AC411" s="20">
        <f>VLOOKUP($B411,[1]Samples!$H$2:$Z$518,COLUMN()-13)</f>
        <v>43551.041666666664</v>
      </c>
      <c r="AD411" s="3" t="str">
        <f>VLOOKUP($B411,[1]Samples!$H$2:$Z$518,COLUMN()-13)</f>
        <v>Italy</v>
      </c>
      <c r="AF411" s="22">
        <f>VLOOKUP($B411,[1]Samples!$H$2:$Z$518,COLUMN()-13)</f>
        <v>2008</v>
      </c>
      <c r="AG411" t="b">
        <f>NOT(ISERROR(MATCH(B411,metadata_samples_with_mlst!$A$2:$A$342,0)))</f>
        <v>0</v>
      </c>
    </row>
    <row r="412" spans="1:33" s="3" customFormat="1" x14ac:dyDescent="0.3">
      <c r="A412" s="3" t="s">
        <v>4209</v>
      </c>
      <c r="B412" s="3" t="str">
        <f t="shared" si="6"/>
        <v>SRR3945603</v>
      </c>
      <c r="C412" s="3">
        <v>15</v>
      </c>
      <c r="D412" s="3">
        <v>13</v>
      </c>
      <c r="E412" s="3" t="s">
        <v>4210</v>
      </c>
      <c r="F412" s="3">
        <v>65494</v>
      </c>
      <c r="G412" s="3">
        <v>62040</v>
      </c>
      <c r="H412" s="3" t="s">
        <v>3547</v>
      </c>
      <c r="I412" s="3">
        <v>6</v>
      </c>
      <c r="J412" s="3">
        <v>5</v>
      </c>
      <c r="K412" s="3">
        <v>3</v>
      </c>
      <c r="M412" s="3">
        <v>2976</v>
      </c>
      <c r="N412" s="3">
        <v>1206</v>
      </c>
      <c r="O412" s="3">
        <v>24862</v>
      </c>
      <c r="P412" s="3">
        <v>2675733</v>
      </c>
      <c r="Q412" s="3" t="str">
        <f>VLOOKUP($B412,[1]Samples!$H$2:$Z$518,COLUMN()-13)</f>
        <v>isolation_source: gouda cheese wheel</v>
      </c>
      <c r="R412" s="3">
        <f>VLOOKUP($B412,[1]Samples!$H$2:$Z$518,COLUMN()-13)</f>
        <v>3018872</v>
      </c>
      <c r="S412" s="3">
        <f>VLOOKUP($B412,[1]Samples!$H$2:$Z$518,COLUMN()-13)</f>
        <v>16</v>
      </c>
      <c r="T412" s="3">
        <f>VLOOKUP($B412,[1]Samples!$H$2:$Z$518,COLUMN()-13)</f>
        <v>2993</v>
      </c>
      <c r="U412" s="3" t="str">
        <f>VLOOKUP($B412,[1]Samples!$H$2:$Z$518,COLUMN()-13)</f>
        <v>Yes</v>
      </c>
      <c r="V412" s="3">
        <f>VLOOKUP($B412,[1]Samples!$H$2:$Z$518,COLUMN()-13)</f>
        <v>0</v>
      </c>
      <c r="W412" s="3">
        <f>VLOOKUP($B412,[1]Samples!$H$2:$Z$518,COLUMN()-13)</f>
        <v>0</v>
      </c>
      <c r="X412" s="3">
        <f>VLOOKUP($B412,[1]Samples!$H$2:$Z$518,COLUMN()-13)</f>
        <v>0</v>
      </c>
      <c r="Y412" s="3" t="str">
        <f>VLOOKUP($B412,[1]Samples!$H$2:$Z$518,COLUMN()-13)</f>
        <v>No</v>
      </c>
      <c r="Z412" s="3" t="str">
        <f>VLOOKUP($B412,[1]Samples!$H$2:$Z$518,COLUMN()-13)</f>
        <v/>
      </c>
      <c r="AA412" s="3" t="str">
        <f>VLOOKUP($B412,[1]Samples!$H$2:$Z$518,COLUMN()-13)</f>
        <v/>
      </c>
      <c r="AB412" s="20">
        <f>VLOOKUP($B412,[1]Samples!$H$2:$Z$518,COLUMN()-13)</f>
        <v>43901.041666666664</v>
      </c>
      <c r="AC412" s="20">
        <f>VLOOKUP($B412,[1]Samples!$H$2:$Z$518,COLUMN()-13)</f>
        <v>43551.041666666664</v>
      </c>
      <c r="AD412" s="3" t="str">
        <f>VLOOKUP($B412,[1]Samples!$H$2:$Z$518,COLUMN()-13)</f>
        <v>USA</v>
      </c>
      <c r="AE412" s="3" t="s">
        <v>146</v>
      </c>
      <c r="AF412" s="22">
        <f>VLOOKUP($B412,[1]Samples!$H$2:$Z$518,COLUMN()-13)</f>
        <v>2013</v>
      </c>
      <c r="AG412" t="b">
        <f>NOT(ISERROR(MATCH(B412,metadata_samples_with_mlst!$A$2:$A$342,0)))</f>
        <v>1</v>
      </c>
    </row>
    <row r="413" spans="1:33" s="3" customFormat="1" x14ac:dyDescent="0.3">
      <c r="A413" s="3" t="s">
        <v>4211</v>
      </c>
      <c r="B413" s="3" t="str">
        <f t="shared" si="6"/>
        <v>SRR1181522</v>
      </c>
      <c r="C413" s="3">
        <v>4</v>
      </c>
      <c r="D413" s="3">
        <v>4</v>
      </c>
      <c r="E413" s="3" t="s">
        <v>3802</v>
      </c>
      <c r="F413" s="3">
        <v>20938</v>
      </c>
      <c r="G413" s="3">
        <v>20592</v>
      </c>
      <c r="H413" s="3" t="s">
        <v>4212</v>
      </c>
      <c r="I413" s="3">
        <v>2</v>
      </c>
      <c r="J413" s="3">
        <v>1</v>
      </c>
      <c r="K413" s="3">
        <v>0</v>
      </c>
      <c r="M413" s="3">
        <v>892</v>
      </c>
      <c r="N413" s="3">
        <v>1208</v>
      </c>
      <c r="O413" s="3">
        <v>6615</v>
      </c>
      <c r="P413" s="3">
        <v>1055629</v>
      </c>
      <c r="Q413" s="3" t="str">
        <f>VLOOKUP($B413,[1]Samples!$H$2:$Z$518,COLUMN()-13)</f>
        <v>isolation_source: fresh cheese curd</v>
      </c>
      <c r="R413" s="3">
        <f>VLOOKUP($B413,[1]Samples!$H$2:$Z$518,COLUMN()-13)</f>
        <v>3135560</v>
      </c>
      <c r="S413" s="3">
        <f>VLOOKUP($B413,[1]Samples!$H$2:$Z$518,COLUMN()-13)</f>
        <v>22</v>
      </c>
      <c r="T413" s="3">
        <f>VLOOKUP($B413,[1]Samples!$H$2:$Z$518,COLUMN()-13)</f>
        <v>3089</v>
      </c>
      <c r="U413" s="3" t="str">
        <f>VLOOKUP($B413,[1]Samples!$H$2:$Z$518,COLUMN()-13)</f>
        <v>Yes</v>
      </c>
      <c r="V413" s="3">
        <f>VLOOKUP($B413,[1]Samples!$H$2:$Z$518,COLUMN()-13)</f>
        <v>0</v>
      </c>
      <c r="W413" s="3">
        <f>VLOOKUP($B413,[1]Samples!$H$2:$Z$518,COLUMN()-13)</f>
        <v>0</v>
      </c>
      <c r="X413" s="3">
        <f>VLOOKUP($B413,[1]Samples!$H$2:$Z$518,COLUMN()-13)</f>
        <v>0</v>
      </c>
      <c r="Y413" s="3" t="str">
        <f>VLOOKUP($B413,[1]Samples!$H$2:$Z$518,COLUMN()-13)</f>
        <v>No</v>
      </c>
      <c r="Z413" s="3" t="str">
        <f>VLOOKUP($B413,[1]Samples!$H$2:$Z$518,COLUMN()-13)</f>
        <v/>
      </c>
      <c r="AA413" s="3" t="str">
        <f>VLOOKUP($B413,[1]Samples!$H$2:$Z$518,COLUMN()-13)</f>
        <v/>
      </c>
      <c r="AB413" s="20">
        <f>VLOOKUP($B413,[1]Samples!$H$2:$Z$518,COLUMN()-13)</f>
        <v>43551.041666666664</v>
      </c>
      <c r="AC413" s="20">
        <f>VLOOKUP($B413,[1]Samples!$H$2:$Z$518,COLUMN()-13)</f>
        <v>43551.041666666664</v>
      </c>
      <c r="AD413" s="3" t="str">
        <f>VLOOKUP($B413,[1]Samples!$H$2:$Z$518,COLUMN()-13)</f>
        <v>USA</v>
      </c>
      <c r="AE413" s="3" t="s">
        <v>1459</v>
      </c>
      <c r="AF413" s="22">
        <f>VLOOKUP($B413,[1]Samples!$H$2:$Z$518,COLUMN()-13)</f>
        <v>2014</v>
      </c>
      <c r="AG413" t="b">
        <f>NOT(ISERROR(MATCH(B413,metadata_samples_with_mlst!$A$2:$A$342,0)))</f>
        <v>0</v>
      </c>
    </row>
    <row r="414" spans="1:33" s="3" customFormat="1" x14ac:dyDescent="0.3">
      <c r="A414" s="3" t="s">
        <v>4213</v>
      </c>
      <c r="B414" s="3" t="str">
        <f t="shared" si="6"/>
        <v>SRR3173371</v>
      </c>
      <c r="C414" s="3">
        <v>17</v>
      </c>
      <c r="D414" s="3">
        <v>16</v>
      </c>
      <c r="E414" s="3" t="s">
        <v>3683</v>
      </c>
      <c r="F414" s="3">
        <v>77926</v>
      </c>
      <c r="G414" s="3">
        <v>75824</v>
      </c>
      <c r="H414" s="3" t="s">
        <v>3826</v>
      </c>
      <c r="I414" s="3">
        <v>16</v>
      </c>
      <c r="J414" s="3">
        <v>6</v>
      </c>
      <c r="K414" s="3">
        <v>7</v>
      </c>
      <c r="M414" s="3">
        <v>2812</v>
      </c>
      <c r="N414" s="3">
        <v>1209</v>
      </c>
      <c r="O414" s="3">
        <v>10641</v>
      </c>
      <c r="P414" s="3">
        <v>2549952</v>
      </c>
      <c r="Q414" s="3" t="str">
        <f>VLOOKUP($B414,[1]Samples!$H$2:$Z$518,COLUMN()-13)</f>
        <v>isolation_source: fresh cheese</v>
      </c>
      <c r="R414" s="3">
        <f>VLOOKUP($B414,[1]Samples!$H$2:$Z$518,COLUMN()-13)</f>
        <v>3043921</v>
      </c>
      <c r="S414" s="3">
        <f>VLOOKUP($B414,[1]Samples!$H$2:$Z$518,COLUMN()-13)</f>
        <v>61</v>
      </c>
      <c r="T414" s="3">
        <f>VLOOKUP($B414,[1]Samples!$H$2:$Z$518,COLUMN()-13)</f>
        <v>3017</v>
      </c>
      <c r="U414" s="3" t="str">
        <f>VLOOKUP($B414,[1]Samples!$H$2:$Z$518,COLUMN()-13)</f>
        <v>Yes</v>
      </c>
      <c r="V414" s="3">
        <f>VLOOKUP($B414,[1]Samples!$H$2:$Z$518,COLUMN()-13)</f>
        <v>0</v>
      </c>
      <c r="W414" s="3">
        <f>VLOOKUP($B414,[1]Samples!$H$2:$Z$518,COLUMN()-13)</f>
        <v>0</v>
      </c>
      <c r="X414" s="3">
        <f>VLOOKUP($B414,[1]Samples!$H$2:$Z$518,COLUMN()-13)</f>
        <v>0</v>
      </c>
      <c r="Y414" s="3" t="str">
        <f>VLOOKUP($B414,[1]Samples!$H$2:$Z$518,COLUMN()-13)</f>
        <v>No</v>
      </c>
      <c r="Z414" s="3" t="str">
        <f>VLOOKUP($B414,[1]Samples!$H$2:$Z$518,COLUMN()-13)</f>
        <v/>
      </c>
      <c r="AA414" s="3" t="str">
        <f>VLOOKUP($B414,[1]Samples!$H$2:$Z$518,COLUMN()-13)</f>
        <v/>
      </c>
      <c r="AB414" s="20">
        <f>VLOOKUP($B414,[1]Samples!$H$2:$Z$518,COLUMN()-13)</f>
        <v>43901.041666666664</v>
      </c>
      <c r="AC414" s="20">
        <f>VLOOKUP($B414,[1]Samples!$H$2:$Z$518,COLUMN()-13)</f>
        <v>43551.041666666664</v>
      </c>
      <c r="AD414" s="3" t="str">
        <f>VLOOKUP($B414,[1]Samples!$H$2:$Z$518,COLUMN()-13)</f>
        <v>USA</v>
      </c>
      <c r="AE414" s="3" t="s">
        <v>146</v>
      </c>
      <c r="AF414" s="22">
        <f>VLOOKUP($B414,[1]Samples!$H$2:$Z$518,COLUMN()-13)</f>
        <v>2009</v>
      </c>
      <c r="AG414" t="b">
        <f>NOT(ISERROR(MATCH(B414,metadata_samples_with_mlst!$A$2:$A$342,0)))</f>
        <v>0</v>
      </c>
    </row>
    <row r="415" spans="1:33" s="3" customFormat="1" x14ac:dyDescent="0.3">
      <c r="A415" s="3" t="s">
        <v>4214</v>
      </c>
      <c r="B415" s="3" t="str">
        <f t="shared" si="6"/>
        <v>SRR3945508</v>
      </c>
      <c r="C415" s="3">
        <v>15</v>
      </c>
      <c r="D415" s="3">
        <v>13</v>
      </c>
      <c r="E415" s="3" t="s">
        <v>4215</v>
      </c>
      <c r="F415" s="3">
        <v>65628</v>
      </c>
      <c r="G415" s="3">
        <v>62694</v>
      </c>
      <c r="H415" s="3" t="s">
        <v>3373</v>
      </c>
      <c r="I415" s="3">
        <v>4</v>
      </c>
      <c r="J415" s="3">
        <v>2</v>
      </c>
      <c r="K415" s="3">
        <v>7</v>
      </c>
      <c r="M415" s="3">
        <v>2825</v>
      </c>
      <c r="N415" s="3">
        <v>1216</v>
      </c>
      <c r="O415" s="3">
        <v>18166</v>
      </c>
      <c r="P415" s="3">
        <v>2566915</v>
      </c>
      <c r="Q415" s="3" t="str">
        <f>VLOOKUP($B415,[1]Samples!$H$2:$Z$518,COLUMN()-13)</f>
        <v>isolation_source: white hard cheese</v>
      </c>
      <c r="R415" s="3">
        <f>VLOOKUP($B415,[1]Samples!$H$2:$Z$518,COLUMN()-13)</f>
        <v>3004365</v>
      </c>
      <c r="S415" s="3">
        <f>VLOOKUP($B415,[1]Samples!$H$2:$Z$518,COLUMN()-13)</f>
        <v>63</v>
      </c>
      <c r="T415" s="3">
        <f>VLOOKUP($B415,[1]Samples!$H$2:$Z$518,COLUMN()-13)</f>
        <v>3002</v>
      </c>
      <c r="U415" s="3" t="str">
        <f>VLOOKUP($B415,[1]Samples!$H$2:$Z$518,COLUMN()-13)</f>
        <v>Yes</v>
      </c>
      <c r="V415" s="3">
        <f>VLOOKUP($B415,[1]Samples!$H$2:$Z$518,COLUMN()-13)</f>
        <v>0</v>
      </c>
      <c r="W415" s="3">
        <f>VLOOKUP($B415,[1]Samples!$H$2:$Z$518,COLUMN()-13)</f>
        <v>0</v>
      </c>
      <c r="X415" s="3">
        <f>VLOOKUP($B415,[1]Samples!$H$2:$Z$518,COLUMN()-13)</f>
        <v>0</v>
      </c>
      <c r="Y415" s="3" t="str">
        <f>VLOOKUP($B415,[1]Samples!$H$2:$Z$518,COLUMN()-13)</f>
        <v>No</v>
      </c>
      <c r="Z415" s="3" t="str">
        <f>VLOOKUP($B415,[1]Samples!$H$2:$Z$518,COLUMN()-13)</f>
        <v/>
      </c>
      <c r="AA415" s="3" t="str">
        <f>VLOOKUP($B415,[1]Samples!$H$2:$Z$518,COLUMN()-13)</f>
        <v/>
      </c>
      <c r="AB415" s="20">
        <f>VLOOKUP($B415,[1]Samples!$H$2:$Z$518,COLUMN()-13)</f>
        <v>43901.041666666664</v>
      </c>
      <c r="AC415" s="20">
        <f>VLOOKUP($B415,[1]Samples!$H$2:$Z$518,COLUMN()-13)</f>
        <v>43551.041666666664</v>
      </c>
      <c r="AD415" s="3" t="str">
        <f>VLOOKUP($B415,[1]Samples!$H$2:$Z$518,COLUMN()-13)</f>
        <v>Colombia</v>
      </c>
      <c r="AF415" s="22">
        <f>VLOOKUP($B415,[1]Samples!$H$2:$Z$518,COLUMN()-13)</f>
        <v>2009</v>
      </c>
      <c r="AG415" t="b">
        <f>NOT(ISERROR(MATCH(B415,metadata_samples_with_mlst!$A$2:$A$342,0)))</f>
        <v>0</v>
      </c>
    </row>
    <row r="416" spans="1:33" s="3" customFormat="1" x14ac:dyDescent="0.3">
      <c r="A416" s="3" t="s">
        <v>4216</v>
      </c>
      <c r="B416" s="3" t="str">
        <f t="shared" si="6"/>
        <v>SRR8215989</v>
      </c>
      <c r="C416" s="3">
        <v>5</v>
      </c>
      <c r="D416" s="3">
        <v>4</v>
      </c>
      <c r="E416" s="3" t="s">
        <v>4217</v>
      </c>
      <c r="F416" s="3">
        <v>22364</v>
      </c>
      <c r="G416" s="3">
        <v>21662</v>
      </c>
      <c r="H416" s="3" t="s">
        <v>3768</v>
      </c>
      <c r="I416" s="3">
        <v>1</v>
      </c>
      <c r="J416" s="3">
        <v>1</v>
      </c>
      <c r="K416" s="3">
        <v>0</v>
      </c>
      <c r="M416" s="3">
        <v>981</v>
      </c>
      <c r="N416" s="3">
        <v>1218</v>
      </c>
      <c r="O416" s="3">
        <v>6103</v>
      </c>
      <c r="P416" s="3">
        <v>1141378</v>
      </c>
      <c r="Q416" s="3" t="str">
        <f>VLOOKUP($B416,[1]Samples!$H$2:$Z$518,COLUMN()-13)</f>
        <v>isolation_source: cheese</v>
      </c>
      <c r="R416" s="3">
        <f>VLOOKUP($B416,[1]Samples!$H$2:$Z$518,COLUMN()-13)</f>
        <v>2995893</v>
      </c>
      <c r="S416" s="3">
        <f>VLOOKUP($B416,[1]Samples!$H$2:$Z$518,COLUMN()-13)</f>
        <v>39</v>
      </c>
      <c r="T416" s="3">
        <f>VLOOKUP($B416,[1]Samples!$H$2:$Z$518,COLUMN()-13)</f>
        <v>2998</v>
      </c>
      <c r="U416" s="3" t="str">
        <f>VLOOKUP($B416,[1]Samples!$H$2:$Z$518,COLUMN()-13)</f>
        <v>Yes</v>
      </c>
      <c r="V416" s="3">
        <f>VLOOKUP($B416,[1]Samples!$H$2:$Z$518,COLUMN()-13)</f>
        <v>0</v>
      </c>
      <c r="W416" s="3">
        <f>VLOOKUP($B416,[1]Samples!$H$2:$Z$518,COLUMN()-13)</f>
        <v>0</v>
      </c>
      <c r="X416" s="3">
        <f>VLOOKUP($B416,[1]Samples!$H$2:$Z$518,COLUMN()-13)</f>
        <v>0</v>
      </c>
      <c r="Y416" s="3" t="str">
        <f>VLOOKUP($B416,[1]Samples!$H$2:$Z$518,COLUMN()-13)</f>
        <v>No</v>
      </c>
      <c r="Z416" s="3" t="str">
        <f>VLOOKUP($B416,[1]Samples!$H$2:$Z$518,COLUMN()-13)</f>
        <v/>
      </c>
      <c r="AA416" s="3" t="str">
        <f>VLOOKUP($B416,[1]Samples!$H$2:$Z$518,COLUMN()-13)</f>
        <v/>
      </c>
      <c r="AB416" s="20">
        <f>VLOOKUP($B416,[1]Samples!$H$2:$Z$518,COLUMN()-13)</f>
        <v>43901.041666666664</v>
      </c>
      <c r="AC416" s="20">
        <f>VLOOKUP($B416,[1]Samples!$H$2:$Z$518,COLUMN()-13)</f>
        <v>43551.041666666664</v>
      </c>
      <c r="AD416" s="3" t="str">
        <f>VLOOKUP($B416,[1]Samples!$H$2:$Z$518,COLUMN()-13)</f>
        <v>Italy</v>
      </c>
      <c r="AF416" s="22">
        <f>VLOOKUP($B416,[1]Samples!$H$2:$Z$518,COLUMN()-13)</f>
        <v>2003</v>
      </c>
      <c r="AG416" t="b">
        <f>NOT(ISERROR(MATCH(B416,metadata_samples_with_mlst!$A$2:$A$342,0)))</f>
        <v>0</v>
      </c>
    </row>
    <row r="417" spans="1:33" s="3" customFormat="1" x14ac:dyDescent="0.3">
      <c r="A417" s="3" t="s">
        <v>4218</v>
      </c>
      <c r="B417" s="3" t="str">
        <f t="shared" si="6"/>
        <v>SRR3173368</v>
      </c>
      <c r="C417" s="3">
        <v>5</v>
      </c>
      <c r="D417" s="3">
        <v>4</v>
      </c>
      <c r="E417" s="3" t="s">
        <v>3867</v>
      </c>
      <c r="F417" s="3">
        <v>23198</v>
      </c>
      <c r="G417" s="3">
        <v>22696</v>
      </c>
      <c r="H417" s="3" t="s">
        <v>3200</v>
      </c>
      <c r="I417" s="3">
        <v>2</v>
      </c>
      <c r="J417" s="3">
        <v>1</v>
      </c>
      <c r="K417" s="3">
        <v>2</v>
      </c>
      <c r="M417" s="3">
        <v>933</v>
      </c>
      <c r="N417" s="3">
        <v>1220</v>
      </c>
      <c r="O417" s="3">
        <v>6466</v>
      </c>
      <c r="P417" s="3">
        <v>1111473</v>
      </c>
      <c r="Q417" s="3" t="str">
        <f>VLOOKUP($B417,[1]Samples!$H$2:$Z$518,COLUMN()-13)</f>
        <v>isolation_source: fresh cheese</v>
      </c>
      <c r="R417" s="3">
        <f>VLOOKUP($B417,[1]Samples!$H$2:$Z$518,COLUMN()-13)</f>
        <v>2979490</v>
      </c>
      <c r="S417" s="3">
        <f>VLOOKUP($B417,[1]Samples!$H$2:$Z$518,COLUMN()-13)</f>
        <v>145</v>
      </c>
      <c r="T417" s="3">
        <f>VLOOKUP($B417,[1]Samples!$H$2:$Z$518,COLUMN()-13)</f>
        <v>2977</v>
      </c>
      <c r="U417" s="3" t="str">
        <f>VLOOKUP($B417,[1]Samples!$H$2:$Z$518,COLUMN()-13)</f>
        <v>Yes</v>
      </c>
      <c r="V417" s="3">
        <f>VLOOKUP($B417,[1]Samples!$H$2:$Z$518,COLUMN()-13)</f>
        <v>0</v>
      </c>
      <c r="W417" s="3">
        <f>VLOOKUP($B417,[1]Samples!$H$2:$Z$518,COLUMN()-13)</f>
        <v>0</v>
      </c>
      <c r="X417" s="3">
        <f>VLOOKUP($B417,[1]Samples!$H$2:$Z$518,COLUMN()-13)</f>
        <v>0</v>
      </c>
      <c r="Y417" s="3" t="str">
        <f>VLOOKUP($B417,[1]Samples!$H$2:$Z$518,COLUMN()-13)</f>
        <v>No</v>
      </c>
      <c r="Z417" s="3" t="str">
        <f>VLOOKUP($B417,[1]Samples!$H$2:$Z$518,COLUMN()-13)</f>
        <v/>
      </c>
      <c r="AA417" s="3" t="str">
        <f>VLOOKUP($B417,[1]Samples!$H$2:$Z$518,COLUMN()-13)</f>
        <v/>
      </c>
      <c r="AB417" s="20">
        <f>VLOOKUP($B417,[1]Samples!$H$2:$Z$518,COLUMN()-13)</f>
        <v>43900.041666666664</v>
      </c>
      <c r="AC417" s="20">
        <f>VLOOKUP($B417,[1]Samples!$H$2:$Z$518,COLUMN()-13)</f>
        <v>43550.041666666664</v>
      </c>
      <c r="AD417" s="3" t="str">
        <f>VLOOKUP($B417,[1]Samples!$H$2:$Z$518,COLUMN()-13)</f>
        <v>USA</v>
      </c>
      <c r="AE417" s="3" t="s">
        <v>146</v>
      </c>
      <c r="AF417" s="22">
        <f>VLOOKUP($B417,[1]Samples!$H$2:$Z$518,COLUMN()-13)</f>
        <v>2009</v>
      </c>
      <c r="AG417" t="b">
        <f>NOT(ISERROR(MATCH(B417,metadata_samples_with_mlst!$A$2:$A$342,0)))</f>
        <v>0</v>
      </c>
    </row>
    <row r="418" spans="1:33" s="3" customFormat="1" x14ac:dyDescent="0.3">
      <c r="A418" s="3" t="s">
        <v>4219</v>
      </c>
      <c r="B418" s="3" t="str">
        <f t="shared" si="6"/>
        <v>SRR3173294</v>
      </c>
      <c r="C418" s="3">
        <v>5</v>
      </c>
      <c r="D418" s="3">
        <v>5</v>
      </c>
      <c r="E418" s="3" t="s">
        <v>4220</v>
      </c>
      <c r="F418" s="3">
        <v>24460</v>
      </c>
      <c r="G418" s="3">
        <v>23916</v>
      </c>
      <c r="H418" s="3" t="s">
        <v>3813</v>
      </c>
      <c r="I418" s="3">
        <v>7</v>
      </c>
      <c r="J418" s="3">
        <v>1</v>
      </c>
      <c r="K418" s="3">
        <v>2</v>
      </c>
      <c r="M418" s="3">
        <v>830</v>
      </c>
      <c r="N418" s="3">
        <v>1221</v>
      </c>
      <c r="O418" s="3">
        <v>6359</v>
      </c>
      <c r="P418" s="3">
        <v>1011539</v>
      </c>
      <c r="Q418" s="3" t="str">
        <f>VLOOKUP($B418,[1]Samples!$H$2:$Z$518,COLUMN()-13)</f>
        <v>isolation_source: manouri cheese</v>
      </c>
      <c r="R418" s="3">
        <f>VLOOKUP($B418,[1]Samples!$H$2:$Z$518,COLUMN()-13)</f>
        <v>3034494</v>
      </c>
      <c r="S418" s="3">
        <f>VLOOKUP($B418,[1]Samples!$H$2:$Z$518,COLUMN()-13)</f>
        <v>27</v>
      </c>
      <c r="T418" s="3">
        <f>VLOOKUP($B418,[1]Samples!$H$2:$Z$518,COLUMN()-13)</f>
        <v>3003</v>
      </c>
      <c r="U418" s="3" t="str">
        <f>VLOOKUP($B418,[1]Samples!$H$2:$Z$518,COLUMN()-13)</f>
        <v>Yes</v>
      </c>
      <c r="V418" s="3">
        <f>VLOOKUP($B418,[1]Samples!$H$2:$Z$518,COLUMN()-13)</f>
        <v>0</v>
      </c>
      <c r="W418" s="3">
        <f>VLOOKUP($B418,[1]Samples!$H$2:$Z$518,COLUMN()-13)</f>
        <v>0</v>
      </c>
      <c r="X418" s="3">
        <f>VLOOKUP($B418,[1]Samples!$H$2:$Z$518,COLUMN()-13)</f>
        <v>0</v>
      </c>
      <c r="Y418" s="3" t="str">
        <f>VLOOKUP($B418,[1]Samples!$H$2:$Z$518,COLUMN()-13)</f>
        <v>No</v>
      </c>
      <c r="Z418" s="3" t="str">
        <f>VLOOKUP($B418,[1]Samples!$H$2:$Z$518,COLUMN()-13)</f>
        <v/>
      </c>
      <c r="AA418" s="3" t="str">
        <f>VLOOKUP($B418,[1]Samples!$H$2:$Z$518,COLUMN()-13)</f>
        <v/>
      </c>
      <c r="AB418" s="20">
        <f>VLOOKUP($B418,[1]Samples!$H$2:$Z$518,COLUMN()-13)</f>
        <v>43901.041666666664</v>
      </c>
      <c r="AC418" s="20">
        <f>VLOOKUP($B418,[1]Samples!$H$2:$Z$518,COLUMN()-13)</f>
        <v>43551.041666666664</v>
      </c>
      <c r="AD418" s="3" t="str">
        <f>VLOOKUP($B418,[1]Samples!$H$2:$Z$518,COLUMN()-13)</f>
        <v>Greece</v>
      </c>
      <c r="AF418" s="22">
        <f>VLOOKUP($B418,[1]Samples!$H$2:$Z$518,COLUMN()-13)</f>
        <v>2006</v>
      </c>
      <c r="AG418" t="b">
        <f>NOT(ISERROR(MATCH(B418,metadata_samples_with_mlst!$A$2:$A$342,0)))</f>
        <v>0</v>
      </c>
    </row>
    <row r="419" spans="1:33" s="3" customFormat="1" x14ac:dyDescent="0.3">
      <c r="A419" s="3" t="s">
        <v>4221</v>
      </c>
      <c r="B419" s="3" t="str">
        <f t="shared" si="6"/>
        <v>SRR8212866</v>
      </c>
      <c r="C419" s="3">
        <v>5</v>
      </c>
      <c r="D419" s="3">
        <v>4</v>
      </c>
      <c r="E419" s="3" t="s">
        <v>4222</v>
      </c>
      <c r="F419" s="3">
        <v>23218</v>
      </c>
      <c r="G419" s="3">
        <v>22554</v>
      </c>
      <c r="H419" s="3" t="s">
        <v>3844</v>
      </c>
      <c r="I419" s="3">
        <v>2</v>
      </c>
      <c r="J419" s="3">
        <v>1</v>
      </c>
      <c r="K419" s="3">
        <v>3</v>
      </c>
      <c r="M419" s="3">
        <v>930</v>
      </c>
      <c r="N419" s="3">
        <v>1237</v>
      </c>
      <c r="O419" s="3">
        <v>7020</v>
      </c>
      <c r="P419" s="3">
        <v>1118892</v>
      </c>
      <c r="Q419" s="3" t="str">
        <f>VLOOKUP($B419,[1]Samples!$H$2:$Z$518,COLUMN()-13)</f>
        <v>isolation_source: cheese</v>
      </c>
      <c r="R419" s="3">
        <f>VLOOKUP($B419,[1]Samples!$H$2:$Z$518,COLUMN()-13)</f>
        <v>2995893</v>
      </c>
      <c r="S419" s="3">
        <f>VLOOKUP($B419,[1]Samples!$H$2:$Z$518,COLUMN()-13)</f>
        <v>39</v>
      </c>
      <c r="T419" s="3">
        <f>VLOOKUP($B419,[1]Samples!$H$2:$Z$518,COLUMN()-13)</f>
        <v>2998</v>
      </c>
      <c r="U419" s="3" t="str">
        <f>VLOOKUP($B419,[1]Samples!$H$2:$Z$518,COLUMN()-13)</f>
        <v>Yes</v>
      </c>
      <c r="V419" s="3">
        <f>VLOOKUP($B419,[1]Samples!$H$2:$Z$518,COLUMN()-13)</f>
        <v>0</v>
      </c>
      <c r="W419" s="3">
        <f>VLOOKUP($B419,[1]Samples!$H$2:$Z$518,COLUMN()-13)</f>
        <v>0</v>
      </c>
      <c r="X419" s="3">
        <f>VLOOKUP($B419,[1]Samples!$H$2:$Z$518,COLUMN()-13)</f>
        <v>0</v>
      </c>
      <c r="Y419" s="3" t="str">
        <f>VLOOKUP($B419,[1]Samples!$H$2:$Z$518,COLUMN()-13)</f>
        <v>No</v>
      </c>
      <c r="Z419" s="3" t="str">
        <f>VLOOKUP($B419,[1]Samples!$H$2:$Z$518,COLUMN()-13)</f>
        <v/>
      </c>
      <c r="AA419" s="3" t="str">
        <f>VLOOKUP($B419,[1]Samples!$H$2:$Z$518,COLUMN()-13)</f>
        <v/>
      </c>
      <c r="AB419" s="20">
        <f>VLOOKUP($B419,[1]Samples!$H$2:$Z$518,COLUMN()-13)</f>
        <v>43901.041666666664</v>
      </c>
      <c r="AC419" s="20">
        <f>VLOOKUP($B419,[1]Samples!$H$2:$Z$518,COLUMN()-13)</f>
        <v>43551.041666666664</v>
      </c>
      <c r="AD419" s="3" t="str">
        <f>VLOOKUP($B419,[1]Samples!$H$2:$Z$518,COLUMN()-13)</f>
        <v>Italy</v>
      </c>
      <c r="AF419" s="22">
        <f>VLOOKUP($B419,[1]Samples!$H$2:$Z$518,COLUMN()-13)</f>
        <v>2003</v>
      </c>
      <c r="AG419" t="b">
        <f>NOT(ISERROR(MATCH(B419,metadata_samples_with_mlst!$A$2:$A$342,0)))</f>
        <v>0</v>
      </c>
    </row>
    <row r="420" spans="1:33" s="3" customFormat="1" x14ac:dyDescent="0.3">
      <c r="A420" s="3" t="s">
        <v>4223</v>
      </c>
      <c r="B420" s="3" t="str">
        <f t="shared" si="6"/>
        <v>SRR8767308</v>
      </c>
      <c r="C420" s="3">
        <v>14</v>
      </c>
      <c r="D420" s="3">
        <v>13</v>
      </c>
      <c r="E420" s="3" t="s">
        <v>4224</v>
      </c>
      <c r="F420" s="3">
        <v>64996</v>
      </c>
      <c r="G420" s="3">
        <v>62066</v>
      </c>
      <c r="H420" s="3" t="s">
        <v>3283</v>
      </c>
      <c r="I420" s="3">
        <v>12</v>
      </c>
      <c r="J420" s="3">
        <v>8</v>
      </c>
      <c r="K420" s="3">
        <v>7</v>
      </c>
      <c r="M420" s="3">
        <v>2866</v>
      </c>
      <c r="N420" s="3">
        <v>1238</v>
      </c>
      <c r="O420" s="3">
        <v>10771</v>
      </c>
      <c r="P420" s="3">
        <v>2668347</v>
      </c>
      <c r="Q420" s="3" t="str">
        <f>VLOOKUP($B420,[1]Samples!$H$2:$Z$518,COLUMN()-13)</f>
        <v>isolation_source: cheese</v>
      </c>
      <c r="R420" s="3">
        <f>VLOOKUP($B420,[1]Samples!$H$2:$Z$518,COLUMN()-13)</f>
        <v>3035842</v>
      </c>
      <c r="S420" s="3">
        <f>VLOOKUP($B420,[1]Samples!$H$2:$Z$518,COLUMN()-13)</f>
        <v>25</v>
      </c>
      <c r="T420" s="3">
        <f>VLOOKUP($B420,[1]Samples!$H$2:$Z$518,COLUMN()-13)</f>
        <v>3026</v>
      </c>
      <c r="U420" s="3" t="str">
        <f>VLOOKUP($B420,[1]Samples!$H$2:$Z$518,COLUMN()-13)</f>
        <v>Yes</v>
      </c>
      <c r="V420" s="3">
        <f>VLOOKUP($B420,[1]Samples!$H$2:$Z$518,COLUMN()-13)</f>
        <v>0</v>
      </c>
      <c r="W420" s="3">
        <f>VLOOKUP($B420,[1]Samples!$H$2:$Z$518,COLUMN()-13)</f>
        <v>0</v>
      </c>
      <c r="X420" s="3">
        <f>VLOOKUP($B420,[1]Samples!$H$2:$Z$518,COLUMN()-13)</f>
        <v>0</v>
      </c>
      <c r="Y420" s="3" t="str">
        <f>VLOOKUP($B420,[1]Samples!$H$2:$Z$518,COLUMN()-13)</f>
        <v>No</v>
      </c>
      <c r="Z420" s="3" t="str">
        <f>VLOOKUP($B420,[1]Samples!$H$2:$Z$518,COLUMN()-13)</f>
        <v/>
      </c>
      <c r="AA420" s="3" t="str">
        <f>VLOOKUP($B420,[1]Samples!$H$2:$Z$518,COLUMN()-13)</f>
        <v/>
      </c>
      <c r="AB420" s="20">
        <f>VLOOKUP($B420,[1]Samples!$H$2:$Z$518,COLUMN()-13)</f>
        <v>43556.083333333336</v>
      </c>
      <c r="AC420" s="20">
        <f>VLOOKUP($B420,[1]Samples!$H$2:$Z$518,COLUMN()-13)</f>
        <v>43556.083333333336</v>
      </c>
      <c r="AD420" s="3" t="str">
        <f>VLOOKUP($B420,[1]Samples!$H$2:$Z$518,COLUMN()-13)</f>
        <v>Chile</v>
      </c>
      <c r="AF420" s="22">
        <f>VLOOKUP($B420,[1]Samples!$H$2:$Z$518,COLUMN()-13)</f>
        <v>2016</v>
      </c>
      <c r="AG420" t="b">
        <f>NOT(ISERROR(MATCH(B420,metadata_samples_with_mlst!$A$2:$A$342,0)))</f>
        <v>1</v>
      </c>
    </row>
    <row r="421" spans="1:33" s="3" customFormat="1" x14ac:dyDescent="0.3">
      <c r="A421" s="3" t="s">
        <v>4225</v>
      </c>
      <c r="B421" s="3" t="str">
        <f t="shared" si="6"/>
        <v>SRR6806222</v>
      </c>
      <c r="C421" s="3">
        <v>6</v>
      </c>
      <c r="D421" s="3">
        <v>6</v>
      </c>
      <c r="E421" s="3" t="s">
        <v>3673</v>
      </c>
      <c r="F421" s="3">
        <v>33210</v>
      </c>
      <c r="G421" s="3">
        <v>32250</v>
      </c>
      <c r="H421" s="3" t="s">
        <v>3516</v>
      </c>
      <c r="I421" s="3">
        <v>17</v>
      </c>
      <c r="J421" s="3">
        <v>7</v>
      </c>
      <c r="K421" s="3">
        <v>2</v>
      </c>
      <c r="M421" s="3">
        <v>829</v>
      </c>
      <c r="N421" s="3">
        <v>1244</v>
      </c>
      <c r="O421" s="3">
        <v>5537</v>
      </c>
      <c r="P421" s="3">
        <v>1021470</v>
      </c>
      <c r="Q421" s="3" t="str">
        <f>VLOOKUP($B421,[1]Samples!$H$2:$Z$518,COLUMN()-13)</f>
        <v>isolation_source: cheese\, mexican soft</v>
      </c>
      <c r="R421" s="3">
        <f>VLOOKUP($B421,[1]Samples!$H$2:$Z$518,COLUMN()-13)</f>
        <v>2958895</v>
      </c>
      <c r="S421" s="3">
        <f>VLOOKUP($B421,[1]Samples!$H$2:$Z$518,COLUMN()-13)</f>
        <v>376</v>
      </c>
      <c r="T421" s="3">
        <f>VLOOKUP($B421,[1]Samples!$H$2:$Z$518,COLUMN()-13)</f>
        <v>3050</v>
      </c>
      <c r="U421" s="3" t="str">
        <f>VLOOKUP($B421,[1]Samples!$H$2:$Z$518,COLUMN()-13)</f>
        <v>Yes</v>
      </c>
      <c r="V421" s="3">
        <f>VLOOKUP($B421,[1]Samples!$H$2:$Z$518,COLUMN()-13)</f>
        <v>0</v>
      </c>
      <c r="W421" s="3">
        <f>VLOOKUP($B421,[1]Samples!$H$2:$Z$518,COLUMN()-13)</f>
        <v>0</v>
      </c>
      <c r="X421" s="3">
        <f>VLOOKUP($B421,[1]Samples!$H$2:$Z$518,COLUMN()-13)</f>
        <v>0</v>
      </c>
      <c r="Y421" s="3" t="str">
        <f>VLOOKUP($B421,[1]Samples!$H$2:$Z$518,COLUMN()-13)</f>
        <v>No</v>
      </c>
      <c r="Z421" s="3" t="str">
        <f>VLOOKUP($B421,[1]Samples!$H$2:$Z$518,COLUMN()-13)</f>
        <v/>
      </c>
      <c r="AA421" s="3" t="str">
        <f>VLOOKUP($B421,[1]Samples!$H$2:$Z$518,COLUMN()-13)</f>
        <v/>
      </c>
      <c r="AB421" s="20">
        <f>VLOOKUP($B421,[1]Samples!$H$2:$Z$518,COLUMN()-13)</f>
        <v>43902.041666666664</v>
      </c>
      <c r="AC421" s="20">
        <f>VLOOKUP($B421,[1]Samples!$H$2:$Z$518,COLUMN()-13)</f>
        <v>43563.083333333336</v>
      </c>
      <c r="AD421" s="3" t="str">
        <f>VLOOKUP($B421,[1]Samples!$H$2:$Z$518,COLUMN()-13)</f>
        <v>USA</v>
      </c>
      <c r="AE421" s="3" t="s">
        <v>190</v>
      </c>
      <c r="AF421" s="22">
        <f>VLOOKUP($B421,[1]Samples!$H$2:$Z$518,COLUMN()-13)</f>
        <v>2010</v>
      </c>
      <c r="AG421" t="b">
        <f>NOT(ISERROR(MATCH(B421,metadata_samples_with_mlst!$A$2:$A$342,0)))</f>
        <v>0</v>
      </c>
    </row>
    <row r="422" spans="1:33" s="3" customFormat="1" x14ac:dyDescent="0.3">
      <c r="A422" s="3" t="s">
        <v>4226</v>
      </c>
      <c r="B422" s="3" t="str">
        <f t="shared" si="6"/>
        <v>SRR5084482</v>
      </c>
      <c r="C422" s="3">
        <v>27</v>
      </c>
      <c r="D422" s="3">
        <v>19</v>
      </c>
      <c r="E422" s="3" t="s">
        <v>4227</v>
      </c>
      <c r="F422" s="3">
        <v>193868</v>
      </c>
      <c r="G422" s="3">
        <v>157934</v>
      </c>
      <c r="H422" s="3" t="s">
        <v>4228</v>
      </c>
      <c r="I422" s="3">
        <v>66</v>
      </c>
      <c r="J422" s="3">
        <v>10</v>
      </c>
      <c r="K422" s="3">
        <v>14</v>
      </c>
      <c r="M422" s="3">
        <v>2914</v>
      </c>
      <c r="N422" s="3">
        <v>1248</v>
      </c>
      <c r="O422" s="3">
        <v>22773</v>
      </c>
      <c r="P422" s="3">
        <v>2768811</v>
      </c>
      <c r="Q422" s="3" t="str">
        <f>VLOOKUP($B422,[1]Samples!$H$2:$Z$518,COLUMN()-13)</f>
        <v>isolation_source: bovine cheese blue</v>
      </c>
      <c r="R422" s="3">
        <f>VLOOKUP($B422,[1]Samples!$H$2:$Z$518,COLUMN()-13)</f>
        <v>0</v>
      </c>
      <c r="S422" s="3">
        <f>VLOOKUP($B422,[1]Samples!$H$2:$Z$518,COLUMN()-13)</f>
        <v>0</v>
      </c>
      <c r="T422" s="3">
        <f>VLOOKUP($B422,[1]Samples!$H$2:$Z$518,COLUMN()-13)</f>
        <v>0</v>
      </c>
      <c r="U422" s="3" t="str">
        <f>VLOOKUP($B422,[1]Samples!$H$2:$Z$518,COLUMN()-13)</f>
        <v>No</v>
      </c>
      <c r="V422" s="3">
        <f>VLOOKUP($B422,[1]Samples!$H$2:$Z$518,COLUMN()-13)</f>
        <v>0</v>
      </c>
      <c r="W422" s="3">
        <f>VLOOKUP($B422,[1]Samples!$H$2:$Z$518,COLUMN()-13)</f>
        <v>0</v>
      </c>
      <c r="X422" s="3">
        <f>VLOOKUP($B422,[1]Samples!$H$2:$Z$518,COLUMN()-13)</f>
        <v>0</v>
      </c>
      <c r="Y422" s="3" t="str">
        <f>VLOOKUP($B422,[1]Samples!$H$2:$Z$518,COLUMN()-13)</f>
        <v>No</v>
      </c>
      <c r="Z422" s="3" t="str">
        <f>VLOOKUP($B422,[1]Samples!$H$2:$Z$518,COLUMN()-13)</f>
        <v>NZ_NYBQ01000001-NZ_NYBQ01000027</v>
      </c>
      <c r="AA422" s="3" t="str">
        <f>VLOOKUP($B422,[1]Samples!$H$2:$Z$518,COLUMN()-13)</f>
        <v/>
      </c>
      <c r="AB422" s="20">
        <f>VLOOKUP($B422,[1]Samples!$H$2:$Z$518,COLUMN()-13)</f>
        <v>44250.041666666664</v>
      </c>
      <c r="AC422" s="20">
        <f>VLOOKUP($B422,[1]Samples!$H$2:$Z$518,COLUMN()-13)</f>
        <v>43022.083333333336</v>
      </c>
      <c r="AD422" s="3" t="str">
        <f>VLOOKUP($B422,[1]Samples!$H$2:$Z$518,COLUMN()-13)</f>
        <v>Italy</v>
      </c>
      <c r="AF422" s="22">
        <f>VLOOKUP($B422,[1]Samples!$H$2:$Z$518,COLUMN()-13)</f>
        <v>2004</v>
      </c>
      <c r="AG422" t="b">
        <f>NOT(ISERROR(MATCH(B422,metadata_samples_with_mlst!$A$2:$A$342,0)))</f>
        <v>1</v>
      </c>
    </row>
    <row r="423" spans="1:33" s="3" customFormat="1" x14ac:dyDescent="0.3">
      <c r="A423" s="3" t="s">
        <v>4229</v>
      </c>
      <c r="B423" s="3" t="str">
        <f t="shared" si="6"/>
        <v>SRR8187240</v>
      </c>
      <c r="C423" s="3">
        <v>6</v>
      </c>
      <c r="D423" s="3">
        <v>5</v>
      </c>
      <c r="E423" s="3" t="s">
        <v>3215</v>
      </c>
      <c r="F423" s="3">
        <v>28628</v>
      </c>
      <c r="G423" s="3">
        <v>27660</v>
      </c>
      <c r="H423" s="3" t="s">
        <v>3894</v>
      </c>
      <c r="I423" s="3">
        <v>10</v>
      </c>
      <c r="J423" s="3">
        <v>2</v>
      </c>
      <c r="K423" s="3">
        <v>3</v>
      </c>
      <c r="M423" s="3">
        <v>1112</v>
      </c>
      <c r="N423" s="3">
        <v>1255</v>
      </c>
      <c r="O423" s="3">
        <v>6062</v>
      </c>
      <c r="P423" s="3">
        <v>1280828</v>
      </c>
      <c r="Q423" s="3" t="str">
        <f>VLOOKUP($B423,[1]Samples!$H$2:$Z$518,COLUMN()-13)</f>
        <v>isolation_source: cheese</v>
      </c>
      <c r="R423" s="3">
        <f>VLOOKUP($B423,[1]Samples!$H$2:$Z$518,COLUMN()-13)</f>
        <v>3204502</v>
      </c>
      <c r="S423" s="3">
        <f>VLOOKUP($B423,[1]Samples!$H$2:$Z$518,COLUMN()-13)</f>
        <v>58</v>
      </c>
      <c r="T423" s="3">
        <f>VLOOKUP($B423,[1]Samples!$H$2:$Z$518,COLUMN()-13)</f>
        <v>3186</v>
      </c>
      <c r="U423" s="3" t="str">
        <f>VLOOKUP($B423,[1]Samples!$H$2:$Z$518,COLUMN()-13)</f>
        <v>Yes</v>
      </c>
      <c r="V423" s="3">
        <f>VLOOKUP($B423,[1]Samples!$H$2:$Z$518,COLUMN()-13)</f>
        <v>0</v>
      </c>
      <c r="W423" s="3">
        <f>VLOOKUP($B423,[1]Samples!$H$2:$Z$518,COLUMN()-13)</f>
        <v>0</v>
      </c>
      <c r="X423" s="3">
        <f>VLOOKUP($B423,[1]Samples!$H$2:$Z$518,COLUMN()-13)</f>
        <v>0</v>
      </c>
      <c r="Y423" s="3" t="str">
        <f>VLOOKUP($B423,[1]Samples!$H$2:$Z$518,COLUMN()-13)</f>
        <v>No</v>
      </c>
      <c r="Z423" s="3" t="str">
        <f>VLOOKUP($B423,[1]Samples!$H$2:$Z$518,COLUMN()-13)</f>
        <v/>
      </c>
      <c r="AA423" s="3" t="str">
        <f>VLOOKUP($B423,[1]Samples!$H$2:$Z$518,COLUMN()-13)</f>
        <v/>
      </c>
      <c r="AB423" s="20">
        <f>VLOOKUP($B423,[1]Samples!$H$2:$Z$518,COLUMN()-13)</f>
        <v>43901.041666666664</v>
      </c>
      <c r="AC423" s="20">
        <f>VLOOKUP($B423,[1]Samples!$H$2:$Z$518,COLUMN()-13)</f>
        <v>43551.041666666664</v>
      </c>
      <c r="AD423" s="3" t="str">
        <f>VLOOKUP($B423,[1]Samples!$H$2:$Z$518,COLUMN()-13)</f>
        <v>USA</v>
      </c>
      <c r="AE423" s="3" t="s">
        <v>478</v>
      </c>
      <c r="AF423" s="22">
        <f>VLOOKUP($B423,[1]Samples!$H$2:$Z$518,COLUMN()-13)</f>
        <v>2018</v>
      </c>
      <c r="AG423" t="b">
        <f>NOT(ISERROR(MATCH(B423,metadata_samples_with_mlst!$A$2:$A$342,0)))</f>
        <v>0</v>
      </c>
    </row>
    <row r="424" spans="1:33" s="3" customFormat="1" x14ac:dyDescent="0.3">
      <c r="A424" s="3" t="s">
        <v>4230</v>
      </c>
      <c r="B424" s="3" t="str">
        <f t="shared" si="6"/>
        <v>SRR8767395</v>
      </c>
      <c r="C424" s="3">
        <v>5</v>
      </c>
      <c r="D424" s="3">
        <v>4</v>
      </c>
      <c r="E424" s="3" t="s">
        <v>3678</v>
      </c>
      <c r="F424" s="3">
        <v>23552</v>
      </c>
      <c r="G424" s="3">
        <v>22998</v>
      </c>
      <c r="H424" s="3" t="s">
        <v>3376</v>
      </c>
      <c r="I424" s="3">
        <v>2</v>
      </c>
      <c r="J424" s="3">
        <v>1</v>
      </c>
      <c r="K424" s="3">
        <v>2</v>
      </c>
      <c r="M424" s="3">
        <v>878</v>
      </c>
      <c r="N424" s="3">
        <v>1255</v>
      </c>
      <c r="O424" s="3">
        <v>6838</v>
      </c>
      <c r="P424" s="3">
        <v>1086890</v>
      </c>
      <c r="Q424" s="3" t="str">
        <f>VLOOKUP($B424,[1]Samples!$H$2:$Z$518,COLUMN()-13)</f>
        <v>isolation_source: cheese</v>
      </c>
      <c r="R424" s="3">
        <f>VLOOKUP($B424,[1]Samples!$H$2:$Z$518,COLUMN()-13)</f>
        <v>3151230</v>
      </c>
      <c r="S424" s="3">
        <f>VLOOKUP($B424,[1]Samples!$H$2:$Z$518,COLUMN()-13)</f>
        <v>42</v>
      </c>
      <c r="T424" s="3">
        <f>VLOOKUP($B424,[1]Samples!$H$2:$Z$518,COLUMN()-13)</f>
        <v>3151</v>
      </c>
      <c r="U424" s="3" t="str">
        <f>VLOOKUP($B424,[1]Samples!$H$2:$Z$518,COLUMN()-13)</f>
        <v>Yes</v>
      </c>
      <c r="V424" s="3">
        <f>VLOOKUP($B424,[1]Samples!$H$2:$Z$518,COLUMN()-13)</f>
        <v>0</v>
      </c>
      <c r="W424" s="3">
        <f>VLOOKUP($B424,[1]Samples!$H$2:$Z$518,COLUMN()-13)</f>
        <v>0</v>
      </c>
      <c r="X424" s="3">
        <f>VLOOKUP($B424,[1]Samples!$H$2:$Z$518,COLUMN()-13)</f>
        <v>0</v>
      </c>
      <c r="Y424" s="3" t="str">
        <f>VLOOKUP($B424,[1]Samples!$H$2:$Z$518,COLUMN()-13)</f>
        <v>No</v>
      </c>
      <c r="Z424" s="3" t="str">
        <f>VLOOKUP($B424,[1]Samples!$H$2:$Z$518,COLUMN()-13)</f>
        <v/>
      </c>
      <c r="AA424" s="3" t="str">
        <f>VLOOKUP($B424,[1]Samples!$H$2:$Z$518,COLUMN()-13)</f>
        <v/>
      </c>
      <c r="AB424" s="20">
        <f>VLOOKUP($B424,[1]Samples!$H$2:$Z$518,COLUMN()-13)</f>
        <v>43555.041666666664</v>
      </c>
      <c r="AC424" s="20">
        <f>VLOOKUP($B424,[1]Samples!$H$2:$Z$518,COLUMN()-13)</f>
        <v>43555.041666666664</v>
      </c>
      <c r="AD424" s="3" t="str">
        <f>VLOOKUP($B424,[1]Samples!$H$2:$Z$518,COLUMN()-13)</f>
        <v>Chile</v>
      </c>
      <c r="AF424" s="22">
        <f>VLOOKUP($B424,[1]Samples!$H$2:$Z$518,COLUMN()-13)</f>
        <v>2016</v>
      </c>
      <c r="AG424" t="b">
        <f>NOT(ISERROR(MATCH(B424,metadata_samples_with_mlst!$A$2:$A$342,0)))</f>
        <v>0</v>
      </c>
    </row>
    <row r="425" spans="1:33" s="3" customFormat="1" x14ac:dyDescent="0.3">
      <c r="A425" s="3" t="s">
        <v>4231</v>
      </c>
      <c r="B425" s="3" t="str">
        <f t="shared" si="6"/>
        <v>SRR1610009</v>
      </c>
      <c r="C425" s="3">
        <v>20</v>
      </c>
      <c r="D425" s="3">
        <v>17</v>
      </c>
      <c r="E425" s="3" t="s">
        <v>4232</v>
      </c>
      <c r="F425" s="3">
        <v>91608</v>
      </c>
      <c r="G425" s="3">
        <v>86050</v>
      </c>
      <c r="H425" s="3" t="s">
        <v>4233</v>
      </c>
      <c r="I425" s="3">
        <v>20</v>
      </c>
      <c r="J425" s="3">
        <v>2</v>
      </c>
      <c r="K425" s="3">
        <v>7</v>
      </c>
      <c r="M425" s="3">
        <v>3081</v>
      </c>
      <c r="N425" s="3">
        <v>1256</v>
      </c>
      <c r="O425" s="3">
        <v>11972</v>
      </c>
      <c r="P425" s="3">
        <v>2836859</v>
      </c>
      <c r="Q425" s="3" t="str">
        <f>VLOOKUP($B425,[1]Samples!$H$2:$Z$518,COLUMN()-13)</f>
        <v>isolation_source: white cheese</v>
      </c>
      <c r="R425" s="3">
        <f>VLOOKUP($B425,[1]Samples!$H$2:$Z$518,COLUMN()-13)</f>
        <v>3178997</v>
      </c>
      <c r="S425" s="3">
        <f>VLOOKUP($B425,[1]Samples!$H$2:$Z$518,COLUMN()-13)</f>
        <v>25</v>
      </c>
      <c r="T425" s="3">
        <f>VLOOKUP($B425,[1]Samples!$H$2:$Z$518,COLUMN()-13)</f>
        <v>3189</v>
      </c>
      <c r="U425" s="3" t="str">
        <f>VLOOKUP($B425,[1]Samples!$H$2:$Z$518,COLUMN()-13)</f>
        <v>Yes</v>
      </c>
      <c r="V425" s="3">
        <f>VLOOKUP($B425,[1]Samples!$H$2:$Z$518,COLUMN()-13)</f>
        <v>0</v>
      </c>
      <c r="W425" s="3">
        <f>VLOOKUP($B425,[1]Samples!$H$2:$Z$518,COLUMN()-13)</f>
        <v>0</v>
      </c>
      <c r="X425" s="3">
        <f>VLOOKUP($B425,[1]Samples!$H$2:$Z$518,COLUMN()-13)</f>
        <v>0</v>
      </c>
      <c r="Y425" s="3" t="str">
        <f>VLOOKUP($B425,[1]Samples!$H$2:$Z$518,COLUMN()-13)</f>
        <v>No</v>
      </c>
      <c r="Z425" s="3" t="str">
        <f>VLOOKUP($B425,[1]Samples!$H$2:$Z$518,COLUMN()-13)</f>
        <v/>
      </c>
      <c r="AA425" s="3" t="str">
        <f>VLOOKUP($B425,[1]Samples!$H$2:$Z$518,COLUMN()-13)</f>
        <v/>
      </c>
      <c r="AB425" s="20">
        <f>VLOOKUP($B425,[1]Samples!$H$2:$Z$518,COLUMN()-13)</f>
        <v>43551.041666666664</v>
      </c>
      <c r="AC425" s="20">
        <f>VLOOKUP($B425,[1]Samples!$H$2:$Z$518,COLUMN()-13)</f>
        <v>43551.041666666664</v>
      </c>
      <c r="AD425" s="3" t="str">
        <f>VLOOKUP($B425,[1]Samples!$H$2:$Z$518,COLUMN()-13)</f>
        <v>USA</v>
      </c>
      <c r="AF425" s="22">
        <f>VLOOKUP($B425,[1]Samples!$H$2:$Z$518,COLUMN()-13)</f>
        <v>1994</v>
      </c>
      <c r="AG425" t="b">
        <f>NOT(ISERROR(MATCH(B425,metadata_samples_with_mlst!$A$2:$A$342,0)))</f>
        <v>1</v>
      </c>
    </row>
    <row r="426" spans="1:33" s="3" customFormat="1" x14ac:dyDescent="0.3">
      <c r="A426" s="3" t="s">
        <v>4234</v>
      </c>
      <c r="B426" s="3" t="str">
        <f t="shared" si="6"/>
        <v>SRR3215375</v>
      </c>
      <c r="C426" s="3">
        <v>22</v>
      </c>
      <c r="D426" s="3">
        <v>16</v>
      </c>
      <c r="E426" s="3" t="s">
        <v>4235</v>
      </c>
      <c r="F426" s="3">
        <v>93604</v>
      </c>
      <c r="G426" s="3">
        <v>88944</v>
      </c>
      <c r="H426" s="3" t="s">
        <v>3821</v>
      </c>
      <c r="I426" s="3">
        <v>12</v>
      </c>
      <c r="J426" s="3">
        <v>6</v>
      </c>
      <c r="K426" s="3">
        <v>11</v>
      </c>
      <c r="M426" s="3">
        <v>2833</v>
      </c>
      <c r="N426" s="3">
        <v>1268</v>
      </c>
      <c r="O426" s="3">
        <v>20940</v>
      </c>
      <c r="P426" s="3">
        <v>2683333</v>
      </c>
      <c r="Q426" s="3" t="str">
        <f>VLOOKUP($B426,[1]Samples!$H$2:$Z$518,COLUMN()-13)</f>
        <v>isolation_source: thermized milk cheese</v>
      </c>
      <c r="R426" s="3">
        <f>VLOOKUP($B426,[1]Samples!$H$2:$Z$518,COLUMN()-13)</f>
        <v>0</v>
      </c>
      <c r="S426" s="3">
        <f>VLOOKUP($B426,[1]Samples!$H$2:$Z$518,COLUMN()-13)</f>
        <v>0</v>
      </c>
      <c r="T426" s="3">
        <f>VLOOKUP($B426,[1]Samples!$H$2:$Z$518,COLUMN()-13)</f>
        <v>0</v>
      </c>
      <c r="U426" s="3" t="str">
        <f>VLOOKUP($B426,[1]Samples!$H$2:$Z$518,COLUMN()-13)</f>
        <v>No</v>
      </c>
      <c r="V426" s="3">
        <f>VLOOKUP($B426,[1]Samples!$H$2:$Z$518,COLUMN()-13)</f>
        <v>0</v>
      </c>
      <c r="W426" s="3">
        <f>VLOOKUP($B426,[1]Samples!$H$2:$Z$518,COLUMN()-13)</f>
        <v>0</v>
      </c>
      <c r="X426" s="3">
        <f>VLOOKUP($B426,[1]Samples!$H$2:$Z$518,COLUMN()-13)</f>
        <v>0</v>
      </c>
      <c r="Y426" s="3" t="str">
        <f>VLOOKUP($B426,[1]Samples!$H$2:$Z$518,COLUMN()-13)</f>
        <v>No</v>
      </c>
      <c r="Z426" s="3" t="str">
        <f>VLOOKUP($B426,[1]Samples!$H$2:$Z$518,COLUMN()-13)</f>
        <v>NZ_NXSJ01000001-NZ_NXSJ01000025</v>
      </c>
      <c r="AA426" s="3" t="str">
        <f>VLOOKUP($B426,[1]Samples!$H$2:$Z$518,COLUMN()-13)</f>
        <v/>
      </c>
      <c r="AB426" s="20">
        <f>VLOOKUP($B426,[1]Samples!$H$2:$Z$518,COLUMN()-13)</f>
        <v>44251.041666666664</v>
      </c>
      <c r="AC426" s="20">
        <f>VLOOKUP($B426,[1]Samples!$H$2:$Z$518,COLUMN()-13)</f>
        <v>43024.083333333336</v>
      </c>
      <c r="AD426" s="3" t="str">
        <f>VLOOKUP($B426,[1]Samples!$H$2:$Z$518,COLUMN()-13)</f>
        <v>Italy</v>
      </c>
      <c r="AF426" s="22">
        <f>VLOOKUP($B426,[1]Samples!$H$2:$Z$518,COLUMN()-13)</f>
        <v>2011</v>
      </c>
      <c r="AG426" t="b">
        <f>NOT(ISERROR(MATCH(B426,metadata_samples_with_mlst!$A$2:$A$342,0)))</f>
        <v>0</v>
      </c>
    </row>
    <row r="427" spans="1:33" s="3" customFormat="1" x14ac:dyDescent="0.3">
      <c r="A427" s="3" t="s">
        <v>4236</v>
      </c>
      <c r="B427" s="3" t="str">
        <f t="shared" si="6"/>
        <v>SRR5817943</v>
      </c>
      <c r="C427" s="3">
        <v>18</v>
      </c>
      <c r="D427" s="3">
        <v>16</v>
      </c>
      <c r="E427" s="3" t="s">
        <v>4237</v>
      </c>
      <c r="F427" s="3">
        <v>85820</v>
      </c>
      <c r="G427" s="3">
        <v>83320</v>
      </c>
      <c r="H427" s="3" t="s">
        <v>3442</v>
      </c>
      <c r="I427" s="3">
        <v>8</v>
      </c>
      <c r="J427" s="3">
        <v>3</v>
      </c>
      <c r="K427" s="3">
        <v>3</v>
      </c>
      <c r="M427" s="3">
        <v>2904</v>
      </c>
      <c r="N427" s="3">
        <v>1269</v>
      </c>
      <c r="O427" s="3">
        <v>16122</v>
      </c>
      <c r="P427" s="3">
        <v>2721130</v>
      </c>
      <c r="Q427" s="3" t="str">
        <f>VLOOKUP($B427,[1]Samples!$H$2:$Z$518,COLUMN()-13)</f>
        <v>isolation_source: cow/goat raw milk cheese</v>
      </c>
      <c r="R427" s="3">
        <f>VLOOKUP($B427,[1]Samples!$H$2:$Z$518,COLUMN()-13)</f>
        <v>3084992</v>
      </c>
      <c r="S427" s="3">
        <f>VLOOKUP($B427,[1]Samples!$H$2:$Z$518,COLUMN()-13)</f>
        <v>15</v>
      </c>
      <c r="T427" s="3">
        <f>VLOOKUP($B427,[1]Samples!$H$2:$Z$518,COLUMN()-13)</f>
        <v>3046</v>
      </c>
      <c r="U427" s="3" t="str">
        <f>VLOOKUP($B427,[1]Samples!$H$2:$Z$518,COLUMN()-13)</f>
        <v>Yes</v>
      </c>
      <c r="V427" s="3">
        <f>VLOOKUP($B427,[1]Samples!$H$2:$Z$518,COLUMN()-13)</f>
        <v>0</v>
      </c>
      <c r="W427" s="3">
        <f>VLOOKUP($B427,[1]Samples!$H$2:$Z$518,COLUMN()-13)</f>
        <v>0</v>
      </c>
      <c r="X427" s="3">
        <f>VLOOKUP($B427,[1]Samples!$H$2:$Z$518,COLUMN()-13)</f>
        <v>0</v>
      </c>
      <c r="Y427" s="3" t="str">
        <f>VLOOKUP($B427,[1]Samples!$H$2:$Z$518,COLUMN()-13)</f>
        <v>No</v>
      </c>
      <c r="Z427" s="3" t="str">
        <f>VLOOKUP($B427,[1]Samples!$H$2:$Z$518,COLUMN()-13)</f>
        <v/>
      </c>
      <c r="AA427" s="3" t="str">
        <f>VLOOKUP($B427,[1]Samples!$H$2:$Z$518,COLUMN()-13)</f>
        <v/>
      </c>
      <c r="AB427" s="20">
        <f>VLOOKUP($B427,[1]Samples!$H$2:$Z$518,COLUMN()-13)</f>
        <v>43901.041666666664</v>
      </c>
      <c r="AC427" s="20">
        <f>VLOOKUP($B427,[1]Samples!$H$2:$Z$518,COLUMN()-13)</f>
        <v>43551.041666666664</v>
      </c>
      <c r="AD427" s="3" t="str">
        <f>VLOOKUP($B427,[1]Samples!$H$2:$Z$518,COLUMN()-13)</f>
        <v>USA</v>
      </c>
      <c r="AE427" s="3" t="s">
        <v>1317</v>
      </c>
      <c r="AF427" s="22">
        <f>VLOOKUP($B427,[1]Samples!$H$2:$Z$518,COLUMN()-13)</f>
        <v>2010</v>
      </c>
      <c r="AG427" t="b">
        <f>NOT(ISERROR(MATCH(B427,metadata_samples_with_mlst!$A$2:$A$342,0)))</f>
        <v>0</v>
      </c>
    </row>
    <row r="428" spans="1:33" s="3" customFormat="1" x14ac:dyDescent="0.3">
      <c r="A428" s="3" t="s">
        <v>4238</v>
      </c>
      <c r="B428" s="3" t="str">
        <f t="shared" si="6"/>
        <v>SRR8767802</v>
      </c>
      <c r="C428" s="3">
        <v>6</v>
      </c>
      <c r="D428" s="3">
        <v>5</v>
      </c>
      <c r="E428" s="3" t="s">
        <v>4239</v>
      </c>
      <c r="F428" s="3">
        <v>30132</v>
      </c>
      <c r="G428" s="3">
        <v>28572</v>
      </c>
      <c r="H428" s="3" t="s">
        <v>3760</v>
      </c>
      <c r="I428" s="3">
        <v>11</v>
      </c>
      <c r="J428" s="3">
        <v>4</v>
      </c>
      <c r="K428" s="3">
        <v>7</v>
      </c>
      <c r="M428" s="3">
        <v>1018</v>
      </c>
      <c r="N428" s="3">
        <v>1281</v>
      </c>
      <c r="O428" s="3">
        <v>5797</v>
      </c>
      <c r="P428" s="3">
        <v>1249375</v>
      </c>
      <c r="Q428" s="3" t="str">
        <f>VLOOKUP($B428,[1]Samples!$H$2:$Z$518,COLUMN()-13)</f>
        <v>isolation_source: cheese</v>
      </c>
      <c r="R428" s="3">
        <f>VLOOKUP($B428,[1]Samples!$H$2:$Z$518,COLUMN()-13)</f>
        <v>2936538</v>
      </c>
      <c r="S428" s="3">
        <f>VLOOKUP($B428,[1]Samples!$H$2:$Z$518,COLUMN()-13)</f>
        <v>55</v>
      </c>
      <c r="T428" s="3">
        <f>VLOOKUP($B428,[1]Samples!$H$2:$Z$518,COLUMN()-13)</f>
        <v>2902</v>
      </c>
      <c r="U428" s="3" t="str">
        <f>VLOOKUP($B428,[1]Samples!$H$2:$Z$518,COLUMN()-13)</f>
        <v>Yes</v>
      </c>
      <c r="V428" s="3">
        <f>VLOOKUP($B428,[1]Samples!$H$2:$Z$518,COLUMN()-13)</f>
        <v>0</v>
      </c>
      <c r="W428" s="3">
        <f>VLOOKUP($B428,[1]Samples!$H$2:$Z$518,COLUMN()-13)</f>
        <v>0</v>
      </c>
      <c r="X428" s="3">
        <f>VLOOKUP($B428,[1]Samples!$H$2:$Z$518,COLUMN()-13)</f>
        <v>0</v>
      </c>
      <c r="Y428" s="3" t="str">
        <f>VLOOKUP($B428,[1]Samples!$H$2:$Z$518,COLUMN()-13)</f>
        <v>No</v>
      </c>
      <c r="Z428" s="3" t="str">
        <f>VLOOKUP($B428,[1]Samples!$H$2:$Z$518,COLUMN()-13)</f>
        <v/>
      </c>
      <c r="AA428" s="3" t="str">
        <f>VLOOKUP($B428,[1]Samples!$H$2:$Z$518,COLUMN()-13)</f>
        <v/>
      </c>
      <c r="AB428" s="20">
        <f>VLOOKUP($B428,[1]Samples!$H$2:$Z$518,COLUMN()-13)</f>
        <v>43555.041666666664</v>
      </c>
      <c r="AC428" s="20">
        <f>VLOOKUP($B428,[1]Samples!$H$2:$Z$518,COLUMN()-13)</f>
        <v>43555.041666666664</v>
      </c>
      <c r="AD428" s="3" t="str">
        <f>VLOOKUP($B428,[1]Samples!$H$2:$Z$518,COLUMN()-13)</f>
        <v>Chile</v>
      </c>
      <c r="AF428" s="22">
        <f>VLOOKUP($B428,[1]Samples!$H$2:$Z$518,COLUMN()-13)</f>
        <v>2016</v>
      </c>
      <c r="AG428" t="b">
        <f>NOT(ISERROR(MATCH(B428,metadata_samples_with_mlst!$A$2:$A$342,0)))</f>
        <v>0</v>
      </c>
    </row>
    <row r="429" spans="1:33" s="3" customFormat="1" x14ac:dyDescent="0.3">
      <c r="A429" s="3" t="s">
        <v>4240</v>
      </c>
      <c r="B429" s="3" t="str">
        <f t="shared" si="6"/>
        <v>SRR5646645</v>
      </c>
      <c r="C429" s="3">
        <v>6</v>
      </c>
      <c r="D429" s="3">
        <v>6</v>
      </c>
      <c r="E429" s="3" t="s">
        <v>4241</v>
      </c>
      <c r="F429" s="3">
        <v>36078</v>
      </c>
      <c r="G429" s="3">
        <v>34176</v>
      </c>
      <c r="H429" s="3" t="s">
        <v>3547</v>
      </c>
      <c r="I429" s="3">
        <v>7</v>
      </c>
      <c r="J429" s="3">
        <v>3</v>
      </c>
      <c r="K429" s="3">
        <v>0</v>
      </c>
      <c r="M429" s="3">
        <v>1032</v>
      </c>
      <c r="N429" s="3">
        <v>1289</v>
      </c>
      <c r="O429" s="3">
        <v>5640</v>
      </c>
      <c r="P429" s="3">
        <v>1283972</v>
      </c>
      <c r="Q429" s="3" t="str">
        <f>VLOOKUP($B429,[1]Samples!$H$2:$Z$518,COLUMN()-13)</f>
        <v>isolation_source: cheese</v>
      </c>
      <c r="R429" s="3">
        <f>VLOOKUP($B429,[1]Samples!$H$2:$Z$518,COLUMN()-13)</f>
        <v>2887378</v>
      </c>
      <c r="S429" s="3">
        <f>VLOOKUP($B429,[1]Samples!$H$2:$Z$518,COLUMN()-13)</f>
        <v>186</v>
      </c>
      <c r="T429" s="3">
        <f>VLOOKUP($B429,[1]Samples!$H$2:$Z$518,COLUMN()-13)</f>
        <v>2932</v>
      </c>
      <c r="U429" s="3" t="str">
        <f>VLOOKUP($B429,[1]Samples!$H$2:$Z$518,COLUMN()-13)</f>
        <v>Yes</v>
      </c>
      <c r="V429" s="3">
        <f>VLOOKUP($B429,[1]Samples!$H$2:$Z$518,COLUMN()-13)</f>
        <v>0</v>
      </c>
      <c r="W429" s="3">
        <f>VLOOKUP($B429,[1]Samples!$H$2:$Z$518,COLUMN()-13)</f>
        <v>0</v>
      </c>
      <c r="X429" s="3">
        <f>VLOOKUP($B429,[1]Samples!$H$2:$Z$518,COLUMN()-13)</f>
        <v>0</v>
      </c>
      <c r="Y429" s="3" t="str">
        <f>VLOOKUP($B429,[1]Samples!$H$2:$Z$518,COLUMN()-13)</f>
        <v>No</v>
      </c>
      <c r="Z429" s="3" t="str">
        <f>VLOOKUP($B429,[1]Samples!$H$2:$Z$518,COLUMN()-13)</f>
        <v/>
      </c>
      <c r="AA429" s="3" t="str">
        <f>VLOOKUP($B429,[1]Samples!$H$2:$Z$518,COLUMN()-13)</f>
        <v/>
      </c>
      <c r="AB429" s="20">
        <f>VLOOKUP($B429,[1]Samples!$H$2:$Z$518,COLUMN()-13)</f>
        <v>43558.083333333336</v>
      </c>
      <c r="AC429" s="20">
        <f>VLOOKUP($B429,[1]Samples!$H$2:$Z$518,COLUMN()-13)</f>
        <v>43558.083333333336</v>
      </c>
      <c r="AD429" s="3" t="str">
        <f>VLOOKUP($B429,[1]Samples!$H$2:$Z$518,COLUMN()-13)</f>
        <v>USA</v>
      </c>
      <c r="AE429" s="3" t="s">
        <v>146</v>
      </c>
      <c r="AF429" s="22">
        <f>VLOOKUP($B429,[1]Samples!$H$2:$Z$518,COLUMN()-13)</f>
        <v>2008</v>
      </c>
      <c r="AG429" t="b">
        <f>NOT(ISERROR(MATCH(B429,metadata_samples_with_mlst!$A$2:$A$342,0)))</f>
        <v>0</v>
      </c>
    </row>
    <row r="430" spans="1:33" s="3" customFormat="1" x14ac:dyDescent="0.3">
      <c r="A430" s="3" t="s">
        <v>4242</v>
      </c>
      <c r="B430" s="3" t="str">
        <f t="shared" si="6"/>
        <v>SRR8767767</v>
      </c>
      <c r="C430" s="3">
        <v>6</v>
      </c>
      <c r="D430" s="3">
        <v>5</v>
      </c>
      <c r="E430" s="3" t="s">
        <v>4243</v>
      </c>
      <c r="F430" s="3">
        <v>33542</v>
      </c>
      <c r="G430" s="3">
        <v>32098</v>
      </c>
      <c r="H430" s="3" t="s">
        <v>4040</v>
      </c>
      <c r="I430" s="3">
        <v>12</v>
      </c>
      <c r="J430" s="3">
        <v>7</v>
      </c>
      <c r="K430" s="3">
        <v>5</v>
      </c>
      <c r="M430" s="3">
        <v>823</v>
      </c>
      <c r="N430" s="3">
        <v>1291</v>
      </c>
      <c r="O430" s="3">
        <v>5611</v>
      </c>
      <c r="P430" s="3">
        <v>1058118</v>
      </c>
      <c r="Q430" s="3" t="str">
        <f>VLOOKUP($B430,[1]Samples!$H$2:$Z$518,COLUMN()-13)</f>
        <v>isolation_source: cheese</v>
      </c>
      <c r="R430" s="3">
        <f>VLOOKUP($B430,[1]Samples!$H$2:$Z$518,COLUMN()-13)</f>
        <v>3131668</v>
      </c>
      <c r="S430" s="3">
        <f>VLOOKUP($B430,[1]Samples!$H$2:$Z$518,COLUMN()-13)</f>
        <v>38</v>
      </c>
      <c r="T430" s="3">
        <f>VLOOKUP($B430,[1]Samples!$H$2:$Z$518,COLUMN()-13)</f>
        <v>3128</v>
      </c>
      <c r="U430" s="3" t="str">
        <f>VLOOKUP($B430,[1]Samples!$H$2:$Z$518,COLUMN()-13)</f>
        <v>Yes</v>
      </c>
      <c r="V430" s="3">
        <f>VLOOKUP($B430,[1]Samples!$H$2:$Z$518,COLUMN()-13)</f>
        <v>0</v>
      </c>
      <c r="W430" s="3">
        <f>VLOOKUP($B430,[1]Samples!$H$2:$Z$518,COLUMN()-13)</f>
        <v>0</v>
      </c>
      <c r="X430" s="3">
        <f>VLOOKUP($B430,[1]Samples!$H$2:$Z$518,COLUMN()-13)</f>
        <v>0</v>
      </c>
      <c r="Y430" s="3" t="str">
        <f>VLOOKUP($B430,[1]Samples!$H$2:$Z$518,COLUMN()-13)</f>
        <v>No</v>
      </c>
      <c r="Z430" s="3" t="str">
        <f>VLOOKUP($B430,[1]Samples!$H$2:$Z$518,COLUMN()-13)</f>
        <v/>
      </c>
      <c r="AA430" s="3" t="str">
        <f>VLOOKUP($B430,[1]Samples!$H$2:$Z$518,COLUMN()-13)</f>
        <v/>
      </c>
      <c r="AB430" s="20">
        <f>VLOOKUP($B430,[1]Samples!$H$2:$Z$518,COLUMN()-13)</f>
        <v>43556.083333333336</v>
      </c>
      <c r="AC430" s="20">
        <f>VLOOKUP($B430,[1]Samples!$H$2:$Z$518,COLUMN()-13)</f>
        <v>43556.083333333336</v>
      </c>
      <c r="AD430" s="3" t="str">
        <f>VLOOKUP($B430,[1]Samples!$H$2:$Z$518,COLUMN()-13)</f>
        <v>Chile</v>
      </c>
      <c r="AF430" s="22">
        <f>VLOOKUP($B430,[1]Samples!$H$2:$Z$518,COLUMN()-13)</f>
        <v>2016</v>
      </c>
      <c r="AG430" t="b">
        <f>NOT(ISERROR(MATCH(B430,metadata_samples_with_mlst!$A$2:$A$342,0)))</f>
        <v>0</v>
      </c>
    </row>
    <row r="431" spans="1:33" s="3" customFormat="1" x14ac:dyDescent="0.3">
      <c r="A431" s="3" t="s">
        <v>4244</v>
      </c>
      <c r="B431" s="3" t="str">
        <f t="shared" si="6"/>
        <v>SRR3173570</v>
      </c>
      <c r="C431" s="3">
        <v>5</v>
      </c>
      <c r="D431" s="3">
        <v>5</v>
      </c>
      <c r="E431" s="3" t="s">
        <v>3749</v>
      </c>
      <c r="F431" s="3">
        <v>22900</v>
      </c>
      <c r="G431" s="3">
        <v>22466</v>
      </c>
      <c r="H431" s="3" t="s">
        <v>3253</v>
      </c>
      <c r="I431" s="3">
        <v>1</v>
      </c>
      <c r="J431" s="3">
        <v>0</v>
      </c>
      <c r="K431" s="3">
        <v>0</v>
      </c>
      <c r="M431" s="3">
        <v>973</v>
      </c>
      <c r="N431" s="3">
        <v>1299</v>
      </c>
      <c r="O431" s="3">
        <v>6647</v>
      </c>
      <c r="P431" s="3">
        <v>1219776</v>
      </c>
      <c r="Q431" s="3" t="str">
        <f>VLOOKUP($B431,[1]Samples!$H$2:$Z$518,COLUMN()-13)</f>
        <v>isolation_source: string cheese</v>
      </c>
      <c r="R431" s="3">
        <f>VLOOKUP($B431,[1]Samples!$H$2:$Z$518,COLUMN()-13)</f>
        <v>3059351</v>
      </c>
      <c r="S431" s="3">
        <f>VLOOKUP($B431,[1]Samples!$H$2:$Z$518,COLUMN()-13)</f>
        <v>25</v>
      </c>
      <c r="T431" s="3">
        <f>VLOOKUP($B431,[1]Samples!$H$2:$Z$518,COLUMN()-13)</f>
        <v>3021</v>
      </c>
      <c r="U431" s="3" t="str">
        <f>VLOOKUP($B431,[1]Samples!$H$2:$Z$518,COLUMN()-13)</f>
        <v>Yes</v>
      </c>
      <c r="V431" s="3">
        <f>VLOOKUP($B431,[1]Samples!$H$2:$Z$518,COLUMN()-13)</f>
        <v>0</v>
      </c>
      <c r="W431" s="3">
        <f>VLOOKUP($B431,[1]Samples!$H$2:$Z$518,COLUMN()-13)</f>
        <v>0</v>
      </c>
      <c r="X431" s="3">
        <f>VLOOKUP($B431,[1]Samples!$H$2:$Z$518,COLUMN()-13)</f>
        <v>0</v>
      </c>
      <c r="Y431" s="3" t="str">
        <f>VLOOKUP($B431,[1]Samples!$H$2:$Z$518,COLUMN()-13)</f>
        <v>No</v>
      </c>
      <c r="Z431" s="3" t="str">
        <f>VLOOKUP($B431,[1]Samples!$H$2:$Z$518,COLUMN()-13)</f>
        <v/>
      </c>
      <c r="AA431" s="3" t="str">
        <f>VLOOKUP($B431,[1]Samples!$H$2:$Z$518,COLUMN()-13)</f>
        <v/>
      </c>
      <c r="AB431" s="20">
        <f>VLOOKUP($B431,[1]Samples!$H$2:$Z$518,COLUMN()-13)</f>
        <v>43551.041666666664</v>
      </c>
      <c r="AC431" s="20">
        <f>VLOOKUP($B431,[1]Samples!$H$2:$Z$518,COLUMN()-13)</f>
        <v>43551.041666666664</v>
      </c>
      <c r="AD431" s="3" t="str">
        <f>VLOOKUP($B431,[1]Samples!$H$2:$Z$518,COLUMN()-13)</f>
        <v>USA</v>
      </c>
      <c r="AE431" s="3" t="s">
        <v>376</v>
      </c>
      <c r="AF431" s="22">
        <f>VLOOKUP($B431,[1]Samples!$H$2:$Z$518,COLUMN()-13)</f>
        <v>2008</v>
      </c>
      <c r="AG431" t="b">
        <f>NOT(ISERROR(MATCH(B431,metadata_samples_with_mlst!$A$2:$A$342,0)))</f>
        <v>0</v>
      </c>
    </row>
    <row r="432" spans="1:33" s="3" customFormat="1" x14ac:dyDescent="0.3">
      <c r="A432" s="3" t="s">
        <v>4245</v>
      </c>
      <c r="B432" s="3" t="str">
        <f t="shared" si="6"/>
        <v>SRR6293329</v>
      </c>
      <c r="C432" s="3">
        <v>10</v>
      </c>
      <c r="D432" s="3">
        <v>7</v>
      </c>
      <c r="E432" s="3" t="s">
        <v>4246</v>
      </c>
      <c r="F432" s="3">
        <v>51746</v>
      </c>
      <c r="G432" s="3">
        <v>46166</v>
      </c>
      <c r="H432" s="3" t="s">
        <v>4247</v>
      </c>
      <c r="I432" s="3">
        <v>31</v>
      </c>
      <c r="J432" s="3">
        <v>4</v>
      </c>
      <c r="K432" s="3">
        <v>4</v>
      </c>
      <c r="M432" s="3">
        <v>772</v>
      </c>
      <c r="N432" s="3">
        <v>1317</v>
      </c>
      <c r="O432" s="3">
        <v>5872</v>
      </c>
      <c r="P432" s="3">
        <v>1022513</v>
      </c>
      <c r="Q432" s="3" t="str">
        <f>VLOOKUP($B432,[1]Samples!$H$2:$Z$518,COLUMN()-13)</f>
        <v>isolation_source: cheese</v>
      </c>
      <c r="R432" s="3">
        <f>VLOOKUP($B432,[1]Samples!$H$2:$Z$518,COLUMN()-13)</f>
        <v>2923939</v>
      </c>
      <c r="S432" s="3">
        <f>VLOOKUP($B432,[1]Samples!$H$2:$Z$518,COLUMN()-13)</f>
        <v>19</v>
      </c>
      <c r="T432" s="3">
        <f>VLOOKUP($B432,[1]Samples!$H$2:$Z$518,COLUMN()-13)</f>
        <v>2902</v>
      </c>
      <c r="U432" s="3" t="str">
        <f>VLOOKUP($B432,[1]Samples!$H$2:$Z$518,COLUMN()-13)</f>
        <v>Yes</v>
      </c>
      <c r="V432" s="3">
        <f>VLOOKUP($B432,[1]Samples!$H$2:$Z$518,COLUMN()-13)</f>
        <v>0</v>
      </c>
      <c r="W432" s="3">
        <f>VLOOKUP($B432,[1]Samples!$H$2:$Z$518,COLUMN()-13)</f>
        <v>0</v>
      </c>
      <c r="X432" s="3">
        <f>VLOOKUP($B432,[1]Samples!$H$2:$Z$518,COLUMN()-13)</f>
        <v>0</v>
      </c>
      <c r="Y432" s="3" t="str">
        <f>VLOOKUP($B432,[1]Samples!$H$2:$Z$518,COLUMN()-13)</f>
        <v>No</v>
      </c>
      <c r="Z432" s="3" t="str">
        <f>VLOOKUP($B432,[1]Samples!$H$2:$Z$518,COLUMN()-13)</f>
        <v/>
      </c>
      <c r="AA432" s="3" t="str">
        <f>VLOOKUP($B432,[1]Samples!$H$2:$Z$518,COLUMN()-13)</f>
        <v/>
      </c>
      <c r="AB432" s="20">
        <f>VLOOKUP($B432,[1]Samples!$H$2:$Z$518,COLUMN()-13)</f>
        <v>43559.083333333336</v>
      </c>
      <c r="AC432" s="20">
        <f>VLOOKUP($B432,[1]Samples!$H$2:$Z$518,COLUMN()-13)</f>
        <v>43559.083333333336</v>
      </c>
      <c r="AD432" s="3" t="str">
        <f>VLOOKUP($B432,[1]Samples!$H$2:$Z$518,COLUMN()-13)</f>
        <v>USA</v>
      </c>
      <c r="AE432" s="3" t="s">
        <v>146</v>
      </c>
      <c r="AF432" s="22">
        <f>VLOOKUP($B432,[1]Samples!$H$2:$Z$518,COLUMN()-13)</f>
        <v>2017</v>
      </c>
      <c r="AG432" t="b">
        <f>NOT(ISERROR(MATCH(B432,metadata_samples_with_mlst!$A$2:$A$342,0)))</f>
        <v>0</v>
      </c>
    </row>
    <row r="433" spans="1:33" s="3" customFormat="1" x14ac:dyDescent="0.3">
      <c r="A433" s="3" t="s">
        <v>4248</v>
      </c>
      <c r="B433" s="3" t="str">
        <f t="shared" si="6"/>
        <v>SRR1181567</v>
      </c>
      <c r="C433" s="3">
        <v>5</v>
      </c>
      <c r="D433" s="3">
        <v>5</v>
      </c>
      <c r="E433" s="3" t="s">
        <v>4249</v>
      </c>
      <c r="F433" s="3">
        <v>22762</v>
      </c>
      <c r="G433" s="3">
        <v>22316</v>
      </c>
      <c r="H433" s="3" t="s">
        <v>3304</v>
      </c>
      <c r="I433" s="3">
        <v>4</v>
      </c>
      <c r="J433" s="3">
        <v>1</v>
      </c>
      <c r="K433" s="3">
        <v>1</v>
      </c>
      <c r="M433" s="3">
        <v>880</v>
      </c>
      <c r="N433" s="3">
        <v>1318</v>
      </c>
      <c r="O433" s="3">
        <v>6852</v>
      </c>
      <c r="P433" s="3">
        <v>1133706</v>
      </c>
      <c r="Q433" s="3" t="str">
        <f>VLOOKUP($B433,[1]Samples!$H$2:$Z$518,COLUMN()-13)</f>
        <v>isolation_source: cheese</v>
      </c>
      <c r="R433" s="3">
        <f>VLOOKUP($B433,[1]Samples!$H$2:$Z$518,COLUMN()-13)</f>
        <v>3114546</v>
      </c>
      <c r="S433" s="3">
        <f>VLOOKUP($B433,[1]Samples!$H$2:$Z$518,COLUMN()-13)</f>
        <v>22</v>
      </c>
      <c r="T433" s="3">
        <f>VLOOKUP($B433,[1]Samples!$H$2:$Z$518,COLUMN()-13)</f>
        <v>3071</v>
      </c>
      <c r="U433" s="3" t="str">
        <f>VLOOKUP($B433,[1]Samples!$H$2:$Z$518,COLUMN()-13)</f>
        <v>Yes</v>
      </c>
      <c r="V433" s="3">
        <f>VLOOKUP($B433,[1]Samples!$H$2:$Z$518,COLUMN()-13)</f>
        <v>0</v>
      </c>
      <c r="W433" s="3">
        <f>VLOOKUP($B433,[1]Samples!$H$2:$Z$518,COLUMN()-13)</f>
        <v>0</v>
      </c>
      <c r="X433" s="3">
        <f>VLOOKUP($B433,[1]Samples!$H$2:$Z$518,COLUMN()-13)</f>
        <v>0</v>
      </c>
      <c r="Y433" s="3" t="str">
        <f>VLOOKUP($B433,[1]Samples!$H$2:$Z$518,COLUMN()-13)</f>
        <v>No</v>
      </c>
      <c r="Z433" s="3" t="str">
        <f>VLOOKUP($B433,[1]Samples!$H$2:$Z$518,COLUMN()-13)</f>
        <v/>
      </c>
      <c r="AA433" s="3" t="str">
        <f>VLOOKUP($B433,[1]Samples!$H$2:$Z$518,COLUMN()-13)</f>
        <v/>
      </c>
      <c r="AB433" s="20">
        <f>VLOOKUP($B433,[1]Samples!$H$2:$Z$518,COLUMN()-13)</f>
        <v>43551.041666666664</v>
      </c>
      <c r="AC433" s="20">
        <f>VLOOKUP($B433,[1]Samples!$H$2:$Z$518,COLUMN()-13)</f>
        <v>43551.041666666664</v>
      </c>
      <c r="AD433" s="3" t="str">
        <f>VLOOKUP($B433,[1]Samples!$H$2:$Z$518,COLUMN()-13)</f>
        <v>USA</v>
      </c>
      <c r="AE433" s="3" t="s">
        <v>797</v>
      </c>
      <c r="AF433" s="22">
        <f>VLOOKUP($B433,[1]Samples!$H$2:$Z$518,COLUMN()-13)</f>
        <v>2014</v>
      </c>
      <c r="AG433" t="b">
        <f>NOT(ISERROR(MATCH(B433,metadata_samples_with_mlst!$A$2:$A$342,0)))</f>
        <v>0</v>
      </c>
    </row>
    <row r="434" spans="1:33" s="3" customFormat="1" x14ac:dyDescent="0.3">
      <c r="A434" s="3" t="s">
        <v>4250</v>
      </c>
      <c r="B434" s="3" t="str">
        <f t="shared" si="6"/>
        <v>SRR7819672</v>
      </c>
      <c r="C434" s="3">
        <v>5</v>
      </c>
      <c r="D434" s="3">
        <v>5</v>
      </c>
      <c r="E434" s="3" t="s">
        <v>3859</v>
      </c>
      <c r="F434" s="3">
        <v>24456</v>
      </c>
      <c r="G434" s="3">
        <v>23898</v>
      </c>
      <c r="H434" s="3" t="s">
        <v>3570</v>
      </c>
      <c r="I434" s="3">
        <v>3</v>
      </c>
      <c r="J434" s="3">
        <v>1</v>
      </c>
      <c r="K434" s="3">
        <v>4</v>
      </c>
      <c r="M434" s="3">
        <v>1017</v>
      </c>
      <c r="N434" s="3">
        <v>1324</v>
      </c>
      <c r="O434" s="3">
        <v>5482</v>
      </c>
      <c r="P434" s="3">
        <v>1295343</v>
      </c>
      <c r="Q434" s="3" t="str">
        <f>VLOOKUP($B434,[1]Samples!$H$2:$Z$518,COLUMN()-13)</f>
        <v>isolation_source: burrata soft cheese</v>
      </c>
      <c r="R434" s="3">
        <f>VLOOKUP($B434,[1]Samples!$H$2:$Z$518,COLUMN()-13)</f>
        <v>3044571</v>
      </c>
      <c r="S434" s="3">
        <f>VLOOKUP($B434,[1]Samples!$H$2:$Z$518,COLUMN()-13)</f>
        <v>59</v>
      </c>
      <c r="T434" s="3">
        <f>VLOOKUP($B434,[1]Samples!$H$2:$Z$518,COLUMN()-13)</f>
        <v>3033</v>
      </c>
      <c r="U434" s="3" t="str">
        <f>VLOOKUP($B434,[1]Samples!$H$2:$Z$518,COLUMN()-13)</f>
        <v>Yes</v>
      </c>
      <c r="V434" s="3">
        <f>VLOOKUP($B434,[1]Samples!$H$2:$Z$518,COLUMN()-13)</f>
        <v>0</v>
      </c>
      <c r="W434" s="3">
        <f>VLOOKUP($B434,[1]Samples!$H$2:$Z$518,COLUMN()-13)</f>
        <v>0</v>
      </c>
      <c r="X434" s="3">
        <f>VLOOKUP($B434,[1]Samples!$H$2:$Z$518,COLUMN()-13)</f>
        <v>0</v>
      </c>
      <c r="Y434" s="3" t="str">
        <f>VLOOKUP($B434,[1]Samples!$H$2:$Z$518,COLUMN()-13)</f>
        <v>No</v>
      </c>
      <c r="Z434" s="3" t="str">
        <f>VLOOKUP($B434,[1]Samples!$H$2:$Z$518,COLUMN()-13)</f>
        <v/>
      </c>
      <c r="AA434" s="3" t="str">
        <f>VLOOKUP($B434,[1]Samples!$H$2:$Z$518,COLUMN()-13)</f>
        <v/>
      </c>
      <c r="AB434" s="20">
        <f>VLOOKUP($B434,[1]Samples!$H$2:$Z$518,COLUMN()-13)</f>
        <v>43901.041666666664</v>
      </c>
      <c r="AC434" s="20">
        <f>VLOOKUP($B434,[1]Samples!$H$2:$Z$518,COLUMN()-13)</f>
        <v>43551.041666666664</v>
      </c>
      <c r="AD434" s="3" t="str">
        <f>VLOOKUP($B434,[1]Samples!$H$2:$Z$518,COLUMN()-13)</f>
        <v>Italy</v>
      </c>
      <c r="AF434" s="22">
        <f>VLOOKUP($B434,[1]Samples!$H$2:$Z$518,COLUMN()-13)</f>
        <v>2008</v>
      </c>
      <c r="AG434" t="b">
        <f>NOT(ISERROR(MATCH(B434,metadata_samples_with_mlst!$A$2:$A$342,0)))</f>
        <v>0</v>
      </c>
    </row>
    <row r="435" spans="1:33" s="3" customFormat="1" x14ac:dyDescent="0.3">
      <c r="A435" s="3" t="s">
        <v>4251</v>
      </c>
      <c r="B435" s="3" t="str">
        <f t="shared" si="6"/>
        <v>SRR3181836</v>
      </c>
      <c r="C435" s="3">
        <v>6</v>
      </c>
      <c r="D435" s="3">
        <v>5</v>
      </c>
      <c r="E435" s="3" t="s">
        <v>4252</v>
      </c>
      <c r="F435" s="3">
        <v>28012</v>
      </c>
      <c r="G435" s="3">
        <v>26658</v>
      </c>
      <c r="H435" s="3" t="s">
        <v>3399</v>
      </c>
      <c r="I435" s="3">
        <v>3</v>
      </c>
      <c r="J435" s="3">
        <v>1</v>
      </c>
      <c r="K435" s="3">
        <v>0</v>
      </c>
      <c r="M435" s="3">
        <v>894</v>
      </c>
      <c r="N435" s="3">
        <v>1330</v>
      </c>
      <c r="O435" s="3">
        <v>7157</v>
      </c>
      <c r="P435" s="3">
        <v>1171968</v>
      </c>
      <c r="Q435" s="3" t="str">
        <f>VLOOKUP($B435,[1]Samples!$H$2:$Z$518,COLUMN()-13)</f>
        <v>isolation_source: blue cheese</v>
      </c>
      <c r="R435" s="3">
        <f>VLOOKUP($B435,[1]Samples!$H$2:$Z$518,COLUMN()-13)</f>
        <v>2960748</v>
      </c>
      <c r="S435" s="3">
        <f>VLOOKUP($B435,[1]Samples!$H$2:$Z$518,COLUMN()-13)</f>
        <v>27</v>
      </c>
      <c r="T435" s="3">
        <f>VLOOKUP($B435,[1]Samples!$H$2:$Z$518,COLUMN()-13)</f>
        <v>2906</v>
      </c>
      <c r="U435" s="3" t="str">
        <f>VLOOKUP($B435,[1]Samples!$H$2:$Z$518,COLUMN()-13)</f>
        <v>Yes</v>
      </c>
      <c r="V435" s="3">
        <f>VLOOKUP($B435,[1]Samples!$H$2:$Z$518,COLUMN()-13)</f>
        <v>0</v>
      </c>
      <c r="W435" s="3">
        <f>VLOOKUP($B435,[1]Samples!$H$2:$Z$518,COLUMN()-13)</f>
        <v>0</v>
      </c>
      <c r="X435" s="3">
        <f>VLOOKUP($B435,[1]Samples!$H$2:$Z$518,COLUMN()-13)</f>
        <v>0</v>
      </c>
      <c r="Y435" s="3" t="str">
        <f>VLOOKUP($B435,[1]Samples!$H$2:$Z$518,COLUMN()-13)</f>
        <v>No</v>
      </c>
      <c r="Z435" s="3" t="str">
        <f>VLOOKUP($B435,[1]Samples!$H$2:$Z$518,COLUMN()-13)</f>
        <v/>
      </c>
      <c r="AA435" s="3" t="str">
        <f>VLOOKUP($B435,[1]Samples!$H$2:$Z$518,COLUMN()-13)</f>
        <v/>
      </c>
      <c r="AB435" s="20">
        <f>VLOOKUP($B435,[1]Samples!$H$2:$Z$518,COLUMN()-13)</f>
        <v>43901.041666666664</v>
      </c>
      <c r="AC435" s="20">
        <f>VLOOKUP($B435,[1]Samples!$H$2:$Z$518,COLUMN()-13)</f>
        <v>43551.041666666664</v>
      </c>
      <c r="AD435" s="3" t="str">
        <f>VLOOKUP($B435,[1]Samples!$H$2:$Z$518,COLUMN()-13)</f>
        <v>USA</v>
      </c>
      <c r="AF435" s="22">
        <f>VLOOKUP($B435,[1]Samples!$H$2:$Z$518,COLUMN()-13)</f>
        <v>2011</v>
      </c>
      <c r="AG435" t="b">
        <f>NOT(ISERROR(MATCH(B435,metadata_samples_with_mlst!$A$2:$A$342,0)))</f>
        <v>0</v>
      </c>
    </row>
    <row r="436" spans="1:33" s="3" customFormat="1" x14ac:dyDescent="0.3">
      <c r="A436" s="3" t="s">
        <v>4253</v>
      </c>
      <c r="B436" s="3" t="str">
        <f t="shared" si="6"/>
        <v>SRR5341888</v>
      </c>
      <c r="C436" s="3">
        <v>6</v>
      </c>
      <c r="D436" s="3">
        <v>6</v>
      </c>
      <c r="E436" s="3" t="s">
        <v>4254</v>
      </c>
      <c r="F436" s="3">
        <v>30312</v>
      </c>
      <c r="G436" s="3">
        <v>29366</v>
      </c>
      <c r="H436" s="3" t="s">
        <v>3722</v>
      </c>
      <c r="I436" s="3">
        <v>5</v>
      </c>
      <c r="J436" s="3">
        <v>2</v>
      </c>
      <c r="K436" s="3">
        <v>5</v>
      </c>
      <c r="M436" s="3">
        <v>986</v>
      </c>
      <c r="N436" s="3">
        <v>1331</v>
      </c>
      <c r="O436" s="3">
        <v>4407</v>
      </c>
      <c r="P436" s="3">
        <v>1248782</v>
      </c>
      <c r="Q436" s="3" t="str">
        <f>VLOOKUP($B436,[1]Samples!$H$2:$Z$518,COLUMN()-13)</f>
        <v>isolation_source: cheese</v>
      </c>
      <c r="R436" s="3">
        <f>VLOOKUP($B436,[1]Samples!$H$2:$Z$518,COLUMN()-13)</f>
        <v>2953771</v>
      </c>
      <c r="S436" s="3">
        <f>VLOOKUP($B436,[1]Samples!$H$2:$Z$518,COLUMN()-13)</f>
        <v>50</v>
      </c>
      <c r="T436" s="3">
        <f>VLOOKUP($B436,[1]Samples!$H$2:$Z$518,COLUMN()-13)</f>
        <v>2935</v>
      </c>
      <c r="U436" s="3" t="str">
        <f>VLOOKUP($B436,[1]Samples!$H$2:$Z$518,COLUMN()-13)</f>
        <v>Yes</v>
      </c>
      <c r="V436" s="3">
        <f>VLOOKUP($B436,[1]Samples!$H$2:$Z$518,COLUMN()-13)</f>
        <v>0</v>
      </c>
      <c r="W436" s="3">
        <f>VLOOKUP($B436,[1]Samples!$H$2:$Z$518,COLUMN()-13)</f>
        <v>0</v>
      </c>
      <c r="X436" s="3">
        <f>VLOOKUP($B436,[1]Samples!$H$2:$Z$518,COLUMN()-13)</f>
        <v>0</v>
      </c>
      <c r="Y436" s="3" t="str">
        <f>VLOOKUP($B436,[1]Samples!$H$2:$Z$518,COLUMN()-13)</f>
        <v>No</v>
      </c>
      <c r="Z436" s="3" t="str">
        <f>VLOOKUP($B436,[1]Samples!$H$2:$Z$518,COLUMN()-13)</f>
        <v/>
      </c>
      <c r="AA436" s="3" t="str">
        <f>VLOOKUP($B436,[1]Samples!$H$2:$Z$518,COLUMN()-13)</f>
        <v/>
      </c>
      <c r="AB436" s="20">
        <f>VLOOKUP($B436,[1]Samples!$H$2:$Z$518,COLUMN()-13)</f>
        <v>43563.083333333336</v>
      </c>
      <c r="AC436" s="20">
        <f>VLOOKUP($B436,[1]Samples!$H$2:$Z$518,COLUMN()-13)</f>
        <v>43563.083333333336</v>
      </c>
      <c r="AD436" s="3" t="str">
        <f>VLOOKUP($B436,[1]Samples!$H$2:$Z$518,COLUMN()-13)</f>
        <v>USA</v>
      </c>
      <c r="AE436" s="3" t="s">
        <v>146</v>
      </c>
      <c r="AF436" s="22">
        <f>VLOOKUP($B436,[1]Samples!$H$2:$Z$518,COLUMN()-13)</f>
        <v>2017</v>
      </c>
      <c r="AG436" t="b">
        <f>NOT(ISERROR(MATCH(B436,metadata_samples_with_mlst!$A$2:$A$342,0)))</f>
        <v>0</v>
      </c>
    </row>
    <row r="437" spans="1:33" s="3" customFormat="1" x14ac:dyDescent="0.3">
      <c r="A437" s="3" t="s">
        <v>4255</v>
      </c>
      <c r="B437" s="3" t="str">
        <f t="shared" si="6"/>
        <v>SRR6860838</v>
      </c>
      <c r="C437" s="3">
        <v>21</v>
      </c>
      <c r="D437" s="3">
        <v>19</v>
      </c>
      <c r="E437" s="3" t="s">
        <v>3764</v>
      </c>
      <c r="F437" s="3">
        <v>121380</v>
      </c>
      <c r="G437" s="3">
        <v>113056</v>
      </c>
      <c r="H437" s="3" t="s">
        <v>4256</v>
      </c>
      <c r="I437" s="3">
        <v>87</v>
      </c>
      <c r="J437" s="3">
        <v>8</v>
      </c>
      <c r="K437" s="3">
        <v>12</v>
      </c>
      <c r="M437" s="3">
        <v>2386</v>
      </c>
      <c r="N437" s="3">
        <v>1333</v>
      </c>
      <c r="O437" s="3">
        <v>12317</v>
      </c>
      <c r="P437" s="3">
        <v>2422715</v>
      </c>
      <c r="Q437" s="3" t="str">
        <f>VLOOKUP($B437,[1]Samples!$H$2:$Z$518,COLUMN()-13)</f>
        <v>isolation_source: raw milk cheese aged 60 days</v>
      </c>
      <c r="R437" s="3">
        <f>VLOOKUP($B437,[1]Samples!$H$2:$Z$518,COLUMN()-13)</f>
        <v>2988399</v>
      </c>
      <c r="S437" s="3">
        <f>VLOOKUP($B437,[1]Samples!$H$2:$Z$518,COLUMN()-13)</f>
        <v>61</v>
      </c>
      <c r="T437" s="3">
        <f>VLOOKUP($B437,[1]Samples!$H$2:$Z$518,COLUMN()-13)</f>
        <v>2970</v>
      </c>
      <c r="U437" s="3" t="str">
        <f>VLOOKUP($B437,[1]Samples!$H$2:$Z$518,COLUMN()-13)</f>
        <v>Yes</v>
      </c>
      <c r="V437" s="3">
        <f>VLOOKUP($B437,[1]Samples!$H$2:$Z$518,COLUMN()-13)</f>
        <v>0</v>
      </c>
      <c r="W437" s="3">
        <f>VLOOKUP($B437,[1]Samples!$H$2:$Z$518,COLUMN()-13)</f>
        <v>0</v>
      </c>
      <c r="X437" s="3">
        <f>VLOOKUP($B437,[1]Samples!$H$2:$Z$518,COLUMN()-13)</f>
        <v>0</v>
      </c>
      <c r="Y437" s="3" t="str">
        <f>VLOOKUP($B437,[1]Samples!$H$2:$Z$518,COLUMN()-13)</f>
        <v>No</v>
      </c>
      <c r="Z437" s="3" t="str">
        <f>VLOOKUP($B437,[1]Samples!$H$2:$Z$518,COLUMN()-13)</f>
        <v/>
      </c>
      <c r="AA437" s="3" t="str">
        <f>VLOOKUP($B437,[1]Samples!$H$2:$Z$518,COLUMN()-13)</f>
        <v/>
      </c>
      <c r="AB437" s="20">
        <f>VLOOKUP($B437,[1]Samples!$H$2:$Z$518,COLUMN()-13)</f>
        <v>43563.083333333336</v>
      </c>
      <c r="AC437" s="20">
        <f>VLOOKUP($B437,[1]Samples!$H$2:$Z$518,COLUMN()-13)</f>
        <v>43563.083333333336</v>
      </c>
      <c r="AD437" s="3" t="str">
        <f>VLOOKUP($B437,[1]Samples!$H$2:$Z$518,COLUMN()-13)</f>
        <v>USA</v>
      </c>
      <c r="AE437" s="3" t="s">
        <v>146</v>
      </c>
      <c r="AF437" s="22">
        <f>VLOOKUP($B437,[1]Samples!$H$2:$Z$518,COLUMN()-13)</f>
        <v>2019</v>
      </c>
      <c r="AG437" t="b">
        <f>NOT(ISERROR(MATCH(B437,metadata_samples_with_mlst!$A$2:$A$342,0)))</f>
        <v>1</v>
      </c>
    </row>
    <row r="438" spans="1:33" s="3" customFormat="1" x14ac:dyDescent="0.3">
      <c r="A438" s="3" t="s">
        <v>4257</v>
      </c>
      <c r="B438" s="3" t="str">
        <f t="shared" si="6"/>
        <v>SRR8261009</v>
      </c>
      <c r="C438" s="3">
        <v>5</v>
      </c>
      <c r="D438" s="3">
        <v>5</v>
      </c>
      <c r="E438" s="3" t="s">
        <v>3931</v>
      </c>
      <c r="F438" s="3">
        <v>25596</v>
      </c>
      <c r="G438" s="3">
        <v>24672</v>
      </c>
      <c r="H438" s="3" t="s">
        <v>4258</v>
      </c>
      <c r="I438" s="3">
        <v>1</v>
      </c>
      <c r="J438" s="3">
        <v>1</v>
      </c>
      <c r="K438" s="3">
        <v>0</v>
      </c>
      <c r="M438" s="3">
        <v>907</v>
      </c>
      <c r="N438" s="3">
        <v>1337</v>
      </c>
      <c r="O438" s="3">
        <v>5951</v>
      </c>
      <c r="P438" s="3">
        <v>1189455</v>
      </c>
      <c r="Q438" s="3" t="str">
        <f>VLOOKUP($B438,[1]Samples!$H$2:$Z$518,COLUMN()-13)</f>
        <v>isolation_source: taleggio cheese</v>
      </c>
      <c r="R438" s="3">
        <f>VLOOKUP($B438,[1]Samples!$H$2:$Z$518,COLUMN()-13)</f>
        <v>3062184</v>
      </c>
      <c r="S438" s="3">
        <f>VLOOKUP($B438,[1]Samples!$H$2:$Z$518,COLUMN()-13)</f>
        <v>38</v>
      </c>
      <c r="T438" s="3">
        <f>VLOOKUP($B438,[1]Samples!$H$2:$Z$518,COLUMN()-13)</f>
        <v>3062</v>
      </c>
      <c r="U438" s="3" t="str">
        <f>VLOOKUP($B438,[1]Samples!$H$2:$Z$518,COLUMN()-13)</f>
        <v>Yes</v>
      </c>
      <c r="V438" s="3">
        <f>VLOOKUP($B438,[1]Samples!$H$2:$Z$518,COLUMN()-13)</f>
        <v>0</v>
      </c>
      <c r="W438" s="3">
        <f>VLOOKUP($B438,[1]Samples!$H$2:$Z$518,COLUMN()-13)</f>
        <v>0</v>
      </c>
      <c r="X438" s="3">
        <f>VLOOKUP($B438,[1]Samples!$H$2:$Z$518,COLUMN()-13)</f>
        <v>0</v>
      </c>
      <c r="Y438" s="3" t="str">
        <f>VLOOKUP($B438,[1]Samples!$H$2:$Z$518,COLUMN()-13)</f>
        <v>No</v>
      </c>
      <c r="Z438" s="3" t="str">
        <f>VLOOKUP($B438,[1]Samples!$H$2:$Z$518,COLUMN()-13)</f>
        <v/>
      </c>
      <c r="AA438" s="3" t="str">
        <f>VLOOKUP($B438,[1]Samples!$H$2:$Z$518,COLUMN()-13)</f>
        <v/>
      </c>
      <c r="AB438" s="20">
        <f>VLOOKUP($B438,[1]Samples!$H$2:$Z$518,COLUMN()-13)</f>
        <v>43901.041666666664</v>
      </c>
      <c r="AC438" s="20">
        <f>VLOOKUP($B438,[1]Samples!$H$2:$Z$518,COLUMN()-13)</f>
        <v>43550.041666666664</v>
      </c>
      <c r="AD438" s="3" t="str">
        <f>VLOOKUP($B438,[1]Samples!$H$2:$Z$518,COLUMN()-13)</f>
        <v>Italy</v>
      </c>
      <c r="AF438" s="22">
        <f>VLOOKUP($B438,[1]Samples!$H$2:$Z$518,COLUMN()-13)</f>
        <v>2005</v>
      </c>
      <c r="AG438" t="b">
        <f>NOT(ISERROR(MATCH(B438,metadata_samples_with_mlst!$A$2:$A$342,0)))</f>
        <v>0</v>
      </c>
    </row>
    <row r="439" spans="1:33" s="3" customFormat="1" x14ac:dyDescent="0.3">
      <c r="A439" s="3" t="s">
        <v>4259</v>
      </c>
      <c r="B439" s="3" t="str">
        <f t="shared" si="6"/>
        <v>SRR3309226</v>
      </c>
      <c r="C439" s="3">
        <v>5</v>
      </c>
      <c r="D439" s="3">
        <v>5</v>
      </c>
      <c r="E439" s="3" t="s">
        <v>4260</v>
      </c>
      <c r="F439" s="3">
        <v>24744</v>
      </c>
      <c r="G439" s="3">
        <v>24088</v>
      </c>
      <c r="H439" s="3" t="s">
        <v>4261</v>
      </c>
      <c r="I439" s="3">
        <v>1</v>
      </c>
      <c r="J439" s="3">
        <v>1</v>
      </c>
      <c r="K439" s="3">
        <v>0</v>
      </c>
      <c r="M439" s="3">
        <v>1006</v>
      </c>
      <c r="N439" s="3">
        <v>1343</v>
      </c>
      <c r="O439" s="3">
        <v>8423</v>
      </c>
      <c r="P439" s="3">
        <v>1285718</v>
      </c>
      <c r="Q439" s="3" t="str">
        <f>VLOOKUP($B439,[1]Samples!$H$2:$Z$518,COLUMN()-13)</f>
        <v>isolation_source: gouda cheese</v>
      </c>
      <c r="R439" s="3">
        <f>VLOOKUP($B439,[1]Samples!$H$2:$Z$518,COLUMN()-13)</f>
        <v>2970984</v>
      </c>
      <c r="S439" s="3">
        <f>VLOOKUP($B439,[1]Samples!$H$2:$Z$518,COLUMN()-13)</f>
        <v>20</v>
      </c>
      <c r="T439" s="3">
        <f>VLOOKUP($B439,[1]Samples!$H$2:$Z$518,COLUMN()-13)</f>
        <v>2907</v>
      </c>
      <c r="U439" s="3" t="str">
        <f>VLOOKUP($B439,[1]Samples!$H$2:$Z$518,COLUMN()-13)</f>
        <v>Yes</v>
      </c>
      <c r="V439" s="3">
        <f>VLOOKUP($B439,[1]Samples!$H$2:$Z$518,COLUMN()-13)</f>
        <v>0</v>
      </c>
      <c r="W439" s="3">
        <f>VLOOKUP($B439,[1]Samples!$H$2:$Z$518,COLUMN()-13)</f>
        <v>0</v>
      </c>
      <c r="X439" s="3">
        <f>VLOOKUP($B439,[1]Samples!$H$2:$Z$518,COLUMN()-13)</f>
        <v>0</v>
      </c>
      <c r="Y439" s="3" t="str">
        <f>VLOOKUP($B439,[1]Samples!$H$2:$Z$518,COLUMN()-13)</f>
        <v>No</v>
      </c>
      <c r="Z439" s="3" t="str">
        <f>VLOOKUP($B439,[1]Samples!$H$2:$Z$518,COLUMN()-13)</f>
        <v/>
      </c>
      <c r="AA439" s="3" t="str">
        <f>VLOOKUP($B439,[1]Samples!$H$2:$Z$518,COLUMN()-13)</f>
        <v/>
      </c>
      <c r="AB439" s="20">
        <f>VLOOKUP($B439,[1]Samples!$H$2:$Z$518,COLUMN()-13)</f>
        <v>43560.083333333336</v>
      </c>
      <c r="AC439" s="20">
        <f>VLOOKUP($B439,[1]Samples!$H$2:$Z$518,COLUMN()-13)</f>
        <v>43560.083333333336</v>
      </c>
      <c r="AD439" s="3" t="str">
        <f>VLOOKUP($B439,[1]Samples!$H$2:$Z$518,COLUMN()-13)</f>
        <v>USA</v>
      </c>
      <c r="AE439" s="3" t="s">
        <v>376</v>
      </c>
      <c r="AF439" s="22">
        <f>VLOOKUP($B439,[1]Samples!$H$2:$Z$518,COLUMN()-13)</f>
        <v>2007</v>
      </c>
      <c r="AG439" t="b">
        <f>NOT(ISERROR(MATCH(B439,metadata_samples_with_mlst!$A$2:$A$342,0)))</f>
        <v>0</v>
      </c>
    </row>
    <row r="440" spans="1:33" s="3" customFormat="1" x14ac:dyDescent="0.3">
      <c r="A440" s="3" t="s">
        <v>4262</v>
      </c>
      <c r="B440" s="3" t="str">
        <f t="shared" si="6"/>
        <v>SRR8767386</v>
      </c>
      <c r="C440" s="3">
        <v>6</v>
      </c>
      <c r="D440" s="3">
        <v>5</v>
      </c>
      <c r="E440" s="3" t="s">
        <v>4263</v>
      </c>
      <c r="F440" s="3">
        <v>28440</v>
      </c>
      <c r="G440" s="3">
        <v>27292</v>
      </c>
      <c r="H440" s="3" t="s">
        <v>3655</v>
      </c>
      <c r="I440" s="3">
        <v>7</v>
      </c>
      <c r="J440" s="3">
        <v>5</v>
      </c>
      <c r="K440" s="3">
        <v>7</v>
      </c>
      <c r="M440" s="3">
        <v>904</v>
      </c>
      <c r="N440" s="3">
        <v>1349</v>
      </c>
      <c r="O440" s="3">
        <v>4841</v>
      </c>
      <c r="P440" s="3">
        <v>1181459</v>
      </c>
      <c r="Q440" s="3" t="str">
        <f>VLOOKUP($B440,[1]Samples!$H$2:$Z$518,COLUMN()-13)</f>
        <v>isolation_source: cheese</v>
      </c>
      <c r="R440" s="3">
        <f>VLOOKUP($B440,[1]Samples!$H$2:$Z$518,COLUMN()-13)</f>
        <v>3034647</v>
      </c>
      <c r="S440" s="3">
        <f>VLOOKUP($B440,[1]Samples!$H$2:$Z$518,COLUMN()-13)</f>
        <v>17</v>
      </c>
      <c r="T440" s="3">
        <f>VLOOKUP($B440,[1]Samples!$H$2:$Z$518,COLUMN()-13)</f>
        <v>3025</v>
      </c>
      <c r="U440" s="3" t="str">
        <f>VLOOKUP($B440,[1]Samples!$H$2:$Z$518,COLUMN()-13)</f>
        <v>Yes</v>
      </c>
      <c r="V440" s="3">
        <f>VLOOKUP($B440,[1]Samples!$H$2:$Z$518,COLUMN()-13)</f>
        <v>0</v>
      </c>
      <c r="W440" s="3">
        <f>VLOOKUP($B440,[1]Samples!$H$2:$Z$518,COLUMN()-13)</f>
        <v>0</v>
      </c>
      <c r="X440" s="3">
        <f>VLOOKUP($B440,[1]Samples!$H$2:$Z$518,COLUMN()-13)</f>
        <v>0</v>
      </c>
      <c r="Y440" s="3" t="str">
        <f>VLOOKUP($B440,[1]Samples!$H$2:$Z$518,COLUMN()-13)</f>
        <v>No</v>
      </c>
      <c r="Z440" s="3" t="str">
        <f>VLOOKUP($B440,[1]Samples!$H$2:$Z$518,COLUMN()-13)</f>
        <v/>
      </c>
      <c r="AA440" s="3" t="str">
        <f>VLOOKUP($B440,[1]Samples!$H$2:$Z$518,COLUMN()-13)</f>
        <v/>
      </c>
      <c r="AB440" s="20">
        <f>VLOOKUP($B440,[1]Samples!$H$2:$Z$518,COLUMN()-13)</f>
        <v>43556.083333333336</v>
      </c>
      <c r="AC440" s="20">
        <f>VLOOKUP($B440,[1]Samples!$H$2:$Z$518,COLUMN()-13)</f>
        <v>43556.083333333336</v>
      </c>
      <c r="AD440" s="3" t="str">
        <f>VLOOKUP($B440,[1]Samples!$H$2:$Z$518,COLUMN()-13)</f>
        <v>Chile</v>
      </c>
      <c r="AF440" s="22">
        <f>VLOOKUP($B440,[1]Samples!$H$2:$Z$518,COLUMN()-13)</f>
        <v>2016</v>
      </c>
      <c r="AG440" t="b">
        <f>NOT(ISERROR(MATCH(B440,metadata_samples_with_mlst!$A$2:$A$342,0)))</f>
        <v>0</v>
      </c>
    </row>
    <row r="441" spans="1:33" s="3" customFormat="1" x14ac:dyDescent="0.3">
      <c r="A441" s="3" t="s">
        <v>4264</v>
      </c>
      <c r="B441" s="3" t="str">
        <f t="shared" si="6"/>
        <v>SRR8837447</v>
      </c>
      <c r="C441" s="3">
        <v>5</v>
      </c>
      <c r="D441" s="3">
        <v>5</v>
      </c>
      <c r="E441" s="3" t="s">
        <v>3550</v>
      </c>
      <c r="F441" s="3">
        <v>25942</v>
      </c>
      <c r="G441" s="3">
        <v>25230</v>
      </c>
      <c r="H441" s="3" t="s">
        <v>4125</v>
      </c>
      <c r="I441" s="3">
        <v>3</v>
      </c>
      <c r="J441" s="3">
        <v>1</v>
      </c>
      <c r="K441" s="3">
        <v>1</v>
      </c>
      <c r="M441" s="3">
        <v>870</v>
      </c>
      <c r="N441" s="3">
        <v>1356</v>
      </c>
      <c r="O441" s="3">
        <v>5825</v>
      </c>
      <c r="P441" s="3">
        <v>1162845</v>
      </c>
      <c r="Q441" s="3" t="str">
        <f>VLOOKUP($B441,[1]Samples!$H$2:$Z$518,COLUMN()-13)</f>
        <v>isolation_source: cheese</v>
      </c>
      <c r="R441" s="3">
        <f>VLOOKUP($B441,[1]Samples!$H$2:$Z$518,COLUMN()-13)</f>
        <v>3000444</v>
      </c>
      <c r="S441" s="3">
        <f>VLOOKUP($B441,[1]Samples!$H$2:$Z$518,COLUMN()-13)</f>
        <v>15</v>
      </c>
      <c r="T441" s="3">
        <f>VLOOKUP($B441,[1]Samples!$H$2:$Z$518,COLUMN()-13)</f>
        <v>2946</v>
      </c>
      <c r="U441" s="3" t="str">
        <f>VLOOKUP($B441,[1]Samples!$H$2:$Z$518,COLUMN()-13)</f>
        <v>Yes</v>
      </c>
      <c r="V441" s="3">
        <f>VLOOKUP($B441,[1]Samples!$H$2:$Z$518,COLUMN()-13)</f>
        <v>0</v>
      </c>
      <c r="W441" s="3">
        <f>VLOOKUP($B441,[1]Samples!$H$2:$Z$518,COLUMN()-13)</f>
        <v>0</v>
      </c>
      <c r="X441" s="3">
        <f>VLOOKUP($B441,[1]Samples!$H$2:$Z$518,COLUMN()-13)</f>
        <v>0</v>
      </c>
      <c r="Y441" s="3" t="str">
        <f>VLOOKUP($B441,[1]Samples!$H$2:$Z$518,COLUMN()-13)</f>
        <v>No</v>
      </c>
      <c r="Z441" s="3" t="str">
        <f>VLOOKUP($B441,[1]Samples!$H$2:$Z$518,COLUMN()-13)</f>
        <v/>
      </c>
      <c r="AA441" s="3" t="str">
        <f>VLOOKUP($B441,[1]Samples!$H$2:$Z$518,COLUMN()-13)</f>
        <v/>
      </c>
      <c r="AB441" s="20">
        <f>VLOOKUP($B441,[1]Samples!$H$2:$Z$518,COLUMN()-13)</f>
        <v>43564.083333333336</v>
      </c>
      <c r="AC441" s="20">
        <f>VLOOKUP($B441,[1]Samples!$H$2:$Z$518,COLUMN()-13)</f>
        <v>43564.083333333336</v>
      </c>
      <c r="AD441" s="3" t="str">
        <f>VLOOKUP($B441,[1]Samples!$H$2:$Z$518,COLUMN()-13)</f>
        <v>Chile</v>
      </c>
      <c r="AF441" s="22">
        <f>VLOOKUP($B441,[1]Samples!$H$2:$Z$518,COLUMN()-13)</f>
        <v>2016</v>
      </c>
      <c r="AG441" t="b">
        <f>NOT(ISERROR(MATCH(B441,metadata_samples_with_mlst!$A$2:$A$342,0)))</f>
        <v>0</v>
      </c>
    </row>
    <row r="442" spans="1:33" s="3" customFormat="1" x14ac:dyDescent="0.3">
      <c r="A442" s="3" t="s">
        <v>4265</v>
      </c>
      <c r="B442" s="3" t="str">
        <f t="shared" si="6"/>
        <v>SRR8767293</v>
      </c>
      <c r="C442" s="3">
        <v>6</v>
      </c>
      <c r="D442" s="3">
        <v>5</v>
      </c>
      <c r="E442" s="3" t="s">
        <v>3775</v>
      </c>
      <c r="F442" s="3">
        <v>27012</v>
      </c>
      <c r="G442" s="3">
        <v>26160</v>
      </c>
      <c r="H442" s="3" t="s">
        <v>3937</v>
      </c>
      <c r="I442" s="3">
        <v>4</v>
      </c>
      <c r="J442" s="3">
        <v>2</v>
      </c>
      <c r="K442" s="3">
        <v>3</v>
      </c>
      <c r="M442" s="3">
        <v>975</v>
      </c>
      <c r="N442" s="3">
        <v>1362</v>
      </c>
      <c r="O442" s="3">
        <v>6395</v>
      </c>
      <c r="P442" s="3">
        <v>1285792</v>
      </c>
      <c r="Q442" s="3" t="str">
        <f>VLOOKUP($B442,[1]Samples!$H$2:$Z$518,COLUMN()-13)</f>
        <v>isolation_source: cheese</v>
      </c>
      <c r="R442" s="3">
        <f>VLOOKUP($B442,[1]Samples!$H$2:$Z$518,COLUMN()-13)</f>
        <v>3136255</v>
      </c>
      <c r="S442" s="3">
        <f>VLOOKUP($B442,[1]Samples!$H$2:$Z$518,COLUMN()-13)</f>
        <v>32</v>
      </c>
      <c r="T442" s="3">
        <f>VLOOKUP($B442,[1]Samples!$H$2:$Z$518,COLUMN()-13)</f>
        <v>3131</v>
      </c>
      <c r="U442" s="3" t="str">
        <f>VLOOKUP($B442,[1]Samples!$H$2:$Z$518,COLUMN()-13)</f>
        <v>Yes</v>
      </c>
      <c r="V442" s="3">
        <f>VLOOKUP($B442,[1]Samples!$H$2:$Z$518,COLUMN()-13)</f>
        <v>0</v>
      </c>
      <c r="W442" s="3">
        <f>VLOOKUP($B442,[1]Samples!$H$2:$Z$518,COLUMN()-13)</f>
        <v>0</v>
      </c>
      <c r="X442" s="3">
        <f>VLOOKUP($B442,[1]Samples!$H$2:$Z$518,COLUMN()-13)</f>
        <v>0</v>
      </c>
      <c r="Y442" s="3" t="str">
        <f>VLOOKUP($B442,[1]Samples!$H$2:$Z$518,COLUMN()-13)</f>
        <v>No</v>
      </c>
      <c r="Z442" s="3" t="str">
        <f>VLOOKUP($B442,[1]Samples!$H$2:$Z$518,COLUMN()-13)</f>
        <v/>
      </c>
      <c r="AA442" s="3" t="str">
        <f>VLOOKUP($B442,[1]Samples!$H$2:$Z$518,COLUMN()-13)</f>
        <v/>
      </c>
      <c r="AB442" s="20">
        <f>VLOOKUP($B442,[1]Samples!$H$2:$Z$518,COLUMN()-13)</f>
        <v>43555.041666666664</v>
      </c>
      <c r="AC442" s="20">
        <f>VLOOKUP($B442,[1]Samples!$H$2:$Z$518,COLUMN()-13)</f>
        <v>43555.041666666664</v>
      </c>
      <c r="AD442" s="3" t="str">
        <f>VLOOKUP($B442,[1]Samples!$H$2:$Z$518,COLUMN()-13)</f>
        <v>Chile</v>
      </c>
      <c r="AF442" s="22">
        <f>VLOOKUP($B442,[1]Samples!$H$2:$Z$518,COLUMN()-13)</f>
        <v>2017</v>
      </c>
      <c r="AG442" t="b">
        <f>NOT(ISERROR(MATCH(B442,metadata_samples_with_mlst!$A$2:$A$342,0)))</f>
        <v>0</v>
      </c>
    </row>
    <row r="443" spans="1:33" s="3" customFormat="1" x14ac:dyDescent="0.3">
      <c r="A443" s="3" t="s">
        <v>4266</v>
      </c>
      <c r="B443" s="3" t="str">
        <f t="shared" si="6"/>
        <v>SRR5409438</v>
      </c>
      <c r="C443" s="3">
        <v>15</v>
      </c>
      <c r="D443" s="3">
        <v>14</v>
      </c>
      <c r="E443" s="3" t="s">
        <v>4267</v>
      </c>
      <c r="F443" s="3">
        <v>68644</v>
      </c>
      <c r="G443" s="3">
        <v>67566</v>
      </c>
      <c r="H443" s="3" t="s">
        <v>4268</v>
      </c>
      <c r="I443" s="3">
        <v>5</v>
      </c>
      <c r="J443" s="3">
        <v>1</v>
      </c>
      <c r="K443" s="3">
        <v>2</v>
      </c>
      <c r="M443" s="3">
        <v>2296</v>
      </c>
      <c r="N443" s="3">
        <v>1363</v>
      </c>
      <c r="O443" s="3">
        <v>14047</v>
      </c>
      <c r="P443" s="3">
        <v>2431890</v>
      </c>
      <c r="Q443" s="3" t="str">
        <f>VLOOKUP($B443,[1]Samples!$H$2:$Z$518,COLUMN()-13)</f>
        <v>isolation_source: cheese</v>
      </c>
      <c r="R443" s="3">
        <f>VLOOKUP($B443,[1]Samples!$H$2:$Z$518,COLUMN()-13)</f>
        <v>2920258</v>
      </c>
      <c r="S443" s="3">
        <f>VLOOKUP($B443,[1]Samples!$H$2:$Z$518,COLUMN()-13)</f>
        <v>214</v>
      </c>
      <c r="T443" s="3">
        <f>VLOOKUP($B443,[1]Samples!$H$2:$Z$518,COLUMN()-13)</f>
        <v>2951</v>
      </c>
      <c r="U443" s="3" t="str">
        <f>VLOOKUP($B443,[1]Samples!$H$2:$Z$518,COLUMN()-13)</f>
        <v>Yes</v>
      </c>
      <c r="V443" s="3">
        <f>VLOOKUP($B443,[1]Samples!$H$2:$Z$518,COLUMN()-13)</f>
        <v>0</v>
      </c>
      <c r="W443" s="3">
        <f>VLOOKUP($B443,[1]Samples!$H$2:$Z$518,COLUMN()-13)</f>
        <v>0</v>
      </c>
      <c r="X443" s="3">
        <f>VLOOKUP($B443,[1]Samples!$H$2:$Z$518,COLUMN()-13)</f>
        <v>0</v>
      </c>
      <c r="Y443" s="3" t="str">
        <f>VLOOKUP($B443,[1]Samples!$H$2:$Z$518,COLUMN()-13)</f>
        <v>No</v>
      </c>
      <c r="Z443" s="3" t="str">
        <f>VLOOKUP($B443,[1]Samples!$H$2:$Z$518,COLUMN()-13)</f>
        <v/>
      </c>
      <c r="AA443" s="3" t="str">
        <f>VLOOKUP($B443,[1]Samples!$H$2:$Z$518,COLUMN()-13)</f>
        <v/>
      </c>
      <c r="AB443" s="20">
        <f>VLOOKUP($B443,[1]Samples!$H$2:$Z$518,COLUMN()-13)</f>
        <v>43563.083333333336</v>
      </c>
      <c r="AC443" s="20">
        <f>VLOOKUP($B443,[1]Samples!$H$2:$Z$518,COLUMN()-13)</f>
        <v>43563.083333333336</v>
      </c>
      <c r="AD443" s="3" t="str">
        <f>VLOOKUP($B443,[1]Samples!$H$2:$Z$518,COLUMN()-13)</f>
        <v>USA</v>
      </c>
      <c r="AE443" s="3" t="s">
        <v>478</v>
      </c>
      <c r="AF443" s="22">
        <f>VLOOKUP($B443,[1]Samples!$H$2:$Z$518,COLUMN()-13)</f>
        <v>2009</v>
      </c>
      <c r="AG443" t="b">
        <f>NOT(ISERROR(MATCH(B443,metadata_samples_with_mlst!$A$2:$A$342,0)))</f>
        <v>0</v>
      </c>
    </row>
    <row r="444" spans="1:33" s="3" customFormat="1" x14ac:dyDescent="0.3">
      <c r="A444" s="3" t="s">
        <v>4269</v>
      </c>
      <c r="B444" s="3" t="str">
        <f t="shared" si="6"/>
        <v>SRR3173362</v>
      </c>
      <c r="C444" s="3">
        <v>6</v>
      </c>
      <c r="D444" s="3">
        <v>5</v>
      </c>
      <c r="E444" s="3" t="s">
        <v>4270</v>
      </c>
      <c r="F444" s="3">
        <v>27066</v>
      </c>
      <c r="G444" s="3">
        <v>26324</v>
      </c>
      <c r="H444" s="3" t="s">
        <v>4125</v>
      </c>
      <c r="I444" s="3">
        <v>4</v>
      </c>
      <c r="J444" s="3">
        <v>1</v>
      </c>
      <c r="K444" s="3">
        <v>4</v>
      </c>
      <c r="M444" s="3">
        <v>940</v>
      </c>
      <c r="N444" s="3">
        <v>1372</v>
      </c>
      <c r="O444" s="3">
        <v>5983</v>
      </c>
      <c r="P444" s="3">
        <v>1248416</v>
      </c>
      <c r="Q444" s="3" t="str">
        <f>VLOOKUP($B444,[1]Samples!$H$2:$Z$518,COLUMN()-13)</f>
        <v>isolation_source: latin american cheese</v>
      </c>
      <c r="R444" s="3">
        <f>VLOOKUP($B444,[1]Samples!$H$2:$Z$518,COLUMN()-13)</f>
        <v>3078966</v>
      </c>
      <c r="S444" s="3">
        <f>VLOOKUP($B444,[1]Samples!$H$2:$Z$518,COLUMN()-13)</f>
        <v>53</v>
      </c>
      <c r="T444" s="3">
        <f>VLOOKUP($B444,[1]Samples!$H$2:$Z$518,COLUMN()-13)</f>
        <v>3040</v>
      </c>
      <c r="U444" s="3" t="str">
        <f>VLOOKUP($B444,[1]Samples!$H$2:$Z$518,COLUMN()-13)</f>
        <v>Yes</v>
      </c>
      <c r="V444" s="3">
        <f>VLOOKUP($B444,[1]Samples!$H$2:$Z$518,COLUMN()-13)</f>
        <v>0</v>
      </c>
      <c r="W444" s="3">
        <f>VLOOKUP($B444,[1]Samples!$H$2:$Z$518,COLUMN()-13)</f>
        <v>0</v>
      </c>
      <c r="X444" s="3">
        <f>VLOOKUP($B444,[1]Samples!$H$2:$Z$518,COLUMN()-13)</f>
        <v>0</v>
      </c>
      <c r="Y444" s="3" t="str">
        <f>VLOOKUP($B444,[1]Samples!$H$2:$Z$518,COLUMN()-13)</f>
        <v>No</v>
      </c>
      <c r="Z444" s="3" t="str">
        <f>VLOOKUP($B444,[1]Samples!$H$2:$Z$518,COLUMN()-13)</f>
        <v/>
      </c>
      <c r="AA444" s="3" t="str">
        <f>VLOOKUP($B444,[1]Samples!$H$2:$Z$518,COLUMN()-13)</f>
        <v/>
      </c>
      <c r="AB444" s="20">
        <f>VLOOKUP($B444,[1]Samples!$H$2:$Z$518,COLUMN()-13)</f>
        <v>43901.041666666664</v>
      </c>
      <c r="AC444" s="20">
        <f>VLOOKUP($B444,[1]Samples!$H$2:$Z$518,COLUMN()-13)</f>
        <v>43551.041666666664</v>
      </c>
      <c r="AD444" s="3" t="str">
        <f>VLOOKUP($B444,[1]Samples!$H$2:$Z$518,COLUMN()-13)</f>
        <v>Mexico</v>
      </c>
      <c r="AF444" s="22">
        <f>VLOOKUP($B444,[1]Samples!$H$2:$Z$518,COLUMN()-13)</f>
        <v>2007</v>
      </c>
      <c r="AG444" t="b">
        <f>NOT(ISERROR(MATCH(B444,metadata_samples_with_mlst!$A$2:$A$342,0)))</f>
        <v>0</v>
      </c>
    </row>
    <row r="445" spans="1:33" s="3" customFormat="1" x14ac:dyDescent="0.3">
      <c r="A445" s="3" t="s">
        <v>4271</v>
      </c>
      <c r="B445" s="3" t="str">
        <f t="shared" si="6"/>
        <v>SRR8838777</v>
      </c>
      <c r="C445" s="3">
        <v>6</v>
      </c>
      <c r="D445" s="3">
        <v>6</v>
      </c>
      <c r="E445" s="3" t="s">
        <v>3550</v>
      </c>
      <c r="F445" s="3">
        <v>38734</v>
      </c>
      <c r="G445" s="3">
        <v>36766</v>
      </c>
      <c r="H445" s="3" t="s">
        <v>3945</v>
      </c>
      <c r="I445" s="3">
        <v>21</v>
      </c>
      <c r="J445" s="3">
        <v>2</v>
      </c>
      <c r="K445" s="3">
        <v>4</v>
      </c>
      <c r="M445" s="3">
        <v>855</v>
      </c>
      <c r="N445" s="3">
        <v>1384</v>
      </c>
      <c r="O445" s="3">
        <v>5896</v>
      </c>
      <c r="P445" s="3">
        <v>1154601</v>
      </c>
      <c r="Q445" s="3" t="str">
        <f>VLOOKUP($B445,[1]Samples!$H$2:$Z$518,COLUMN()-13)</f>
        <v>isolation_source: cheese</v>
      </c>
      <c r="R445" s="3">
        <f>VLOOKUP($B445,[1]Samples!$H$2:$Z$518,COLUMN()-13)</f>
        <v>3231348</v>
      </c>
      <c r="S445" s="3">
        <f>VLOOKUP($B445,[1]Samples!$H$2:$Z$518,COLUMN()-13)</f>
        <v>27</v>
      </c>
      <c r="T445" s="3">
        <f>VLOOKUP($B445,[1]Samples!$H$2:$Z$518,COLUMN()-13)</f>
        <v>3215</v>
      </c>
      <c r="U445" s="3" t="str">
        <f>VLOOKUP($B445,[1]Samples!$H$2:$Z$518,COLUMN()-13)</f>
        <v>Yes</v>
      </c>
      <c r="V445" s="3">
        <f>VLOOKUP($B445,[1]Samples!$H$2:$Z$518,COLUMN()-13)</f>
        <v>0</v>
      </c>
      <c r="W445" s="3">
        <f>VLOOKUP($B445,[1]Samples!$H$2:$Z$518,COLUMN()-13)</f>
        <v>0</v>
      </c>
      <c r="X445" s="3">
        <f>VLOOKUP($B445,[1]Samples!$H$2:$Z$518,COLUMN()-13)</f>
        <v>0</v>
      </c>
      <c r="Y445" s="3" t="str">
        <f>VLOOKUP($B445,[1]Samples!$H$2:$Z$518,COLUMN()-13)</f>
        <v>No</v>
      </c>
      <c r="Z445" s="3" t="str">
        <f>VLOOKUP($B445,[1]Samples!$H$2:$Z$518,COLUMN()-13)</f>
        <v/>
      </c>
      <c r="AA445" s="3" t="str">
        <f>VLOOKUP($B445,[1]Samples!$H$2:$Z$518,COLUMN()-13)</f>
        <v/>
      </c>
      <c r="AB445" s="20">
        <f>VLOOKUP($B445,[1]Samples!$H$2:$Z$518,COLUMN()-13)</f>
        <v>43564.083333333336</v>
      </c>
      <c r="AC445" s="20">
        <f>VLOOKUP($B445,[1]Samples!$H$2:$Z$518,COLUMN()-13)</f>
        <v>43564.083333333336</v>
      </c>
      <c r="AD445" s="3" t="str">
        <f>VLOOKUP($B445,[1]Samples!$H$2:$Z$518,COLUMN()-13)</f>
        <v>Chile</v>
      </c>
      <c r="AF445" s="22">
        <f>VLOOKUP($B445,[1]Samples!$H$2:$Z$518,COLUMN()-13)</f>
        <v>2016</v>
      </c>
      <c r="AG445" t="b">
        <f>NOT(ISERROR(MATCH(B445,metadata_samples_with_mlst!$A$2:$A$342,0)))</f>
        <v>0</v>
      </c>
    </row>
    <row r="446" spans="1:33" s="3" customFormat="1" x14ac:dyDescent="0.3">
      <c r="A446" s="3" t="s">
        <v>4272</v>
      </c>
      <c r="B446" s="3" t="str">
        <f t="shared" si="6"/>
        <v>SRR1818069</v>
      </c>
      <c r="C446" s="3">
        <v>6</v>
      </c>
      <c r="D446" s="3">
        <v>5</v>
      </c>
      <c r="E446" s="3" t="s">
        <v>4273</v>
      </c>
      <c r="F446" s="3">
        <v>26118</v>
      </c>
      <c r="G446" s="3">
        <v>24960</v>
      </c>
      <c r="H446" s="3" t="s">
        <v>4274</v>
      </c>
      <c r="I446" s="3">
        <v>2</v>
      </c>
      <c r="J446" s="3">
        <v>1</v>
      </c>
      <c r="K446" s="3">
        <v>2</v>
      </c>
      <c r="M446" s="3">
        <v>1041</v>
      </c>
      <c r="N446" s="3">
        <v>1392</v>
      </c>
      <c r="O446" s="3">
        <v>6984</v>
      </c>
      <c r="P446" s="3">
        <v>1354566</v>
      </c>
      <c r="Q446" s="3" t="str">
        <f>VLOOKUP($B446,[1]Samples!$H$2:$Z$518,COLUMN()-13)</f>
        <v>isolation_source: vaucherin cheese</v>
      </c>
      <c r="R446" s="3">
        <f>VLOOKUP($B446,[1]Samples!$H$2:$Z$518,COLUMN()-13)</f>
        <v>3079909</v>
      </c>
      <c r="S446" s="3">
        <f>VLOOKUP($B446,[1]Samples!$H$2:$Z$518,COLUMN()-13)</f>
        <v>19</v>
      </c>
      <c r="T446" s="3">
        <f>VLOOKUP($B446,[1]Samples!$H$2:$Z$518,COLUMN()-13)</f>
        <v>3064</v>
      </c>
      <c r="U446" s="3" t="str">
        <f>VLOOKUP($B446,[1]Samples!$H$2:$Z$518,COLUMN()-13)</f>
        <v>Yes</v>
      </c>
      <c r="V446" s="3">
        <f>VLOOKUP($B446,[1]Samples!$H$2:$Z$518,COLUMN()-13)</f>
        <v>0</v>
      </c>
      <c r="W446" s="3">
        <f>VLOOKUP($B446,[1]Samples!$H$2:$Z$518,COLUMN()-13)</f>
        <v>0</v>
      </c>
      <c r="X446" s="3">
        <f>VLOOKUP($B446,[1]Samples!$H$2:$Z$518,COLUMN()-13)</f>
        <v>0</v>
      </c>
      <c r="Y446" s="3" t="str">
        <f>VLOOKUP($B446,[1]Samples!$H$2:$Z$518,COLUMN()-13)</f>
        <v>No</v>
      </c>
      <c r="Z446" s="3" t="str">
        <f>VLOOKUP($B446,[1]Samples!$H$2:$Z$518,COLUMN()-13)</f>
        <v/>
      </c>
      <c r="AA446" s="3" t="str">
        <f>VLOOKUP($B446,[1]Samples!$H$2:$Z$518,COLUMN()-13)</f>
        <v/>
      </c>
      <c r="AB446" s="20">
        <f>VLOOKUP($B446,[1]Samples!$H$2:$Z$518,COLUMN()-13)</f>
        <v>43563.083333333336</v>
      </c>
      <c r="AC446" s="20">
        <f>VLOOKUP($B446,[1]Samples!$H$2:$Z$518,COLUMN()-13)</f>
        <v>43563.083333333336</v>
      </c>
      <c r="AD446" s="3" t="str">
        <f>VLOOKUP($B446,[1]Samples!$H$2:$Z$518,COLUMN()-13)</f>
        <v>Switzerland</v>
      </c>
      <c r="AF446" s="22" t="str">
        <f>VLOOKUP($B446,[1]Samples!$H$2:$Z$518,COLUMN()-13)</f>
        <v>No data</v>
      </c>
      <c r="AG446" t="b">
        <f>NOT(ISERROR(MATCH(B446,metadata_samples_with_mlst!$A$2:$A$342,0)))</f>
        <v>0</v>
      </c>
    </row>
    <row r="447" spans="1:33" s="3" customFormat="1" x14ac:dyDescent="0.3">
      <c r="A447" s="3" t="s">
        <v>4275</v>
      </c>
      <c r="B447" s="3" t="str">
        <f t="shared" si="6"/>
        <v>SRR5811621</v>
      </c>
      <c r="C447" s="3">
        <v>20</v>
      </c>
      <c r="D447" s="3">
        <v>16</v>
      </c>
      <c r="E447" s="3" t="s">
        <v>4276</v>
      </c>
      <c r="F447" s="3">
        <v>96876</v>
      </c>
      <c r="G447" s="3">
        <v>91814</v>
      </c>
      <c r="H447" s="3" t="s">
        <v>4277</v>
      </c>
      <c r="I447" s="3">
        <v>15</v>
      </c>
      <c r="J447" s="3">
        <v>10</v>
      </c>
      <c r="K447" s="3">
        <v>10</v>
      </c>
      <c r="M447" s="3">
        <v>2621</v>
      </c>
      <c r="N447" s="3">
        <v>1401</v>
      </c>
      <c r="O447" s="3">
        <v>20668</v>
      </c>
      <c r="P447" s="3">
        <v>2787879</v>
      </c>
      <c r="Q447" s="3" t="str">
        <f>VLOOKUP($B447,[1]Samples!$H$2:$Z$518,COLUMN()-13)</f>
        <v>isolation_source: goat cheese</v>
      </c>
      <c r="R447" s="3">
        <f>VLOOKUP($B447,[1]Samples!$H$2:$Z$518,COLUMN()-13)</f>
        <v>3208098</v>
      </c>
      <c r="S447" s="3">
        <f>VLOOKUP($B447,[1]Samples!$H$2:$Z$518,COLUMN()-13)</f>
        <v>30</v>
      </c>
      <c r="T447" s="3">
        <f>VLOOKUP($B447,[1]Samples!$H$2:$Z$518,COLUMN()-13)</f>
        <v>3216</v>
      </c>
      <c r="U447" s="3" t="str">
        <f>VLOOKUP($B447,[1]Samples!$H$2:$Z$518,COLUMN()-13)</f>
        <v>Yes</v>
      </c>
      <c r="V447" s="3">
        <f>VLOOKUP($B447,[1]Samples!$H$2:$Z$518,COLUMN()-13)</f>
        <v>0</v>
      </c>
      <c r="W447" s="3">
        <f>VLOOKUP($B447,[1]Samples!$H$2:$Z$518,COLUMN()-13)</f>
        <v>0</v>
      </c>
      <c r="X447" s="3">
        <f>VLOOKUP($B447,[1]Samples!$H$2:$Z$518,COLUMN()-13)</f>
        <v>0</v>
      </c>
      <c r="Y447" s="3" t="str">
        <f>VLOOKUP($B447,[1]Samples!$H$2:$Z$518,COLUMN()-13)</f>
        <v>No</v>
      </c>
      <c r="Z447" s="3" t="str">
        <f>VLOOKUP($B447,[1]Samples!$H$2:$Z$518,COLUMN()-13)</f>
        <v/>
      </c>
      <c r="AA447" s="3" t="str">
        <f>VLOOKUP($B447,[1]Samples!$H$2:$Z$518,COLUMN()-13)</f>
        <v/>
      </c>
      <c r="AB447" s="20">
        <f>VLOOKUP($B447,[1]Samples!$H$2:$Z$518,COLUMN()-13)</f>
        <v>43901.041666666664</v>
      </c>
      <c r="AC447" s="20">
        <f>VLOOKUP($B447,[1]Samples!$H$2:$Z$518,COLUMN()-13)</f>
        <v>43550.041666666664</v>
      </c>
      <c r="AD447" s="3" t="str">
        <f>VLOOKUP($B447,[1]Samples!$H$2:$Z$518,COLUMN()-13)</f>
        <v>Spain</v>
      </c>
      <c r="AF447" s="22">
        <f>VLOOKUP($B447,[1]Samples!$H$2:$Z$518,COLUMN()-13)</f>
        <v>2009</v>
      </c>
      <c r="AG447" t="b">
        <f>NOT(ISERROR(MATCH(B447,metadata_samples_with_mlst!$A$2:$A$342,0)))</f>
        <v>0</v>
      </c>
    </row>
    <row r="448" spans="1:33" s="3" customFormat="1" x14ac:dyDescent="0.3">
      <c r="A448" s="3" t="s">
        <v>4278</v>
      </c>
      <c r="B448" s="3" t="str">
        <f t="shared" si="6"/>
        <v>SRR8767305</v>
      </c>
      <c r="C448" s="3">
        <v>6</v>
      </c>
      <c r="D448" s="3">
        <v>5</v>
      </c>
      <c r="E448" s="3" t="s">
        <v>3264</v>
      </c>
      <c r="F448" s="3">
        <v>27592</v>
      </c>
      <c r="G448" s="3">
        <v>26834</v>
      </c>
      <c r="H448" s="3" t="s">
        <v>3841</v>
      </c>
      <c r="I448" s="3">
        <v>5</v>
      </c>
      <c r="J448" s="3">
        <v>3</v>
      </c>
      <c r="K448" s="3">
        <v>3</v>
      </c>
      <c r="M448" s="3">
        <v>912</v>
      </c>
      <c r="N448" s="3">
        <v>1405</v>
      </c>
      <c r="O448" s="3">
        <v>6442</v>
      </c>
      <c r="P448" s="3">
        <v>1240421</v>
      </c>
      <c r="Q448" s="3" t="str">
        <f>VLOOKUP($B448,[1]Samples!$H$2:$Z$518,COLUMN()-13)</f>
        <v>isolation_source: cheese</v>
      </c>
      <c r="R448" s="3">
        <f>VLOOKUP($B448,[1]Samples!$H$2:$Z$518,COLUMN()-13)</f>
        <v>3116513</v>
      </c>
      <c r="S448" s="3">
        <f>VLOOKUP($B448,[1]Samples!$H$2:$Z$518,COLUMN()-13)</f>
        <v>33</v>
      </c>
      <c r="T448" s="3">
        <f>VLOOKUP($B448,[1]Samples!$H$2:$Z$518,COLUMN()-13)</f>
        <v>3111</v>
      </c>
      <c r="U448" s="3" t="str">
        <f>VLOOKUP($B448,[1]Samples!$H$2:$Z$518,COLUMN()-13)</f>
        <v>Yes</v>
      </c>
      <c r="V448" s="3">
        <f>VLOOKUP($B448,[1]Samples!$H$2:$Z$518,COLUMN()-13)</f>
        <v>0</v>
      </c>
      <c r="W448" s="3">
        <f>VLOOKUP($B448,[1]Samples!$H$2:$Z$518,COLUMN()-13)</f>
        <v>0</v>
      </c>
      <c r="X448" s="3">
        <f>VLOOKUP($B448,[1]Samples!$H$2:$Z$518,COLUMN()-13)</f>
        <v>0</v>
      </c>
      <c r="Y448" s="3" t="str">
        <f>VLOOKUP($B448,[1]Samples!$H$2:$Z$518,COLUMN()-13)</f>
        <v>No</v>
      </c>
      <c r="Z448" s="3" t="str">
        <f>VLOOKUP($B448,[1]Samples!$H$2:$Z$518,COLUMN()-13)</f>
        <v/>
      </c>
      <c r="AA448" s="3" t="str">
        <f>VLOOKUP($B448,[1]Samples!$H$2:$Z$518,COLUMN()-13)</f>
        <v/>
      </c>
      <c r="AB448" s="20">
        <f>VLOOKUP($B448,[1]Samples!$H$2:$Z$518,COLUMN()-13)</f>
        <v>43555.041666666664</v>
      </c>
      <c r="AC448" s="20">
        <f>VLOOKUP($B448,[1]Samples!$H$2:$Z$518,COLUMN()-13)</f>
        <v>43555.041666666664</v>
      </c>
      <c r="AD448" s="3" t="str">
        <f>VLOOKUP($B448,[1]Samples!$H$2:$Z$518,COLUMN()-13)</f>
        <v>Chile</v>
      </c>
      <c r="AF448" s="22">
        <f>VLOOKUP($B448,[1]Samples!$H$2:$Z$518,COLUMN()-13)</f>
        <v>2017</v>
      </c>
      <c r="AG448" t="b">
        <f>NOT(ISERROR(MATCH(B448,metadata_samples_with_mlst!$A$2:$A$342,0)))</f>
        <v>0</v>
      </c>
    </row>
    <row r="449" spans="1:33" s="3" customFormat="1" x14ac:dyDescent="0.3">
      <c r="A449" s="3" t="s">
        <v>4279</v>
      </c>
      <c r="B449" s="3" t="str">
        <f t="shared" si="6"/>
        <v>SRR9732315</v>
      </c>
      <c r="C449" s="3">
        <v>6</v>
      </c>
      <c r="D449" s="3">
        <v>6</v>
      </c>
      <c r="E449" s="3" t="s">
        <v>4280</v>
      </c>
      <c r="F449" s="3">
        <v>30256</v>
      </c>
      <c r="G449" s="3">
        <v>29240</v>
      </c>
      <c r="H449" s="3" t="s">
        <v>4281</v>
      </c>
      <c r="I449" s="3">
        <v>5</v>
      </c>
      <c r="J449" s="3">
        <v>1</v>
      </c>
      <c r="K449" s="3">
        <v>1</v>
      </c>
      <c r="M449" s="3">
        <v>1257</v>
      </c>
      <c r="N449" s="3">
        <v>1406</v>
      </c>
      <c r="O449" s="3">
        <v>6576</v>
      </c>
      <c r="P449" s="3">
        <v>1604059</v>
      </c>
      <c r="Q449" s="3" t="str">
        <f>VLOOKUP($B449,[1]Samples!$H$2:$Z$518,COLUMN()-13)</f>
        <v>isolation_source: cheese</v>
      </c>
      <c r="R449" s="3">
        <f>VLOOKUP($B449,[1]Samples!$H$2:$Z$518,COLUMN()-13)</f>
        <v>3070410</v>
      </c>
      <c r="S449" s="3">
        <f>VLOOKUP($B449,[1]Samples!$H$2:$Z$518,COLUMN()-13)</f>
        <v>56</v>
      </c>
      <c r="T449" s="3">
        <f>VLOOKUP($B449,[1]Samples!$H$2:$Z$518,COLUMN()-13)</f>
        <v>3036</v>
      </c>
      <c r="U449" s="3" t="str">
        <f>VLOOKUP($B449,[1]Samples!$H$2:$Z$518,COLUMN()-13)</f>
        <v>Yes</v>
      </c>
      <c r="V449" s="3">
        <f>VLOOKUP($B449,[1]Samples!$H$2:$Z$518,COLUMN()-13)</f>
        <v>0</v>
      </c>
      <c r="W449" s="3">
        <f>VLOOKUP($B449,[1]Samples!$H$2:$Z$518,COLUMN()-13)</f>
        <v>0</v>
      </c>
      <c r="X449" s="3">
        <f>VLOOKUP($B449,[1]Samples!$H$2:$Z$518,COLUMN()-13)</f>
        <v>0</v>
      </c>
      <c r="Y449" s="3" t="str">
        <f>VLOOKUP($B449,[1]Samples!$H$2:$Z$518,COLUMN()-13)</f>
        <v>No</v>
      </c>
      <c r="Z449" s="3" t="str">
        <f>VLOOKUP($B449,[1]Samples!$H$2:$Z$518,COLUMN()-13)</f>
        <v/>
      </c>
      <c r="AA449" s="3" t="str">
        <f>VLOOKUP($B449,[1]Samples!$H$2:$Z$518,COLUMN()-13)</f>
        <v/>
      </c>
      <c r="AB449" s="20">
        <f>VLOOKUP($B449,[1]Samples!$H$2:$Z$518,COLUMN()-13)</f>
        <v>43860.041666666664</v>
      </c>
      <c r="AC449" s="20">
        <f>VLOOKUP($B449,[1]Samples!$H$2:$Z$518,COLUMN()-13)</f>
        <v>43860.041666666664</v>
      </c>
      <c r="AD449" s="3" t="str">
        <f>VLOOKUP($B449,[1]Samples!$H$2:$Z$518,COLUMN()-13)</f>
        <v>Uruguay</v>
      </c>
      <c r="AF449" s="22">
        <f>VLOOKUP($B449,[1]Samples!$H$2:$Z$518,COLUMN()-13)</f>
        <v>2011</v>
      </c>
      <c r="AG449" t="b">
        <f>NOT(ISERROR(MATCH(B449,metadata_samples_with_mlst!$A$2:$A$342,0)))</f>
        <v>0</v>
      </c>
    </row>
    <row r="450" spans="1:33" s="3" customFormat="1" x14ac:dyDescent="0.3">
      <c r="A450" s="3" t="s">
        <v>4282</v>
      </c>
      <c r="B450" s="3" t="str">
        <f t="shared" si="6"/>
        <v>SRR5680838</v>
      </c>
      <c r="C450" s="3">
        <v>6</v>
      </c>
      <c r="D450" s="3">
        <v>5</v>
      </c>
      <c r="E450" s="3" t="s">
        <v>4283</v>
      </c>
      <c r="F450" s="3">
        <v>25986</v>
      </c>
      <c r="G450" s="3">
        <v>25382</v>
      </c>
      <c r="H450" s="3" t="s">
        <v>3291</v>
      </c>
      <c r="I450" s="3">
        <v>1</v>
      </c>
      <c r="J450" s="3">
        <v>1</v>
      </c>
      <c r="K450" s="3">
        <v>1</v>
      </c>
      <c r="M450" s="3">
        <v>943</v>
      </c>
      <c r="N450" s="3">
        <v>1413</v>
      </c>
      <c r="O450" s="3">
        <v>6474</v>
      </c>
      <c r="P450" s="3">
        <v>1288199</v>
      </c>
      <c r="Q450" s="3" t="str">
        <f>VLOOKUP($B450,[1]Samples!$H$2:$Z$518,COLUMN()-13)</f>
        <v>isolation_source: Raw cheese</v>
      </c>
      <c r="R450" s="3">
        <f>VLOOKUP($B450,[1]Samples!$H$2:$Z$518,COLUMN()-13)</f>
        <v>2996600</v>
      </c>
      <c r="S450" s="3">
        <f>VLOOKUP($B450,[1]Samples!$H$2:$Z$518,COLUMN()-13)</f>
        <v>22</v>
      </c>
      <c r="T450" s="3">
        <f>VLOOKUP($B450,[1]Samples!$H$2:$Z$518,COLUMN()-13)</f>
        <v>2979</v>
      </c>
      <c r="U450" s="3" t="str">
        <f>VLOOKUP($B450,[1]Samples!$H$2:$Z$518,COLUMN()-13)</f>
        <v>Yes</v>
      </c>
      <c r="V450" s="3">
        <f>VLOOKUP($B450,[1]Samples!$H$2:$Z$518,COLUMN()-13)</f>
        <v>0</v>
      </c>
      <c r="W450" s="3">
        <f>VLOOKUP($B450,[1]Samples!$H$2:$Z$518,COLUMN()-13)</f>
        <v>0</v>
      </c>
      <c r="X450" s="3">
        <f>VLOOKUP($B450,[1]Samples!$H$2:$Z$518,COLUMN()-13)</f>
        <v>0</v>
      </c>
      <c r="Y450" s="3" t="str">
        <f>VLOOKUP($B450,[1]Samples!$H$2:$Z$518,COLUMN()-13)</f>
        <v>No</v>
      </c>
      <c r="Z450" s="3" t="str">
        <f>VLOOKUP($B450,[1]Samples!$H$2:$Z$518,COLUMN()-13)</f>
        <v/>
      </c>
      <c r="AA450" s="3" t="str">
        <f>VLOOKUP($B450,[1]Samples!$H$2:$Z$518,COLUMN()-13)</f>
        <v/>
      </c>
      <c r="AB450" s="20">
        <f>VLOOKUP($B450,[1]Samples!$H$2:$Z$518,COLUMN()-13)</f>
        <v>43563.083333333336</v>
      </c>
      <c r="AC450" s="20">
        <f>VLOOKUP($B450,[1]Samples!$H$2:$Z$518,COLUMN()-13)</f>
        <v>43563.083333333336</v>
      </c>
      <c r="AD450" s="3" t="str">
        <f>VLOOKUP($B450,[1]Samples!$H$2:$Z$518,COLUMN()-13)</f>
        <v>USA</v>
      </c>
      <c r="AE450" s="3" t="s">
        <v>478</v>
      </c>
      <c r="AF450" s="22">
        <f>VLOOKUP($B450,[1]Samples!$H$2:$Z$518,COLUMN()-13)</f>
        <v>2010</v>
      </c>
      <c r="AG450" t="b">
        <f>NOT(ISERROR(MATCH(B450,metadata_samples_with_mlst!$A$2:$A$342,0)))</f>
        <v>0</v>
      </c>
    </row>
    <row r="451" spans="1:33" s="3" customFormat="1" x14ac:dyDescent="0.3">
      <c r="A451" s="3" t="s">
        <v>4284</v>
      </c>
      <c r="B451" s="3" t="str">
        <f t="shared" ref="B451:B490" si="7">LEFT(A451, SEARCH("_",A451)-1)</f>
        <v>SRR8767731</v>
      </c>
      <c r="C451" s="3">
        <v>6</v>
      </c>
      <c r="D451" s="3">
        <v>5</v>
      </c>
      <c r="E451" s="3" t="s">
        <v>4285</v>
      </c>
      <c r="F451" s="3">
        <v>27682</v>
      </c>
      <c r="G451" s="3">
        <v>26586</v>
      </c>
      <c r="H451" s="3" t="s">
        <v>3630</v>
      </c>
      <c r="I451" s="3">
        <v>4</v>
      </c>
      <c r="J451" s="3">
        <v>4</v>
      </c>
      <c r="K451" s="3">
        <v>4</v>
      </c>
      <c r="M451" s="3">
        <v>994</v>
      </c>
      <c r="N451" s="3">
        <v>1437</v>
      </c>
      <c r="O451" s="3">
        <v>7328</v>
      </c>
      <c r="P451" s="3">
        <v>1352487</v>
      </c>
      <c r="Q451" s="3" t="str">
        <f>VLOOKUP($B451,[1]Samples!$H$2:$Z$518,COLUMN()-13)</f>
        <v>isolation_source: cheese</v>
      </c>
      <c r="R451" s="3">
        <f>VLOOKUP($B451,[1]Samples!$H$2:$Z$518,COLUMN()-13)</f>
        <v>3026284</v>
      </c>
      <c r="S451" s="3">
        <f>VLOOKUP($B451,[1]Samples!$H$2:$Z$518,COLUMN()-13)</f>
        <v>19</v>
      </c>
      <c r="T451" s="3">
        <f>VLOOKUP($B451,[1]Samples!$H$2:$Z$518,COLUMN()-13)</f>
        <v>3018</v>
      </c>
      <c r="U451" s="3" t="str">
        <f>VLOOKUP($B451,[1]Samples!$H$2:$Z$518,COLUMN()-13)</f>
        <v>Yes</v>
      </c>
      <c r="V451" s="3">
        <f>VLOOKUP($B451,[1]Samples!$H$2:$Z$518,COLUMN()-13)</f>
        <v>0</v>
      </c>
      <c r="W451" s="3">
        <f>VLOOKUP($B451,[1]Samples!$H$2:$Z$518,COLUMN()-13)</f>
        <v>0</v>
      </c>
      <c r="X451" s="3">
        <f>VLOOKUP($B451,[1]Samples!$H$2:$Z$518,COLUMN()-13)</f>
        <v>0</v>
      </c>
      <c r="Y451" s="3" t="str">
        <f>VLOOKUP($B451,[1]Samples!$H$2:$Z$518,COLUMN()-13)</f>
        <v>No</v>
      </c>
      <c r="Z451" s="3" t="str">
        <f>VLOOKUP($B451,[1]Samples!$H$2:$Z$518,COLUMN()-13)</f>
        <v/>
      </c>
      <c r="AA451" s="3" t="str">
        <f>VLOOKUP($B451,[1]Samples!$H$2:$Z$518,COLUMN()-13)</f>
        <v/>
      </c>
      <c r="AB451" s="20">
        <f>VLOOKUP($B451,[1]Samples!$H$2:$Z$518,COLUMN()-13)</f>
        <v>43555.041666666664</v>
      </c>
      <c r="AC451" s="20">
        <f>VLOOKUP($B451,[1]Samples!$H$2:$Z$518,COLUMN()-13)</f>
        <v>43555.041666666664</v>
      </c>
      <c r="AD451" s="3" t="str">
        <f>VLOOKUP($B451,[1]Samples!$H$2:$Z$518,COLUMN()-13)</f>
        <v>Chile</v>
      </c>
      <c r="AF451" s="22">
        <f>VLOOKUP($B451,[1]Samples!$H$2:$Z$518,COLUMN()-13)</f>
        <v>2016</v>
      </c>
      <c r="AG451" t="b">
        <f>NOT(ISERROR(MATCH(B451,metadata_samples_with_mlst!$A$2:$A$342,0)))</f>
        <v>0</v>
      </c>
    </row>
    <row r="452" spans="1:33" s="3" customFormat="1" x14ac:dyDescent="0.3">
      <c r="A452" s="3" t="s">
        <v>4286</v>
      </c>
      <c r="B452" s="3" t="str">
        <f t="shared" si="7"/>
        <v>SRR12125096</v>
      </c>
      <c r="C452" s="3">
        <v>5</v>
      </c>
      <c r="D452" s="3">
        <v>5</v>
      </c>
      <c r="E452" s="3" t="s">
        <v>3776</v>
      </c>
      <c r="F452" s="3">
        <v>24250</v>
      </c>
      <c r="G452" s="3">
        <v>23898</v>
      </c>
      <c r="H452" s="3" t="s">
        <v>4103</v>
      </c>
      <c r="I452" s="3">
        <v>3</v>
      </c>
      <c r="J452" s="3">
        <v>1</v>
      </c>
      <c r="K452" s="3">
        <v>1</v>
      </c>
      <c r="M452" s="3">
        <v>1056</v>
      </c>
      <c r="N452" s="3">
        <v>1446</v>
      </c>
      <c r="O452" s="3">
        <v>7526</v>
      </c>
      <c r="P452" s="3">
        <v>1430835</v>
      </c>
      <c r="Q452" s="3" t="str">
        <f>VLOOKUP($B452,[1]Samples!$H$2:$Z$518,COLUMN()-13)</f>
        <v>isolation_source: Raw Milk Cheese</v>
      </c>
      <c r="R452" s="3">
        <f>VLOOKUP($B452,[1]Samples!$H$2:$Z$518,COLUMN()-13)</f>
        <v>2977158</v>
      </c>
      <c r="S452" s="3">
        <f>VLOOKUP($B452,[1]Samples!$H$2:$Z$518,COLUMN()-13)</f>
        <v>15</v>
      </c>
      <c r="T452" s="3">
        <f>VLOOKUP($B452,[1]Samples!$H$2:$Z$518,COLUMN()-13)</f>
        <v>2880</v>
      </c>
      <c r="U452" s="3" t="str">
        <f>VLOOKUP($B452,[1]Samples!$H$2:$Z$518,COLUMN()-13)</f>
        <v>Yes</v>
      </c>
      <c r="V452" s="3">
        <f>VLOOKUP($B452,[1]Samples!$H$2:$Z$518,COLUMN()-13)</f>
        <v>0</v>
      </c>
      <c r="W452" s="3">
        <f>VLOOKUP($B452,[1]Samples!$H$2:$Z$518,COLUMN()-13)</f>
        <v>0</v>
      </c>
      <c r="X452" s="3">
        <f>VLOOKUP($B452,[1]Samples!$H$2:$Z$518,COLUMN()-13)</f>
        <v>0</v>
      </c>
      <c r="Y452" s="3" t="str">
        <f>VLOOKUP($B452,[1]Samples!$H$2:$Z$518,COLUMN()-13)</f>
        <v>No</v>
      </c>
      <c r="Z452" s="3" t="str">
        <f>VLOOKUP($B452,[1]Samples!$H$2:$Z$518,COLUMN()-13)</f>
        <v/>
      </c>
      <c r="AA452" s="3" t="str">
        <f>VLOOKUP($B452,[1]Samples!$H$2:$Z$518,COLUMN()-13)</f>
        <v/>
      </c>
      <c r="AB452" s="20">
        <f>VLOOKUP($B452,[1]Samples!$H$2:$Z$518,COLUMN()-13)</f>
        <v>44036.083333333336</v>
      </c>
      <c r="AC452" s="20">
        <f>VLOOKUP($B452,[1]Samples!$H$2:$Z$518,COLUMN()-13)</f>
        <v>44036.083333333336</v>
      </c>
      <c r="AD452" s="3" t="str">
        <f>VLOOKUP($B452,[1]Samples!$H$2:$Z$518,COLUMN()-13)</f>
        <v>USA</v>
      </c>
      <c r="AE452" s="3" t="s">
        <v>146</v>
      </c>
      <c r="AF452" s="22">
        <f>VLOOKUP($B452,[1]Samples!$H$2:$Z$518,COLUMN()-13)</f>
        <v>2020</v>
      </c>
      <c r="AG452" t="b">
        <f>NOT(ISERROR(MATCH(B452,metadata_samples_with_mlst!$A$2:$A$342,0)))</f>
        <v>0</v>
      </c>
    </row>
    <row r="453" spans="1:33" s="3" customFormat="1" x14ac:dyDescent="0.3">
      <c r="A453" s="3" t="s">
        <v>4287</v>
      </c>
      <c r="B453" s="3" t="str">
        <f t="shared" si="7"/>
        <v>SRR1481681</v>
      </c>
      <c r="C453" s="3">
        <v>13</v>
      </c>
      <c r="D453" s="3">
        <v>13</v>
      </c>
      <c r="E453" s="3" t="s">
        <v>3851</v>
      </c>
      <c r="F453" s="3">
        <v>59752</v>
      </c>
      <c r="G453" s="3">
        <v>58904</v>
      </c>
      <c r="H453" s="3" t="s">
        <v>3218</v>
      </c>
      <c r="I453" s="3">
        <v>6</v>
      </c>
      <c r="J453" s="3">
        <v>2</v>
      </c>
      <c r="K453" s="3">
        <v>2</v>
      </c>
      <c r="M453" s="3">
        <v>2440</v>
      </c>
      <c r="N453" s="3">
        <v>1447</v>
      </c>
      <c r="O453" s="3">
        <v>34335</v>
      </c>
      <c r="P453" s="3">
        <v>2664252</v>
      </c>
      <c r="Q453" s="3" t="str">
        <f>VLOOKUP($B453,[1]Samples!$H$2:$Z$518,COLUMN()-13)</f>
        <v>isolation_source: food (cheese)</v>
      </c>
      <c r="R453" s="3">
        <f>VLOOKUP($B453,[1]Samples!$H$2:$Z$518,COLUMN()-13)</f>
        <v>3093041</v>
      </c>
      <c r="S453" s="3">
        <f>VLOOKUP($B453,[1]Samples!$H$2:$Z$518,COLUMN()-13)</f>
        <v>32</v>
      </c>
      <c r="T453" s="3">
        <f>VLOOKUP($B453,[1]Samples!$H$2:$Z$518,COLUMN()-13)</f>
        <v>3079</v>
      </c>
      <c r="U453" s="3" t="str">
        <f>VLOOKUP($B453,[1]Samples!$H$2:$Z$518,COLUMN()-13)</f>
        <v>Yes</v>
      </c>
      <c r="V453" s="3">
        <f>VLOOKUP($B453,[1]Samples!$H$2:$Z$518,COLUMN()-13)</f>
        <v>0</v>
      </c>
      <c r="W453" s="3">
        <f>VLOOKUP($B453,[1]Samples!$H$2:$Z$518,COLUMN()-13)</f>
        <v>0</v>
      </c>
      <c r="X453" s="3">
        <f>VLOOKUP($B453,[1]Samples!$H$2:$Z$518,COLUMN()-13)</f>
        <v>0</v>
      </c>
      <c r="Y453" s="3" t="str">
        <f>VLOOKUP($B453,[1]Samples!$H$2:$Z$518,COLUMN()-13)</f>
        <v>No</v>
      </c>
      <c r="Z453" s="3" t="str">
        <f>VLOOKUP($B453,[1]Samples!$H$2:$Z$518,COLUMN()-13)</f>
        <v/>
      </c>
      <c r="AA453" s="3" t="str">
        <f>VLOOKUP($B453,[1]Samples!$H$2:$Z$518,COLUMN()-13)</f>
        <v/>
      </c>
      <c r="AB453" s="20">
        <f>VLOOKUP($B453,[1]Samples!$H$2:$Z$518,COLUMN()-13)</f>
        <v>43704.083333333336</v>
      </c>
      <c r="AC453" s="20">
        <f>VLOOKUP($B453,[1]Samples!$H$2:$Z$518,COLUMN()-13)</f>
        <v>43704.083333333336</v>
      </c>
      <c r="AD453" s="3" t="str">
        <f>VLOOKUP($B453,[1]Samples!$H$2:$Z$518,COLUMN()-13)</f>
        <v>No data</v>
      </c>
      <c r="AF453" s="22">
        <f>VLOOKUP($B453,[1]Samples!$H$2:$Z$518,COLUMN()-13)</f>
        <v>1986</v>
      </c>
      <c r="AG453" t="b">
        <f>NOT(ISERROR(MATCH(B453,metadata_samples_with_mlst!$A$2:$A$342,0)))</f>
        <v>0</v>
      </c>
    </row>
    <row r="454" spans="1:33" s="3" customFormat="1" x14ac:dyDescent="0.3">
      <c r="A454" s="3" t="s">
        <v>4288</v>
      </c>
      <c r="B454" s="3" t="str">
        <f t="shared" si="7"/>
        <v>SRR4098793</v>
      </c>
      <c r="C454" s="3">
        <v>12</v>
      </c>
      <c r="D454" s="3">
        <v>11</v>
      </c>
      <c r="E454" s="3" t="s">
        <v>4289</v>
      </c>
      <c r="F454" s="3">
        <v>49850</v>
      </c>
      <c r="G454" s="3">
        <v>49122</v>
      </c>
      <c r="H454" s="3" t="s">
        <v>4290</v>
      </c>
      <c r="I454" s="3">
        <v>2</v>
      </c>
      <c r="J454" s="3">
        <v>1</v>
      </c>
      <c r="K454" s="3">
        <v>2</v>
      </c>
      <c r="M454" s="3">
        <v>2299</v>
      </c>
      <c r="N454" s="3">
        <v>1447</v>
      </c>
      <c r="O454" s="3">
        <v>14244</v>
      </c>
      <c r="P454" s="3">
        <v>2610774</v>
      </c>
      <c r="Q454" s="3" t="str">
        <f>VLOOKUP($B454,[1]Samples!$H$2:$Z$518,COLUMN()-13)</f>
        <v>isolation_source: soft white mexican cheese</v>
      </c>
      <c r="R454" s="3">
        <f>VLOOKUP($B454,[1]Samples!$H$2:$Z$518,COLUMN()-13)</f>
        <v>3176156</v>
      </c>
      <c r="S454" s="3">
        <f>VLOOKUP($B454,[1]Samples!$H$2:$Z$518,COLUMN()-13)</f>
        <v>19</v>
      </c>
      <c r="T454" s="3">
        <f>VLOOKUP($B454,[1]Samples!$H$2:$Z$518,COLUMN()-13)</f>
        <v>3206</v>
      </c>
      <c r="U454" s="3" t="str">
        <f>VLOOKUP($B454,[1]Samples!$H$2:$Z$518,COLUMN()-13)</f>
        <v>Yes</v>
      </c>
      <c r="V454" s="3">
        <f>VLOOKUP($B454,[1]Samples!$H$2:$Z$518,COLUMN()-13)</f>
        <v>0</v>
      </c>
      <c r="W454" s="3">
        <f>VLOOKUP($B454,[1]Samples!$H$2:$Z$518,COLUMN()-13)</f>
        <v>0</v>
      </c>
      <c r="X454" s="3">
        <f>VLOOKUP($B454,[1]Samples!$H$2:$Z$518,COLUMN()-13)</f>
        <v>0</v>
      </c>
      <c r="Y454" s="3" t="str">
        <f>VLOOKUP($B454,[1]Samples!$H$2:$Z$518,COLUMN()-13)</f>
        <v>No</v>
      </c>
      <c r="Z454" s="3" t="str">
        <f>VLOOKUP($B454,[1]Samples!$H$2:$Z$518,COLUMN()-13)</f>
        <v/>
      </c>
      <c r="AA454" s="3" t="str">
        <f>VLOOKUP($B454,[1]Samples!$H$2:$Z$518,COLUMN()-13)</f>
        <v/>
      </c>
      <c r="AB454" s="20">
        <f>VLOOKUP($B454,[1]Samples!$H$2:$Z$518,COLUMN()-13)</f>
        <v>43901.041666666664</v>
      </c>
      <c r="AC454" s="20">
        <f>VLOOKUP($B454,[1]Samples!$H$2:$Z$518,COLUMN()-13)</f>
        <v>43551.041666666664</v>
      </c>
      <c r="AD454" s="3" t="str">
        <f>VLOOKUP($B454,[1]Samples!$H$2:$Z$518,COLUMN()-13)</f>
        <v>Mexico</v>
      </c>
      <c r="AF454" s="22">
        <f>VLOOKUP($B454,[1]Samples!$H$2:$Z$518,COLUMN()-13)</f>
        <v>2003</v>
      </c>
      <c r="AG454" t="b">
        <f>NOT(ISERROR(MATCH(B454,metadata_samples_with_mlst!$A$2:$A$342,0)))</f>
        <v>0</v>
      </c>
    </row>
    <row r="455" spans="1:33" s="3" customFormat="1" x14ac:dyDescent="0.3">
      <c r="A455" s="3" t="s">
        <v>4291</v>
      </c>
      <c r="B455" s="3" t="str">
        <f t="shared" si="7"/>
        <v>SRR5341886</v>
      </c>
      <c r="C455" s="3">
        <v>16</v>
      </c>
      <c r="D455" s="3">
        <v>16</v>
      </c>
      <c r="E455" s="3" t="s">
        <v>3229</v>
      </c>
      <c r="F455" s="3">
        <v>83854</v>
      </c>
      <c r="G455" s="3">
        <v>80556</v>
      </c>
      <c r="H455" s="3" t="s">
        <v>4292</v>
      </c>
      <c r="I455" s="3">
        <v>19</v>
      </c>
      <c r="J455" s="3">
        <v>5</v>
      </c>
      <c r="K455" s="3">
        <v>9</v>
      </c>
      <c r="M455" s="3">
        <v>1947</v>
      </c>
      <c r="N455" s="3">
        <v>1452</v>
      </c>
      <c r="O455" s="3">
        <v>10021</v>
      </c>
      <c r="P455" s="3">
        <v>2240065</v>
      </c>
      <c r="Q455" s="3" t="str">
        <f>VLOOKUP($B455,[1]Samples!$H$2:$Z$518,COLUMN()-13)</f>
        <v>isolation_source: cheese</v>
      </c>
      <c r="R455" s="3">
        <f>VLOOKUP($B455,[1]Samples!$H$2:$Z$518,COLUMN()-13)</f>
        <v>2941368</v>
      </c>
      <c r="S455" s="3">
        <f>VLOOKUP($B455,[1]Samples!$H$2:$Z$518,COLUMN()-13)</f>
        <v>87</v>
      </c>
      <c r="T455" s="3">
        <f>VLOOKUP($B455,[1]Samples!$H$2:$Z$518,COLUMN()-13)</f>
        <v>2929</v>
      </c>
      <c r="U455" s="3" t="str">
        <f>VLOOKUP($B455,[1]Samples!$H$2:$Z$518,COLUMN()-13)</f>
        <v>Yes</v>
      </c>
      <c r="V455" s="3">
        <f>VLOOKUP($B455,[1]Samples!$H$2:$Z$518,COLUMN()-13)</f>
        <v>0</v>
      </c>
      <c r="W455" s="3">
        <f>VLOOKUP($B455,[1]Samples!$H$2:$Z$518,COLUMN()-13)</f>
        <v>0</v>
      </c>
      <c r="X455" s="3">
        <f>VLOOKUP($B455,[1]Samples!$H$2:$Z$518,COLUMN()-13)</f>
        <v>0</v>
      </c>
      <c r="Y455" s="3" t="str">
        <f>VLOOKUP($B455,[1]Samples!$H$2:$Z$518,COLUMN()-13)</f>
        <v>No</v>
      </c>
      <c r="Z455" s="3" t="str">
        <f>VLOOKUP($B455,[1]Samples!$H$2:$Z$518,COLUMN()-13)</f>
        <v/>
      </c>
      <c r="AA455" s="3" t="str">
        <f>VLOOKUP($B455,[1]Samples!$H$2:$Z$518,COLUMN()-13)</f>
        <v/>
      </c>
      <c r="AB455" s="20">
        <f>VLOOKUP($B455,[1]Samples!$H$2:$Z$518,COLUMN()-13)</f>
        <v>43563.083333333336</v>
      </c>
      <c r="AC455" s="20">
        <f>VLOOKUP($B455,[1]Samples!$H$2:$Z$518,COLUMN()-13)</f>
        <v>43563.083333333336</v>
      </c>
      <c r="AD455" s="3" t="str">
        <f>VLOOKUP($B455,[1]Samples!$H$2:$Z$518,COLUMN()-13)</f>
        <v>USA</v>
      </c>
      <c r="AE455" s="3" t="s">
        <v>146</v>
      </c>
      <c r="AF455" s="22">
        <f>VLOOKUP($B455,[1]Samples!$H$2:$Z$518,COLUMN()-13)</f>
        <v>2017</v>
      </c>
      <c r="AG455" t="b">
        <f>NOT(ISERROR(MATCH(B455,metadata_samples_with_mlst!$A$2:$A$342,0)))</f>
        <v>1</v>
      </c>
    </row>
    <row r="456" spans="1:33" s="3" customFormat="1" x14ac:dyDescent="0.3">
      <c r="A456" s="3" t="s">
        <v>4293</v>
      </c>
      <c r="B456" s="3" t="str">
        <f t="shared" si="7"/>
        <v>SRR3945586</v>
      </c>
      <c r="C456" s="3">
        <v>7</v>
      </c>
      <c r="D456" s="3">
        <v>7</v>
      </c>
      <c r="E456" s="3" t="s">
        <v>3229</v>
      </c>
      <c r="F456" s="3">
        <v>36322</v>
      </c>
      <c r="G456" s="3">
        <v>35568</v>
      </c>
      <c r="H456" s="3" t="s">
        <v>3249</v>
      </c>
      <c r="I456" s="3">
        <v>14</v>
      </c>
      <c r="J456" s="3">
        <v>2</v>
      </c>
      <c r="K456" s="3">
        <v>7</v>
      </c>
      <c r="M456" s="3">
        <v>939</v>
      </c>
      <c r="N456" s="3">
        <v>1452</v>
      </c>
      <c r="O456" s="3">
        <v>6646</v>
      </c>
      <c r="P456" s="3">
        <v>1312264</v>
      </c>
      <c r="Q456" s="3" t="str">
        <f>VLOOKUP($B456,[1]Samples!$H$2:$Z$518,COLUMN()-13)</f>
        <v>isolation_source: queso mahon cheese</v>
      </c>
      <c r="R456" s="3">
        <f>VLOOKUP($B456,[1]Samples!$H$2:$Z$518,COLUMN()-13)</f>
        <v>2989806</v>
      </c>
      <c r="S456" s="3">
        <f>VLOOKUP($B456,[1]Samples!$H$2:$Z$518,COLUMN()-13)</f>
        <v>23</v>
      </c>
      <c r="T456" s="3">
        <f>VLOOKUP($B456,[1]Samples!$H$2:$Z$518,COLUMN()-13)</f>
        <v>2984</v>
      </c>
      <c r="U456" s="3" t="str">
        <f>VLOOKUP($B456,[1]Samples!$H$2:$Z$518,COLUMN()-13)</f>
        <v>Yes</v>
      </c>
      <c r="V456" s="3">
        <f>VLOOKUP($B456,[1]Samples!$H$2:$Z$518,COLUMN()-13)</f>
        <v>0</v>
      </c>
      <c r="W456" s="3">
        <f>VLOOKUP($B456,[1]Samples!$H$2:$Z$518,COLUMN()-13)</f>
        <v>0</v>
      </c>
      <c r="X456" s="3">
        <f>VLOOKUP($B456,[1]Samples!$H$2:$Z$518,COLUMN()-13)</f>
        <v>0</v>
      </c>
      <c r="Y456" s="3" t="str">
        <f>VLOOKUP($B456,[1]Samples!$H$2:$Z$518,COLUMN()-13)</f>
        <v>No</v>
      </c>
      <c r="Z456" s="3" t="str">
        <f>VLOOKUP($B456,[1]Samples!$H$2:$Z$518,COLUMN()-13)</f>
        <v/>
      </c>
      <c r="AA456" s="3" t="str">
        <f>VLOOKUP($B456,[1]Samples!$H$2:$Z$518,COLUMN()-13)</f>
        <v/>
      </c>
      <c r="AB456" s="20">
        <f>VLOOKUP($B456,[1]Samples!$H$2:$Z$518,COLUMN()-13)</f>
        <v>43901.041666666664</v>
      </c>
      <c r="AC456" s="20">
        <f>VLOOKUP($B456,[1]Samples!$H$2:$Z$518,COLUMN()-13)</f>
        <v>43551.041666666664</v>
      </c>
      <c r="AD456" s="3" t="str">
        <f>VLOOKUP($B456,[1]Samples!$H$2:$Z$518,COLUMN()-13)</f>
        <v>Spain</v>
      </c>
      <c r="AF456" s="22">
        <f>VLOOKUP($B456,[1]Samples!$H$2:$Z$518,COLUMN()-13)</f>
        <v>2011</v>
      </c>
      <c r="AG456" t="b">
        <f>NOT(ISERROR(MATCH(B456,metadata_samples_with_mlst!$A$2:$A$342,0)))</f>
        <v>0</v>
      </c>
    </row>
    <row r="457" spans="1:33" s="3" customFormat="1" x14ac:dyDescent="0.3">
      <c r="A457" s="3" t="s">
        <v>4294</v>
      </c>
      <c r="B457" s="3" t="str">
        <f t="shared" si="7"/>
        <v>SRR11892356</v>
      </c>
      <c r="C457" s="3">
        <v>5</v>
      </c>
      <c r="D457" s="3">
        <v>5</v>
      </c>
      <c r="E457" s="3" t="s">
        <v>3265</v>
      </c>
      <c r="F457" s="3">
        <v>24234</v>
      </c>
      <c r="G457" s="3">
        <v>23852</v>
      </c>
      <c r="H457" s="3" t="s">
        <v>4295</v>
      </c>
      <c r="I457" s="3">
        <v>6</v>
      </c>
      <c r="J457" s="3">
        <v>3</v>
      </c>
      <c r="K457" s="3">
        <v>2</v>
      </c>
      <c r="M457" s="3">
        <v>1067</v>
      </c>
      <c r="N457" s="3">
        <v>1454</v>
      </c>
      <c r="O457" s="3">
        <v>8955</v>
      </c>
      <c r="P457" s="3">
        <v>1442765</v>
      </c>
      <c r="Q457" s="3" t="str">
        <f>VLOOKUP($B457,[1]Samples!$H$2:$Z$518,COLUMN()-13)</f>
        <v>isolation_source: Raw Milk Cheese</v>
      </c>
      <c r="R457" s="3">
        <f>VLOOKUP($B457,[1]Samples!$H$2:$Z$518,COLUMN()-13)</f>
        <v>3019717</v>
      </c>
      <c r="S457" s="3">
        <f>VLOOKUP($B457,[1]Samples!$H$2:$Z$518,COLUMN()-13)</f>
        <v>15</v>
      </c>
      <c r="T457" s="3">
        <f>VLOOKUP($B457,[1]Samples!$H$2:$Z$518,COLUMN()-13)</f>
        <v>2927</v>
      </c>
      <c r="U457" s="3" t="str">
        <f>VLOOKUP($B457,[1]Samples!$H$2:$Z$518,COLUMN()-13)</f>
        <v>Yes</v>
      </c>
      <c r="V457" s="3">
        <f>VLOOKUP($B457,[1]Samples!$H$2:$Z$518,COLUMN()-13)</f>
        <v>0</v>
      </c>
      <c r="W457" s="3">
        <f>VLOOKUP($B457,[1]Samples!$H$2:$Z$518,COLUMN()-13)</f>
        <v>0</v>
      </c>
      <c r="X457" s="3">
        <f>VLOOKUP($B457,[1]Samples!$H$2:$Z$518,COLUMN()-13)</f>
        <v>0</v>
      </c>
      <c r="Y457" s="3" t="str">
        <f>VLOOKUP($B457,[1]Samples!$H$2:$Z$518,COLUMN()-13)</f>
        <v>No</v>
      </c>
      <c r="Z457" s="3" t="str">
        <f>VLOOKUP($B457,[1]Samples!$H$2:$Z$518,COLUMN()-13)</f>
        <v/>
      </c>
      <c r="AA457" s="3" t="str">
        <f>VLOOKUP($B457,[1]Samples!$H$2:$Z$518,COLUMN()-13)</f>
        <v/>
      </c>
      <c r="AB457" s="20">
        <f>VLOOKUP($B457,[1]Samples!$H$2:$Z$518,COLUMN()-13)</f>
        <v>44039.083333333336</v>
      </c>
      <c r="AC457" s="20">
        <f>VLOOKUP($B457,[1]Samples!$H$2:$Z$518,COLUMN()-13)</f>
        <v>44039.083333333336</v>
      </c>
      <c r="AD457" s="3" t="str">
        <f>VLOOKUP($B457,[1]Samples!$H$2:$Z$518,COLUMN()-13)</f>
        <v>USA</v>
      </c>
      <c r="AE457" s="3" t="s">
        <v>146</v>
      </c>
      <c r="AF457" s="22">
        <f>VLOOKUP($B457,[1]Samples!$H$2:$Z$518,COLUMN()-13)</f>
        <v>2020</v>
      </c>
      <c r="AG457" t="b">
        <f>NOT(ISERROR(MATCH(B457,metadata_samples_with_mlst!$A$2:$A$342,0)))</f>
        <v>0</v>
      </c>
    </row>
    <row r="458" spans="1:33" s="3" customFormat="1" x14ac:dyDescent="0.3">
      <c r="A458" s="3" t="s">
        <v>4296</v>
      </c>
      <c r="B458" s="3" t="str">
        <f t="shared" si="7"/>
        <v>SRR3945584</v>
      </c>
      <c r="C458" s="3">
        <v>14</v>
      </c>
      <c r="D458" s="3">
        <v>12</v>
      </c>
      <c r="E458" s="3" t="s">
        <v>4297</v>
      </c>
      <c r="F458" s="3">
        <v>60074</v>
      </c>
      <c r="G458" s="3">
        <v>57802</v>
      </c>
      <c r="H458" s="3" t="s">
        <v>3884</v>
      </c>
      <c r="I458" s="3">
        <v>2</v>
      </c>
      <c r="J458" s="3">
        <v>1</v>
      </c>
      <c r="K458" s="3">
        <v>4</v>
      </c>
      <c r="M458" s="3">
        <v>2256</v>
      </c>
      <c r="N458" s="3">
        <v>1455</v>
      </c>
      <c r="O458" s="3">
        <v>11881</v>
      </c>
      <c r="P458" s="3">
        <v>2553934</v>
      </c>
      <c r="Q458" s="3" t="str">
        <f>VLOOKUP($B458,[1]Samples!$H$2:$Z$518,COLUMN()-13)</f>
        <v>isolation_source: gorgonzola cheese</v>
      </c>
      <c r="R458" s="3">
        <f>VLOOKUP($B458,[1]Samples!$H$2:$Z$518,COLUMN()-13)</f>
        <v>3140626</v>
      </c>
      <c r="S458" s="3">
        <f>VLOOKUP($B458,[1]Samples!$H$2:$Z$518,COLUMN()-13)</f>
        <v>45</v>
      </c>
      <c r="T458" s="3">
        <f>VLOOKUP($B458,[1]Samples!$H$2:$Z$518,COLUMN()-13)</f>
        <v>3160</v>
      </c>
      <c r="U458" s="3" t="str">
        <f>VLOOKUP($B458,[1]Samples!$H$2:$Z$518,COLUMN()-13)</f>
        <v>Yes</v>
      </c>
      <c r="V458" s="3">
        <f>VLOOKUP($B458,[1]Samples!$H$2:$Z$518,COLUMN()-13)</f>
        <v>0</v>
      </c>
      <c r="W458" s="3">
        <f>VLOOKUP($B458,[1]Samples!$H$2:$Z$518,COLUMN()-13)</f>
        <v>0</v>
      </c>
      <c r="X458" s="3">
        <f>VLOOKUP($B458,[1]Samples!$H$2:$Z$518,COLUMN()-13)</f>
        <v>0</v>
      </c>
      <c r="Y458" s="3" t="str">
        <f>VLOOKUP($B458,[1]Samples!$H$2:$Z$518,COLUMN()-13)</f>
        <v>No</v>
      </c>
      <c r="Z458" s="3" t="str">
        <f>VLOOKUP($B458,[1]Samples!$H$2:$Z$518,COLUMN()-13)</f>
        <v/>
      </c>
      <c r="AA458" s="3" t="str">
        <f>VLOOKUP($B458,[1]Samples!$H$2:$Z$518,COLUMN()-13)</f>
        <v/>
      </c>
      <c r="AB458" s="20">
        <f>VLOOKUP($B458,[1]Samples!$H$2:$Z$518,COLUMN()-13)</f>
        <v>43900.041666666664</v>
      </c>
      <c r="AC458" s="20">
        <f>VLOOKUP($B458,[1]Samples!$H$2:$Z$518,COLUMN()-13)</f>
        <v>43550.041666666664</v>
      </c>
      <c r="AD458" s="3" t="str">
        <f>VLOOKUP($B458,[1]Samples!$H$2:$Z$518,COLUMN()-13)</f>
        <v>Italy</v>
      </c>
      <c r="AF458" s="22">
        <f>VLOOKUP($B458,[1]Samples!$H$2:$Z$518,COLUMN()-13)</f>
        <v>2011</v>
      </c>
      <c r="AG458" t="b">
        <f>NOT(ISERROR(MATCH(B458,metadata_samples_with_mlst!$A$2:$A$342,0)))</f>
        <v>0</v>
      </c>
    </row>
    <row r="459" spans="1:33" s="3" customFormat="1" x14ac:dyDescent="0.3">
      <c r="A459" s="3" t="s">
        <v>4298</v>
      </c>
      <c r="B459" s="3" t="str">
        <f t="shared" si="7"/>
        <v>SRR8767212</v>
      </c>
      <c r="C459" s="3">
        <v>13</v>
      </c>
      <c r="D459" s="3">
        <v>12</v>
      </c>
      <c r="E459" s="3" t="s">
        <v>3487</v>
      </c>
      <c r="F459" s="3">
        <v>58834</v>
      </c>
      <c r="G459" s="3">
        <v>56790</v>
      </c>
      <c r="H459" s="3" t="s">
        <v>3481</v>
      </c>
      <c r="I459" s="3">
        <v>6</v>
      </c>
      <c r="J459" s="3">
        <v>1</v>
      </c>
      <c r="K459" s="3">
        <v>3</v>
      </c>
      <c r="M459" s="3">
        <v>2364</v>
      </c>
      <c r="N459" s="3">
        <v>1459</v>
      </c>
      <c r="O459" s="3">
        <v>13516</v>
      </c>
      <c r="P459" s="3">
        <v>2644020</v>
      </c>
      <c r="Q459" s="3" t="str">
        <f>VLOOKUP($B459,[1]Samples!$H$2:$Z$518,COLUMN()-13)</f>
        <v>isolation_source: cheese</v>
      </c>
      <c r="R459" s="3">
        <f>VLOOKUP($B459,[1]Samples!$H$2:$Z$518,COLUMN()-13)</f>
        <v>3181770</v>
      </c>
      <c r="S459" s="3">
        <f>VLOOKUP($B459,[1]Samples!$H$2:$Z$518,COLUMN()-13)</f>
        <v>31</v>
      </c>
      <c r="T459" s="3">
        <f>VLOOKUP($B459,[1]Samples!$H$2:$Z$518,COLUMN()-13)</f>
        <v>3183</v>
      </c>
      <c r="U459" s="3" t="str">
        <f>VLOOKUP($B459,[1]Samples!$H$2:$Z$518,COLUMN()-13)</f>
        <v>Yes</v>
      </c>
      <c r="V459" s="3">
        <f>VLOOKUP($B459,[1]Samples!$H$2:$Z$518,COLUMN()-13)</f>
        <v>0</v>
      </c>
      <c r="W459" s="3">
        <f>VLOOKUP($B459,[1]Samples!$H$2:$Z$518,COLUMN()-13)</f>
        <v>0</v>
      </c>
      <c r="X459" s="3">
        <f>VLOOKUP($B459,[1]Samples!$H$2:$Z$518,COLUMN()-13)</f>
        <v>0</v>
      </c>
      <c r="Y459" s="3" t="str">
        <f>VLOOKUP($B459,[1]Samples!$H$2:$Z$518,COLUMN()-13)</f>
        <v>No</v>
      </c>
      <c r="Z459" s="3" t="str">
        <f>VLOOKUP($B459,[1]Samples!$H$2:$Z$518,COLUMN()-13)</f>
        <v/>
      </c>
      <c r="AA459" s="3" t="str">
        <f>VLOOKUP($B459,[1]Samples!$H$2:$Z$518,COLUMN()-13)</f>
        <v/>
      </c>
      <c r="AB459" s="20">
        <f>VLOOKUP($B459,[1]Samples!$H$2:$Z$518,COLUMN()-13)</f>
        <v>43555.041666666664</v>
      </c>
      <c r="AC459" s="20">
        <f>VLOOKUP($B459,[1]Samples!$H$2:$Z$518,COLUMN()-13)</f>
        <v>43555.041666666664</v>
      </c>
      <c r="AD459" s="3" t="str">
        <f>VLOOKUP($B459,[1]Samples!$H$2:$Z$518,COLUMN()-13)</f>
        <v>Chile</v>
      </c>
      <c r="AF459" s="22">
        <f>VLOOKUP($B459,[1]Samples!$H$2:$Z$518,COLUMN()-13)</f>
        <v>2017</v>
      </c>
      <c r="AG459" t="b">
        <f>NOT(ISERROR(MATCH(B459,metadata_samples_with_mlst!$A$2:$A$342,0)))</f>
        <v>0</v>
      </c>
    </row>
    <row r="460" spans="1:33" s="3" customFormat="1" x14ac:dyDescent="0.3">
      <c r="A460" s="3" t="s">
        <v>4299</v>
      </c>
      <c r="B460" s="3" t="str">
        <f t="shared" si="7"/>
        <v>SRR8767362</v>
      </c>
      <c r="C460" s="3">
        <v>6</v>
      </c>
      <c r="D460" s="3">
        <v>5</v>
      </c>
      <c r="E460" s="3" t="s">
        <v>4263</v>
      </c>
      <c r="F460" s="3">
        <v>27984</v>
      </c>
      <c r="G460" s="3">
        <v>27024</v>
      </c>
      <c r="H460" s="3" t="s">
        <v>3539</v>
      </c>
      <c r="I460" s="3">
        <v>5</v>
      </c>
      <c r="J460" s="3">
        <v>2</v>
      </c>
      <c r="K460" s="3">
        <v>3</v>
      </c>
      <c r="M460" s="3">
        <v>1027</v>
      </c>
      <c r="N460" s="3">
        <v>1459</v>
      </c>
      <c r="O460" s="3">
        <v>9187</v>
      </c>
      <c r="P460" s="3">
        <v>1423476</v>
      </c>
      <c r="Q460" s="3" t="str">
        <f>VLOOKUP($B460,[1]Samples!$H$2:$Z$518,COLUMN()-13)</f>
        <v>isolation_source: cheese</v>
      </c>
      <c r="R460" s="3">
        <f>VLOOKUP($B460,[1]Samples!$H$2:$Z$518,COLUMN()-13)</f>
        <v>3242783</v>
      </c>
      <c r="S460" s="3">
        <f>VLOOKUP($B460,[1]Samples!$H$2:$Z$518,COLUMN()-13)</f>
        <v>29</v>
      </c>
      <c r="T460" s="3">
        <f>VLOOKUP($B460,[1]Samples!$H$2:$Z$518,COLUMN()-13)</f>
        <v>3238</v>
      </c>
      <c r="U460" s="3" t="str">
        <f>VLOOKUP($B460,[1]Samples!$H$2:$Z$518,COLUMN()-13)</f>
        <v>Yes</v>
      </c>
      <c r="V460" s="3">
        <f>VLOOKUP($B460,[1]Samples!$H$2:$Z$518,COLUMN()-13)</f>
        <v>0</v>
      </c>
      <c r="W460" s="3">
        <f>VLOOKUP($B460,[1]Samples!$H$2:$Z$518,COLUMN()-13)</f>
        <v>0</v>
      </c>
      <c r="X460" s="3">
        <f>VLOOKUP($B460,[1]Samples!$H$2:$Z$518,COLUMN()-13)</f>
        <v>0</v>
      </c>
      <c r="Y460" s="3" t="str">
        <f>VLOOKUP($B460,[1]Samples!$H$2:$Z$518,COLUMN()-13)</f>
        <v>No</v>
      </c>
      <c r="Z460" s="3" t="str">
        <f>VLOOKUP($B460,[1]Samples!$H$2:$Z$518,COLUMN()-13)</f>
        <v/>
      </c>
      <c r="AA460" s="3" t="str">
        <f>VLOOKUP($B460,[1]Samples!$H$2:$Z$518,COLUMN()-13)</f>
        <v/>
      </c>
      <c r="AB460" s="20">
        <f>VLOOKUP($B460,[1]Samples!$H$2:$Z$518,COLUMN()-13)</f>
        <v>43556.083333333336</v>
      </c>
      <c r="AC460" s="20">
        <f>VLOOKUP($B460,[1]Samples!$H$2:$Z$518,COLUMN()-13)</f>
        <v>43556.083333333336</v>
      </c>
      <c r="AD460" s="3" t="str">
        <f>VLOOKUP($B460,[1]Samples!$H$2:$Z$518,COLUMN()-13)</f>
        <v>Chile</v>
      </c>
      <c r="AF460" s="22">
        <f>VLOOKUP($B460,[1]Samples!$H$2:$Z$518,COLUMN()-13)</f>
        <v>2017</v>
      </c>
      <c r="AG460" t="b">
        <f>NOT(ISERROR(MATCH(B460,metadata_samples_with_mlst!$A$2:$A$342,0)))</f>
        <v>0</v>
      </c>
    </row>
    <row r="461" spans="1:33" s="3" customFormat="1" x14ac:dyDescent="0.3">
      <c r="A461" s="3" t="s">
        <v>4300</v>
      </c>
      <c r="B461" s="3" t="str">
        <f t="shared" si="7"/>
        <v>SRR3173366</v>
      </c>
      <c r="C461" s="3">
        <v>6</v>
      </c>
      <c r="D461" s="3">
        <v>5</v>
      </c>
      <c r="E461" s="3" t="s">
        <v>4301</v>
      </c>
      <c r="F461" s="3">
        <v>26248</v>
      </c>
      <c r="G461" s="3">
        <v>25710</v>
      </c>
      <c r="H461" s="3" t="s">
        <v>3575</v>
      </c>
      <c r="I461" s="3">
        <v>3</v>
      </c>
      <c r="J461" s="3">
        <v>2</v>
      </c>
      <c r="K461" s="3">
        <v>4</v>
      </c>
      <c r="M461" s="3">
        <v>1067</v>
      </c>
      <c r="N461" s="3">
        <v>1464</v>
      </c>
      <c r="O461" s="3">
        <v>7228</v>
      </c>
      <c r="P461" s="3">
        <v>1461307</v>
      </c>
      <c r="Q461" s="3" t="str">
        <f>VLOOKUP($B461,[1]Samples!$H$2:$Z$518,COLUMN()-13)</f>
        <v>isolation_source: grated cheese</v>
      </c>
      <c r="R461" s="3">
        <f>VLOOKUP($B461,[1]Samples!$H$2:$Z$518,COLUMN()-13)</f>
        <v>2991878</v>
      </c>
      <c r="S461" s="3">
        <f>VLOOKUP($B461,[1]Samples!$H$2:$Z$518,COLUMN()-13)</f>
        <v>16</v>
      </c>
      <c r="T461" s="3">
        <f>VLOOKUP($B461,[1]Samples!$H$2:$Z$518,COLUMN()-13)</f>
        <v>2962</v>
      </c>
      <c r="U461" s="3" t="str">
        <f>VLOOKUP($B461,[1]Samples!$H$2:$Z$518,COLUMN()-13)</f>
        <v>Yes</v>
      </c>
      <c r="V461" s="3">
        <f>VLOOKUP($B461,[1]Samples!$H$2:$Z$518,COLUMN()-13)</f>
        <v>0</v>
      </c>
      <c r="W461" s="3">
        <f>VLOOKUP($B461,[1]Samples!$H$2:$Z$518,COLUMN()-13)</f>
        <v>0</v>
      </c>
      <c r="X461" s="3">
        <f>VLOOKUP($B461,[1]Samples!$H$2:$Z$518,COLUMN()-13)</f>
        <v>0</v>
      </c>
      <c r="Y461" s="3" t="str">
        <f>VLOOKUP($B461,[1]Samples!$H$2:$Z$518,COLUMN()-13)</f>
        <v>No</v>
      </c>
      <c r="Z461" s="3" t="str">
        <f>VLOOKUP($B461,[1]Samples!$H$2:$Z$518,COLUMN()-13)</f>
        <v/>
      </c>
      <c r="AA461" s="3" t="str">
        <f>VLOOKUP($B461,[1]Samples!$H$2:$Z$518,COLUMN()-13)</f>
        <v/>
      </c>
      <c r="AB461" s="20">
        <f>VLOOKUP($B461,[1]Samples!$H$2:$Z$518,COLUMN()-13)</f>
        <v>43901.041666666664</v>
      </c>
      <c r="AC461" s="20">
        <f>VLOOKUP($B461,[1]Samples!$H$2:$Z$518,COLUMN()-13)</f>
        <v>43551.041666666664</v>
      </c>
      <c r="AD461" s="3" t="str">
        <f>VLOOKUP($B461,[1]Samples!$H$2:$Z$518,COLUMN()-13)</f>
        <v>USA</v>
      </c>
      <c r="AE461" s="3" t="s">
        <v>146</v>
      </c>
      <c r="AF461" s="22">
        <f>VLOOKUP($B461,[1]Samples!$H$2:$Z$518,COLUMN()-13)</f>
        <v>2009</v>
      </c>
      <c r="AG461" t="b">
        <f>NOT(ISERROR(MATCH(B461,metadata_samples_with_mlst!$A$2:$A$342,0)))</f>
        <v>0</v>
      </c>
    </row>
    <row r="462" spans="1:33" s="3" customFormat="1" x14ac:dyDescent="0.3">
      <c r="A462" s="3" t="s">
        <v>4302</v>
      </c>
      <c r="B462" s="3" t="str">
        <f t="shared" si="7"/>
        <v>SRR3173378</v>
      </c>
      <c r="C462" s="3">
        <v>12</v>
      </c>
      <c r="D462" s="3">
        <v>11</v>
      </c>
      <c r="E462" s="3" t="s">
        <v>4303</v>
      </c>
      <c r="F462" s="3">
        <v>52754</v>
      </c>
      <c r="G462" s="3">
        <v>51572</v>
      </c>
      <c r="H462" s="3" t="s">
        <v>3494</v>
      </c>
      <c r="I462" s="3">
        <v>6</v>
      </c>
      <c r="J462" s="3">
        <v>3</v>
      </c>
      <c r="K462" s="3">
        <v>4</v>
      </c>
      <c r="M462" s="3">
        <v>1797</v>
      </c>
      <c r="N462" s="3">
        <v>1465</v>
      </c>
      <c r="O462" s="3">
        <v>11264</v>
      </c>
      <c r="P462" s="3">
        <v>2182682</v>
      </c>
      <c r="Q462" s="3" t="str">
        <f>VLOOKUP($B462,[1]Samples!$H$2:$Z$518,COLUMN()-13)</f>
        <v>isolation_source: queso fresco</v>
      </c>
      <c r="R462" s="3">
        <f>VLOOKUP($B462,[1]Samples!$H$2:$Z$518,COLUMN()-13)</f>
        <v>2988839</v>
      </c>
      <c r="S462" s="3">
        <f>VLOOKUP($B462,[1]Samples!$H$2:$Z$518,COLUMN()-13)</f>
        <v>117</v>
      </c>
      <c r="T462" s="3">
        <f>VLOOKUP($B462,[1]Samples!$H$2:$Z$518,COLUMN()-13)</f>
        <v>2984</v>
      </c>
      <c r="U462" s="3" t="str">
        <f>VLOOKUP($B462,[1]Samples!$H$2:$Z$518,COLUMN()-13)</f>
        <v>Yes</v>
      </c>
      <c r="V462" s="3">
        <f>VLOOKUP($B462,[1]Samples!$H$2:$Z$518,COLUMN()-13)</f>
        <v>0</v>
      </c>
      <c r="W462" s="3">
        <f>VLOOKUP($B462,[1]Samples!$H$2:$Z$518,COLUMN()-13)</f>
        <v>0</v>
      </c>
      <c r="X462" s="3">
        <f>VLOOKUP($B462,[1]Samples!$H$2:$Z$518,COLUMN()-13)</f>
        <v>0</v>
      </c>
      <c r="Y462" s="3" t="str">
        <f>VLOOKUP($B462,[1]Samples!$H$2:$Z$518,COLUMN()-13)</f>
        <v>No</v>
      </c>
      <c r="Z462" s="3" t="str">
        <f>VLOOKUP($B462,[1]Samples!$H$2:$Z$518,COLUMN()-13)</f>
        <v/>
      </c>
      <c r="AA462" s="3" t="str">
        <f>VLOOKUP($B462,[1]Samples!$H$2:$Z$518,COLUMN()-13)</f>
        <v/>
      </c>
      <c r="AB462" s="20">
        <f>VLOOKUP($B462,[1]Samples!$H$2:$Z$518,COLUMN()-13)</f>
        <v>43901.041666666664</v>
      </c>
      <c r="AC462" s="20">
        <f>VLOOKUP($B462,[1]Samples!$H$2:$Z$518,COLUMN()-13)</f>
        <v>43551.041666666664</v>
      </c>
      <c r="AD462" s="3" t="str">
        <f>VLOOKUP($B462,[1]Samples!$H$2:$Z$518,COLUMN()-13)</f>
        <v>USA</v>
      </c>
      <c r="AE462" s="3" t="s">
        <v>190</v>
      </c>
      <c r="AF462" s="22">
        <f>VLOOKUP($B462,[1]Samples!$H$2:$Z$518,COLUMN()-13)</f>
        <v>2009</v>
      </c>
      <c r="AG462" t="b">
        <f>NOT(ISERROR(MATCH(B462,metadata_samples_with_mlst!$A$2:$A$342,0)))</f>
        <v>0</v>
      </c>
    </row>
    <row r="463" spans="1:33" s="3" customFormat="1" x14ac:dyDescent="0.3">
      <c r="A463" s="3" t="s">
        <v>4304</v>
      </c>
      <c r="B463" s="3" t="str">
        <f t="shared" si="7"/>
        <v>SRR3945583</v>
      </c>
      <c r="C463" s="3">
        <v>13</v>
      </c>
      <c r="D463" s="3">
        <v>11</v>
      </c>
      <c r="E463" s="3" t="s">
        <v>4305</v>
      </c>
      <c r="F463" s="3">
        <v>56960</v>
      </c>
      <c r="G463" s="3">
        <v>53110</v>
      </c>
      <c r="H463" s="3" t="s">
        <v>3804</v>
      </c>
      <c r="I463" s="3">
        <v>6</v>
      </c>
      <c r="J463" s="3">
        <v>1</v>
      </c>
      <c r="K463" s="3">
        <v>2</v>
      </c>
      <c r="M463" s="3">
        <v>1984</v>
      </c>
      <c r="N463" s="3">
        <v>1473</v>
      </c>
      <c r="O463" s="3">
        <v>9570</v>
      </c>
      <c r="P463" s="3">
        <v>2336788</v>
      </c>
      <c r="Q463" s="3" t="str">
        <f>VLOOKUP($B463,[1]Samples!$H$2:$Z$518,COLUMN()-13)</f>
        <v>isolation_source: gorgonzola cheese</v>
      </c>
      <c r="R463" s="3">
        <f>VLOOKUP($B463,[1]Samples!$H$2:$Z$518,COLUMN()-13)</f>
        <v>3107719</v>
      </c>
      <c r="S463" s="3">
        <f>VLOOKUP($B463,[1]Samples!$H$2:$Z$518,COLUMN()-13)</f>
        <v>67</v>
      </c>
      <c r="T463" s="3">
        <f>VLOOKUP($B463,[1]Samples!$H$2:$Z$518,COLUMN()-13)</f>
        <v>3127</v>
      </c>
      <c r="U463" s="3" t="str">
        <f>VLOOKUP($B463,[1]Samples!$H$2:$Z$518,COLUMN()-13)</f>
        <v>Yes</v>
      </c>
      <c r="V463" s="3">
        <f>VLOOKUP($B463,[1]Samples!$H$2:$Z$518,COLUMN()-13)</f>
        <v>0</v>
      </c>
      <c r="W463" s="3">
        <f>VLOOKUP($B463,[1]Samples!$H$2:$Z$518,COLUMN()-13)</f>
        <v>0</v>
      </c>
      <c r="X463" s="3">
        <f>VLOOKUP($B463,[1]Samples!$H$2:$Z$518,COLUMN()-13)</f>
        <v>0</v>
      </c>
      <c r="Y463" s="3" t="str">
        <f>VLOOKUP($B463,[1]Samples!$H$2:$Z$518,COLUMN()-13)</f>
        <v>No</v>
      </c>
      <c r="Z463" s="3" t="str">
        <f>VLOOKUP($B463,[1]Samples!$H$2:$Z$518,COLUMN()-13)</f>
        <v/>
      </c>
      <c r="AA463" s="3" t="str">
        <f>VLOOKUP($B463,[1]Samples!$H$2:$Z$518,COLUMN()-13)</f>
        <v/>
      </c>
      <c r="AB463" s="20">
        <f>VLOOKUP($B463,[1]Samples!$H$2:$Z$518,COLUMN()-13)</f>
        <v>43901.041666666664</v>
      </c>
      <c r="AC463" s="20">
        <f>VLOOKUP($B463,[1]Samples!$H$2:$Z$518,COLUMN()-13)</f>
        <v>43551.041666666664</v>
      </c>
      <c r="AD463" s="3" t="str">
        <f>VLOOKUP($B463,[1]Samples!$H$2:$Z$518,COLUMN()-13)</f>
        <v>Italy</v>
      </c>
      <c r="AF463" s="22">
        <f>VLOOKUP($B463,[1]Samples!$H$2:$Z$518,COLUMN()-13)</f>
        <v>2011</v>
      </c>
      <c r="AG463" t="b">
        <f>NOT(ISERROR(MATCH(B463,metadata_samples_with_mlst!$A$2:$A$342,0)))</f>
        <v>0</v>
      </c>
    </row>
    <row r="464" spans="1:33" s="3" customFormat="1" x14ac:dyDescent="0.3">
      <c r="A464" s="3" t="s">
        <v>4306</v>
      </c>
      <c r="B464" s="3" t="str">
        <f t="shared" si="7"/>
        <v>SRR8767573</v>
      </c>
      <c r="C464" s="3">
        <v>15</v>
      </c>
      <c r="D464" s="3">
        <v>13</v>
      </c>
      <c r="E464" s="3" t="s">
        <v>4307</v>
      </c>
      <c r="F464" s="3">
        <v>75164</v>
      </c>
      <c r="G464" s="3">
        <v>72368</v>
      </c>
      <c r="H464" s="3" t="s">
        <v>4308</v>
      </c>
      <c r="I464" s="3">
        <v>28</v>
      </c>
      <c r="J464" s="3">
        <v>12</v>
      </c>
      <c r="K464" s="3">
        <v>20</v>
      </c>
      <c r="M464" s="3">
        <v>2197</v>
      </c>
      <c r="N464" s="3">
        <v>1486</v>
      </c>
      <c r="O464" s="3">
        <v>9091</v>
      </c>
      <c r="P464" s="3">
        <v>2558119</v>
      </c>
      <c r="Q464" s="3" t="str">
        <f>VLOOKUP($B464,[1]Samples!$H$2:$Z$518,COLUMN()-13)</f>
        <v>isolation_source: cheese</v>
      </c>
      <c r="R464" s="3">
        <f>VLOOKUP($B464,[1]Samples!$H$2:$Z$518,COLUMN()-13)</f>
        <v>2937024</v>
      </c>
      <c r="S464" s="3">
        <f>VLOOKUP($B464,[1]Samples!$H$2:$Z$518,COLUMN()-13)</f>
        <v>13</v>
      </c>
      <c r="T464" s="3">
        <f>VLOOKUP($B464,[1]Samples!$H$2:$Z$518,COLUMN()-13)</f>
        <v>2886</v>
      </c>
      <c r="U464" s="3" t="str">
        <f>VLOOKUP($B464,[1]Samples!$H$2:$Z$518,COLUMN()-13)</f>
        <v>Yes</v>
      </c>
      <c r="V464" s="3">
        <f>VLOOKUP($B464,[1]Samples!$H$2:$Z$518,COLUMN()-13)</f>
        <v>0</v>
      </c>
      <c r="W464" s="3">
        <f>VLOOKUP($B464,[1]Samples!$H$2:$Z$518,COLUMN()-13)</f>
        <v>0</v>
      </c>
      <c r="X464" s="3">
        <f>VLOOKUP($B464,[1]Samples!$H$2:$Z$518,COLUMN()-13)</f>
        <v>0</v>
      </c>
      <c r="Y464" s="3" t="str">
        <f>VLOOKUP($B464,[1]Samples!$H$2:$Z$518,COLUMN()-13)</f>
        <v>No</v>
      </c>
      <c r="Z464" s="3" t="str">
        <f>VLOOKUP($B464,[1]Samples!$H$2:$Z$518,COLUMN()-13)</f>
        <v/>
      </c>
      <c r="AA464" s="3" t="str">
        <f>VLOOKUP($B464,[1]Samples!$H$2:$Z$518,COLUMN()-13)</f>
        <v/>
      </c>
      <c r="AB464" s="20">
        <f>VLOOKUP($B464,[1]Samples!$H$2:$Z$518,COLUMN()-13)</f>
        <v>43556.083333333336</v>
      </c>
      <c r="AC464" s="20">
        <f>VLOOKUP($B464,[1]Samples!$H$2:$Z$518,COLUMN()-13)</f>
        <v>43556.083333333336</v>
      </c>
      <c r="AD464" s="3" t="str">
        <f>VLOOKUP($B464,[1]Samples!$H$2:$Z$518,COLUMN()-13)</f>
        <v>Chile</v>
      </c>
      <c r="AF464" s="22">
        <f>VLOOKUP($B464,[1]Samples!$H$2:$Z$518,COLUMN()-13)</f>
        <v>2016</v>
      </c>
      <c r="AG464" t="b">
        <f>NOT(ISERROR(MATCH(B464,metadata_samples_with_mlst!$A$2:$A$342,0)))</f>
        <v>0</v>
      </c>
    </row>
    <row r="465" spans="1:33" s="3" customFormat="1" x14ac:dyDescent="0.3">
      <c r="A465" s="3" t="s">
        <v>4309</v>
      </c>
      <c r="B465" s="3" t="str">
        <f t="shared" si="7"/>
        <v>SRR5947606</v>
      </c>
      <c r="C465" s="3">
        <v>17</v>
      </c>
      <c r="D465" s="3">
        <v>15</v>
      </c>
      <c r="E465" s="3" t="s">
        <v>4310</v>
      </c>
      <c r="F465" s="3">
        <v>86984</v>
      </c>
      <c r="G465" s="3">
        <v>84232</v>
      </c>
      <c r="H465" s="3" t="s">
        <v>4311</v>
      </c>
      <c r="I465" s="3">
        <v>19</v>
      </c>
      <c r="J465" s="3">
        <v>2</v>
      </c>
      <c r="K465" s="3">
        <v>7</v>
      </c>
      <c r="M465" s="3">
        <v>2223</v>
      </c>
      <c r="N465" s="3">
        <v>1502</v>
      </c>
      <c r="O465" s="3">
        <v>15225</v>
      </c>
      <c r="P465" s="3">
        <v>2598947</v>
      </c>
      <c r="Q465" s="3" t="str">
        <f>VLOOKUP($B465,[1]Samples!$H$2:$Z$518,COLUMN()-13)</f>
        <v>isolation_source: soft cheese</v>
      </c>
      <c r="R465" s="3">
        <f>VLOOKUP($B465,[1]Samples!$H$2:$Z$518,COLUMN()-13)</f>
        <v>3032354</v>
      </c>
      <c r="S465" s="3">
        <f>VLOOKUP($B465,[1]Samples!$H$2:$Z$518,COLUMN()-13)</f>
        <v>12</v>
      </c>
      <c r="T465" s="3">
        <f>VLOOKUP($B465,[1]Samples!$H$2:$Z$518,COLUMN()-13)</f>
        <v>2998</v>
      </c>
      <c r="U465" s="3" t="str">
        <f>VLOOKUP($B465,[1]Samples!$H$2:$Z$518,COLUMN()-13)</f>
        <v>Yes</v>
      </c>
      <c r="V465" s="3">
        <f>VLOOKUP($B465,[1]Samples!$H$2:$Z$518,COLUMN()-13)</f>
        <v>0</v>
      </c>
      <c r="W465" s="3">
        <f>VLOOKUP($B465,[1]Samples!$H$2:$Z$518,COLUMN()-13)</f>
        <v>0</v>
      </c>
      <c r="X465" s="3">
        <f>VLOOKUP($B465,[1]Samples!$H$2:$Z$518,COLUMN()-13)</f>
        <v>0</v>
      </c>
      <c r="Y465" s="3" t="str">
        <f>VLOOKUP($B465,[1]Samples!$H$2:$Z$518,COLUMN()-13)</f>
        <v>No</v>
      </c>
      <c r="Z465" s="3" t="str">
        <f>VLOOKUP($B465,[1]Samples!$H$2:$Z$518,COLUMN()-13)</f>
        <v/>
      </c>
      <c r="AA465" s="3" t="str">
        <f>VLOOKUP($B465,[1]Samples!$H$2:$Z$518,COLUMN()-13)</f>
        <v/>
      </c>
      <c r="AB465" s="20">
        <f>VLOOKUP($B465,[1]Samples!$H$2:$Z$518,COLUMN()-13)</f>
        <v>43901.041666666664</v>
      </c>
      <c r="AC465" s="20">
        <f>VLOOKUP($B465,[1]Samples!$H$2:$Z$518,COLUMN()-13)</f>
        <v>43551.041666666664</v>
      </c>
      <c r="AD465" s="3" t="str">
        <f>VLOOKUP($B465,[1]Samples!$H$2:$Z$518,COLUMN()-13)</f>
        <v>USA</v>
      </c>
      <c r="AE465" s="3" t="s">
        <v>1317</v>
      </c>
      <c r="AF465" s="22">
        <f>VLOOKUP($B465,[1]Samples!$H$2:$Z$518,COLUMN()-13)</f>
        <v>2010</v>
      </c>
      <c r="AG465" t="b">
        <f>NOT(ISERROR(MATCH(B465,metadata_samples_with_mlst!$A$2:$A$342,0)))</f>
        <v>0</v>
      </c>
    </row>
    <row r="466" spans="1:33" s="3" customFormat="1" x14ac:dyDescent="0.3">
      <c r="A466" s="3" t="s">
        <v>4312</v>
      </c>
      <c r="B466" s="3" t="str">
        <f t="shared" si="7"/>
        <v>SRR8535379</v>
      </c>
      <c r="C466" s="3">
        <v>15</v>
      </c>
      <c r="D466" s="3">
        <v>14</v>
      </c>
      <c r="E466" s="3" t="s">
        <v>3740</v>
      </c>
      <c r="F466" s="3">
        <v>73172</v>
      </c>
      <c r="G466" s="3">
        <v>71548</v>
      </c>
      <c r="H466" s="3" t="s">
        <v>3813</v>
      </c>
      <c r="I466" s="3">
        <v>27</v>
      </c>
      <c r="J466" s="3">
        <v>5</v>
      </c>
      <c r="K466" s="3">
        <v>10</v>
      </c>
      <c r="M466" s="3">
        <v>2218</v>
      </c>
      <c r="N466" s="3">
        <v>1506</v>
      </c>
      <c r="O466" s="3">
        <v>14339</v>
      </c>
      <c r="P466" s="3">
        <v>2623926</v>
      </c>
      <c r="Q466" s="3" t="str">
        <f>VLOOKUP($B466,[1]Samples!$H$2:$Z$518,COLUMN()-13)</f>
        <v>isolation_source: quesillo oaxaca string cheese</v>
      </c>
      <c r="R466" s="3">
        <f>VLOOKUP($B466,[1]Samples!$H$2:$Z$518,COLUMN()-13)</f>
        <v>3052730</v>
      </c>
      <c r="S466" s="3">
        <f>VLOOKUP($B466,[1]Samples!$H$2:$Z$518,COLUMN()-13)</f>
        <v>18</v>
      </c>
      <c r="T466" s="3">
        <f>VLOOKUP($B466,[1]Samples!$H$2:$Z$518,COLUMN()-13)</f>
        <v>2982</v>
      </c>
      <c r="U466" s="3" t="str">
        <f>VLOOKUP($B466,[1]Samples!$H$2:$Z$518,COLUMN()-13)</f>
        <v>Yes</v>
      </c>
      <c r="V466" s="3">
        <f>VLOOKUP($B466,[1]Samples!$H$2:$Z$518,COLUMN()-13)</f>
        <v>0</v>
      </c>
      <c r="W466" s="3">
        <f>VLOOKUP($B466,[1]Samples!$H$2:$Z$518,COLUMN()-13)</f>
        <v>0</v>
      </c>
      <c r="X466" s="3">
        <f>VLOOKUP($B466,[1]Samples!$H$2:$Z$518,COLUMN()-13)</f>
        <v>0</v>
      </c>
      <c r="Y466" s="3" t="str">
        <f>VLOOKUP($B466,[1]Samples!$H$2:$Z$518,COLUMN()-13)</f>
        <v>No</v>
      </c>
      <c r="Z466" s="3" t="str">
        <f>VLOOKUP($B466,[1]Samples!$H$2:$Z$518,COLUMN()-13)</f>
        <v/>
      </c>
      <c r="AA466" s="3" t="str">
        <f>VLOOKUP($B466,[1]Samples!$H$2:$Z$518,COLUMN()-13)</f>
        <v/>
      </c>
      <c r="AB466" s="20">
        <f>VLOOKUP($B466,[1]Samples!$H$2:$Z$518,COLUMN()-13)</f>
        <v>43901.041666666664</v>
      </c>
      <c r="AC466" s="20">
        <f>VLOOKUP($B466,[1]Samples!$H$2:$Z$518,COLUMN()-13)</f>
        <v>43551.041666666664</v>
      </c>
      <c r="AD466" s="3" t="str">
        <f>VLOOKUP($B466,[1]Samples!$H$2:$Z$518,COLUMN()-13)</f>
        <v>Mexico</v>
      </c>
      <c r="AF466" s="22">
        <f>VLOOKUP($B466,[1]Samples!$H$2:$Z$518,COLUMN()-13)</f>
        <v>2010</v>
      </c>
      <c r="AG466" t="b">
        <f>NOT(ISERROR(MATCH(B466,metadata_samples_with_mlst!$A$2:$A$342,0)))</f>
        <v>1</v>
      </c>
    </row>
    <row r="467" spans="1:33" s="3" customFormat="1" x14ac:dyDescent="0.3">
      <c r="A467" s="3" t="s">
        <v>4313</v>
      </c>
      <c r="B467" s="3" t="str">
        <f t="shared" si="7"/>
        <v>SRR4098792</v>
      </c>
      <c r="C467" s="3">
        <v>10</v>
      </c>
      <c r="D467" s="3">
        <v>9</v>
      </c>
      <c r="E467" s="3" t="s">
        <v>3572</v>
      </c>
      <c r="F467" s="3">
        <v>43526</v>
      </c>
      <c r="G467" s="3">
        <v>42186</v>
      </c>
      <c r="H467" s="3" t="s">
        <v>4053</v>
      </c>
      <c r="I467" s="3">
        <v>2</v>
      </c>
      <c r="J467" s="3">
        <v>2</v>
      </c>
      <c r="K467" s="3">
        <v>2</v>
      </c>
      <c r="M467" s="3">
        <v>1863</v>
      </c>
      <c r="N467" s="3">
        <v>1507</v>
      </c>
      <c r="O467" s="3">
        <v>8232</v>
      </c>
      <c r="P467" s="3">
        <v>2308978</v>
      </c>
      <c r="Q467" s="3" t="str">
        <f>VLOOKUP($B467,[1]Samples!$H$2:$Z$518,COLUMN()-13)</f>
        <v>isolation_source: mexican cheese</v>
      </c>
      <c r="R467" s="3">
        <f>VLOOKUP($B467,[1]Samples!$H$2:$Z$518,COLUMN()-13)</f>
        <v>3008546</v>
      </c>
      <c r="S467" s="3">
        <f>VLOOKUP($B467,[1]Samples!$H$2:$Z$518,COLUMN()-13)</f>
        <v>21</v>
      </c>
      <c r="T467" s="3">
        <f>VLOOKUP($B467,[1]Samples!$H$2:$Z$518,COLUMN()-13)</f>
        <v>2961</v>
      </c>
      <c r="U467" s="3" t="str">
        <f>VLOOKUP($B467,[1]Samples!$H$2:$Z$518,COLUMN()-13)</f>
        <v>Yes</v>
      </c>
      <c r="V467" s="3">
        <f>VLOOKUP($B467,[1]Samples!$H$2:$Z$518,COLUMN()-13)</f>
        <v>0</v>
      </c>
      <c r="W467" s="3">
        <f>VLOOKUP($B467,[1]Samples!$H$2:$Z$518,COLUMN()-13)</f>
        <v>0</v>
      </c>
      <c r="X467" s="3">
        <f>VLOOKUP($B467,[1]Samples!$H$2:$Z$518,COLUMN()-13)</f>
        <v>0</v>
      </c>
      <c r="Y467" s="3" t="str">
        <f>VLOOKUP($B467,[1]Samples!$H$2:$Z$518,COLUMN()-13)</f>
        <v>No</v>
      </c>
      <c r="Z467" s="3" t="str">
        <f>VLOOKUP($B467,[1]Samples!$H$2:$Z$518,COLUMN()-13)</f>
        <v/>
      </c>
      <c r="AA467" s="3" t="str">
        <f>VLOOKUP($B467,[1]Samples!$H$2:$Z$518,COLUMN()-13)</f>
        <v/>
      </c>
      <c r="AB467" s="20">
        <f>VLOOKUP($B467,[1]Samples!$H$2:$Z$518,COLUMN()-13)</f>
        <v>43900.041666666664</v>
      </c>
      <c r="AC467" s="20">
        <f>VLOOKUP($B467,[1]Samples!$H$2:$Z$518,COLUMN()-13)</f>
        <v>43550.041666666664</v>
      </c>
      <c r="AD467" s="3" t="str">
        <f>VLOOKUP($B467,[1]Samples!$H$2:$Z$518,COLUMN()-13)</f>
        <v>Mexico</v>
      </c>
      <c r="AF467" s="22">
        <f>VLOOKUP($B467,[1]Samples!$H$2:$Z$518,COLUMN()-13)</f>
        <v>2003</v>
      </c>
      <c r="AG467" t="b">
        <f>NOT(ISERROR(MATCH(B467,metadata_samples_with_mlst!$A$2:$A$342,0)))</f>
        <v>0</v>
      </c>
    </row>
    <row r="468" spans="1:33" s="3" customFormat="1" x14ac:dyDescent="0.3">
      <c r="A468" s="3" t="s">
        <v>4314</v>
      </c>
      <c r="B468" s="3" t="str">
        <f t="shared" si="7"/>
        <v>SRR3606563</v>
      </c>
      <c r="C468" s="3">
        <v>15</v>
      </c>
      <c r="D468" s="3">
        <v>12</v>
      </c>
      <c r="E468" s="3" t="s">
        <v>4132</v>
      </c>
      <c r="F468" s="3">
        <v>69510</v>
      </c>
      <c r="G468" s="3">
        <v>67200</v>
      </c>
      <c r="H468" s="3" t="s">
        <v>3971</v>
      </c>
      <c r="I468" s="3">
        <v>10</v>
      </c>
      <c r="J468" s="3">
        <v>4</v>
      </c>
      <c r="K468" s="3">
        <v>11</v>
      </c>
      <c r="M468" s="3">
        <v>2037</v>
      </c>
      <c r="N468" s="3">
        <v>1521</v>
      </c>
      <c r="O468" s="3">
        <v>10996</v>
      </c>
      <c r="P468" s="3">
        <v>2456369</v>
      </c>
      <c r="Q468" s="3" t="str">
        <f>VLOOKUP($B468,[1]Samples!$H$2:$Z$518,COLUMN()-13)</f>
        <v>isolation_source: queso fresco</v>
      </c>
      <c r="R468" s="3">
        <f>VLOOKUP($B468,[1]Samples!$H$2:$Z$518,COLUMN()-13)</f>
        <v>2908244</v>
      </c>
      <c r="S468" s="3">
        <f>VLOOKUP($B468,[1]Samples!$H$2:$Z$518,COLUMN()-13)</f>
        <v>14</v>
      </c>
      <c r="T468" s="3">
        <f>VLOOKUP($B468,[1]Samples!$H$2:$Z$518,COLUMN()-13)</f>
        <v>2863</v>
      </c>
      <c r="U468" s="3" t="str">
        <f>VLOOKUP($B468,[1]Samples!$H$2:$Z$518,COLUMN()-13)</f>
        <v>Yes</v>
      </c>
      <c r="V468" s="3">
        <f>VLOOKUP($B468,[1]Samples!$H$2:$Z$518,COLUMN()-13)</f>
        <v>0</v>
      </c>
      <c r="W468" s="3">
        <f>VLOOKUP($B468,[1]Samples!$H$2:$Z$518,COLUMN()-13)</f>
        <v>0</v>
      </c>
      <c r="X468" s="3">
        <f>VLOOKUP($B468,[1]Samples!$H$2:$Z$518,COLUMN()-13)</f>
        <v>0</v>
      </c>
      <c r="Y468" s="3" t="str">
        <f>VLOOKUP($B468,[1]Samples!$H$2:$Z$518,COLUMN()-13)</f>
        <v>No</v>
      </c>
      <c r="Z468" s="3" t="str">
        <f>VLOOKUP($B468,[1]Samples!$H$2:$Z$518,COLUMN()-13)</f>
        <v/>
      </c>
      <c r="AA468" s="3" t="str">
        <f>VLOOKUP($B468,[1]Samples!$H$2:$Z$518,COLUMN()-13)</f>
        <v/>
      </c>
      <c r="AB468" s="20">
        <f>VLOOKUP($B468,[1]Samples!$H$2:$Z$518,COLUMN()-13)</f>
        <v>43906.041666666664</v>
      </c>
      <c r="AC468" s="20">
        <f>VLOOKUP($B468,[1]Samples!$H$2:$Z$518,COLUMN()-13)</f>
        <v>43440.041666666664</v>
      </c>
      <c r="AD468" s="3" t="str">
        <f>VLOOKUP($B468,[1]Samples!$H$2:$Z$518,COLUMN()-13)</f>
        <v>USA</v>
      </c>
      <c r="AE468" s="3" t="s">
        <v>478</v>
      </c>
      <c r="AF468" s="22">
        <f>VLOOKUP($B468,[1]Samples!$H$2:$Z$518,COLUMN()-13)</f>
        <v>2009</v>
      </c>
      <c r="AG468" t="b">
        <f>NOT(ISERROR(MATCH(B468,metadata_samples_with_mlst!$A$2:$A$342,0)))</f>
        <v>1</v>
      </c>
    </row>
    <row r="469" spans="1:33" s="3" customFormat="1" x14ac:dyDescent="0.3">
      <c r="A469" s="3" t="s">
        <v>4315</v>
      </c>
      <c r="B469" s="3" t="str">
        <f t="shared" si="7"/>
        <v>SRR3945587</v>
      </c>
      <c r="C469" s="3">
        <v>7</v>
      </c>
      <c r="D469" s="3">
        <v>6</v>
      </c>
      <c r="E469" s="3" t="s">
        <v>4316</v>
      </c>
      <c r="F469" s="3">
        <v>30854</v>
      </c>
      <c r="G469" s="3">
        <v>29978</v>
      </c>
      <c r="H469" s="3" t="s">
        <v>4050</v>
      </c>
      <c r="I469" s="3">
        <v>5</v>
      </c>
      <c r="J469" s="3">
        <v>2</v>
      </c>
      <c r="K469" s="3">
        <v>3</v>
      </c>
      <c r="M469" s="3">
        <v>1171</v>
      </c>
      <c r="N469" s="3">
        <v>1522</v>
      </c>
      <c r="O469" s="3">
        <v>7682</v>
      </c>
      <c r="P469" s="3">
        <v>1659002</v>
      </c>
      <c r="Q469" s="3" t="str">
        <f>VLOOKUP($B469,[1]Samples!$H$2:$Z$518,COLUMN()-13)</f>
        <v>isolation_source: sheep's milk cheese</v>
      </c>
      <c r="R469" s="3">
        <f>VLOOKUP($B469,[1]Samples!$H$2:$Z$518,COLUMN()-13)</f>
        <v>2979701</v>
      </c>
      <c r="S469" s="3">
        <f>VLOOKUP($B469,[1]Samples!$H$2:$Z$518,COLUMN()-13)</f>
        <v>19</v>
      </c>
      <c r="T469" s="3">
        <f>VLOOKUP($B469,[1]Samples!$H$2:$Z$518,COLUMN()-13)</f>
        <v>2943</v>
      </c>
      <c r="U469" s="3" t="str">
        <f>VLOOKUP($B469,[1]Samples!$H$2:$Z$518,COLUMN()-13)</f>
        <v>Yes</v>
      </c>
      <c r="V469" s="3">
        <f>VLOOKUP($B469,[1]Samples!$H$2:$Z$518,COLUMN()-13)</f>
        <v>0</v>
      </c>
      <c r="W469" s="3">
        <f>VLOOKUP($B469,[1]Samples!$H$2:$Z$518,COLUMN()-13)</f>
        <v>0</v>
      </c>
      <c r="X469" s="3">
        <f>VLOOKUP($B469,[1]Samples!$H$2:$Z$518,COLUMN()-13)</f>
        <v>0</v>
      </c>
      <c r="Y469" s="3" t="str">
        <f>VLOOKUP($B469,[1]Samples!$H$2:$Z$518,COLUMN()-13)</f>
        <v>No</v>
      </c>
      <c r="Z469" s="3" t="str">
        <f>VLOOKUP($B469,[1]Samples!$H$2:$Z$518,COLUMN()-13)</f>
        <v/>
      </c>
      <c r="AA469" s="3" t="str">
        <f>VLOOKUP($B469,[1]Samples!$H$2:$Z$518,COLUMN()-13)</f>
        <v/>
      </c>
      <c r="AB469" s="20">
        <f>VLOOKUP($B469,[1]Samples!$H$2:$Z$518,COLUMN()-13)</f>
        <v>43901.041666666664</v>
      </c>
      <c r="AC469" s="20">
        <f>VLOOKUP($B469,[1]Samples!$H$2:$Z$518,COLUMN()-13)</f>
        <v>43551.041666666664</v>
      </c>
      <c r="AD469" s="3" t="str">
        <f>VLOOKUP($B469,[1]Samples!$H$2:$Z$518,COLUMN()-13)</f>
        <v>Portugal</v>
      </c>
      <c r="AF469" s="22">
        <f>VLOOKUP($B469,[1]Samples!$H$2:$Z$518,COLUMN()-13)</f>
        <v>2011</v>
      </c>
      <c r="AG469" t="b">
        <f>NOT(ISERROR(MATCH(B469,metadata_samples_with_mlst!$A$2:$A$342,0)))</f>
        <v>0</v>
      </c>
    </row>
    <row r="470" spans="1:33" s="3" customFormat="1" x14ac:dyDescent="0.3">
      <c r="A470" s="3" t="s">
        <v>4317</v>
      </c>
      <c r="B470" s="3" t="str">
        <f t="shared" si="7"/>
        <v>SRR8767576</v>
      </c>
      <c r="C470" s="3">
        <v>11</v>
      </c>
      <c r="D470" s="3">
        <v>10</v>
      </c>
      <c r="E470" s="3" t="s">
        <v>4178</v>
      </c>
      <c r="F470" s="3">
        <v>56778</v>
      </c>
      <c r="G470" s="3">
        <v>54184</v>
      </c>
      <c r="H470" s="3" t="s">
        <v>3410</v>
      </c>
      <c r="I470" s="3">
        <v>14</v>
      </c>
      <c r="J470" s="3">
        <v>4</v>
      </c>
      <c r="K470" s="3">
        <v>9</v>
      </c>
      <c r="M470" s="3">
        <v>1821</v>
      </c>
      <c r="N470" s="3">
        <v>1526</v>
      </c>
      <c r="O470" s="3">
        <v>8879</v>
      </c>
      <c r="P470" s="3">
        <v>2271795</v>
      </c>
      <c r="Q470" s="3" t="str">
        <f>VLOOKUP($B470,[1]Samples!$H$2:$Z$518,COLUMN()-13)</f>
        <v>isolation_source: cheese</v>
      </c>
      <c r="R470" s="3">
        <f>VLOOKUP($B470,[1]Samples!$H$2:$Z$518,COLUMN()-13)</f>
        <v>2920845</v>
      </c>
      <c r="S470" s="3">
        <f>VLOOKUP($B470,[1]Samples!$H$2:$Z$518,COLUMN()-13)</f>
        <v>63</v>
      </c>
      <c r="T470" s="3">
        <f>VLOOKUP($B470,[1]Samples!$H$2:$Z$518,COLUMN()-13)</f>
        <v>2871</v>
      </c>
      <c r="U470" s="3" t="str">
        <f>VLOOKUP($B470,[1]Samples!$H$2:$Z$518,COLUMN()-13)</f>
        <v>Yes</v>
      </c>
      <c r="V470" s="3">
        <f>VLOOKUP($B470,[1]Samples!$H$2:$Z$518,COLUMN()-13)</f>
        <v>0</v>
      </c>
      <c r="W470" s="3">
        <f>VLOOKUP($B470,[1]Samples!$H$2:$Z$518,COLUMN()-13)</f>
        <v>0</v>
      </c>
      <c r="X470" s="3">
        <f>VLOOKUP($B470,[1]Samples!$H$2:$Z$518,COLUMN()-13)</f>
        <v>0</v>
      </c>
      <c r="Y470" s="3" t="str">
        <f>VLOOKUP($B470,[1]Samples!$H$2:$Z$518,COLUMN()-13)</f>
        <v>No</v>
      </c>
      <c r="Z470" s="3" t="str">
        <f>VLOOKUP($B470,[1]Samples!$H$2:$Z$518,COLUMN()-13)</f>
        <v/>
      </c>
      <c r="AA470" s="3" t="str">
        <f>VLOOKUP($B470,[1]Samples!$H$2:$Z$518,COLUMN()-13)</f>
        <v/>
      </c>
      <c r="AB470" s="20">
        <f>VLOOKUP($B470,[1]Samples!$H$2:$Z$518,COLUMN()-13)</f>
        <v>43555.041666666664</v>
      </c>
      <c r="AC470" s="20">
        <f>VLOOKUP($B470,[1]Samples!$H$2:$Z$518,COLUMN()-13)</f>
        <v>43555.041666666664</v>
      </c>
      <c r="AD470" s="3" t="str">
        <f>VLOOKUP($B470,[1]Samples!$H$2:$Z$518,COLUMN()-13)</f>
        <v>Chile</v>
      </c>
      <c r="AF470" s="22">
        <f>VLOOKUP($B470,[1]Samples!$H$2:$Z$518,COLUMN()-13)</f>
        <v>2016</v>
      </c>
      <c r="AG470" t="b">
        <f>NOT(ISERROR(MATCH(B470,metadata_samples_with_mlst!$A$2:$A$342,0)))</f>
        <v>1</v>
      </c>
    </row>
    <row r="471" spans="1:33" s="3" customFormat="1" x14ac:dyDescent="0.3">
      <c r="A471" s="3" t="s">
        <v>4318</v>
      </c>
      <c r="B471" s="3" t="str">
        <f t="shared" si="7"/>
        <v>SRR8235470</v>
      </c>
      <c r="C471" s="3">
        <v>8</v>
      </c>
      <c r="D471" s="3">
        <v>7</v>
      </c>
      <c r="E471" s="3" t="s">
        <v>4319</v>
      </c>
      <c r="F471" s="3">
        <v>38228</v>
      </c>
      <c r="G471" s="3">
        <v>36672</v>
      </c>
      <c r="H471" s="3" t="s">
        <v>3705</v>
      </c>
      <c r="I471" s="3">
        <v>5</v>
      </c>
      <c r="J471" s="3">
        <v>1</v>
      </c>
      <c r="K471" s="3">
        <v>5</v>
      </c>
      <c r="M471" s="3">
        <v>1300</v>
      </c>
      <c r="N471" s="3">
        <v>1528</v>
      </c>
      <c r="O471" s="3">
        <v>8745</v>
      </c>
      <c r="P471" s="3">
        <v>1785378</v>
      </c>
      <c r="Q471" s="3" t="str">
        <f>VLOOKUP($B471,[1]Samples!$H$2:$Z$518,COLUMN()-13)</f>
        <v>isolation_source: pasteurized cows' milk cheese</v>
      </c>
      <c r="R471" s="3">
        <f>VLOOKUP($B471,[1]Samples!$H$2:$Z$518,COLUMN()-13)</f>
        <v>3081323</v>
      </c>
      <c r="S471" s="3">
        <f>VLOOKUP($B471,[1]Samples!$H$2:$Z$518,COLUMN()-13)</f>
        <v>56</v>
      </c>
      <c r="T471" s="3">
        <f>VLOOKUP($B471,[1]Samples!$H$2:$Z$518,COLUMN()-13)</f>
        <v>3083</v>
      </c>
      <c r="U471" s="3" t="str">
        <f>VLOOKUP($B471,[1]Samples!$H$2:$Z$518,COLUMN()-13)</f>
        <v>Yes</v>
      </c>
      <c r="V471" s="3">
        <f>VLOOKUP($B471,[1]Samples!$H$2:$Z$518,COLUMN()-13)</f>
        <v>0</v>
      </c>
      <c r="W471" s="3">
        <f>VLOOKUP($B471,[1]Samples!$H$2:$Z$518,COLUMN()-13)</f>
        <v>0</v>
      </c>
      <c r="X471" s="3">
        <f>VLOOKUP($B471,[1]Samples!$H$2:$Z$518,COLUMN()-13)</f>
        <v>0</v>
      </c>
      <c r="Y471" s="3" t="str">
        <f>VLOOKUP($B471,[1]Samples!$H$2:$Z$518,COLUMN()-13)</f>
        <v>No</v>
      </c>
      <c r="Z471" s="3" t="str">
        <f>VLOOKUP($B471,[1]Samples!$H$2:$Z$518,COLUMN()-13)</f>
        <v/>
      </c>
      <c r="AA471" s="3" t="str">
        <f>VLOOKUP($B471,[1]Samples!$H$2:$Z$518,COLUMN()-13)</f>
        <v/>
      </c>
      <c r="AB471" s="20">
        <f>VLOOKUP($B471,[1]Samples!$H$2:$Z$518,COLUMN()-13)</f>
        <v>43901.041666666664</v>
      </c>
      <c r="AC471" s="20">
        <f>VLOOKUP($B471,[1]Samples!$H$2:$Z$518,COLUMN()-13)</f>
        <v>43551.041666666664</v>
      </c>
      <c r="AD471" s="3" t="str">
        <f>VLOOKUP($B471,[1]Samples!$H$2:$Z$518,COLUMN()-13)</f>
        <v>USA</v>
      </c>
      <c r="AE471" s="3" t="s">
        <v>146</v>
      </c>
      <c r="AF471" s="22">
        <f>VLOOKUP($B471,[1]Samples!$H$2:$Z$518,COLUMN()-13)</f>
        <v>2018</v>
      </c>
      <c r="AG471" t="b">
        <f>NOT(ISERROR(MATCH(B471,metadata_samples_with_mlst!$A$2:$A$342,0)))</f>
        <v>0</v>
      </c>
    </row>
    <row r="472" spans="1:33" s="3" customFormat="1" x14ac:dyDescent="0.3">
      <c r="A472" s="3" t="s">
        <v>4320</v>
      </c>
      <c r="B472" s="3" t="str">
        <f t="shared" si="7"/>
        <v>SRR3945589</v>
      </c>
      <c r="C472" s="3">
        <v>8</v>
      </c>
      <c r="D472" s="3">
        <v>7</v>
      </c>
      <c r="E472" s="3" t="s">
        <v>3823</v>
      </c>
      <c r="F472" s="3">
        <v>33698</v>
      </c>
      <c r="G472" s="3">
        <v>33024</v>
      </c>
      <c r="H472" s="3" t="s">
        <v>3949</v>
      </c>
      <c r="I472" s="3">
        <v>1</v>
      </c>
      <c r="J472" s="3">
        <v>1</v>
      </c>
      <c r="K472" s="3">
        <v>2</v>
      </c>
      <c r="M472" s="3">
        <v>1352</v>
      </c>
      <c r="N472" s="3">
        <v>1530</v>
      </c>
      <c r="O472" s="3">
        <v>8449</v>
      </c>
      <c r="P472" s="3">
        <v>1857555</v>
      </c>
      <c r="Q472" s="3" t="str">
        <f>VLOOKUP($B472,[1]Samples!$H$2:$Z$518,COLUMN()-13)</f>
        <v>isolation_source: queso fresco</v>
      </c>
      <c r="R472" s="3">
        <f>VLOOKUP($B472,[1]Samples!$H$2:$Z$518,COLUMN()-13)</f>
        <v>3037311</v>
      </c>
      <c r="S472" s="3">
        <f>VLOOKUP($B472,[1]Samples!$H$2:$Z$518,COLUMN()-13)</f>
        <v>35</v>
      </c>
      <c r="T472" s="3">
        <f>VLOOKUP($B472,[1]Samples!$H$2:$Z$518,COLUMN()-13)</f>
        <v>3010</v>
      </c>
      <c r="U472" s="3" t="str">
        <f>VLOOKUP($B472,[1]Samples!$H$2:$Z$518,COLUMN()-13)</f>
        <v>Yes</v>
      </c>
      <c r="V472" s="3">
        <f>VLOOKUP($B472,[1]Samples!$H$2:$Z$518,COLUMN()-13)</f>
        <v>0</v>
      </c>
      <c r="W472" s="3">
        <f>VLOOKUP($B472,[1]Samples!$H$2:$Z$518,COLUMN()-13)</f>
        <v>0</v>
      </c>
      <c r="X472" s="3">
        <f>VLOOKUP($B472,[1]Samples!$H$2:$Z$518,COLUMN()-13)</f>
        <v>0</v>
      </c>
      <c r="Y472" s="3" t="str">
        <f>VLOOKUP($B472,[1]Samples!$H$2:$Z$518,COLUMN()-13)</f>
        <v>No</v>
      </c>
      <c r="Z472" s="3" t="str">
        <f>VLOOKUP($B472,[1]Samples!$H$2:$Z$518,COLUMN()-13)</f>
        <v/>
      </c>
      <c r="AA472" s="3" t="str">
        <f>VLOOKUP($B472,[1]Samples!$H$2:$Z$518,COLUMN()-13)</f>
        <v/>
      </c>
      <c r="AB472" s="20">
        <f>VLOOKUP($B472,[1]Samples!$H$2:$Z$518,COLUMN()-13)</f>
        <v>43901.041666666664</v>
      </c>
      <c r="AC472" s="20">
        <f>VLOOKUP($B472,[1]Samples!$H$2:$Z$518,COLUMN()-13)</f>
        <v>43551.041666666664</v>
      </c>
      <c r="AD472" s="3" t="str">
        <f>VLOOKUP($B472,[1]Samples!$H$2:$Z$518,COLUMN()-13)</f>
        <v>USA</v>
      </c>
      <c r="AE472" s="3" t="s">
        <v>190</v>
      </c>
      <c r="AF472" s="22">
        <f>VLOOKUP($B472,[1]Samples!$H$2:$Z$518,COLUMN()-13)</f>
        <v>2012</v>
      </c>
      <c r="AG472" t="b">
        <f>NOT(ISERROR(MATCH(B472,metadata_samples_with_mlst!$A$2:$A$342,0)))</f>
        <v>0</v>
      </c>
    </row>
    <row r="473" spans="1:33" s="3" customFormat="1" x14ac:dyDescent="0.3">
      <c r="A473" s="3" t="s">
        <v>4321</v>
      </c>
      <c r="B473" s="3" t="str">
        <f t="shared" si="7"/>
        <v>SRR10268947</v>
      </c>
      <c r="C473" s="3">
        <v>11</v>
      </c>
      <c r="D473" s="3">
        <v>10</v>
      </c>
      <c r="E473" s="3" t="s">
        <v>4037</v>
      </c>
      <c r="F473" s="3">
        <v>52142</v>
      </c>
      <c r="G473" s="3">
        <v>50758</v>
      </c>
      <c r="H473" s="3" t="s">
        <v>4261</v>
      </c>
      <c r="I473" s="3">
        <v>12</v>
      </c>
      <c r="J473" s="3">
        <v>1</v>
      </c>
      <c r="K473" s="3">
        <v>2</v>
      </c>
      <c r="M473" s="3">
        <v>1486</v>
      </c>
      <c r="N473" s="3">
        <v>1537</v>
      </c>
      <c r="O473" s="3">
        <v>7506</v>
      </c>
      <c r="P473" s="3">
        <v>1957211</v>
      </c>
      <c r="Q473" s="3" t="s">
        <v>184</v>
      </c>
      <c r="R473" s="3">
        <v>2887937</v>
      </c>
      <c r="S473" s="3">
        <v>101</v>
      </c>
      <c r="T473" s="3">
        <v>2847</v>
      </c>
      <c r="U473" s="3" t="s">
        <v>133</v>
      </c>
      <c r="V473" s="3">
        <v>0</v>
      </c>
      <c r="W473" s="3">
        <v>0</v>
      </c>
      <c r="X473" s="3">
        <v>0</v>
      </c>
      <c r="Y473" s="3" t="s">
        <v>134</v>
      </c>
      <c r="Z473" s="3" t="s">
        <v>127</v>
      </c>
      <c r="AA473" s="3" t="s">
        <v>127</v>
      </c>
      <c r="AB473" s="4">
        <v>44075.083333333336</v>
      </c>
      <c r="AC473" s="4">
        <v>44075.083333333336</v>
      </c>
      <c r="AD473" s="3" t="s">
        <v>135</v>
      </c>
      <c r="AE473" s="3" t="s">
        <v>146</v>
      </c>
      <c r="AF473" s="22">
        <v>2018</v>
      </c>
      <c r="AG473" t="b">
        <f>NOT(ISERROR(MATCH(B473,metadata_samples_with_mlst!$A$2:$A$342,0)))</f>
        <v>0</v>
      </c>
    </row>
    <row r="474" spans="1:33" s="3" customFormat="1" x14ac:dyDescent="0.3">
      <c r="A474" s="3" t="s">
        <v>4322</v>
      </c>
      <c r="B474" s="3" t="str">
        <f t="shared" si="7"/>
        <v>SRR3168987</v>
      </c>
      <c r="C474" s="3">
        <v>8</v>
      </c>
      <c r="D474" s="3">
        <v>7</v>
      </c>
      <c r="E474" s="3" t="s">
        <v>4323</v>
      </c>
      <c r="F474" s="3">
        <v>41742</v>
      </c>
      <c r="G474" s="3">
        <v>40318</v>
      </c>
      <c r="H474" s="3" t="s">
        <v>4324</v>
      </c>
      <c r="I474" s="3">
        <v>8</v>
      </c>
      <c r="J474" s="3">
        <v>3</v>
      </c>
      <c r="K474" s="3">
        <v>4</v>
      </c>
      <c r="M474" s="3">
        <v>892</v>
      </c>
      <c r="N474" s="3">
        <v>1543</v>
      </c>
      <c r="O474" s="3">
        <v>6396</v>
      </c>
      <c r="P474" s="3">
        <v>1336038</v>
      </c>
      <c r="Q474" s="3" t="str">
        <f>VLOOKUP($B474,[1]Samples!$H$2:$Z$518,COLUMN()-13)</f>
        <v>isolation_source: Solid - Food; Food; dairy Products; Heat processed (pasterized) - Ripened - Cheese made from pasteurized milk - Soft - Cheese curds; Pasteurized</v>
      </c>
      <c r="R474" s="3">
        <f>VLOOKUP($B474,[1]Samples!$H$2:$Z$518,COLUMN()-13)</f>
        <v>2961814</v>
      </c>
      <c r="S474" s="3">
        <f>VLOOKUP($B474,[1]Samples!$H$2:$Z$518,COLUMN()-13)</f>
        <v>21</v>
      </c>
      <c r="T474" s="3">
        <f>VLOOKUP($B474,[1]Samples!$H$2:$Z$518,COLUMN()-13)</f>
        <v>2943</v>
      </c>
      <c r="U474" s="3" t="str">
        <f>VLOOKUP($B474,[1]Samples!$H$2:$Z$518,COLUMN()-13)</f>
        <v>Yes</v>
      </c>
      <c r="V474" s="3">
        <f>VLOOKUP($B474,[1]Samples!$H$2:$Z$518,COLUMN()-13)</f>
        <v>0</v>
      </c>
      <c r="W474" s="3">
        <f>VLOOKUP($B474,[1]Samples!$H$2:$Z$518,COLUMN()-13)</f>
        <v>0</v>
      </c>
      <c r="X474" s="3">
        <f>VLOOKUP($B474,[1]Samples!$H$2:$Z$518,COLUMN()-13)</f>
        <v>0</v>
      </c>
      <c r="Y474" s="3" t="str">
        <f>VLOOKUP($B474,[1]Samples!$H$2:$Z$518,COLUMN()-13)</f>
        <v>No</v>
      </c>
      <c r="Z474" s="3" t="str">
        <f>VLOOKUP($B474,[1]Samples!$H$2:$Z$518,COLUMN()-13)</f>
        <v/>
      </c>
      <c r="AA474" s="3" t="str">
        <f>VLOOKUP($B474,[1]Samples!$H$2:$Z$518,COLUMN()-13)</f>
        <v/>
      </c>
      <c r="AB474" s="20">
        <f>VLOOKUP($B474,[1]Samples!$H$2:$Z$518,COLUMN()-13)</f>
        <v>43864.041666666664</v>
      </c>
      <c r="AC474" s="20">
        <f>VLOOKUP($B474,[1]Samples!$H$2:$Z$518,COLUMN()-13)</f>
        <v>43864.041666666664</v>
      </c>
      <c r="AD474" s="3" t="str">
        <f>VLOOKUP($B474,[1]Samples!$H$2:$Z$518,COLUMN()-13)</f>
        <v>Canada</v>
      </c>
      <c r="AF474" s="22">
        <f>VLOOKUP($B474,[1]Samples!$H$2:$Z$518,COLUMN()-13)</f>
        <v>2006</v>
      </c>
      <c r="AG474" t="b">
        <f>NOT(ISERROR(MATCH(B474,metadata_samples_with_mlst!$A$2:$A$342,0)))</f>
        <v>0</v>
      </c>
    </row>
    <row r="475" spans="1:33" s="3" customFormat="1" x14ac:dyDescent="0.3">
      <c r="A475" s="3" t="s">
        <v>4325</v>
      </c>
      <c r="B475" s="3" t="str">
        <f t="shared" si="7"/>
        <v>SRR8767307</v>
      </c>
      <c r="C475" s="3">
        <v>13</v>
      </c>
      <c r="D475" s="3">
        <v>11</v>
      </c>
      <c r="E475" s="3" t="s">
        <v>4326</v>
      </c>
      <c r="F475" s="3">
        <v>58058</v>
      </c>
      <c r="G475" s="3">
        <v>55840</v>
      </c>
      <c r="H475" s="3" t="s">
        <v>3466</v>
      </c>
      <c r="I475" s="3">
        <v>12</v>
      </c>
      <c r="J475" s="3">
        <v>6</v>
      </c>
      <c r="K475" s="3">
        <v>8</v>
      </c>
      <c r="M475" s="3">
        <v>2003</v>
      </c>
      <c r="N475" s="3">
        <v>1563</v>
      </c>
      <c r="O475" s="3">
        <v>9608</v>
      </c>
      <c r="P475" s="3">
        <v>2485781</v>
      </c>
      <c r="Q475" s="3" t="str">
        <f>VLOOKUP($B475,[1]Samples!$H$2:$Z$518,COLUMN()-13)</f>
        <v>isolation_source: cheese</v>
      </c>
      <c r="R475" s="3">
        <f>VLOOKUP($B475,[1]Samples!$H$2:$Z$518,COLUMN()-13)</f>
        <v>3122425</v>
      </c>
      <c r="S475" s="3">
        <f>VLOOKUP($B475,[1]Samples!$H$2:$Z$518,COLUMN()-13)</f>
        <v>38</v>
      </c>
      <c r="T475" s="3">
        <f>VLOOKUP($B475,[1]Samples!$H$2:$Z$518,COLUMN()-13)</f>
        <v>3115</v>
      </c>
      <c r="U475" s="3" t="str">
        <f>VLOOKUP($B475,[1]Samples!$H$2:$Z$518,COLUMN()-13)</f>
        <v>Yes</v>
      </c>
      <c r="V475" s="3">
        <f>VLOOKUP($B475,[1]Samples!$H$2:$Z$518,COLUMN()-13)</f>
        <v>0</v>
      </c>
      <c r="W475" s="3">
        <f>VLOOKUP($B475,[1]Samples!$H$2:$Z$518,COLUMN()-13)</f>
        <v>0</v>
      </c>
      <c r="X475" s="3">
        <f>VLOOKUP($B475,[1]Samples!$H$2:$Z$518,COLUMN()-13)</f>
        <v>0</v>
      </c>
      <c r="Y475" s="3" t="str">
        <f>VLOOKUP($B475,[1]Samples!$H$2:$Z$518,COLUMN()-13)</f>
        <v>No</v>
      </c>
      <c r="Z475" s="3" t="str">
        <f>VLOOKUP($B475,[1]Samples!$H$2:$Z$518,COLUMN()-13)</f>
        <v/>
      </c>
      <c r="AA475" s="3" t="str">
        <f>VLOOKUP($B475,[1]Samples!$H$2:$Z$518,COLUMN()-13)</f>
        <v/>
      </c>
      <c r="AB475" s="20">
        <f>VLOOKUP($B475,[1]Samples!$H$2:$Z$518,COLUMN()-13)</f>
        <v>43555.041666666664</v>
      </c>
      <c r="AC475" s="20">
        <f>VLOOKUP($B475,[1]Samples!$H$2:$Z$518,COLUMN()-13)</f>
        <v>43555.041666666664</v>
      </c>
      <c r="AD475" s="3" t="str">
        <f>VLOOKUP($B475,[1]Samples!$H$2:$Z$518,COLUMN()-13)</f>
        <v>Chile</v>
      </c>
      <c r="AF475" s="22">
        <f>VLOOKUP($B475,[1]Samples!$H$2:$Z$518,COLUMN()-13)</f>
        <v>2017</v>
      </c>
      <c r="AG475" t="b">
        <f>NOT(ISERROR(MATCH(B475,metadata_samples_with_mlst!$A$2:$A$342,0)))</f>
        <v>0</v>
      </c>
    </row>
    <row r="476" spans="1:33" s="3" customFormat="1" x14ac:dyDescent="0.3">
      <c r="A476" s="3" t="s">
        <v>4327</v>
      </c>
      <c r="B476" s="3" t="str">
        <f t="shared" si="7"/>
        <v>SRR8767397</v>
      </c>
      <c r="C476" s="3">
        <v>14</v>
      </c>
      <c r="D476" s="3">
        <v>13</v>
      </c>
      <c r="E476" s="3" t="s">
        <v>4249</v>
      </c>
      <c r="F476" s="3">
        <v>66100</v>
      </c>
      <c r="G476" s="3">
        <v>64138</v>
      </c>
      <c r="H476" s="3" t="s">
        <v>4328</v>
      </c>
      <c r="I476" s="3">
        <v>23</v>
      </c>
      <c r="J476" s="3">
        <v>2</v>
      </c>
      <c r="K476" s="3">
        <v>5</v>
      </c>
      <c r="M476" s="3">
        <v>2100</v>
      </c>
      <c r="N476" s="3">
        <v>1564</v>
      </c>
      <c r="O476" s="3">
        <v>11352</v>
      </c>
      <c r="P476" s="3">
        <v>2534655</v>
      </c>
      <c r="Q476" s="3" t="str">
        <f>VLOOKUP($B476,[1]Samples!$H$2:$Z$518,COLUMN()-13)</f>
        <v>isolation_source: cheese</v>
      </c>
      <c r="R476" s="3">
        <f>VLOOKUP($B476,[1]Samples!$H$2:$Z$518,COLUMN()-13)</f>
        <v>3153240</v>
      </c>
      <c r="S476" s="3">
        <f>VLOOKUP($B476,[1]Samples!$H$2:$Z$518,COLUMN()-13)</f>
        <v>30</v>
      </c>
      <c r="T476" s="3">
        <f>VLOOKUP($B476,[1]Samples!$H$2:$Z$518,COLUMN()-13)</f>
        <v>3147</v>
      </c>
      <c r="U476" s="3" t="str">
        <f>VLOOKUP($B476,[1]Samples!$H$2:$Z$518,COLUMN()-13)</f>
        <v>Yes</v>
      </c>
      <c r="V476" s="3">
        <f>VLOOKUP($B476,[1]Samples!$H$2:$Z$518,COLUMN()-13)</f>
        <v>0</v>
      </c>
      <c r="W476" s="3">
        <f>VLOOKUP($B476,[1]Samples!$H$2:$Z$518,COLUMN()-13)</f>
        <v>0</v>
      </c>
      <c r="X476" s="3">
        <f>VLOOKUP($B476,[1]Samples!$H$2:$Z$518,COLUMN()-13)</f>
        <v>0</v>
      </c>
      <c r="Y476" s="3" t="str">
        <f>VLOOKUP($B476,[1]Samples!$H$2:$Z$518,COLUMN()-13)</f>
        <v>No</v>
      </c>
      <c r="Z476" s="3" t="str">
        <f>VLOOKUP($B476,[1]Samples!$H$2:$Z$518,COLUMN()-13)</f>
        <v/>
      </c>
      <c r="AA476" s="3" t="str">
        <f>VLOOKUP($B476,[1]Samples!$H$2:$Z$518,COLUMN()-13)</f>
        <v/>
      </c>
      <c r="AB476" s="20">
        <f>VLOOKUP($B476,[1]Samples!$H$2:$Z$518,COLUMN()-13)</f>
        <v>43556.083333333336</v>
      </c>
      <c r="AC476" s="20">
        <f>VLOOKUP($B476,[1]Samples!$H$2:$Z$518,COLUMN()-13)</f>
        <v>43556.083333333336</v>
      </c>
      <c r="AD476" s="3" t="str">
        <f>VLOOKUP($B476,[1]Samples!$H$2:$Z$518,COLUMN()-13)</f>
        <v>Chile</v>
      </c>
      <c r="AF476" s="22">
        <f>VLOOKUP($B476,[1]Samples!$H$2:$Z$518,COLUMN()-13)</f>
        <v>2016</v>
      </c>
      <c r="AG476" t="b">
        <f>NOT(ISERROR(MATCH(B476,metadata_samples_with_mlst!$A$2:$A$342,0)))</f>
        <v>1</v>
      </c>
    </row>
    <row r="477" spans="1:33" s="3" customFormat="1" x14ac:dyDescent="0.3">
      <c r="A477" s="3" t="s">
        <v>4329</v>
      </c>
      <c r="B477" s="3" t="str">
        <f t="shared" si="7"/>
        <v>SRR1187440</v>
      </c>
      <c r="C477" s="3">
        <v>10</v>
      </c>
      <c r="D477" s="3">
        <v>10</v>
      </c>
      <c r="E477" s="3" t="s">
        <v>3727</v>
      </c>
      <c r="F477" s="3">
        <v>43922</v>
      </c>
      <c r="G477" s="3">
        <v>43352</v>
      </c>
      <c r="H477" s="3" t="s">
        <v>4330</v>
      </c>
      <c r="I477" s="3">
        <v>3</v>
      </c>
      <c r="J477" s="3">
        <v>2</v>
      </c>
      <c r="K477" s="3">
        <v>5</v>
      </c>
      <c r="M477" s="3">
        <v>1943</v>
      </c>
      <c r="N477" s="3">
        <v>1564</v>
      </c>
      <c r="O477" s="3">
        <v>9141</v>
      </c>
      <c r="P477" s="3">
        <v>2474783</v>
      </c>
      <c r="Q477" s="3" t="str">
        <f>VLOOKUP($B477,[1]Samples!$H$2:$Z$518,COLUMN()-13)</f>
        <v>isolation_source: fresh cheese curd</v>
      </c>
      <c r="R477" s="3">
        <f>VLOOKUP($B477,[1]Samples!$H$2:$Z$518,COLUMN()-13)</f>
        <v>3087210</v>
      </c>
      <c r="S477" s="3">
        <f>VLOOKUP($B477,[1]Samples!$H$2:$Z$518,COLUMN()-13)</f>
        <v>21</v>
      </c>
      <c r="T477" s="3">
        <f>VLOOKUP($B477,[1]Samples!$H$2:$Z$518,COLUMN()-13)</f>
        <v>3043</v>
      </c>
      <c r="U477" s="3" t="str">
        <f>VLOOKUP($B477,[1]Samples!$H$2:$Z$518,COLUMN()-13)</f>
        <v>Yes</v>
      </c>
      <c r="V477" s="3">
        <f>VLOOKUP($B477,[1]Samples!$H$2:$Z$518,COLUMN()-13)</f>
        <v>0</v>
      </c>
      <c r="W477" s="3">
        <f>VLOOKUP($B477,[1]Samples!$H$2:$Z$518,COLUMN()-13)</f>
        <v>0</v>
      </c>
      <c r="X477" s="3">
        <f>VLOOKUP($B477,[1]Samples!$H$2:$Z$518,COLUMN()-13)</f>
        <v>0</v>
      </c>
      <c r="Y477" s="3" t="str">
        <f>VLOOKUP($B477,[1]Samples!$H$2:$Z$518,COLUMN()-13)</f>
        <v>No</v>
      </c>
      <c r="Z477" s="3" t="str">
        <f>VLOOKUP($B477,[1]Samples!$H$2:$Z$518,COLUMN()-13)</f>
        <v/>
      </c>
      <c r="AA477" s="3" t="str">
        <f>VLOOKUP($B477,[1]Samples!$H$2:$Z$518,COLUMN()-13)</f>
        <v/>
      </c>
      <c r="AB477" s="20">
        <f>VLOOKUP($B477,[1]Samples!$H$2:$Z$518,COLUMN()-13)</f>
        <v>43550.041666666664</v>
      </c>
      <c r="AC477" s="20">
        <f>VLOOKUP($B477,[1]Samples!$H$2:$Z$518,COLUMN()-13)</f>
        <v>43550.041666666664</v>
      </c>
      <c r="AD477" s="3" t="str">
        <f>VLOOKUP($B477,[1]Samples!$H$2:$Z$518,COLUMN()-13)</f>
        <v>USA</v>
      </c>
      <c r="AE477" s="3" t="s">
        <v>1459</v>
      </c>
      <c r="AF477" s="22">
        <f>VLOOKUP($B477,[1]Samples!$H$2:$Z$518,COLUMN()-13)</f>
        <v>2014</v>
      </c>
      <c r="AG477" t="b">
        <f>NOT(ISERROR(MATCH(B477,metadata_samples_with_mlst!$A$2:$A$342,0)))</f>
        <v>0</v>
      </c>
    </row>
    <row r="478" spans="1:33" s="3" customFormat="1" x14ac:dyDescent="0.3">
      <c r="A478" s="3" t="s">
        <v>4331</v>
      </c>
      <c r="B478" s="3" t="str">
        <f t="shared" si="7"/>
        <v>SRR3112627</v>
      </c>
      <c r="C478" s="3">
        <v>11</v>
      </c>
      <c r="D478" s="3">
        <v>10</v>
      </c>
      <c r="E478" s="3" t="s">
        <v>4332</v>
      </c>
      <c r="F478" s="3">
        <v>78300</v>
      </c>
      <c r="G478" s="3">
        <v>73228</v>
      </c>
      <c r="H478" s="3" t="s">
        <v>4333</v>
      </c>
      <c r="I478" s="3">
        <v>3448</v>
      </c>
      <c r="J478" s="3">
        <v>8</v>
      </c>
      <c r="K478" s="3">
        <v>5</v>
      </c>
      <c r="M478" s="3">
        <v>1785</v>
      </c>
      <c r="N478" s="3">
        <v>1564</v>
      </c>
      <c r="O478" s="3">
        <v>9896</v>
      </c>
      <c r="P478" s="3">
        <v>2326574</v>
      </c>
      <c r="Q478" s="3" t="str">
        <f>VLOOKUP($B478,[1]Samples!$H$2:$Z$518,COLUMN()-13)</f>
        <v>isolation_source: Solid - Food; Food; dairy Products; Heat processed (pasterized) - Ripened - Cheese made from pasteurized milk - Soft - cream cheese; Pasteurized</v>
      </c>
      <c r="R478" s="3">
        <f>VLOOKUP($B478,[1]Samples!$H$2:$Z$518,COLUMN()-13)</f>
        <v>2994160</v>
      </c>
      <c r="S478" s="3">
        <f>VLOOKUP($B478,[1]Samples!$H$2:$Z$518,COLUMN()-13)</f>
        <v>23</v>
      </c>
      <c r="T478" s="3">
        <f>VLOOKUP($B478,[1]Samples!$H$2:$Z$518,COLUMN()-13)</f>
        <v>2937</v>
      </c>
      <c r="U478" s="3" t="str">
        <f>VLOOKUP($B478,[1]Samples!$H$2:$Z$518,COLUMN()-13)</f>
        <v>Yes</v>
      </c>
      <c r="V478" s="3">
        <f>VLOOKUP($B478,[1]Samples!$H$2:$Z$518,COLUMN()-13)</f>
        <v>0</v>
      </c>
      <c r="W478" s="3">
        <f>VLOOKUP($B478,[1]Samples!$H$2:$Z$518,COLUMN()-13)</f>
        <v>0</v>
      </c>
      <c r="X478" s="3">
        <f>VLOOKUP($B478,[1]Samples!$H$2:$Z$518,COLUMN()-13)</f>
        <v>0</v>
      </c>
      <c r="Y478" s="3" t="str">
        <f>VLOOKUP($B478,[1]Samples!$H$2:$Z$518,COLUMN()-13)</f>
        <v>No</v>
      </c>
      <c r="Z478" s="3" t="str">
        <f>VLOOKUP($B478,[1]Samples!$H$2:$Z$518,COLUMN()-13)</f>
        <v/>
      </c>
      <c r="AA478" s="3" t="str">
        <f>VLOOKUP($B478,[1]Samples!$H$2:$Z$518,COLUMN()-13)</f>
        <v/>
      </c>
      <c r="AB478" s="20">
        <f>VLOOKUP($B478,[1]Samples!$H$2:$Z$518,COLUMN()-13)</f>
        <v>43864.041666666664</v>
      </c>
      <c r="AC478" s="20">
        <f>VLOOKUP($B478,[1]Samples!$H$2:$Z$518,COLUMN()-13)</f>
        <v>43864.041666666664</v>
      </c>
      <c r="AD478" s="3" t="str">
        <f>VLOOKUP($B478,[1]Samples!$H$2:$Z$518,COLUMN()-13)</f>
        <v>Canada</v>
      </c>
      <c r="AF478" s="22">
        <f>VLOOKUP($B478,[1]Samples!$H$2:$Z$518,COLUMN()-13)</f>
        <v>2002</v>
      </c>
      <c r="AG478" t="b">
        <f>NOT(ISERROR(MATCH(B478,metadata_samples_with_mlst!$A$2:$A$342,0)))</f>
        <v>0</v>
      </c>
    </row>
    <row r="479" spans="1:33" s="3" customFormat="1" x14ac:dyDescent="0.3">
      <c r="A479" s="3" t="s">
        <v>4334</v>
      </c>
      <c r="B479" s="3" t="str">
        <f t="shared" si="7"/>
        <v>SRR1610016</v>
      </c>
      <c r="C479" s="3">
        <v>12</v>
      </c>
      <c r="D479" s="3">
        <v>11</v>
      </c>
      <c r="E479" s="3" t="s">
        <v>3490</v>
      </c>
      <c r="F479" s="3">
        <v>53482</v>
      </c>
      <c r="G479" s="3">
        <v>52390</v>
      </c>
      <c r="H479" s="3" t="s">
        <v>3244</v>
      </c>
      <c r="I479" s="3">
        <v>7</v>
      </c>
      <c r="J479" s="3">
        <v>1</v>
      </c>
      <c r="K479" s="3">
        <v>2</v>
      </c>
      <c r="M479" s="3">
        <v>2077</v>
      </c>
      <c r="N479" s="3">
        <v>1582</v>
      </c>
      <c r="O479" s="3">
        <v>11468</v>
      </c>
      <c r="P479" s="3">
        <v>2623697</v>
      </c>
      <c r="Q479" s="3" t="str">
        <f>VLOOKUP($B479,[1]Samples!$H$2:$Z$518,COLUMN()-13)</f>
        <v>isolation_source: r. salinas cheese</v>
      </c>
      <c r="R479" s="3">
        <f>VLOOKUP($B479,[1]Samples!$H$2:$Z$518,COLUMN()-13)</f>
        <v>3149014</v>
      </c>
      <c r="S479" s="3">
        <f>VLOOKUP($B479,[1]Samples!$H$2:$Z$518,COLUMN()-13)</f>
        <v>20</v>
      </c>
      <c r="T479" s="3">
        <f>VLOOKUP($B479,[1]Samples!$H$2:$Z$518,COLUMN()-13)</f>
        <v>3152</v>
      </c>
      <c r="U479" s="3" t="str">
        <f>VLOOKUP($B479,[1]Samples!$H$2:$Z$518,COLUMN()-13)</f>
        <v>Yes</v>
      </c>
      <c r="V479" s="3">
        <f>VLOOKUP($B479,[1]Samples!$H$2:$Z$518,COLUMN()-13)</f>
        <v>0</v>
      </c>
      <c r="W479" s="3">
        <f>VLOOKUP($B479,[1]Samples!$H$2:$Z$518,COLUMN()-13)</f>
        <v>0</v>
      </c>
      <c r="X479" s="3">
        <f>VLOOKUP($B479,[1]Samples!$H$2:$Z$518,COLUMN()-13)</f>
        <v>0</v>
      </c>
      <c r="Y479" s="3" t="str">
        <f>VLOOKUP($B479,[1]Samples!$H$2:$Z$518,COLUMN()-13)</f>
        <v>No</v>
      </c>
      <c r="Z479" s="3" t="str">
        <f>VLOOKUP($B479,[1]Samples!$H$2:$Z$518,COLUMN()-13)</f>
        <v/>
      </c>
      <c r="AA479" s="3" t="str">
        <f>VLOOKUP($B479,[1]Samples!$H$2:$Z$518,COLUMN()-13)</f>
        <v/>
      </c>
      <c r="AB479" s="20">
        <f>VLOOKUP($B479,[1]Samples!$H$2:$Z$518,COLUMN()-13)</f>
        <v>43551.041666666664</v>
      </c>
      <c r="AC479" s="20">
        <f>VLOOKUP($B479,[1]Samples!$H$2:$Z$518,COLUMN()-13)</f>
        <v>43551.041666666664</v>
      </c>
      <c r="AD479" s="3" t="str">
        <f>VLOOKUP($B479,[1]Samples!$H$2:$Z$518,COLUMN()-13)</f>
        <v>USA</v>
      </c>
      <c r="AF479" s="22">
        <f>VLOOKUP($B479,[1]Samples!$H$2:$Z$518,COLUMN()-13)</f>
        <v>1994</v>
      </c>
      <c r="AG479" t="b">
        <f>NOT(ISERROR(MATCH(B479,metadata_samples_with_mlst!$A$2:$A$342,0)))</f>
        <v>0</v>
      </c>
    </row>
    <row r="480" spans="1:33" s="3" customFormat="1" x14ac:dyDescent="0.3">
      <c r="A480" s="3" t="s">
        <v>4335</v>
      </c>
      <c r="B480" s="3" t="str">
        <f t="shared" si="7"/>
        <v>SRR3928631</v>
      </c>
      <c r="C480" s="3">
        <v>8</v>
      </c>
      <c r="D480" s="3">
        <v>7</v>
      </c>
      <c r="E480" s="3" t="s">
        <v>4336</v>
      </c>
      <c r="F480" s="3">
        <v>36128</v>
      </c>
      <c r="G480" s="3">
        <v>34952</v>
      </c>
      <c r="H480" s="3" t="s">
        <v>4118</v>
      </c>
      <c r="I480" s="3">
        <v>3</v>
      </c>
      <c r="J480" s="3">
        <v>1</v>
      </c>
      <c r="K480" s="3">
        <v>0</v>
      </c>
      <c r="M480" s="3">
        <v>1225</v>
      </c>
      <c r="N480" s="3">
        <v>1591</v>
      </c>
      <c r="O480" s="3">
        <v>6922</v>
      </c>
      <c r="P480" s="3">
        <v>1763522</v>
      </c>
      <c r="Q480" s="3" t="str">
        <f>VLOOKUP($B480,[1]Samples!$H$2:$Z$518,COLUMN()-13)</f>
        <v>isolation_source: soft white cheese</v>
      </c>
      <c r="R480" s="3">
        <f>VLOOKUP($B480,[1]Samples!$H$2:$Z$518,COLUMN()-13)</f>
        <v>2997648</v>
      </c>
      <c r="S480" s="3">
        <f>VLOOKUP($B480,[1]Samples!$H$2:$Z$518,COLUMN()-13)</f>
        <v>17</v>
      </c>
      <c r="T480" s="3">
        <f>VLOOKUP($B480,[1]Samples!$H$2:$Z$518,COLUMN()-13)</f>
        <v>2976</v>
      </c>
      <c r="U480" s="3" t="str">
        <f>VLOOKUP($B480,[1]Samples!$H$2:$Z$518,COLUMN()-13)</f>
        <v>Yes</v>
      </c>
      <c r="V480" s="3">
        <f>VLOOKUP($B480,[1]Samples!$H$2:$Z$518,COLUMN()-13)</f>
        <v>0</v>
      </c>
      <c r="W480" s="3">
        <f>VLOOKUP($B480,[1]Samples!$H$2:$Z$518,COLUMN()-13)</f>
        <v>0</v>
      </c>
      <c r="X480" s="3">
        <f>VLOOKUP($B480,[1]Samples!$H$2:$Z$518,COLUMN()-13)</f>
        <v>0</v>
      </c>
      <c r="Y480" s="3" t="str">
        <f>VLOOKUP($B480,[1]Samples!$H$2:$Z$518,COLUMN()-13)</f>
        <v>No</v>
      </c>
      <c r="Z480" s="3" t="str">
        <f>VLOOKUP($B480,[1]Samples!$H$2:$Z$518,COLUMN()-13)</f>
        <v/>
      </c>
      <c r="AA480" s="3" t="str">
        <f>VLOOKUP($B480,[1]Samples!$H$2:$Z$518,COLUMN()-13)</f>
        <v/>
      </c>
      <c r="AB480" s="20">
        <f>VLOOKUP($B480,[1]Samples!$H$2:$Z$518,COLUMN()-13)</f>
        <v>43560.083333333336</v>
      </c>
      <c r="AC480" s="20">
        <f>VLOOKUP($B480,[1]Samples!$H$2:$Z$518,COLUMN()-13)</f>
        <v>43560.083333333336</v>
      </c>
      <c r="AD480" s="3" t="str">
        <f>VLOOKUP($B480,[1]Samples!$H$2:$Z$518,COLUMN()-13)</f>
        <v>USA</v>
      </c>
      <c r="AE480" s="3" t="s">
        <v>376</v>
      </c>
      <c r="AF480" s="22">
        <f>VLOOKUP($B480,[1]Samples!$H$2:$Z$518,COLUMN()-13)</f>
        <v>2006</v>
      </c>
      <c r="AG480" t="b">
        <f>NOT(ISERROR(MATCH(B480,metadata_samples_with_mlst!$A$2:$A$342,0)))</f>
        <v>0</v>
      </c>
    </row>
    <row r="481" spans="1:33" s="3" customFormat="1" x14ac:dyDescent="0.3">
      <c r="A481" s="3" t="s">
        <v>4337</v>
      </c>
      <c r="B481" s="3" t="str">
        <f t="shared" si="7"/>
        <v>SRR2811169</v>
      </c>
      <c r="C481" s="3">
        <v>16</v>
      </c>
      <c r="D481" s="3">
        <v>15</v>
      </c>
      <c r="E481" s="3" t="s">
        <v>4338</v>
      </c>
      <c r="F481" s="3">
        <v>78800</v>
      </c>
      <c r="G481" s="3">
        <v>77318</v>
      </c>
      <c r="H481" s="3" t="s">
        <v>3221</v>
      </c>
      <c r="I481" s="3">
        <v>13</v>
      </c>
      <c r="J481" s="3">
        <v>3</v>
      </c>
      <c r="K481" s="3">
        <v>4</v>
      </c>
      <c r="M481" s="3">
        <v>1997</v>
      </c>
      <c r="N481" s="3">
        <v>1625</v>
      </c>
      <c r="O481" s="3">
        <v>13270</v>
      </c>
      <c r="P481" s="3">
        <v>2653504</v>
      </c>
      <c r="Q481" s="3" t="str">
        <f>VLOOKUP($B481,[1]Samples!$H$2:$Z$518,COLUMN()-13)</f>
        <v>isolation_source: Blue Stilton Cheese</v>
      </c>
      <c r="R481" s="3">
        <f>VLOOKUP($B481,[1]Samples!$H$2:$Z$518,COLUMN()-13)</f>
        <v>3216798</v>
      </c>
      <c r="S481" s="3">
        <f>VLOOKUP($B481,[1]Samples!$H$2:$Z$518,COLUMN()-13)</f>
        <v>56</v>
      </c>
      <c r="T481" s="3">
        <f>VLOOKUP($B481,[1]Samples!$H$2:$Z$518,COLUMN()-13)</f>
        <v>3227</v>
      </c>
      <c r="U481" s="3" t="str">
        <f>VLOOKUP($B481,[1]Samples!$H$2:$Z$518,COLUMN()-13)</f>
        <v>Yes</v>
      </c>
      <c r="V481" s="3">
        <f>VLOOKUP($B481,[1]Samples!$H$2:$Z$518,COLUMN()-13)</f>
        <v>0</v>
      </c>
      <c r="W481" s="3">
        <f>VLOOKUP($B481,[1]Samples!$H$2:$Z$518,COLUMN()-13)</f>
        <v>0</v>
      </c>
      <c r="X481" s="3">
        <f>VLOOKUP($B481,[1]Samples!$H$2:$Z$518,COLUMN()-13)</f>
        <v>0</v>
      </c>
      <c r="Y481" s="3" t="str">
        <f>VLOOKUP($B481,[1]Samples!$H$2:$Z$518,COLUMN()-13)</f>
        <v>No</v>
      </c>
      <c r="Z481" s="3" t="str">
        <f>VLOOKUP($B481,[1]Samples!$H$2:$Z$518,COLUMN()-13)</f>
        <v/>
      </c>
      <c r="AA481" s="3" t="str">
        <f>VLOOKUP($B481,[1]Samples!$H$2:$Z$518,COLUMN()-13)</f>
        <v/>
      </c>
      <c r="AB481" s="20">
        <f>VLOOKUP($B481,[1]Samples!$H$2:$Z$518,COLUMN()-13)</f>
        <v>43560.083333333336</v>
      </c>
      <c r="AC481" s="20">
        <f>VLOOKUP($B481,[1]Samples!$H$2:$Z$518,COLUMN()-13)</f>
        <v>43560.083333333336</v>
      </c>
      <c r="AD481" s="3" t="str">
        <f>VLOOKUP($B481,[1]Samples!$H$2:$Z$518,COLUMN()-13)</f>
        <v>USA</v>
      </c>
      <c r="AE481" s="3" t="s">
        <v>376</v>
      </c>
      <c r="AF481" s="22">
        <f>VLOOKUP($B481,[1]Samples!$H$2:$Z$518,COLUMN()-13)</f>
        <v>2015</v>
      </c>
      <c r="AG481" t="b">
        <f>NOT(ISERROR(MATCH(B481,metadata_samples_with_mlst!$A$2:$A$342,0)))</f>
        <v>0</v>
      </c>
    </row>
    <row r="482" spans="1:33" s="3" customFormat="1" x14ac:dyDescent="0.3">
      <c r="A482" s="3" t="s">
        <v>4339</v>
      </c>
      <c r="B482" s="3" t="str">
        <f t="shared" si="7"/>
        <v>SRR3173360</v>
      </c>
      <c r="C482" s="3">
        <v>9</v>
      </c>
      <c r="D482" s="3">
        <v>8</v>
      </c>
      <c r="E482" s="3" t="s">
        <v>4178</v>
      </c>
      <c r="F482" s="3">
        <v>41526</v>
      </c>
      <c r="G482" s="3">
        <v>40074</v>
      </c>
      <c r="H482" s="3" t="s">
        <v>3351</v>
      </c>
      <c r="I482" s="3">
        <v>4</v>
      </c>
      <c r="J482" s="3">
        <v>4</v>
      </c>
      <c r="K482" s="3">
        <v>6</v>
      </c>
      <c r="M482" s="3">
        <v>1355</v>
      </c>
      <c r="N482" s="3">
        <v>1627</v>
      </c>
      <c r="O482" s="3">
        <v>7591</v>
      </c>
      <c r="P482" s="3">
        <v>1945298</v>
      </c>
      <c r="Q482" s="3" t="str">
        <f>VLOOKUP($B482,[1]Samples!$H$2:$Z$518,COLUMN()-13)</f>
        <v>isolation_source: manouri cheese</v>
      </c>
      <c r="R482" s="3">
        <f>VLOOKUP($B482,[1]Samples!$H$2:$Z$518,COLUMN()-13)</f>
        <v>3005751</v>
      </c>
      <c r="S482" s="3">
        <f>VLOOKUP($B482,[1]Samples!$H$2:$Z$518,COLUMN()-13)</f>
        <v>45</v>
      </c>
      <c r="T482" s="3">
        <f>VLOOKUP($B482,[1]Samples!$H$2:$Z$518,COLUMN()-13)</f>
        <v>2982</v>
      </c>
      <c r="U482" s="3" t="str">
        <f>VLOOKUP($B482,[1]Samples!$H$2:$Z$518,COLUMN()-13)</f>
        <v>Yes</v>
      </c>
      <c r="V482" s="3">
        <f>VLOOKUP($B482,[1]Samples!$H$2:$Z$518,COLUMN()-13)</f>
        <v>0</v>
      </c>
      <c r="W482" s="3">
        <f>VLOOKUP($B482,[1]Samples!$H$2:$Z$518,COLUMN()-13)</f>
        <v>0</v>
      </c>
      <c r="X482" s="3">
        <f>VLOOKUP($B482,[1]Samples!$H$2:$Z$518,COLUMN()-13)</f>
        <v>0</v>
      </c>
      <c r="Y482" s="3" t="str">
        <f>VLOOKUP($B482,[1]Samples!$H$2:$Z$518,COLUMN()-13)</f>
        <v>No</v>
      </c>
      <c r="Z482" s="3" t="str">
        <f>VLOOKUP($B482,[1]Samples!$H$2:$Z$518,COLUMN()-13)</f>
        <v/>
      </c>
      <c r="AA482" s="3" t="str">
        <f>VLOOKUP($B482,[1]Samples!$H$2:$Z$518,COLUMN()-13)</f>
        <v/>
      </c>
      <c r="AB482" s="20">
        <f>VLOOKUP($B482,[1]Samples!$H$2:$Z$518,COLUMN()-13)</f>
        <v>43901.041666666664</v>
      </c>
      <c r="AC482" s="20">
        <f>VLOOKUP($B482,[1]Samples!$H$2:$Z$518,COLUMN()-13)</f>
        <v>43551.041666666664</v>
      </c>
      <c r="AD482" s="3" t="str">
        <f>VLOOKUP($B482,[1]Samples!$H$2:$Z$518,COLUMN()-13)</f>
        <v>Greece</v>
      </c>
      <c r="AF482" s="22">
        <f>VLOOKUP($B482,[1]Samples!$H$2:$Z$518,COLUMN()-13)</f>
        <v>2006</v>
      </c>
      <c r="AG482" t="b">
        <f>NOT(ISERROR(MATCH(B482,metadata_samples_with_mlst!$A$2:$A$342,0)))</f>
        <v>0</v>
      </c>
    </row>
    <row r="483" spans="1:33" s="3" customFormat="1" x14ac:dyDescent="0.3">
      <c r="A483" s="3" t="s">
        <v>4340</v>
      </c>
      <c r="B483" s="3" t="str">
        <f t="shared" si="7"/>
        <v>SRR10843645</v>
      </c>
      <c r="C483" s="3">
        <v>15</v>
      </c>
      <c r="D483" s="3">
        <v>13</v>
      </c>
      <c r="E483" s="3" t="s">
        <v>4273</v>
      </c>
      <c r="F483" s="3">
        <v>80860</v>
      </c>
      <c r="G483" s="3">
        <v>75652</v>
      </c>
      <c r="H483" s="3" t="s">
        <v>4249</v>
      </c>
      <c r="I483" s="3">
        <v>41</v>
      </c>
      <c r="J483" s="3">
        <v>7</v>
      </c>
      <c r="K483" s="3">
        <v>7</v>
      </c>
      <c r="M483" s="3">
        <v>1779</v>
      </c>
      <c r="N483" s="3">
        <v>1629</v>
      </c>
      <c r="O483" s="3">
        <v>11090</v>
      </c>
      <c r="P483" s="3">
        <v>2379062</v>
      </c>
      <c r="Q483" s="3" t="str">
        <f>VLOOKUP($B483,[1]Samples!$H$2:$Z$518,COLUMN()-13)</f>
        <v>isolation_source: cheese</v>
      </c>
      <c r="R483" s="3">
        <f>VLOOKUP($B483,[1]Samples!$H$2:$Z$518,COLUMN()-13)</f>
        <v>3097082</v>
      </c>
      <c r="S483" s="3">
        <f>VLOOKUP($B483,[1]Samples!$H$2:$Z$518,COLUMN()-13)</f>
        <v>167</v>
      </c>
      <c r="T483" s="3">
        <f>VLOOKUP($B483,[1]Samples!$H$2:$Z$518,COLUMN()-13)</f>
        <v>3082</v>
      </c>
      <c r="U483" s="3" t="str">
        <f>VLOOKUP($B483,[1]Samples!$H$2:$Z$518,COLUMN()-13)</f>
        <v>Yes</v>
      </c>
      <c r="V483" s="3">
        <f>VLOOKUP($B483,[1]Samples!$H$2:$Z$518,COLUMN()-13)</f>
        <v>0</v>
      </c>
      <c r="W483" s="3">
        <f>VLOOKUP($B483,[1]Samples!$H$2:$Z$518,COLUMN()-13)</f>
        <v>0</v>
      </c>
      <c r="X483" s="3">
        <f>VLOOKUP($B483,[1]Samples!$H$2:$Z$518,COLUMN()-13)</f>
        <v>0</v>
      </c>
      <c r="Y483" s="3" t="str">
        <f>VLOOKUP($B483,[1]Samples!$H$2:$Z$518,COLUMN()-13)</f>
        <v>No</v>
      </c>
      <c r="Z483" s="3" t="str">
        <f>VLOOKUP($B483,[1]Samples!$H$2:$Z$518,COLUMN()-13)</f>
        <v/>
      </c>
      <c r="AA483" s="3" t="str">
        <f>VLOOKUP($B483,[1]Samples!$H$2:$Z$518,COLUMN()-13)</f>
        <v/>
      </c>
      <c r="AB483" s="20">
        <f>VLOOKUP($B483,[1]Samples!$H$2:$Z$518,COLUMN()-13)</f>
        <v>43903.041666666664</v>
      </c>
      <c r="AC483" s="20">
        <f>VLOOKUP($B483,[1]Samples!$H$2:$Z$518,COLUMN()-13)</f>
        <v>43861.041666666664</v>
      </c>
      <c r="AD483" s="3" t="str">
        <f>VLOOKUP($B483,[1]Samples!$H$2:$Z$518,COLUMN()-13)</f>
        <v>USA</v>
      </c>
      <c r="AE483" s="3" t="s">
        <v>381</v>
      </c>
      <c r="AF483" s="22">
        <f>VLOOKUP($B483,[1]Samples!$H$2:$Z$518,COLUMN()-13)</f>
        <v>2019</v>
      </c>
      <c r="AG483" t="b">
        <f>NOT(ISERROR(MATCH(B483,metadata_samples_with_mlst!$A$2:$A$342,0)))</f>
        <v>1</v>
      </c>
    </row>
    <row r="484" spans="1:33" s="3" customFormat="1" x14ac:dyDescent="0.3">
      <c r="A484" s="3" t="s">
        <v>4341</v>
      </c>
      <c r="B484" s="3" t="str">
        <f t="shared" si="7"/>
        <v>SRR6000474</v>
      </c>
      <c r="C484" s="3">
        <v>14</v>
      </c>
      <c r="D484" s="3">
        <v>12</v>
      </c>
      <c r="E484" s="3" t="s">
        <v>4342</v>
      </c>
      <c r="F484" s="3">
        <v>66096</v>
      </c>
      <c r="G484" s="3">
        <v>62862</v>
      </c>
      <c r="H484" s="3" t="s">
        <v>3371</v>
      </c>
      <c r="I484" s="3">
        <v>6</v>
      </c>
      <c r="J484" s="3">
        <v>2</v>
      </c>
      <c r="K484" s="3">
        <v>3</v>
      </c>
      <c r="M484" s="3">
        <v>1486</v>
      </c>
      <c r="N484" s="3">
        <v>1704</v>
      </c>
      <c r="O484" s="3">
        <v>7888</v>
      </c>
      <c r="P484" s="3">
        <v>2150204</v>
      </c>
      <c r="Q484" s="3" t="str">
        <f>VLOOKUP($B484,[1]Samples!$H$2:$Z$518,COLUMN()-13)</f>
        <v>isolation_source: cheese-queso fresco</v>
      </c>
      <c r="R484" s="3">
        <f>VLOOKUP($B484,[1]Samples!$H$2:$Z$518,COLUMN()-13)</f>
        <v>3025448</v>
      </c>
      <c r="S484" s="3">
        <f>VLOOKUP($B484,[1]Samples!$H$2:$Z$518,COLUMN()-13)</f>
        <v>36</v>
      </c>
      <c r="T484" s="3">
        <f>VLOOKUP($B484,[1]Samples!$H$2:$Z$518,COLUMN()-13)</f>
        <v>3007</v>
      </c>
      <c r="U484" s="3" t="str">
        <f>VLOOKUP($B484,[1]Samples!$H$2:$Z$518,COLUMN()-13)</f>
        <v>Yes</v>
      </c>
      <c r="V484" s="3">
        <f>VLOOKUP($B484,[1]Samples!$H$2:$Z$518,COLUMN()-13)</f>
        <v>0</v>
      </c>
      <c r="W484" s="3">
        <f>VLOOKUP($B484,[1]Samples!$H$2:$Z$518,COLUMN()-13)</f>
        <v>0</v>
      </c>
      <c r="X484" s="3">
        <f>VLOOKUP($B484,[1]Samples!$H$2:$Z$518,COLUMN()-13)</f>
        <v>0</v>
      </c>
      <c r="Y484" s="3" t="str">
        <f>VLOOKUP($B484,[1]Samples!$H$2:$Z$518,COLUMN()-13)</f>
        <v>No</v>
      </c>
      <c r="Z484" s="3" t="str">
        <f>VLOOKUP($B484,[1]Samples!$H$2:$Z$518,COLUMN()-13)</f>
        <v/>
      </c>
      <c r="AA484" s="3" t="str">
        <f>VLOOKUP($B484,[1]Samples!$H$2:$Z$518,COLUMN()-13)</f>
        <v/>
      </c>
      <c r="AB484" s="20">
        <f>VLOOKUP($B484,[1]Samples!$H$2:$Z$518,COLUMN()-13)</f>
        <v>43558.083333333336</v>
      </c>
      <c r="AC484" s="20">
        <f>VLOOKUP($B484,[1]Samples!$H$2:$Z$518,COLUMN()-13)</f>
        <v>43558.083333333336</v>
      </c>
      <c r="AD484" s="3" t="str">
        <f>VLOOKUP($B484,[1]Samples!$H$2:$Z$518,COLUMN()-13)</f>
        <v>USA</v>
      </c>
      <c r="AE484" s="3" t="s">
        <v>146</v>
      </c>
      <c r="AF484" s="22">
        <f>VLOOKUP($B484,[1]Samples!$H$2:$Z$518,COLUMN()-13)</f>
        <v>2009</v>
      </c>
      <c r="AG484" t="b">
        <f>NOT(ISERROR(MATCH(B484,metadata_samples_with_mlst!$A$2:$A$342,0)))</f>
        <v>0</v>
      </c>
    </row>
    <row r="485" spans="1:33" s="3" customFormat="1" x14ac:dyDescent="0.3">
      <c r="A485" s="3" t="s">
        <v>4343</v>
      </c>
      <c r="B485" s="3" t="str">
        <f t="shared" si="7"/>
        <v>SRR3345926</v>
      </c>
      <c r="C485" s="3">
        <v>9</v>
      </c>
      <c r="D485" s="3">
        <v>9</v>
      </c>
      <c r="E485" s="3" t="s">
        <v>4344</v>
      </c>
      <c r="F485" s="3">
        <v>66800</v>
      </c>
      <c r="G485" s="3">
        <v>63386</v>
      </c>
      <c r="H485" s="3" t="s">
        <v>4345</v>
      </c>
      <c r="I485" s="3">
        <v>2</v>
      </c>
      <c r="J485" s="3">
        <v>1</v>
      </c>
      <c r="K485" s="3">
        <v>1</v>
      </c>
      <c r="M485" s="3">
        <v>1238</v>
      </c>
      <c r="N485" s="3">
        <v>1721</v>
      </c>
      <c r="O485" s="3">
        <v>8566</v>
      </c>
      <c r="P485" s="3">
        <v>1935914</v>
      </c>
      <c r="Q485" s="3" t="str">
        <f>VLOOKUP($B485,[1]Samples!$H$2:$Z$518,COLUMN()-13)</f>
        <v>isolation_source: cheese</v>
      </c>
      <c r="R485" s="3">
        <f>VLOOKUP($B485,[1]Samples!$H$2:$Z$518,COLUMN()-13)</f>
        <v>0</v>
      </c>
      <c r="S485" s="3">
        <f>VLOOKUP($B485,[1]Samples!$H$2:$Z$518,COLUMN()-13)</f>
        <v>0</v>
      </c>
      <c r="T485" s="3">
        <f>VLOOKUP($B485,[1]Samples!$H$2:$Z$518,COLUMN()-13)</f>
        <v>0</v>
      </c>
      <c r="U485" s="3" t="str">
        <f>VLOOKUP($B485,[1]Samples!$H$2:$Z$518,COLUMN()-13)</f>
        <v>No</v>
      </c>
      <c r="V485" s="3">
        <f>VLOOKUP($B485,[1]Samples!$H$2:$Z$518,COLUMN()-13)</f>
        <v>0</v>
      </c>
      <c r="W485" s="3">
        <f>VLOOKUP($B485,[1]Samples!$H$2:$Z$518,COLUMN()-13)</f>
        <v>0</v>
      </c>
      <c r="X485" s="3">
        <f>VLOOKUP($B485,[1]Samples!$H$2:$Z$518,COLUMN()-13)</f>
        <v>0</v>
      </c>
      <c r="Y485" s="3" t="str">
        <f>VLOOKUP($B485,[1]Samples!$H$2:$Z$518,COLUMN()-13)</f>
        <v>No</v>
      </c>
      <c r="Z485" s="3" t="str">
        <f>VLOOKUP($B485,[1]Samples!$H$2:$Z$518,COLUMN()-13)</f>
        <v>NZ_NXUO01000001-NZ_NXUO01000028</v>
      </c>
      <c r="AA485" s="3" t="str">
        <f>VLOOKUP($B485,[1]Samples!$H$2:$Z$518,COLUMN()-13)</f>
        <v/>
      </c>
      <c r="AB485" s="20">
        <f>VLOOKUP($B485,[1]Samples!$H$2:$Z$518,COLUMN()-13)</f>
        <v>43982.083333333336</v>
      </c>
      <c r="AC485" s="20">
        <f>VLOOKUP($B485,[1]Samples!$H$2:$Z$518,COLUMN()-13)</f>
        <v>43015.083333333336</v>
      </c>
      <c r="AD485" s="3" t="str">
        <f>VLOOKUP($B485,[1]Samples!$H$2:$Z$518,COLUMN()-13)</f>
        <v>Italy</v>
      </c>
      <c r="AF485" s="22">
        <f>VLOOKUP($B485,[1]Samples!$H$2:$Z$518,COLUMN()-13)</f>
        <v>2011</v>
      </c>
      <c r="AG485" t="b">
        <f>NOT(ISERROR(MATCH(B485,metadata_samples_with_mlst!$A$2:$A$342,0)))</f>
        <v>0</v>
      </c>
    </row>
    <row r="486" spans="1:33" s="3" customFormat="1" x14ac:dyDescent="0.3">
      <c r="A486" s="3" t="s">
        <v>4346</v>
      </c>
      <c r="B486" s="3" t="str">
        <f t="shared" si="7"/>
        <v>SRR1556976</v>
      </c>
      <c r="C486" s="3">
        <v>12</v>
      </c>
      <c r="D486" s="3">
        <v>12</v>
      </c>
      <c r="E486" s="3" t="s">
        <v>3394</v>
      </c>
      <c r="F486" s="3">
        <v>55882</v>
      </c>
      <c r="G486" s="3">
        <v>55210</v>
      </c>
      <c r="H486" s="3" t="s">
        <v>4347</v>
      </c>
      <c r="I486" s="3">
        <v>5</v>
      </c>
      <c r="J486" s="3">
        <v>2</v>
      </c>
      <c r="K486" s="3">
        <v>7</v>
      </c>
      <c r="M486" s="3">
        <v>1753</v>
      </c>
      <c r="N486" s="3">
        <v>1724</v>
      </c>
      <c r="O486" s="3">
        <v>8872</v>
      </c>
      <c r="P486" s="3">
        <v>2493219</v>
      </c>
      <c r="Q486" s="3" t="str">
        <f>VLOOKUP($B486,[1]Samples!$H$2:$Z$518,COLUMN()-13)</f>
        <v>isolation_source: cheese</v>
      </c>
      <c r="R486" s="3">
        <f>VLOOKUP($B486,[1]Samples!$H$2:$Z$518,COLUMN()-13)</f>
        <v>3109996</v>
      </c>
      <c r="S486" s="3">
        <f>VLOOKUP($B486,[1]Samples!$H$2:$Z$518,COLUMN()-13)</f>
        <v>20</v>
      </c>
      <c r="T486" s="3">
        <f>VLOOKUP($B486,[1]Samples!$H$2:$Z$518,COLUMN()-13)</f>
        <v>3081</v>
      </c>
      <c r="U486" s="3" t="str">
        <f>VLOOKUP($B486,[1]Samples!$H$2:$Z$518,COLUMN()-13)</f>
        <v>Yes</v>
      </c>
      <c r="V486" s="3">
        <f>VLOOKUP($B486,[1]Samples!$H$2:$Z$518,COLUMN()-13)</f>
        <v>0</v>
      </c>
      <c r="W486" s="3">
        <f>VLOOKUP($B486,[1]Samples!$H$2:$Z$518,COLUMN()-13)</f>
        <v>0</v>
      </c>
      <c r="X486" s="3">
        <f>VLOOKUP($B486,[1]Samples!$H$2:$Z$518,COLUMN()-13)</f>
        <v>0</v>
      </c>
      <c r="Y486" s="3" t="str">
        <f>VLOOKUP($B486,[1]Samples!$H$2:$Z$518,COLUMN()-13)</f>
        <v>No</v>
      </c>
      <c r="Z486" s="3" t="str">
        <f>VLOOKUP($B486,[1]Samples!$H$2:$Z$518,COLUMN()-13)</f>
        <v/>
      </c>
      <c r="AA486" s="3" t="str">
        <f>VLOOKUP($B486,[1]Samples!$H$2:$Z$518,COLUMN()-13)</f>
        <v/>
      </c>
      <c r="AB486" s="20">
        <f>VLOOKUP($B486,[1]Samples!$H$2:$Z$518,COLUMN()-13)</f>
        <v>43551.041666666664</v>
      </c>
      <c r="AC486" s="20">
        <f>VLOOKUP($B486,[1]Samples!$H$2:$Z$518,COLUMN()-13)</f>
        <v>43551.041666666664</v>
      </c>
      <c r="AD486" s="3" t="str">
        <f>VLOOKUP($B486,[1]Samples!$H$2:$Z$518,COLUMN()-13)</f>
        <v>USA</v>
      </c>
      <c r="AE486" s="3" t="s">
        <v>1459</v>
      </c>
      <c r="AF486" s="22">
        <f>VLOOKUP($B486,[1]Samples!$H$2:$Z$518,COLUMN()-13)</f>
        <v>2014</v>
      </c>
      <c r="AG486" t="b">
        <f>NOT(ISERROR(MATCH(B486,metadata_samples_with_mlst!$A$2:$A$342,0)))</f>
        <v>0</v>
      </c>
    </row>
    <row r="487" spans="1:33" s="3" customFormat="1" x14ac:dyDescent="0.3">
      <c r="A487" s="3" t="s">
        <v>4348</v>
      </c>
      <c r="B487" s="3" t="str">
        <f t="shared" si="7"/>
        <v>SRR5817942</v>
      </c>
      <c r="C487" s="3">
        <v>10</v>
      </c>
      <c r="D487" s="3">
        <v>8</v>
      </c>
      <c r="E487" s="3" t="s">
        <v>4349</v>
      </c>
      <c r="F487" s="3">
        <v>45506</v>
      </c>
      <c r="G487" s="3">
        <v>42626</v>
      </c>
      <c r="H487" s="3" t="s">
        <v>3453</v>
      </c>
      <c r="I487" s="3">
        <v>3</v>
      </c>
      <c r="J487" s="3">
        <v>2</v>
      </c>
      <c r="K487" s="3">
        <v>4</v>
      </c>
      <c r="M487" s="3">
        <v>1147</v>
      </c>
      <c r="N487" s="3">
        <v>1732</v>
      </c>
      <c r="O487" s="3">
        <v>8160</v>
      </c>
      <c r="P487" s="3">
        <v>1837908</v>
      </c>
      <c r="Q487" s="3" t="str">
        <f>VLOOKUP($B487,[1]Samples!$H$2:$Z$518,COLUMN()-13)</f>
        <v>isolation_source: cheese</v>
      </c>
      <c r="R487" s="3">
        <f>VLOOKUP($B487,[1]Samples!$H$2:$Z$518,COLUMN()-13)</f>
        <v>2981445</v>
      </c>
      <c r="S487" s="3">
        <f>VLOOKUP($B487,[1]Samples!$H$2:$Z$518,COLUMN()-13)</f>
        <v>25</v>
      </c>
      <c r="T487" s="3">
        <f>VLOOKUP($B487,[1]Samples!$H$2:$Z$518,COLUMN()-13)</f>
        <v>2984</v>
      </c>
      <c r="U487" s="3" t="str">
        <f>VLOOKUP($B487,[1]Samples!$H$2:$Z$518,COLUMN()-13)</f>
        <v>Yes</v>
      </c>
      <c r="V487" s="3">
        <f>VLOOKUP($B487,[1]Samples!$H$2:$Z$518,COLUMN()-13)</f>
        <v>0</v>
      </c>
      <c r="W487" s="3">
        <f>VLOOKUP($B487,[1]Samples!$H$2:$Z$518,COLUMN()-13)</f>
        <v>0</v>
      </c>
      <c r="X487" s="3">
        <f>VLOOKUP($B487,[1]Samples!$H$2:$Z$518,COLUMN()-13)</f>
        <v>0</v>
      </c>
      <c r="Y487" s="3" t="str">
        <f>VLOOKUP($B487,[1]Samples!$H$2:$Z$518,COLUMN()-13)</f>
        <v>No</v>
      </c>
      <c r="Z487" s="3" t="str">
        <f>VLOOKUP($B487,[1]Samples!$H$2:$Z$518,COLUMN()-13)</f>
        <v/>
      </c>
      <c r="AA487" s="3" t="str">
        <f>VLOOKUP($B487,[1]Samples!$H$2:$Z$518,COLUMN()-13)</f>
        <v/>
      </c>
      <c r="AB487" s="20">
        <f>VLOOKUP($B487,[1]Samples!$H$2:$Z$518,COLUMN()-13)</f>
        <v>43901.041666666664</v>
      </c>
      <c r="AC487" s="20">
        <f>VLOOKUP($B487,[1]Samples!$H$2:$Z$518,COLUMN()-13)</f>
        <v>43551.041666666664</v>
      </c>
      <c r="AD487" s="3" t="str">
        <f>VLOOKUP($B487,[1]Samples!$H$2:$Z$518,COLUMN()-13)</f>
        <v>USA</v>
      </c>
      <c r="AE487" s="3" t="s">
        <v>1317</v>
      </c>
      <c r="AF487" s="22">
        <f>VLOOKUP($B487,[1]Samples!$H$2:$Z$518,COLUMN()-13)</f>
        <v>2010</v>
      </c>
      <c r="AG487" t="b">
        <f>NOT(ISERROR(MATCH(B487,metadata_samples_with_mlst!$A$2:$A$342,0)))</f>
        <v>0</v>
      </c>
    </row>
    <row r="488" spans="1:33" s="3" customFormat="1" x14ac:dyDescent="0.3">
      <c r="A488" s="3" t="s">
        <v>4350</v>
      </c>
      <c r="B488" s="3" t="str">
        <f t="shared" si="7"/>
        <v>SRR5341555</v>
      </c>
      <c r="C488" s="3">
        <v>9</v>
      </c>
      <c r="D488" s="3">
        <v>8</v>
      </c>
      <c r="E488" s="3" t="s">
        <v>4179</v>
      </c>
      <c r="F488" s="3">
        <v>40244</v>
      </c>
      <c r="G488" s="3">
        <v>39624</v>
      </c>
      <c r="H488" s="3" t="s">
        <v>3230</v>
      </c>
      <c r="I488" s="3">
        <v>2</v>
      </c>
      <c r="J488" s="3">
        <v>2</v>
      </c>
      <c r="K488" s="3">
        <v>4</v>
      </c>
      <c r="M488" s="3">
        <v>1215</v>
      </c>
      <c r="N488" s="3">
        <v>1758</v>
      </c>
      <c r="O488" s="3">
        <v>7604</v>
      </c>
      <c r="P488" s="3">
        <v>1944307</v>
      </c>
      <c r="Q488" s="3" t="str">
        <f>VLOOKUP($B488,[1]Samples!$H$2:$Z$518,COLUMN()-13)</f>
        <v>isolation_source: blue cheese</v>
      </c>
      <c r="R488" s="3">
        <f>VLOOKUP($B488,[1]Samples!$H$2:$Z$518,COLUMN()-13)</f>
        <v>3154196</v>
      </c>
      <c r="S488" s="3">
        <f>VLOOKUP($B488,[1]Samples!$H$2:$Z$518,COLUMN()-13)</f>
        <v>30</v>
      </c>
      <c r="T488" s="3">
        <f>VLOOKUP($B488,[1]Samples!$H$2:$Z$518,COLUMN()-13)</f>
        <v>3157</v>
      </c>
      <c r="U488" s="3" t="str">
        <f>VLOOKUP($B488,[1]Samples!$H$2:$Z$518,COLUMN()-13)</f>
        <v>Yes</v>
      </c>
      <c r="V488" s="3">
        <f>VLOOKUP($B488,[1]Samples!$H$2:$Z$518,COLUMN()-13)</f>
        <v>0</v>
      </c>
      <c r="W488" s="3">
        <f>VLOOKUP($B488,[1]Samples!$H$2:$Z$518,COLUMN()-13)</f>
        <v>0</v>
      </c>
      <c r="X488" s="3">
        <f>VLOOKUP($B488,[1]Samples!$H$2:$Z$518,COLUMN()-13)</f>
        <v>0</v>
      </c>
      <c r="Y488" s="3" t="str">
        <f>VLOOKUP($B488,[1]Samples!$H$2:$Z$518,COLUMN()-13)</f>
        <v>No</v>
      </c>
      <c r="Z488" s="3" t="str">
        <f>VLOOKUP($B488,[1]Samples!$H$2:$Z$518,COLUMN()-13)</f>
        <v/>
      </c>
      <c r="AA488" s="3" t="str">
        <f>VLOOKUP($B488,[1]Samples!$H$2:$Z$518,COLUMN()-13)</f>
        <v/>
      </c>
      <c r="AB488" s="20">
        <f>VLOOKUP($B488,[1]Samples!$H$2:$Z$518,COLUMN()-13)</f>
        <v>43900.041666666664</v>
      </c>
      <c r="AC488" s="20">
        <f>VLOOKUP($B488,[1]Samples!$H$2:$Z$518,COLUMN()-13)</f>
        <v>43550.041666666664</v>
      </c>
      <c r="AD488" s="3" t="str">
        <f>VLOOKUP($B488,[1]Samples!$H$2:$Z$518,COLUMN()-13)</f>
        <v>USA</v>
      </c>
      <c r="AE488" s="3" t="s">
        <v>1604</v>
      </c>
      <c r="AF488" s="22">
        <f>VLOOKUP($B488,[1]Samples!$H$2:$Z$518,COLUMN()-13)</f>
        <v>2001</v>
      </c>
      <c r="AG488" t="b">
        <f>NOT(ISERROR(MATCH(B488,metadata_samples_with_mlst!$A$2:$A$342,0)))</f>
        <v>0</v>
      </c>
    </row>
    <row r="489" spans="1:33" s="3" customFormat="1" x14ac:dyDescent="0.3">
      <c r="A489" s="3" t="s">
        <v>4351</v>
      </c>
      <c r="B489" s="3" t="str">
        <f t="shared" si="7"/>
        <v>SRR8767361</v>
      </c>
      <c r="C489" s="3">
        <v>9</v>
      </c>
      <c r="D489" s="3">
        <v>9</v>
      </c>
      <c r="E489" s="3" t="s">
        <v>3415</v>
      </c>
      <c r="F489" s="3">
        <v>46468</v>
      </c>
      <c r="G489" s="3">
        <v>45216</v>
      </c>
      <c r="H489" s="3" t="s">
        <v>3752</v>
      </c>
      <c r="I489" s="3">
        <v>6</v>
      </c>
      <c r="J489" s="3">
        <v>1</v>
      </c>
      <c r="K489" s="3">
        <v>2</v>
      </c>
      <c r="M489" s="3">
        <v>1301</v>
      </c>
      <c r="N489" s="3">
        <v>1803</v>
      </c>
      <c r="O489" s="3">
        <v>8727</v>
      </c>
      <c r="P489" s="3">
        <v>2113645</v>
      </c>
      <c r="Q489" s="3" t="str">
        <f>VLOOKUP($B489,[1]Samples!$H$2:$Z$518,COLUMN()-13)</f>
        <v>isolation_source: cheese</v>
      </c>
      <c r="R489" s="3">
        <f>VLOOKUP($B489,[1]Samples!$H$2:$Z$518,COLUMN()-13)</f>
        <v>3199286</v>
      </c>
      <c r="S489" s="3">
        <f>VLOOKUP($B489,[1]Samples!$H$2:$Z$518,COLUMN()-13)</f>
        <v>28</v>
      </c>
      <c r="T489" s="3">
        <f>VLOOKUP($B489,[1]Samples!$H$2:$Z$518,COLUMN()-13)</f>
        <v>3204</v>
      </c>
      <c r="U489" s="3" t="str">
        <f>VLOOKUP($B489,[1]Samples!$H$2:$Z$518,COLUMN()-13)</f>
        <v>Yes</v>
      </c>
      <c r="V489" s="3">
        <f>VLOOKUP($B489,[1]Samples!$H$2:$Z$518,COLUMN()-13)</f>
        <v>0</v>
      </c>
      <c r="W489" s="3">
        <f>VLOOKUP($B489,[1]Samples!$H$2:$Z$518,COLUMN()-13)</f>
        <v>0</v>
      </c>
      <c r="X489" s="3">
        <f>VLOOKUP($B489,[1]Samples!$H$2:$Z$518,COLUMN()-13)</f>
        <v>0</v>
      </c>
      <c r="Y489" s="3" t="str">
        <f>VLOOKUP($B489,[1]Samples!$H$2:$Z$518,COLUMN()-13)</f>
        <v>No</v>
      </c>
      <c r="Z489" s="3" t="str">
        <f>VLOOKUP($B489,[1]Samples!$H$2:$Z$518,COLUMN()-13)</f>
        <v/>
      </c>
      <c r="AA489" s="3" t="str">
        <f>VLOOKUP($B489,[1]Samples!$H$2:$Z$518,COLUMN()-13)</f>
        <v/>
      </c>
      <c r="AB489" s="20">
        <f>VLOOKUP($B489,[1]Samples!$H$2:$Z$518,COLUMN()-13)</f>
        <v>43555.041666666664</v>
      </c>
      <c r="AC489" s="20">
        <f>VLOOKUP($B489,[1]Samples!$H$2:$Z$518,COLUMN()-13)</f>
        <v>43555.041666666664</v>
      </c>
      <c r="AD489" s="3" t="str">
        <f>VLOOKUP($B489,[1]Samples!$H$2:$Z$518,COLUMN()-13)</f>
        <v>Chile</v>
      </c>
      <c r="AF489" s="22">
        <f>VLOOKUP($B489,[1]Samples!$H$2:$Z$518,COLUMN()-13)</f>
        <v>2016</v>
      </c>
      <c r="AG489" t="b">
        <f>NOT(ISERROR(MATCH(B489,metadata_samples_with_mlst!$A$2:$A$342,0)))</f>
        <v>0</v>
      </c>
    </row>
    <row r="490" spans="1:33" s="3" customFormat="1" x14ac:dyDescent="0.3">
      <c r="A490" s="3" t="s">
        <v>4352</v>
      </c>
      <c r="B490" s="3" t="str">
        <f t="shared" si="7"/>
        <v>SRR2924603</v>
      </c>
      <c r="C490" s="3">
        <v>10</v>
      </c>
      <c r="D490" s="3">
        <v>9</v>
      </c>
      <c r="E490" s="3" t="s">
        <v>4353</v>
      </c>
      <c r="F490" s="3">
        <v>48420</v>
      </c>
      <c r="G490" s="3">
        <v>47218</v>
      </c>
      <c r="H490" s="3" t="s">
        <v>3661</v>
      </c>
      <c r="I490" s="3">
        <v>5</v>
      </c>
      <c r="J490" s="3">
        <v>2</v>
      </c>
      <c r="K490" s="3">
        <v>8</v>
      </c>
      <c r="M490" s="3">
        <v>1062</v>
      </c>
      <c r="N490" s="3">
        <v>1830</v>
      </c>
      <c r="O490" s="3">
        <v>7676</v>
      </c>
      <c r="P490" s="3">
        <v>1854139</v>
      </c>
      <c r="Q490" s="3" t="str">
        <f>VLOOKUP($B490,[1]Samples!$H$2:$Z$518,COLUMN()-13)</f>
        <v>isolation_source: soft ripened cheese</v>
      </c>
      <c r="R490" s="3">
        <f>VLOOKUP($B490,[1]Samples!$H$2:$Z$518,COLUMN()-13)</f>
        <v>0</v>
      </c>
      <c r="S490" s="3">
        <f>VLOOKUP($B490,[1]Samples!$H$2:$Z$518,COLUMN()-13)</f>
        <v>0</v>
      </c>
      <c r="T490" s="3">
        <f>VLOOKUP($B490,[1]Samples!$H$2:$Z$518,COLUMN()-13)</f>
        <v>0</v>
      </c>
      <c r="U490" s="3" t="str">
        <f>VLOOKUP($B490,[1]Samples!$H$2:$Z$518,COLUMN()-13)</f>
        <v>No</v>
      </c>
      <c r="V490" s="3">
        <f>VLOOKUP($B490,[1]Samples!$H$2:$Z$518,COLUMN()-13)</f>
        <v>0</v>
      </c>
      <c r="W490" s="3">
        <f>VLOOKUP($B490,[1]Samples!$H$2:$Z$518,COLUMN()-13)</f>
        <v>0</v>
      </c>
      <c r="X490" s="3">
        <f>VLOOKUP($B490,[1]Samples!$H$2:$Z$518,COLUMN()-13)</f>
        <v>0</v>
      </c>
      <c r="Y490" s="3" t="str">
        <f>VLOOKUP($B490,[1]Samples!$H$2:$Z$518,COLUMN()-13)</f>
        <v>No</v>
      </c>
      <c r="Z490" s="3" t="str">
        <f>VLOOKUP($B490,[1]Samples!$H$2:$Z$518,COLUMN()-13)</f>
        <v>NZ_QUPB01000001-NZ_QUPB01000020</v>
      </c>
      <c r="AA490" s="3" t="str">
        <f>VLOOKUP($B490,[1]Samples!$H$2:$Z$518,COLUMN()-13)</f>
        <v/>
      </c>
      <c r="AB490" s="20">
        <f>VLOOKUP($B490,[1]Samples!$H$2:$Z$518,COLUMN()-13)</f>
        <v>44056.083333333336</v>
      </c>
      <c r="AC490" s="20">
        <f>VLOOKUP($B490,[1]Samples!$H$2:$Z$518,COLUMN()-13)</f>
        <v>43377.083333333336</v>
      </c>
      <c r="AD490" s="3" t="str">
        <f>VLOOKUP($B490,[1]Samples!$H$2:$Z$518,COLUMN()-13)</f>
        <v>USA</v>
      </c>
      <c r="AE490" s="3" t="s">
        <v>797</v>
      </c>
      <c r="AF490" s="22">
        <f>VLOOKUP($B490,[1]Samples!$H$2:$Z$518,COLUMN()-13)</f>
        <v>2013</v>
      </c>
      <c r="AG490" t="b">
        <f>NOT(ISERROR(MATCH(B490,metadata_samples_with_mlst!$A$2:$A$342,0)))</f>
        <v>0</v>
      </c>
    </row>
  </sheetData>
  <autoFilter ref="A1:AG490" xr:uid="{26F6F1A4-3B20-42D8-8771-A2D0257711F1}"/>
  <conditionalFormatting sqref="AG1:AG1048576">
    <cfRule type="containsText" dxfId="13" priority="3" operator="containsText" text="FALSE">
      <formula>NOT(ISERROR(SEARCH("FALSE",AG1)))</formula>
    </cfRule>
  </conditionalFormatting>
  <conditionalFormatting sqref="B1:B1048576">
    <cfRule type="duplicateValues" dxfId="9" priority="2"/>
    <cfRule type="duplicateValues" dxfId="1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8971A-02EC-44D4-9807-8B35EE7096DF}">
  <dimension ref="A1:AG328"/>
  <sheetViews>
    <sheetView topLeftCell="V310" zoomScale="102" workbookViewId="0">
      <selection activeCell="AG1" sqref="AG1"/>
    </sheetView>
  </sheetViews>
  <sheetFormatPr defaultRowHeight="14.4" x14ac:dyDescent="0.3"/>
  <cols>
    <col min="2" max="2" width="13.88671875" bestFit="1" customWidth="1"/>
    <col min="17" max="17" width="170.109375" bestFit="1" customWidth="1"/>
    <col min="28" max="29" width="11.6640625" style="16" bestFit="1" customWidth="1"/>
    <col min="32" max="32" width="22.5546875" bestFit="1" customWidth="1"/>
    <col min="33" max="33" width="16.21875" bestFit="1" customWidth="1"/>
  </cols>
  <sheetData>
    <row r="1" spans="1:33" ht="15.6" x14ac:dyDescent="0.3">
      <c r="A1" s="18" t="s">
        <v>3176</v>
      </c>
      <c r="B1" s="18" t="s">
        <v>3177</v>
      </c>
      <c r="C1" s="18" t="s">
        <v>3178</v>
      </c>
      <c r="D1" s="18" t="s">
        <v>3179</v>
      </c>
      <c r="E1" s="18" t="s">
        <v>3180</v>
      </c>
      <c r="F1" s="18" t="s">
        <v>3181</v>
      </c>
      <c r="G1" s="18" t="s">
        <v>3182</v>
      </c>
      <c r="H1" s="18" t="s">
        <v>3183</v>
      </c>
      <c r="I1" s="18" t="s">
        <v>3184</v>
      </c>
      <c r="J1" s="18" t="s">
        <v>3185</v>
      </c>
      <c r="K1" s="18" t="s">
        <v>3186</v>
      </c>
      <c r="L1" s="18" t="s">
        <v>3187</v>
      </c>
      <c r="M1" s="18" t="s">
        <v>3188</v>
      </c>
      <c r="N1" s="18" t="s">
        <v>3189</v>
      </c>
      <c r="O1" s="18" t="s">
        <v>3190</v>
      </c>
      <c r="P1" s="18" t="s">
        <v>3191</v>
      </c>
      <c r="Q1" s="18" t="s">
        <v>10</v>
      </c>
      <c r="R1" s="18" t="s">
        <v>11</v>
      </c>
      <c r="S1" s="18" t="s">
        <v>12</v>
      </c>
      <c r="T1" s="18" t="s">
        <v>13</v>
      </c>
      <c r="U1" s="18" t="s">
        <v>14</v>
      </c>
      <c r="V1" s="18" t="s">
        <v>15</v>
      </c>
      <c r="W1" s="18" t="s">
        <v>16</v>
      </c>
      <c r="X1" s="18" t="s">
        <v>17</v>
      </c>
      <c r="Y1" s="18" t="s">
        <v>18</v>
      </c>
      <c r="Z1" s="18" t="s">
        <v>19</v>
      </c>
      <c r="AA1" s="18" t="s">
        <v>20</v>
      </c>
      <c r="AB1" s="23" t="s">
        <v>21</v>
      </c>
      <c r="AC1" s="23" t="s">
        <v>22</v>
      </c>
      <c r="AD1" s="18" t="s">
        <v>23</v>
      </c>
      <c r="AE1" s="18" t="s">
        <v>24</v>
      </c>
      <c r="AF1" s="18" t="s">
        <v>25</v>
      </c>
      <c r="AG1" s="18"/>
    </row>
    <row r="2" spans="1:33" x14ac:dyDescent="0.3">
      <c r="A2" s="19" t="s">
        <v>3192</v>
      </c>
      <c r="B2" t="str">
        <f>LEFT(A2, SEARCH("_",A2)-1)</f>
        <v>SRR8767216</v>
      </c>
      <c r="C2">
        <v>142</v>
      </c>
      <c r="D2">
        <v>122</v>
      </c>
      <c r="E2" t="s">
        <v>3193</v>
      </c>
      <c r="F2">
        <v>616642</v>
      </c>
      <c r="G2">
        <v>586296</v>
      </c>
      <c r="H2" t="s">
        <v>3194</v>
      </c>
      <c r="I2">
        <v>117</v>
      </c>
      <c r="J2">
        <v>42</v>
      </c>
      <c r="K2">
        <v>83</v>
      </c>
      <c r="M2">
        <v>1505875</v>
      </c>
      <c r="N2">
        <v>8</v>
      </c>
      <c r="O2">
        <v>1505875</v>
      </c>
      <c r="P2">
        <v>2914370</v>
      </c>
      <c r="Q2" t="str">
        <f>VLOOKUP($B2,wgs_downloaded!$H$2:$Z$518,COLUMN()-13)</f>
        <v>isolation_source: cheese</v>
      </c>
      <c r="R2">
        <f>VLOOKUP($B2,wgs_downloaded!$H$2:$Z$518,COLUMN()-13)</f>
        <v>2922057</v>
      </c>
      <c r="S2">
        <f>VLOOKUP($B2,wgs_downloaded!$H$2:$Z$518,COLUMN()-13)</f>
        <v>18</v>
      </c>
      <c r="T2">
        <f>VLOOKUP($B2,wgs_downloaded!$H$2:$Z$518,COLUMN()-13)</f>
        <v>2874</v>
      </c>
      <c r="U2" t="str">
        <f>VLOOKUP($B2,wgs_downloaded!$H$2:$Z$518,COLUMN()-13)</f>
        <v>Yes</v>
      </c>
      <c r="V2">
        <f>VLOOKUP($B2,wgs_downloaded!$H$2:$Z$518,COLUMN()-13)</f>
        <v>0</v>
      </c>
      <c r="W2">
        <f>VLOOKUP($B2,wgs_downloaded!$H$2:$Z$518,COLUMN()-13)</f>
        <v>0</v>
      </c>
      <c r="X2">
        <f>VLOOKUP($B2,wgs_downloaded!$H$2:$Z$518,COLUMN()-13)</f>
        <v>0</v>
      </c>
      <c r="Y2" t="str">
        <f>VLOOKUP($B2,wgs_downloaded!$H$2:$Z$518,COLUMN()-13)</f>
        <v>No</v>
      </c>
      <c r="Z2" t="str">
        <f>VLOOKUP($B2,wgs_downloaded!$H$2:$Z$518,COLUMN()-13)</f>
        <v/>
      </c>
      <c r="AA2" t="str">
        <f>VLOOKUP($B2,wgs_downloaded!$H$2:$Z$518,COLUMN()-13)</f>
        <v/>
      </c>
      <c r="AB2">
        <f>VLOOKUP($B2,wgs_downloaded!$H$2:$Z$518,COLUMN()-13)</f>
        <v>43594.083333333336</v>
      </c>
      <c r="AC2">
        <f>VLOOKUP($B2,wgs_downloaded!$H$2:$Z$518,COLUMN()-13)</f>
        <v>43594.083333333336</v>
      </c>
      <c r="AD2" t="str">
        <f>VLOOKUP($B2,wgs_downloaded!$H$2:$Z$518,COLUMN()-13)</f>
        <v>Chile</v>
      </c>
      <c r="AE2">
        <f>VLOOKUP($B2,wgs_downloaded!$H$2:$Z$518,COLUMN()-13)</f>
        <v>0</v>
      </c>
      <c r="AF2">
        <f>VLOOKUP($B2,wgs_downloaded!$H$2:$Z$518,COLUMN()-13)</f>
        <v>2016</v>
      </c>
    </row>
    <row r="3" spans="1:33" x14ac:dyDescent="0.3">
      <c r="A3" t="s">
        <v>3195</v>
      </c>
      <c r="B3" t="str">
        <f t="shared" ref="B3:B66" si="0">LEFT(A3, SEARCH("_",A3)-1)</f>
        <v>SRR8535384</v>
      </c>
      <c r="C3">
        <v>560</v>
      </c>
      <c r="D3">
        <v>522</v>
      </c>
      <c r="E3" t="s">
        <v>3196</v>
      </c>
      <c r="F3">
        <v>2616362</v>
      </c>
      <c r="G3">
        <v>2555182</v>
      </c>
      <c r="H3" t="s">
        <v>3197</v>
      </c>
      <c r="I3">
        <v>997</v>
      </c>
      <c r="J3">
        <v>138</v>
      </c>
      <c r="K3">
        <v>289</v>
      </c>
      <c r="M3">
        <v>557061</v>
      </c>
      <c r="N3">
        <v>10</v>
      </c>
      <c r="O3">
        <v>1360585</v>
      </c>
      <c r="P3">
        <v>2997834</v>
      </c>
      <c r="Q3" t="str">
        <f>VLOOKUP($B3,wgs_downloaded!$H$2:$Z$518,COLUMN()-13)</f>
        <v>isolation_source: quesillo oaxaca string cheese</v>
      </c>
      <c r="R3">
        <f>VLOOKUP($B3,wgs_downloaded!$H$2:$Z$518,COLUMN()-13)</f>
        <v>3059983</v>
      </c>
      <c r="S3">
        <f>VLOOKUP($B3,wgs_downloaded!$H$2:$Z$518,COLUMN()-13)</f>
        <v>18</v>
      </c>
      <c r="T3">
        <f>VLOOKUP($B3,wgs_downloaded!$H$2:$Z$518,COLUMN()-13)</f>
        <v>2991</v>
      </c>
      <c r="U3" t="str">
        <f>VLOOKUP($B3,wgs_downloaded!$H$2:$Z$518,COLUMN()-13)</f>
        <v>Yes</v>
      </c>
      <c r="V3">
        <f>VLOOKUP($B3,wgs_downloaded!$H$2:$Z$518,COLUMN()-13)</f>
        <v>0</v>
      </c>
      <c r="W3">
        <f>VLOOKUP($B3,wgs_downloaded!$H$2:$Z$518,COLUMN()-13)</f>
        <v>0</v>
      </c>
      <c r="X3">
        <f>VLOOKUP($B3,wgs_downloaded!$H$2:$Z$518,COLUMN()-13)</f>
        <v>0</v>
      </c>
      <c r="Y3" t="str">
        <f>VLOOKUP($B3,wgs_downloaded!$H$2:$Z$518,COLUMN()-13)</f>
        <v>No</v>
      </c>
      <c r="Z3" t="str">
        <f>VLOOKUP($B3,wgs_downloaded!$H$2:$Z$518,COLUMN()-13)</f>
        <v/>
      </c>
      <c r="AA3" t="str">
        <f>VLOOKUP($B3,wgs_downloaded!$H$2:$Z$518,COLUMN()-13)</f>
        <v/>
      </c>
      <c r="AB3">
        <f>VLOOKUP($B3,wgs_downloaded!$H$2:$Z$518,COLUMN()-13)</f>
        <v>43901.041666666664</v>
      </c>
      <c r="AC3">
        <f>VLOOKUP($B3,wgs_downloaded!$H$2:$Z$518,COLUMN()-13)</f>
        <v>43551.041666666664</v>
      </c>
      <c r="AD3" t="str">
        <f>VLOOKUP($B3,wgs_downloaded!$H$2:$Z$518,COLUMN()-13)</f>
        <v>Mexico</v>
      </c>
      <c r="AE3">
        <f>VLOOKUP($B3,wgs_downloaded!$H$2:$Z$518,COLUMN()-13)</f>
        <v>0</v>
      </c>
      <c r="AF3">
        <f>VLOOKUP($B3,wgs_downloaded!$H$2:$Z$518,COLUMN()-13)</f>
        <v>2010</v>
      </c>
    </row>
    <row r="4" spans="1:33" x14ac:dyDescent="0.3">
      <c r="A4" t="s">
        <v>3198</v>
      </c>
      <c r="B4" t="str">
        <f t="shared" si="0"/>
        <v>SRR8535474</v>
      </c>
      <c r="C4">
        <v>418</v>
      </c>
      <c r="D4">
        <v>391</v>
      </c>
      <c r="E4" t="s">
        <v>3199</v>
      </c>
      <c r="F4">
        <v>1893338</v>
      </c>
      <c r="G4">
        <v>1852364</v>
      </c>
      <c r="H4" t="s">
        <v>3200</v>
      </c>
      <c r="I4">
        <v>528</v>
      </c>
      <c r="J4">
        <v>133</v>
      </c>
      <c r="K4">
        <v>246</v>
      </c>
      <c r="M4">
        <v>557061</v>
      </c>
      <c r="N4">
        <v>10</v>
      </c>
      <c r="O4">
        <v>1360585</v>
      </c>
      <c r="P4">
        <v>2998709</v>
      </c>
      <c r="Q4" t="str">
        <f>VLOOKUP($B4,wgs_downloaded!$H$2:$Z$518,COLUMN()-13)</f>
        <v>isolation_source: quesillo oaxaca string cheese</v>
      </c>
      <c r="R4">
        <f>VLOOKUP($B4,wgs_downloaded!$H$2:$Z$518,COLUMN()-13)</f>
        <v>3077353</v>
      </c>
      <c r="S4">
        <f>VLOOKUP($B4,wgs_downloaded!$H$2:$Z$518,COLUMN()-13)</f>
        <v>15</v>
      </c>
      <c r="T4">
        <f>VLOOKUP($B4,wgs_downloaded!$H$2:$Z$518,COLUMN()-13)</f>
        <v>3016</v>
      </c>
      <c r="U4" t="str">
        <f>VLOOKUP($B4,wgs_downloaded!$H$2:$Z$518,COLUMN()-13)</f>
        <v>Yes</v>
      </c>
      <c r="V4">
        <f>VLOOKUP($B4,wgs_downloaded!$H$2:$Z$518,COLUMN()-13)</f>
        <v>0</v>
      </c>
      <c r="W4">
        <f>VLOOKUP($B4,wgs_downloaded!$H$2:$Z$518,COLUMN()-13)</f>
        <v>0</v>
      </c>
      <c r="X4">
        <f>VLOOKUP($B4,wgs_downloaded!$H$2:$Z$518,COLUMN()-13)</f>
        <v>0</v>
      </c>
      <c r="Y4" t="str">
        <f>VLOOKUP($B4,wgs_downloaded!$H$2:$Z$518,COLUMN()-13)</f>
        <v>No</v>
      </c>
      <c r="Z4" t="str">
        <f>VLOOKUP($B4,wgs_downloaded!$H$2:$Z$518,COLUMN()-13)</f>
        <v/>
      </c>
      <c r="AA4" t="str">
        <f>VLOOKUP($B4,wgs_downloaded!$H$2:$Z$518,COLUMN()-13)</f>
        <v/>
      </c>
      <c r="AB4">
        <f>VLOOKUP($B4,wgs_downloaded!$H$2:$Z$518,COLUMN()-13)</f>
        <v>43901.041666666664</v>
      </c>
      <c r="AC4">
        <f>VLOOKUP($B4,wgs_downloaded!$H$2:$Z$518,COLUMN()-13)</f>
        <v>43551.041666666664</v>
      </c>
      <c r="AD4" t="str">
        <f>VLOOKUP($B4,wgs_downloaded!$H$2:$Z$518,COLUMN()-13)</f>
        <v>Mexico</v>
      </c>
      <c r="AE4">
        <f>VLOOKUP($B4,wgs_downloaded!$H$2:$Z$518,COLUMN()-13)</f>
        <v>0</v>
      </c>
      <c r="AF4">
        <f>VLOOKUP($B4,wgs_downloaded!$H$2:$Z$518,COLUMN()-13)</f>
        <v>2010</v>
      </c>
    </row>
    <row r="5" spans="1:33" x14ac:dyDescent="0.3">
      <c r="A5" t="s">
        <v>3201</v>
      </c>
      <c r="B5" t="str">
        <f t="shared" si="0"/>
        <v>SRR3345928</v>
      </c>
      <c r="C5">
        <v>85</v>
      </c>
      <c r="D5">
        <v>77</v>
      </c>
      <c r="E5" t="s">
        <v>3202</v>
      </c>
      <c r="F5">
        <v>580286</v>
      </c>
      <c r="G5">
        <v>550314</v>
      </c>
      <c r="H5" t="s">
        <v>3203</v>
      </c>
      <c r="I5">
        <v>38</v>
      </c>
      <c r="J5">
        <v>13</v>
      </c>
      <c r="K5">
        <v>26</v>
      </c>
      <c r="M5">
        <v>526494</v>
      </c>
      <c r="N5">
        <v>10</v>
      </c>
      <c r="O5">
        <v>1164226</v>
      </c>
      <c r="P5">
        <v>2856301</v>
      </c>
      <c r="Q5" t="str">
        <f>VLOOKUP($B5,wgs_downloaded!$H$2:$Z$518,COLUMN()-13)</f>
        <v>isolation_source: cheese</v>
      </c>
      <c r="R5">
        <f>VLOOKUP($B5,wgs_downloaded!$H$2:$Z$518,COLUMN()-13)</f>
        <v>0</v>
      </c>
      <c r="S5">
        <f>VLOOKUP($B5,wgs_downloaded!$H$2:$Z$518,COLUMN()-13)</f>
        <v>0</v>
      </c>
      <c r="T5">
        <f>VLOOKUP($B5,wgs_downloaded!$H$2:$Z$518,COLUMN()-13)</f>
        <v>0</v>
      </c>
      <c r="U5" t="str">
        <f>VLOOKUP($B5,wgs_downloaded!$H$2:$Z$518,COLUMN()-13)</f>
        <v>No</v>
      </c>
      <c r="V5">
        <f>VLOOKUP($B5,wgs_downloaded!$H$2:$Z$518,COLUMN()-13)</f>
        <v>0</v>
      </c>
      <c r="W5">
        <f>VLOOKUP($B5,wgs_downloaded!$H$2:$Z$518,COLUMN()-13)</f>
        <v>0</v>
      </c>
      <c r="X5">
        <f>VLOOKUP($B5,wgs_downloaded!$H$2:$Z$518,COLUMN()-13)</f>
        <v>0</v>
      </c>
      <c r="Y5" t="str">
        <f>VLOOKUP($B5,wgs_downloaded!$H$2:$Z$518,COLUMN()-13)</f>
        <v>No</v>
      </c>
      <c r="Z5" t="str">
        <f>VLOOKUP($B5,wgs_downloaded!$H$2:$Z$518,COLUMN()-13)</f>
        <v>NZ_NXUM01000001-NZ_NXUM01000013</v>
      </c>
      <c r="AA5" t="str">
        <f>VLOOKUP($B5,wgs_downloaded!$H$2:$Z$518,COLUMN()-13)</f>
        <v/>
      </c>
      <c r="AB5">
        <f>VLOOKUP($B5,wgs_downloaded!$H$2:$Z$518,COLUMN()-13)</f>
        <v>43982.083333333336</v>
      </c>
      <c r="AC5">
        <f>VLOOKUP($B5,wgs_downloaded!$H$2:$Z$518,COLUMN()-13)</f>
        <v>43024.083333333336</v>
      </c>
      <c r="AD5" t="str">
        <f>VLOOKUP($B5,wgs_downloaded!$H$2:$Z$518,COLUMN()-13)</f>
        <v>Italy</v>
      </c>
      <c r="AE5">
        <f>VLOOKUP($B5,wgs_downloaded!$H$2:$Z$518,COLUMN()-13)</f>
        <v>0</v>
      </c>
      <c r="AF5">
        <f>VLOOKUP($B5,wgs_downloaded!$H$2:$Z$518,COLUMN()-13)</f>
        <v>2011</v>
      </c>
    </row>
    <row r="6" spans="1:33" x14ac:dyDescent="0.3">
      <c r="A6" t="s">
        <v>3204</v>
      </c>
      <c r="B6" t="str">
        <f t="shared" si="0"/>
        <v>SRR955385</v>
      </c>
      <c r="C6">
        <v>464</v>
      </c>
      <c r="D6">
        <v>377</v>
      </c>
      <c r="E6" t="s">
        <v>3205</v>
      </c>
      <c r="F6">
        <v>1967592</v>
      </c>
      <c r="G6">
        <v>1768880</v>
      </c>
      <c r="H6" t="s">
        <v>3206</v>
      </c>
      <c r="I6">
        <v>141</v>
      </c>
      <c r="J6">
        <v>87</v>
      </c>
      <c r="K6">
        <v>203</v>
      </c>
      <c r="M6">
        <v>510680</v>
      </c>
      <c r="N6">
        <v>10</v>
      </c>
      <c r="O6">
        <v>1219287</v>
      </c>
      <c r="P6">
        <v>2880219</v>
      </c>
      <c r="Q6" t="str">
        <f>VLOOKUP($B6,wgs_downloaded!$H$2:$Z$518,COLUMN()-13)</f>
        <v>isolation_source: cheese</v>
      </c>
      <c r="R6">
        <f>VLOOKUP($B6,wgs_downloaded!$H$2:$Z$518,COLUMN()-13)</f>
        <v>2978847</v>
      </c>
      <c r="S6">
        <f>VLOOKUP($B6,wgs_downloaded!$H$2:$Z$518,COLUMN()-13)</f>
        <v>16</v>
      </c>
      <c r="T6">
        <f>VLOOKUP($B6,wgs_downloaded!$H$2:$Z$518,COLUMN()-13)</f>
        <v>2924</v>
      </c>
      <c r="U6" t="str">
        <f>VLOOKUP($B6,wgs_downloaded!$H$2:$Z$518,COLUMN()-13)</f>
        <v>Yes</v>
      </c>
      <c r="V6">
        <f>VLOOKUP($B6,wgs_downloaded!$H$2:$Z$518,COLUMN()-13)</f>
        <v>0</v>
      </c>
      <c r="W6">
        <f>VLOOKUP($B6,wgs_downloaded!$H$2:$Z$518,COLUMN()-13)</f>
        <v>0</v>
      </c>
      <c r="X6">
        <f>VLOOKUP($B6,wgs_downloaded!$H$2:$Z$518,COLUMN()-13)</f>
        <v>0</v>
      </c>
      <c r="Y6" t="str">
        <f>VLOOKUP($B6,wgs_downloaded!$H$2:$Z$518,COLUMN()-13)</f>
        <v>No</v>
      </c>
      <c r="Z6" t="str">
        <f>VLOOKUP($B6,wgs_downloaded!$H$2:$Z$518,COLUMN()-13)</f>
        <v/>
      </c>
      <c r="AA6" t="str">
        <f>VLOOKUP($B6,wgs_downloaded!$H$2:$Z$518,COLUMN()-13)</f>
        <v/>
      </c>
      <c r="AB6">
        <f>VLOOKUP($B6,wgs_downloaded!$H$2:$Z$518,COLUMN()-13)</f>
        <v>43544.041666666664</v>
      </c>
      <c r="AC6">
        <f>VLOOKUP($B6,wgs_downloaded!$H$2:$Z$518,COLUMN()-13)</f>
        <v>43544.041666666664</v>
      </c>
      <c r="AD6" t="str">
        <f>VLOOKUP($B6,wgs_downloaded!$H$2:$Z$518,COLUMN()-13)</f>
        <v>USA</v>
      </c>
      <c r="AE6" t="str">
        <f>VLOOKUP($B6,wgs_downloaded!$H$2:$Z$518,COLUMN()-13)</f>
        <v>Minnesota</v>
      </c>
      <c r="AF6">
        <f>VLOOKUP($B6,wgs_downloaded!$H$2:$Z$518,COLUMN()-13)</f>
        <v>2013</v>
      </c>
    </row>
    <row r="7" spans="1:33" x14ac:dyDescent="0.3">
      <c r="A7" t="s">
        <v>3207</v>
      </c>
      <c r="B7" t="str">
        <f t="shared" si="0"/>
        <v>SRR5066070</v>
      </c>
      <c r="C7">
        <v>258</v>
      </c>
      <c r="D7">
        <v>208</v>
      </c>
      <c r="E7" t="s">
        <v>3208</v>
      </c>
      <c r="F7">
        <v>1185684</v>
      </c>
      <c r="G7">
        <v>1103352</v>
      </c>
      <c r="H7" t="s">
        <v>3209</v>
      </c>
      <c r="I7">
        <v>79</v>
      </c>
      <c r="J7">
        <v>73</v>
      </c>
      <c r="K7">
        <v>139</v>
      </c>
      <c r="M7">
        <v>510531</v>
      </c>
      <c r="N7">
        <v>10</v>
      </c>
      <c r="O7">
        <v>1219287</v>
      </c>
      <c r="P7">
        <v>2879772</v>
      </c>
      <c r="Q7" t="str">
        <f>VLOOKUP($B7,wgs_downloaded!$H$2:$Z$518,COLUMN()-13)</f>
        <v>isolation_source: Hard Cheese</v>
      </c>
      <c r="R7">
        <f>VLOOKUP($B7,wgs_downloaded!$H$2:$Z$518,COLUMN()-13)</f>
        <v>2948044</v>
      </c>
      <c r="S7">
        <f>VLOOKUP($B7,wgs_downloaded!$H$2:$Z$518,COLUMN()-13)</f>
        <v>29</v>
      </c>
      <c r="T7">
        <f>VLOOKUP($B7,wgs_downloaded!$H$2:$Z$518,COLUMN()-13)</f>
        <v>2900</v>
      </c>
      <c r="U7" t="str">
        <f>VLOOKUP($B7,wgs_downloaded!$H$2:$Z$518,COLUMN()-13)</f>
        <v>Yes</v>
      </c>
      <c r="V7">
        <f>VLOOKUP($B7,wgs_downloaded!$H$2:$Z$518,COLUMN()-13)</f>
        <v>0</v>
      </c>
      <c r="W7">
        <f>VLOOKUP($B7,wgs_downloaded!$H$2:$Z$518,COLUMN()-13)</f>
        <v>0</v>
      </c>
      <c r="X7">
        <f>VLOOKUP($B7,wgs_downloaded!$H$2:$Z$518,COLUMN()-13)</f>
        <v>0</v>
      </c>
      <c r="Y7" t="str">
        <f>VLOOKUP($B7,wgs_downloaded!$H$2:$Z$518,COLUMN()-13)</f>
        <v>No</v>
      </c>
      <c r="Z7" t="str">
        <f>VLOOKUP($B7,wgs_downloaded!$H$2:$Z$518,COLUMN()-13)</f>
        <v/>
      </c>
      <c r="AA7" t="str">
        <f>VLOOKUP($B7,wgs_downloaded!$H$2:$Z$518,COLUMN()-13)</f>
        <v/>
      </c>
      <c r="AB7">
        <f>VLOOKUP($B7,wgs_downloaded!$H$2:$Z$518,COLUMN()-13)</f>
        <v>43558.083333333336</v>
      </c>
      <c r="AC7">
        <f>VLOOKUP($B7,wgs_downloaded!$H$2:$Z$518,COLUMN()-13)</f>
        <v>43558.083333333336</v>
      </c>
      <c r="AD7" t="str">
        <f>VLOOKUP($B7,wgs_downloaded!$H$2:$Z$518,COLUMN()-13)</f>
        <v>USA</v>
      </c>
      <c r="AE7" t="str">
        <f>VLOOKUP($B7,wgs_downloaded!$H$2:$Z$518,COLUMN()-13)</f>
        <v>Minnesota</v>
      </c>
      <c r="AF7">
        <f>VLOOKUP($B7,wgs_downloaded!$H$2:$Z$518,COLUMN()-13)</f>
        <v>2013</v>
      </c>
    </row>
    <row r="8" spans="1:33" x14ac:dyDescent="0.3">
      <c r="A8" t="s">
        <v>3210</v>
      </c>
      <c r="B8" t="str">
        <f t="shared" si="0"/>
        <v>SRR12125023</v>
      </c>
      <c r="C8">
        <v>48</v>
      </c>
      <c r="D8">
        <v>46</v>
      </c>
      <c r="E8" t="s">
        <v>3211</v>
      </c>
      <c r="F8">
        <v>204204</v>
      </c>
      <c r="G8">
        <v>200404</v>
      </c>
      <c r="H8" t="s">
        <v>3212</v>
      </c>
      <c r="I8">
        <v>25</v>
      </c>
      <c r="J8">
        <v>15</v>
      </c>
      <c r="K8">
        <v>9</v>
      </c>
      <c r="M8">
        <v>1465038</v>
      </c>
      <c r="N8">
        <v>11</v>
      </c>
      <c r="O8">
        <v>1465038</v>
      </c>
      <c r="P8">
        <v>2847552</v>
      </c>
      <c r="Q8" t="str">
        <f>VLOOKUP($B8,wgs_downloaded!$H$2:$Z$518,COLUMN()-13)</f>
        <v>isolation_source: Raw Milk Cheese</v>
      </c>
      <c r="R8">
        <f>VLOOKUP($B8,wgs_downloaded!$H$2:$Z$518,COLUMN()-13)</f>
        <v>2917826</v>
      </c>
      <c r="S8">
        <f>VLOOKUP($B8,wgs_downloaded!$H$2:$Z$518,COLUMN()-13)</f>
        <v>15</v>
      </c>
      <c r="T8">
        <f>VLOOKUP($B8,wgs_downloaded!$H$2:$Z$518,COLUMN()-13)</f>
        <v>2836</v>
      </c>
      <c r="U8" t="str">
        <f>VLOOKUP($B8,wgs_downloaded!$H$2:$Z$518,COLUMN()-13)</f>
        <v>Yes</v>
      </c>
      <c r="V8">
        <f>VLOOKUP($B8,wgs_downloaded!$H$2:$Z$518,COLUMN()-13)</f>
        <v>0</v>
      </c>
      <c r="W8">
        <f>VLOOKUP($B8,wgs_downloaded!$H$2:$Z$518,COLUMN()-13)</f>
        <v>0</v>
      </c>
      <c r="X8">
        <f>VLOOKUP($B8,wgs_downloaded!$H$2:$Z$518,COLUMN()-13)</f>
        <v>0</v>
      </c>
      <c r="Y8" t="str">
        <f>VLOOKUP($B8,wgs_downloaded!$H$2:$Z$518,COLUMN()-13)</f>
        <v>No</v>
      </c>
      <c r="Z8" t="str">
        <f>VLOOKUP($B8,wgs_downloaded!$H$2:$Z$518,COLUMN()-13)</f>
        <v/>
      </c>
      <c r="AA8" t="str">
        <f>VLOOKUP($B8,wgs_downloaded!$H$2:$Z$518,COLUMN()-13)</f>
        <v/>
      </c>
      <c r="AB8">
        <f>VLOOKUP($B8,wgs_downloaded!$H$2:$Z$518,COLUMN()-13)</f>
        <v>44036.083333333336</v>
      </c>
      <c r="AC8">
        <f>VLOOKUP($B8,wgs_downloaded!$H$2:$Z$518,COLUMN()-13)</f>
        <v>44036.083333333336</v>
      </c>
      <c r="AD8" t="str">
        <f>VLOOKUP($B8,wgs_downloaded!$H$2:$Z$518,COLUMN()-13)</f>
        <v>USA</v>
      </c>
      <c r="AE8" t="str">
        <f>VLOOKUP($B8,wgs_downloaded!$H$2:$Z$518,COLUMN()-13)</f>
        <v>New York</v>
      </c>
      <c r="AF8">
        <f>VLOOKUP($B8,wgs_downloaded!$H$2:$Z$518,COLUMN()-13)</f>
        <v>2020</v>
      </c>
    </row>
    <row r="9" spans="1:33" x14ac:dyDescent="0.3">
      <c r="A9" t="s">
        <v>3213</v>
      </c>
      <c r="B9" t="str">
        <f t="shared" si="0"/>
        <v>SRR12125094</v>
      </c>
      <c r="C9">
        <v>61</v>
      </c>
      <c r="D9">
        <v>54</v>
      </c>
      <c r="E9" t="s">
        <v>3214</v>
      </c>
      <c r="F9">
        <v>256992</v>
      </c>
      <c r="G9">
        <v>246292</v>
      </c>
      <c r="H9" t="s">
        <v>3215</v>
      </c>
      <c r="I9">
        <v>34</v>
      </c>
      <c r="J9">
        <v>14</v>
      </c>
      <c r="K9">
        <v>10</v>
      </c>
      <c r="M9">
        <v>571367</v>
      </c>
      <c r="N9">
        <v>11</v>
      </c>
      <c r="O9">
        <v>907585</v>
      </c>
      <c r="P9">
        <v>2891816</v>
      </c>
      <c r="Q9" t="str">
        <f>VLOOKUP($B9,wgs_downloaded!$H$2:$Z$518,COLUMN()-13)</f>
        <v>isolation_source: Raw Milk Cheese</v>
      </c>
      <c r="R9">
        <f>VLOOKUP($B9,wgs_downloaded!$H$2:$Z$518,COLUMN()-13)</f>
        <v>2960967</v>
      </c>
      <c r="S9">
        <f>VLOOKUP($B9,wgs_downloaded!$H$2:$Z$518,COLUMN()-13)</f>
        <v>14</v>
      </c>
      <c r="T9">
        <f>VLOOKUP($B9,wgs_downloaded!$H$2:$Z$518,COLUMN()-13)</f>
        <v>2860</v>
      </c>
      <c r="U9" t="str">
        <f>VLOOKUP($B9,wgs_downloaded!$H$2:$Z$518,COLUMN()-13)</f>
        <v>Yes</v>
      </c>
      <c r="V9">
        <f>VLOOKUP($B9,wgs_downloaded!$H$2:$Z$518,COLUMN()-13)</f>
        <v>0</v>
      </c>
      <c r="W9">
        <f>VLOOKUP($B9,wgs_downloaded!$H$2:$Z$518,COLUMN()-13)</f>
        <v>0</v>
      </c>
      <c r="X9">
        <f>VLOOKUP($B9,wgs_downloaded!$H$2:$Z$518,COLUMN()-13)</f>
        <v>0</v>
      </c>
      <c r="Y9" t="str">
        <f>VLOOKUP($B9,wgs_downloaded!$H$2:$Z$518,COLUMN()-13)</f>
        <v>No</v>
      </c>
      <c r="Z9" t="str">
        <f>VLOOKUP($B9,wgs_downloaded!$H$2:$Z$518,COLUMN()-13)</f>
        <v/>
      </c>
      <c r="AA9" t="str">
        <f>VLOOKUP($B9,wgs_downloaded!$H$2:$Z$518,COLUMN()-13)</f>
        <v/>
      </c>
      <c r="AB9">
        <f>VLOOKUP($B9,wgs_downloaded!$H$2:$Z$518,COLUMN()-13)</f>
        <v>44036.083333333336</v>
      </c>
      <c r="AC9">
        <f>VLOOKUP($B9,wgs_downloaded!$H$2:$Z$518,COLUMN()-13)</f>
        <v>44036.083333333336</v>
      </c>
      <c r="AD9" t="str">
        <f>VLOOKUP($B9,wgs_downloaded!$H$2:$Z$518,COLUMN()-13)</f>
        <v>USA</v>
      </c>
      <c r="AE9" t="str">
        <f>VLOOKUP($B9,wgs_downloaded!$H$2:$Z$518,COLUMN()-13)</f>
        <v>New York</v>
      </c>
      <c r="AF9">
        <f>VLOOKUP($B9,wgs_downloaded!$H$2:$Z$518,COLUMN()-13)</f>
        <v>2020</v>
      </c>
    </row>
    <row r="10" spans="1:33" x14ac:dyDescent="0.3">
      <c r="A10" t="s">
        <v>3216</v>
      </c>
      <c r="B10" t="str">
        <f t="shared" si="0"/>
        <v>SRR7819951</v>
      </c>
      <c r="C10">
        <v>815</v>
      </c>
      <c r="D10">
        <v>779</v>
      </c>
      <c r="E10" t="s">
        <v>3217</v>
      </c>
      <c r="F10">
        <v>3422542</v>
      </c>
      <c r="G10">
        <v>3374088</v>
      </c>
      <c r="H10" t="s">
        <v>3218</v>
      </c>
      <c r="I10">
        <v>392</v>
      </c>
      <c r="J10">
        <v>79</v>
      </c>
      <c r="K10">
        <v>275</v>
      </c>
      <c r="M10">
        <v>558346</v>
      </c>
      <c r="N10">
        <v>11</v>
      </c>
      <c r="O10">
        <v>1349681</v>
      </c>
      <c r="P10">
        <v>2962090</v>
      </c>
      <c r="Q10" t="str">
        <f>VLOOKUP($B10,wgs_downloaded!$H$2:$Z$518,COLUMN()-13)</f>
        <v>isolation_source: Semi-soft Cheese (Quesco Fresco)</v>
      </c>
      <c r="R10">
        <f>VLOOKUP($B10,wgs_downloaded!$H$2:$Z$518,COLUMN()-13)</f>
        <v>3039395</v>
      </c>
      <c r="S10">
        <f>VLOOKUP($B10,wgs_downloaded!$H$2:$Z$518,COLUMN()-13)</f>
        <v>17</v>
      </c>
      <c r="T10">
        <f>VLOOKUP($B10,wgs_downloaded!$H$2:$Z$518,COLUMN()-13)</f>
        <v>2999</v>
      </c>
      <c r="U10" t="str">
        <f>VLOOKUP($B10,wgs_downloaded!$H$2:$Z$518,COLUMN()-13)</f>
        <v>Yes</v>
      </c>
      <c r="V10">
        <f>VLOOKUP($B10,wgs_downloaded!$H$2:$Z$518,COLUMN()-13)</f>
        <v>0</v>
      </c>
      <c r="W10">
        <f>VLOOKUP($B10,wgs_downloaded!$H$2:$Z$518,COLUMN()-13)</f>
        <v>0</v>
      </c>
      <c r="X10">
        <f>VLOOKUP($B10,wgs_downloaded!$H$2:$Z$518,COLUMN()-13)</f>
        <v>0</v>
      </c>
      <c r="Y10" t="str">
        <f>VLOOKUP($B10,wgs_downloaded!$H$2:$Z$518,COLUMN()-13)</f>
        <v>No</v>
      </c>
      <c r="Z10" t="str">
        <f>VLOOKUP($B10,wgs_downloaded!$H$2:$Z$518,COLUMN()-13)</f>
        <v/>
      </c>
      <c r="AA10" t="str">
        <f>VLOOKUP($B10,wgs_downloaded!$H$2:$Z$518,COLUMN()-13)</f>
        <v/>
      </c>
      <c r="AB10">
        <f>VLOOKUP($B10,wgs_downloaded!$H$2:$Z$518,COLUMN()-13)</f>
        <v>43899.041666666664</v>
      </c>
      <c r="AC10">
        <f>VLOOKUP($B10,wgs_downloaded!$H$2:$Z$518,COLUMN()-13)</f>
        <v>43502.041666666664</v>
      </c>
      <c r="AD10" t="str">
        <f>VLOOKUP($B10,wgs_downloaded!$H$2:$Z$518,COLUMN()-13)</f>
        <v>Mexico</v>
      </c>
      <c r="AE10">
        <f>VLOOKUP($B10,wgs_downloaded!$H$2:$Z$518,COLUMN()-13)</f>
        <v>0</v>
      </c>
      <c r="AF10">
        <f>VLOOKUP($B10,wgs_downloaded!$H$2:$Z$518,COLUMN()-13)</f>
        <v>2007</v>
      </c>
    </row>
    <row r="11" spans="1:33" x14ac:dyDescent="0.3">
      <c r="A11" t="s">
        <v>3219</v>
      </c>
      <c r="B11" t="str">
        <f t="shared" si="0"/>
        <v>SRR7819949</v>
      </c>
      <c r="C11">
        <v>643</v>
      </c>
      <c r="D11">
        <v>609</v>
      </c>
      <c r="E11" t="s">
        <v>3220</v>
      </c>
      <c r="F11">
        <v>2690924</v>
      </c>
      <c r="G11">
        <v>2640344</v>
      </c>
      <c r="H11" t="s">
        <v>3221</v>
      </c>
      <c r="I11">
        <v>288</v>
      </c>
      <c r="J11">
        <v>64</v>
      </c>
      <c r="K11">
        <v>205</v>
      </c>
      <c r="M11">
        <v>557917</v>
      </c>
      <c r="N11">
        <v>11</v>
      </c>
      <c r="O11">
        <v>795007</v>
      </c>
      <c r="P11">
        <v>2995516</v>
      </c>
      <c r="Q11" t="str">
        <f>VLOOKUP($B11,wgs_downloaded!$H$2:$Z$518,COLUMN()-13)</f>
        <v>isolation_source: Chihuahua Type Cheese</v>
      </c>
      <c r="R11">
        <f>VLOOKUP($B11,wgs_downloaded!$H$2:$Z$518,COLUMN()-13)</f>
        <v>3082758</v>
      </c>
      <c r="S11">
        <f>VLOOKUP($B11,wgs_downloaded!$H$2:$Z$518,COLUMN()-13)</f>
        <v>20</v>
      </c>
      <c r="T11">
        <f>VLOOKUP($B11,wgs_downloaded!$H$2:$Z$518,COLUMN()-13)</f>
        <v>3063</v>
      </c>
      <c r="U11" t="str">
        <f>VLOOKUP($B11,wgs_downloaded!$H$2:$Z$518,COLUMN()-13)</f>
        <v>Yes</v>
      </c>
      <c r="V11">
        <f>VLOOKUP($B11,wgs_downloaded!$H$2:$Z$518,COLUMN()-13)</f>
        <v>0</v>
      </c>
      <c r="W11">
        <f>VLOOKUP($B11,wgs_downloaded!$H$2:$Z$518,COLUMN()-13)</f>
        <v>0</v>
      </c>
      <c r="X11">
        <f>VLOOKUP($B11,wgs_downloaded!$H$2:$Z$518,COLUMN()-13)</f>
        <v>0</v>
      </c>
      <c r="Y11" t="str">
        <f>VLOOKUP($B11,wgs_downloaded!$H$2:$Z$518,COLUMN()-13)</f>
        <v>No</v>
      </c>
      <c r="Z11" t="str">
        <f>VLOOKUP($B11,wgs_downloaded!$H$2:$Z$518,COLUMN()-13)</f>
        <v/>
      </c>
      <c r="AA11" t="str">
        <f>VLOOKUP($B11,wgs_downloaded!$H$2:$Z$518,COLUMN()-13)</f>
        <v/>
      </c>
      <c r="AB11">
        <f>VLOOKUP($B11,wgs_downloaded!$H$2:$Z$518,COLUMN()-13)</f>
        <v>43899.041666666664</v>
      </c>
      <c r="AC11">
        <f>VLOOKUP($B11,wgs_downloaded!$H$2:$Z$518,COLUMN()-13)</f>
        <v>43502.041666666664</v>
      </c>
      <c r="AD11" t="str">
        <f>VLOOKUP($B11,wgs_downloaded!$H$2:$Z$518,COLUMN()-13)</f>
        <v>Mexico</v>
      </c>
      <c r="AE11">
        <f>VLOOKUP($B11,wgs_downloaded!$H$2:$Z$518,COLUMN()-13)</f>
        <v>0</v>
      </c>
      <c r="AF11">
        <f>VLOOKUP($B11,wgs_downloaded!$H$2:$Z$518,COLUMN()-13)</f>
        <v>2007</v>
      </c>
    </row>
    <row r="12" spans="1:33" x14ac:dyDescent="0.3">
      <c r="A12" t="s">
        <v>3222</v>
      </c>
      <c r="B12" t="str">
        <f t="shared" si="0"/>
        <v>SRR6325477</v>
      </c>
      <c r="C12">
        <v>324</v>
      </c>
      <c r="D12">
        <v>285</v>
      </c>
      <c r="E12" t="s">
        <v>3223</v>
      </c>
      <c r="F12">
        <v>1515434</v>
      </c>
      <c r="G12">
        <v>1457310</v>
      </c>
      <c r="H12" t="s">
        <v>3224</v>
      </c>
      <c r="I12">
        <v>236</v>
      </c>
      <c r="J12">
        <v>46</v>
      </c>
      <c r="K12">
        <v>117</v>
      </c>
      <c r="M12">
        <v>1484850</v>
      </c>
      <c r="N12">
        <v>12</v>
      </c>
      <c r="O12">
        <v>1484850</v>
      </c>
      <c r="P12">
        <v>2942755</v>
      </c>
      <c r="Q12" t="str">
        <f>VLOOKUP($B12,wgs_downloaded!$H$2:$Z$518,COLUMN()-13)</f>
        <v>isolation_source: raw milk cheese</v>
      </c>
      <c r="R12">
        <f>VLOOKUP($B12,wgs_downloaded!$H$2:$Z$518,COLUMN()-13)</f>
        <v>2948390</v>
      </c>
      <c r="S12">
        <f>VLOOKUP($B12,wgs_downloaded!$H$2:$Z$518,COLUMN()-13)</f>
        <v>17</v>
      </c>
      <c r="T12">
        <f>VLOOKUP($B12,wgs_downloaded!$H$2:$Z$518,COLUMN()-13)</f>
        <v>2910</v>
      </c>
      <c r="U12" t="str">
        <f>VLOOKUP($B12,wgs_downloaded!$H$2:$Z$518,COLUMN()-13)</f>
        <v>Yes</v>
      </c>
      <c r="V12">
        <f>VLOOKUP($B12,wgs_downloaded!$H$2:$Z$518,COLUMN()-13)</f>
        <v>0</v>
      </c>
      <c r="W12">
        <f>VLOOKUP($B12,wgs_downloaded!$H$2:$Z$518,COLUMN()-13)</f>
        <v>0</v>
      </c>
      <c r="X12">
        <f>VLOOKUP($B12,wgs_downloaded!$H$2:$Z$518,COLUMN()-13)</f>
        <v>0</v>
      </c>
      <c r="Y12" t="str">
        <f>VLOOKUP($B12,wgs_downloaded!$H$2:$Z$518,COLUMN()-13)</f>
        <v>No</v>
      </c>
      <c r="Z12" t="str">
        <f>VLOOKUP($B12,wgs_downloaded!$H$2:$Z$518,COLUMN()-13)</f>
        <v/>
      </c>
      <c r="AA12" t="str">
        <f>VLOOKUP($B12,wgs_downloaded!$H$2:$Z$518,COLUMN()-13)</f>
        <v/>
      </c>
      <c r="AB12">
        <f>VLOOKUP($B12,wgs_downloaded!$H$2:$Z$518,COLUMN()-13)</f>
        <v>43559.083333333336</v>
      </c>
      <c r="AC12">
        <f>VLOOKUP($B12,wgs_downloaded!$H$2:$Z$518,COLUMN()-13)</f>
        <v>43559.083333333336</v>
      </c>
      <c r="AD12" t="str">
        <f>VLOOKUP($B12,wgs_downloaded!$H$2:$Z$518,COLUMN()-13)</f>
        <v>USA</v>
      </c>
      <c r="AE12" t="str">
        <f>VLOOKUP($B12,wgs_downloaded!$H$2:$Z$518,COLUMN()-13)</f>
        <v>New York</v>
      </c>
      <c r="AF12">
        <f>VLOOKUP($B12,wgs_downloaded!$H$2:$Z$518,COLUMN()-13)</f>
        <v>2017</v>
      </c>
    </row>
    <row r="13" spans="1:33" x14ac:dyDescent="0.3">
      <c r="A13" t="s">
        <v>3225</v>
      </c>
      <c r="B13" t="str">
        <f t="shared" si="0"/>
        <v>SRR1763800</v>
      </c>
      <c r="C13">
        <v>611</v>
      </c>
      <c r="D13">
        <v>556</v>
      </c>
      <c r="E13" t="s">
        <v>3226</v>
      </c>
      <c r="F13">
        <v>2763572</v>
      </c>
      <c r="G13">
        <v>2645964</v>
      </c>
      <c r="H13" t="s">
        <v>3227</v>
      </c>
      <c r="I13">
        <v>579</v>
      </c>
      <c r="J13">
        <v>193</v>
      </c>
      <c r="K13">
        <v>329</v>
      </c>
      <c r="M13">
        <v>1475835</v>
      </c>
      <c r="N13">
        <v>12</v>
      </c>
      <c r="O13">
        <v>1475835</v>
      </c>
      <c r="P13">
        <v>2892551</v>
      </c>
      <c r="Q13" t="str">
        <f>VLOOKUP($B13,wgs_downloaded!$H$2:$Z$518,COLUMN()-13)</f>
        <v>isolation_source: soft cheese</v>
      </c>
      <c r="R13">
        <f>VLOOKUP($B13,wgs_downloaded!$H$2:$Z$518,COLUMN()-13)</f>
        <v>2972891</v>
      </c>
      <c r="S13">
        <f>VLOOKUP($B13,wgs_downloaded!$H$2:$Z$518,COLUMN()-13)</f>
        <v>16</v>
      </c>
      <c r="T13">
        <f>VLOOKUP($B13,wgs_downloaded!$H$2:$Z$518,COLUMN()-13)</f>
        <v>2951</v>
      </c>
      <c r="U13" t="str">
        <f>VLOOKUP($B13,wgs_downloaded!$H$2:$Z$518,COLUMN()-13)</f>
        <v>Yes</v>
      </c>
      <c r="V13">
        <f>VLOOKUP($B13,wgs_downloaded!$H$2:$Z$518,COLUMN()-13)</f>
        <v>0</v>
      </c>
      <c r="W13">
        <f>VLOOKUP($B13,wgs_downloaded!$H$2:$Z$518,COLUMN()-13)</f>
        <v>0</v>
      </c>
      <c r="X13">
        <f>VLOOKUP($B13,wgs_downloaded!$H$2:$Z$518,COLUMN()-13)</f>
        <v>0</v>
      </c>
      <c r="Y13" t="str">
        <f>VLOOKUP($B13,wgs_downloaded!$H$2:$Z$518,COLUMN()-13)</f>
        <v>No</v>
      </c>
      <c r="Z13" t="str">
        <f>VLOOKUP($B13,wgs_downloaded!$H$2:$Z$518,COLUMN()-13)</f>
        <v/>
      </c>
      <c r="AA13" t="str">
        <f>VLOOKUP($B13,wgs_downloaded!$H$2:$Z$518,COLUMN()-13)</f>
        <v/>
      </c>
      <c r="AB13">
        <f>VLOOKUP($B13,wgs_downloaded!$H$2:$Z$518,COLUMN()-13)</f>
        <v>43901.041666666664</v>
      </c>
      <c r="AC13">
        <f>VLOOKUP($B13,wgs_downloaded!$H$2:$Z$518,COLUMN()-13)</f>
        <v>43551.041666666664</v>
      </c>
      <c r="AD13" t="str">
        <f>VLOOKUP($B13,wgs_downloaded!$H$2:$Z$518,COLUMN()-13)</f>
        <v>France</v>
      </c>
      <c r="AE13">
        <f>VLOOKUP($B13,wgs_downloaded!$H$2:$Z$518,COLUMN()-13)</f>
        <v>0</v>
      </c>
      <c r="AF13">
        <f>VLOOKUP($B13,wgs_downloaded!$H$2:$Z$518,COLUMN()-13)</f>
        <v>2014</v>
      </c>
    </row>
    <row r="14" spans="1:33" x14ac:dyDescent="0.3">
      <c r="A14" t="s">
        <v>3228</v>
      </c>
      <c r="B14" t="str">
        <f t="shared" si="0"/>
        <v>SRR7819950</v>
      </c>
      <c r="C14">
        <v>801</v>
      </c>
      <c r="D14">
        <v>767</v>
      </c>
      <c r="E14" t="s">
        <v>3229</v>
      </c>
      <c r="F14">
        <v>3401250</v>
      </c>
      <c r="G14">
        <v>3348976</v>
      </c>
      <c r="H14" t="s">
        <v>3230</v>
      </c>
      <c r="I14">
        <v>435</v>
      </c>
      <c r="J14">
        <v>72</v>
      </c>
      <c r="K14">
        <v>303</v>
      </c>
      <c r="M14">
        <v>558352</v>
      </c>
      <c r="N14">
        <v>12</v>
      </c>
      <c r="O14">
        <v>776201</v>
      </c>
      <c r="P14">
        <v>2963104</v>
      </c>
      <c r="Q14" t="str">
        <f>VLOOKUP($B14,wgs_downloaded!$H$2:$Z$518,COLUMN()-13)</f>
        <v>isolation_source: Semi-soft Cheese (Quesco Fresco)</v>
      </c>
      <c r="R14">
        <f>VLOOKUP($B14,wgs_downloaded!$H$2:$Z$518,COLUMN()-13)</f>
        <v>3041220</v>
      </c>
      <c r="S14">
        <f>VLOOKUP($B14,wgs_downloaded!$H$2:$Z$518,COLUMN()-13)</f>
        <v>18</v>
      </c>
      <c r="T14">
        <f>VLOOKUP($B14,wgs_downloaded!$H$2:$Z$518,COLUMN()-13)</f>
        <v>3005</v>
      </c>
      <c r="U14" t="str">
        <f>VLOOKUP($B14,wgs_downloaded!$H$2:$Z$518,COLUMN()-13)</f>
        <v>Yes</v>
      </c>
      <c r="V14">
        <f>VLOOKUP($B14,wgs_downloaded!$H$2:$Z$518,COLUMN()-13)</f>
        <v>0</v>
      </c>
      <c r="W14">
        <f>VLOOKUP($B14,wgs_downloaded!$H$2:$Z$518,COLUMN()-13)</f>
        <v>0</v>
      </c>
      <c r="X14">
        <f>VLOOKUP($B14,wgs_downloaded!$H$2:$Z$518,COLUMN()-13)</f>
        <v>0</v>
      </c>
      <c r="Y14" t="str">
        <f>VLOOKUP($B14,wgs_downloaded!$H$2:$Z$518,COLUMN()-13)</f>
        <v>No</v>
      </c>
      <c r="Z14" t="str">
        <f>VLOOKUP($B14,wgs_downloaded!$H$2:$Z$518,COLUMN()-13)</f>
        <v/>
      </c>
      <c r="AA14" t="str">
        <f>VLOOKUP($B14,wgs_downloaded!$H$2:$Z$518,COLUMN()-13)</f>
        <v/>
      </c>
      <c r="AB14">
        <f>VLOOKUP($B14,wgs_downloaded!$H$2:$Z$518,COLUMN()-13)</f>
        <v>43899.041666666664</v>
      </c>
      <c r="AC14">
        <f>VLOOKUP($B14,wgs_downloaded!$H$2:$Z$518,COLUMN()-13)</f>
        <v>43502.041666666664</v>
      </c>
      <c r="AD14" t="str">
        <f>VLOOKUP($B14,wgs_downloaded!$H$2:$Z$518,COLUMN()-13)</f>
        <v>Mexico</v>
      </c>
      <c r="AE14">
        <f>VLOOKUP($B14,wgs_downloaded!$H$2:$Z$518,COLUMN()-13)</f>
        <v>0</v>
      </c>
      <c r="AF14">
        <f>VLOOKUP($B14,wgs_downloaded!$H$2:$Z$518,COLUMN()-13)</f>
        <v>2007</v>
      </c>
    </row>
    <row r="15" spans="1:33" x14ac:dyDescent="0.3">
      <c r="A15" t="s">
        <v>3231</v>
      </c>
      <c r="B15" t="str">
        <f t="shared" si="0"/>
        <v>SRR8767575</v>
      </c>
      <c r="C15">
        <v>345</v>
      </c>
      <c r="D15">
        <v>321</v>
      </c>
      <c r="E15" t="s">
        <v>3232</v>
      </c>
      <c r="F15">
        <v>1932644</v>
      </c>
      <c r="G15">
        <v>1832802</v>
      </c>
      <c r="H15" t="s">
        <v>3203</v>
      </c>
      <c r="I15">
        <v>1204</v>
      </c>
      <c r="J15">
        <v>402</v>
      </c>
      <c r="K15">
        <v>554</v>
      </c>
      <c r="M15">
        <v>558348</v>
      </c>
      <c r="N15">
        <v>12</v>
      </c>
      <c r="O15">
        <v>1388856</v>
      </c>
      <c r="P15">
        <v>2958770</v>
      </c>
      <c r="Q15" t="str">
        <f>VLOOKUP($B15,wgs_downloaded!$H$2:$Z$518,COLUMN()-13)</f>
        <v>isolation_source: cheese</v>
      </c>
      <c r="R15">
        <f>VLOOKUP($B15,wgs_downloaded!$H$2:$Z$518,COLUMN()-13)</f>
        <v>3017715</v>
      </c>
      <c r="S15">
        <f>VLOOKUP($B15,wgs_downloaded!$H$2:$Z$518,COLUMN()-13)</f>
        <v>16</v>
      </c>
      <c r="T15">
        <f>VLOOKUP($B15,wgs_downloaded!$H$2:$Z$518,COLUMN()-13)</f>
        <v>3014</v>
      </c>
      <c r="U15" t="str">
        <f>VLOOKUP($B15,wgs_downloaded!$H$2:$Z$518,COLUMN()-13)</f>
        <v>Yes</v>
      </c>
      <c r="V15">
        <f>VLOOKUP($B15,wgs_downloaded!$H$2:$Z$518,COLUMN()-13)</f>
        <v>0</v>
      </c>
      <c r="W15">
        <f>VLOOKUP($B15,wgs_downloaded!$H$2:$Z$518,COLUMN()-13)</f>
        <v>0</v>
      </c>
      <c r="X15">
        <f>VLOOKUP($B15,wgs_downloaded!$H$2:$Z$518,COLUMN()-13)</f>
        <v>0</v>
      </c>
      <c r="Y15" t="str">
        <f>VLOOKUP($B15,wgs_downloaded!$H$2:$Z$518,COLUMN()-13)</f>
        <v>No</v>
      </c>
      <c r="Z15" t="str">
        <f>VLOOKUP($B15,wgs_downloaded!$H$2:$Z$518,COLUMN()-13)</f>
        <v/>
      </c>
      <c r="AA15" t="str">
        <f>VLOOKUP($B15,wgs_downloaded!$H$2:$Z$518,COLUMN()-13)</f>
        <v/>
      </c>
      <c r="AB15">
        <f>VLOOKUP($B15,wgs_downloaded!$H$2:$Z$518,COLUMN()-13)</f>
        <v>43555.041666666664</v>
      </c>
      <c r="AC15">
        <f>VLOOKUP($B15,wgs_downloaded!$H$2:$Z$518,COLUMN()-13)</f>
        <v>43555.041666666664</v>
      </c>
      <c r="AD15" t="str">
        <f>VLOOKUP($B15,wgs_downloaded!$H$2:$Z$518,COLUMN()-13)</f>
        <v>Chile</v>
      </c>
      <c r="AE15">
        <f>VLOOKUP($B15,wgs_downloaded!$H$2:$Z$518,COLUMN()-13)</f>
        <v>0</v>
      </c>
      <c r="AF15">
        <f>VLOOKUP($B15,wgs_downloaded!$H$2:$Z$518,COLUMN()-13)</f>
        <v>2016</v>
      </c>
    </row>
    <row r="16" spans="1:33" x14ac:dyDescent="0.3">
      <c r="A16" t="s">
        <v>3233</v>
      </c>
      <c r="B16" t="str">
        <f t="shared" si="0"/>
        <v>SRR8837524</v>
      </c>
      <c r="C16">
        <v>268</v>
      </c>
      <c r="D16">
        <v>255</v>
      </c>
      <c r="E16" t="s">
        <v>3234</v>
      </c>
      <c r="F16">
        <v>1284696</v>
      </c>
      <c r="G16">
        <v>1256364</v>
      </c>
      <c r="H16" t="s">
        <v>3235</v>
      </c>
      <c r="I16">
        <v>331</v>
      </c>
      <c r="J16">
        <v>52</v>
      </c>
      <c r="K16">
        <v>97</v>
      </c>
      <c r="M16">
        <v>558348</v>
      </c>
      <c r="N16">
        <v>12</v>
      </c>
      <c r="O16">
        <v>1389739</v>
      </c>
      <c r="P16">
        <v>2959652</v>
      </c>
      <c r="Q16" t="str">
        <f>VLOOKUP($B16,wgs_downloaded!$H$2:$Z$518,COLUMN()-13)</f>
        <v>isolation_source: cheese</v>
      </c>
      <c r="R16">
        <f>VLOOKUP($B16,wgs_downloaded!$H$2:$Z$518,COLUMN()-13)</f>
        <v>3087827</v>
      </c>
      <c r="S16">
        <f>VLOOKUP($B16,wgs_downloaded!$H$2:$Z$518,COLUMN()-13)</f>
        <v>15</v>
      </c>
      <c r="T16">
        <f>VLOOKUP($B16,wgs_downloaded!$H$2:$Z$518,COLUMN()-13)</f>
        <v>3073</v>
      </c>
      <c r="U16" t="str">
        <f>VLOOKUP($B16,wgs_downloaded!$H$2:$Z$518,COLUMN()-13)</f>
        <v>Yes</v>
      </c>
      <c r="V16">
        <f>VLOOKUP($B16,wgs_downloaded!$H$2:$Z$518,COLUMN()-13)</f>
        <v>0</v>
      </c>
      <c r="W16">
        <f>VLOOKUP($B16,wgs_downloaded!$H$2:$Z$518,COLUMN()-13)</f>
        <v>0</v>
      </c>
      <c r="X16">
        <f>VLOOKUP($B16,wgs_downloaded!$H$2:$Z$518,COLUMN()-13)</f>
        <v>0</v>
      </c>
      <c r="Y16" t="str">
        <f>VLOOKUP($B16,wgs_downloaded!$H$2:$Z$518,COLUMN()-13)</f>
        <v>No</v>
      </c>
      <c r="Z16" t="str">
        <f>VLOOKUP($B16,wgs_downloaded!$H$2:$Z$518,COLUMN()-13)</f>
        <v/>
      </c>
      <c r="AA16" t="str">
        <f>VLOOKUP($B16,wgs_downloaded!$H$2:$Z$518,COLUMN()-13)</f>
        <v/>
      </c>
      <c r="AB16">
        <f>VLOOKUP($B16,wgs_downloaded!$H$2:$Z$518,COLUMN()-13)</f>
        <v>43564.083333333336</v>
      </c>
      <c r="AC16">
        <f>VLOOKUP($B16,wgs_downloaded!$H$2:$Z$518,COLUMN()-13)</f>
        <v>43564.083333333336</v>
      </c>
      <c r="AD16" t="str">
        <f>VLOOKUP($B16,wgs_downloaded!$H$2:$Z$518,COLUMN()-13)</f>
        <v>Chile</v>
      </c>
      <c r="AE16">
        <f>VLOOKUP($B16,wgs_downloaded!$H$2:$Z$518,COLUMN()-13)</f>
        <v>0</v>
      </c>
      <c r="AF16">
        <f>VLOOKUP($B16,wgs_downloaded!$H$2:$Z$518,COLUMN()-13)</f>
        <v>2016</v>
      </c>
    </row>
    <row r="17" spans="1:32" x14ac:dyDescent="0.3">
      <c r="A17" t="s">
        <v>3236</v>
      </c>
      <c r="B17" t="str">
        <f t="shared" si="0"/>
        <v>SRR8767791</v>
      </c>
      <c r="C17">
        <v>337</v>
      </c>
      <c r="D17">
        <v>307</v>
      </c>
      <c r="E17" t="s">
        <v>3237</v>
      </c>
      <c r="F17">
        <v>1681380</v>
      </c>
      <c r="G17">
        <v>1617436</v>
      </c>
      <c r="H17" t="s">
        <v>3238</v>
      </c>
      <c r="I17">
        <v>689</v>
      </c>
      <c r="J17">
        <v>201</v>
      </c>
      <c r="K17">
        <v>263</v>
      </c>
      <c r="M17">
        <v>558187</v>
      </c>
      <c r="N17">
        <v>12</v>
      </c>
      <c r="O17">
        <v>1385356</v>
      </c>
      <c r="P17">
        <v>2914720</v>
      </c>
      <c r="Q17" t="str">
        <f>VLOOKUP($B17,wgs_downloaded!$H$2:$Z$518,COLUMN()-13)</f>
        <v>isolation_source: cheese</v>
      </c>
      <c r="R17">
        <f>VLOOKUP($B17,wgs_downloaded!$H$2:$Z$518,COLUMN()-13)</f>
        <v>3019581</v>
      </c>
      <c r="S17">
        <f>VLOOKUP($B17,wgs_downloaded!$H$2:$Z$518,COLUMN()-13)</f>
        <v>15</v>
      </c>
      <c r="T17">
        <f>VLOOKUP($B17,wgs_downloaded!$H$2:$Z$518,COLUMN()-13)</f>
        <v>2961</v>
      </c>
      <c r="U17" t="str">
        <f>VLOOKUP($B17,wgs_downloaded!$H$2:$Z$518,COLUMN()-13)</f>
        <v>Yes</v>
      </c>
      <c r="V17">
        <f>VLOOKUP($B17,wgs_downloaded!$H$2:$Z$518,COLUMN()-13)</f>
        <v>0</v>
      </c>
      <c r="W17">
        <f>VLOOKUP($B17,wgs_downloaded!$H$2:$Z$518,COLUMN()-13)</f>
        <v>0</v>
      </c>
      <c r="X17">
        <f>VLOOKUP($B17,wgs_downloaded!$H$2:$Z$518,COLUMN()-13)</f>
        <v>0</v>
      </c>
      <c r="Y17" t="str">
        <f>VLOOKUP($B17,wgs_downloaded!$H$2:$Z$518,COLUMN()-13)</f>
        <v>No</v>
      </c>
      <c r="Z17" t="str">
        <f>VLOOKUP($B17,wgs_downloaded!$H$2:$Z$518,COLUMN()-13)</f>
        <v/>
      </c>
      <c r="AA17" t="str">
        <f>VLOOKUP($B17,wgs_downloaded!$H$2:$Z$518,COLUMN()-13)</f>
        <v/>
      </c>
      <c r="AB17">
        <f>VLOOKUP($B17,wgs_downloaded!$H$2:$Z$518,COLUMN()-13)</f>
        <v>43556.083333333336</v>
      </c>
      <c r="AC17">
        <f>VLOOKUP($B17,wgs_downloaded!$H$2:$Z$518,COLUMN()-13)</f>
        <v>43556.083333333336</v>
      </c>
      <c r="AD17" t="str">
        <f>VLOOKUP($B17,wgs_downloaded!$H$2:$Z$518,COLUMN()-13)</f>
        <v>Chile</v>
      </c>
      <c r="AE17">
        <f>VLOOKUP($B17,wgs_downloaded!$H$2:$Z$518,COLUMN()-13)</f>
        <v>0</v>
      </c>
      <c r="AF17">
        <f>VLOOKUP($B17,wgs_downloaded!$H$2:$Z$518,COLUMN()-13)</f>
        <v>2016</v>
      </c>
    </row>
    <row r="18" spans="1:32" x14ac:dyDescent="0.3">
      <c r="A18" t="s">
        <v>3239</v>
      </c>
      <c r="B18" t="str">
        <f t="shared" si="0"/>
        <v>SRR8837400</v>
      </c>
      <c r="C18">
        <v>390</v>
      </c>
      <c r="D18">
        <v>363</v>
      </c>
      <c r="E18" t="s">
        <v>3240</v>
      </c>
      <c r="F18">
        <v>1764884</v>
      </c>
      <c r="G18">
        <v>1713722</v>
      </c>
      <c r="H18" t="s">
        <v>3241</v>
      </c>
      <c r="I18">
        <v>209</v>
      </c>
      <c r="J18">
        <v>44</v>
      </c>
      <c r="K18">
        <v>117</v>
      </c>
      <c r="M18">
        <v>558187</v>
      </c>
      <c r="N18">
        <v>12</v>
      </c>
      <c r="O18">
        <v>1385445</v>
      </c>
      <c r="P18">
        <v>2914727</v>
      </c>
      <c r="Q18" t="str">
        <f>VLOOKUP($B18,wgs_downloaded!$H$2:$Z$518,COLUMN()-13)</f>
        <v>isolation_source: cheese</v>
      </c>
      <c r="R18">
        <f>VLOOKUP($B18,wgs_downloaded!$H$2:$Z$518,COLUMN()-13)</f>
        <v>3044027</v>
      </c>
      <c r="S18">
        <f>VLOOKUP($B18,wgs_downloaded!$H$2:$Z$518,COLUMN()-13)</f>
        <v>14</v>
      </c>
      <c r="T18">
        <f>VLOOKUP($B18,wgs_downloaded!$H$2:$Z$518,COLUMN()-13)</f>
        <v>2983</v>
      </c>
      <c r="U18" t="str">
        <f>VLOOKUP($B18,wgs_downloaded!$H$2:$Z$518,COLUMN()-13)</f>
        <v>Yes</v>
      </c>
      <c r="V18">
        <f>VLOOKUP($B18,wgs_downloaded!$H$2:$Z$518,COLUMN()-13)</f>
        <v>0</v>
      </c>
      <c r="W18">
        <f>VLOOKUP($B18,wgs_downloaded!$H$2:$Z$518,COLUMN()-13)</f>
        <v>0</v>
      </c>
      <c r="X18">
        <f>VLOOKUP($B18,wgs_downloaded!$H$2:$Z$518,COLUMN()-13)</f>
        <v>0</v>
      </c>
      <c r="Y18" t="str">
        <f>VLOOKUP($B18,wgs_downloaded!$H$2:$Z$518,COLUMN()-13)</f>
        <v>No</v>
      </c>
      <c r="Z18" t="str">
        <f>VLOOKUP($B18,wgs_downloaded!$H$2:$Z$518,COLUMN()-13)</f>
        <v/>
      </c>
      <c r="AA18" t="str">
        <f>VLOOKUP($B18,wgs_downloaded!$H$2:$Z$518,COLUMN()-13)</f>
        <v/>
      </c>
      <c r="AB18">
        <f>VLOOKUP($B18,wgs_downloaded!$H$2:$Z$518,COLUMN()-13)</f>
        <v>43564.083333333336</v>
      </c>
      <c r="AC18">
        <f>VLOOKUP($B18,wgs_downloaded!$H$2:$Z$518,COLUMN()-13)</f>
        <v>43564.083333333336</v>
      </c>
      <c r="AD18" t="str">
        <f>VLOOKUP($B18,wgs_downloaded!$H$2:$Z$518,COLUMN()-13)</f>
        <v>Chile</v>
      </c>
      <c r="AE18">
        <f>VLOOKUP($B18,wgs_downloaded!$H$2:$Z$518,COLUMN()-13)</f>
        <v>0</v>
      </c>
      <c r="AF18">
        <f>VLOOKUP($B18,wgs_downloaded!$H$2:$Z$518,COLUMN()-13)</f>
        <v>2016</v>
      </c>
    </row>
    <row r="19" spans="1:32" x14ac:dyDescent="0.3">
      <c r="A19" t="s">
        <v>3242</v>
      </c>
      <c r="B19" t="str">
        <f t="shared" si="0"/>
        <v>SRR8837414</v>
      </c>
      <c r="C19">
        <v>370</v>
      </c>
      <c r="D19">
        <v>351</v>
      </c>
      <c r="E19" t="s">
        <v>3243</v>
      </c>
      <c r="F19">
        <v>1673592</v>
      </c>
      <c r="G19">
        <v>1639398</v>
      </c>
      <c r="H19" t="s">
        <v>3244</v>
      </c>
      <c r="I19">
        <v>273</v>
      </c>
      <c r="J19">
        <v>43</v>
      </c>
      <c r="K19">
        <v>122</v>
      </c>
      <c r="M19">
        <v>558187</v>
      </c>
      <c r="N19">
        <v>12</v>
      </c>
      <c r="O19">
        <v>1385436</v>
      </c>
      <c r="P19">
        <v>2914718</v>
      </c>
      <c r="Q19" t="str">
        <f>VLOOKUP($B19,wgs_downloaded!$H$2:$Z$518,COLUMN()-13)</f>
        <v>isolation_source: cheese</v>
      </c>
      <c r="R19">
        <f>VLOOKUP($B19,wgs_downloaded!$H$2:$Z$518,COLUMN()-13)</f>
        <v>3025975</v>
      </c>
      <c r="S19">
        <f>VLOOKUP($B19,wgs_downloaded!$H$2:$Z$518,COLUMN()-13)</f>
        <v>15</v>
      </c>
      <c r="T19">
        <f>VLOOKUP($B19,wgs_downloaded!$H$2:$Z$518,COLUMN()-13)</f>
        <v>2965</v>
      </c>
      <c r="U19" t="str">
        <f>VLOOKUP($B19,wgs_downloaded!$H$2:$Z$518,COLUMN()-13)</f>
        <v>Yes</v>
      </c>
      <c r="V19">
        <f>VLOOKUP($B19,wgs_downloaded!$H$2:$Z$518,COLUMN()-13)</f>
        <v>0</v>
      </c>
      <c r="W19">
        <f>VLOOKUP($B19,wgs_downloaded!$H$2:$Z$518,COLUMN()-13)</f>
        <v>0</v>
      </c>
      <c r="X19">
        <f>VLOOKUP($B19,wgs_downloaded!$H$2:$Z$518,COLUMN()-13)</f>
        <v>0</v>
      </c>
      <c r="Y19" t="str">
        <f>VLOOKUP($B19,wgs_downloaded!$H$2:$Z$518,COLUMN()-13)</f>
        <v>No</v>
      </c>
      <c r="Z19" t="str">
        <f>VLOOKUP($B19,wgs_downloaded!$H$2:$Z$518,COLUMN()-13)</f>
        <v/>
      </c>
      <c r="AA19" t="str">
        <f>VLOOKUP($B19,wgs_downloaded!$H$2:$Z$518,COLUMN()-13)</f>
        <v/>
      </c>
      <c r="AB19">
        <f>VLOOKUP($B19,wgs_downloaded!$H$2:$Z$518,COLUMN()-13)</f>
        <v>43564.083333333336</v>
      </c>
      <c r="AC19">
        <f>VLOOKUP($B19,wgs_downloaded!$H$2:$Z$518,COLUMN()-13)</f>
        <v>43564.083333333336</v>
      </c>
      <c r="AD19" t="str">
        <f>VLOOKUP($B19,wgs_downloaded!$H$2:$Z$518,COLUMN()-13)</f>
        <v>Chile</v>
      </c>
      <c r="AE19">
        <f>VLOOKUP($B19,wgs_downloaded!$H$2:$Z$518,COLUMN()-13)</f>
        <v>0</v>
      </c>
      <c r="AF19">
        <f>VLOOKUP($B19,wgs_downloaded!$H$2:$Z$518,COLUMN()-13)</f>
        <v>2016</v>
      </c>
    </row>
    <row r="20" spans="1:32" x14ac:dyDescent="0.3">
      <c r="A20" t="s">
        <v>3245</v>
      </c>
      <c r="B20" t="str">
        <f t="shared" si="0"/>
        <v>SRR8767792</v>
      </c>
      <c r="C20">
        <v>266</v>
      </c>
      <c r="D20">
        <v>241</v>
      </c>
      <c r="E20" t="s">
        <v>3246</v>
      </c>
      <c r="F20">
        <v>1182974</v>
      </c>
      <c r="G20">
        <v>1147638</v>
      </c>
      <c r="H20" t="s">
        <v>3247</v>
      </c>
      <c r="I20">
        <v>251</v>
      </c>
      <c r="J20">
        <v>65</v>
      </c>
      <c r="K20">
        <v>166</v>
      </c>
      <c r="M20">
        <v>557819</v>
      </c>
      <c r="N20">
        <v>12</v>
      </c>
      <c r="O20">
        <v>1385435</v>
      </c>
      <c r="P20">
        <v>2914717</v>
      </c>
      <c r="Q20" t="str">
        <f>VLOOKUP($B20,wgs_downloaded!$H$2:$Z$518,COLUMN()-13)</f>
        <v>isolation_source: cheese</v>
      </c>
      <c r="R20">
        <f>VLOOKUP($B20,wgs_downloaded!$H$2:$Z$518,COLUMN()-13)</f>
        <v>3032424</v>
      </c>
      <c r="S20">
        <f>VLOOKUP($B20,wgs_downloaded!$H$2:$Z$518,COLUMN()-13)</f>
        <v>16</v>
      </c>
      <c r="T20">
        <f>VLOOKUP($B20,wgs_downloaded!$H$2:$Z$518,COLUMN()-13)</f>
        <v>2972</v>
      </c>
      <c r="U20" t="str">
        <f>VLOOKUP($B20,wgs_downloaded!$H$2:$Z$518,COLUMN()-13)</f>
        <v>Yes</v>
      </c>
      <c r="V20">
        <f>VLOOKUP($B20,wgs_downloaded!$H$2:$Z$518,COLUMN()-13)</f>
        <v>0</v>
      </c>
      <c r="W20">
        <f>VLOOKUP($B20,wgs_downloaded!$H$2:$Z$518,COLUMN()-13)</f>
        <v>0</v>
      </c>
      <c r="X20">
        <f>VLOOKUP($B20,wgs_downloaded!$H$2:$Z$518,COLUMN()-13)</f>
        <v>0</v>
      </c>
      <c r="Y20" t="str">
        <f>VLOOKUP($B20,wgs_downloaded!$H$2:$Z$518,COLUMN()-13)</f>
        <v>No</v>
      </c>
      <c r="Z20" t="str">
        <f>VLOOKUP($B20,wgs_downloaded!$H$2:$Z$518,COLUMN()-13)</f>
        <v/>
      </c>
      <c r="AA20" t="str">
        <f>VLOOKUP($B20,wgs_downloaded!$H$2:$Z$518,COLUMN()-13)</f>
        <v/>
      </c>
      <c r="AB20">
        <f>VLOOKUP($B20,wgs_downloaded!$H$2:$Z$518,COLUMN()-13)</f>
        <v>43556.083333333336</v>
      </c>
      <c r="AC20">
        <f>VLOOKUP($B20,wgs_downloaded!$H$2:$Z$518,COLUMN()-13)</f>
        <v>43556.083333333336</v>
      </c>
      <c r="AD20" t="str">
        <f>VLOOKUP($B20,wgs_downloaded!$H$2:$Z$518,COLUMN()-13)</f>
        <v>Chile</v>
      </c>
      <c r="AE20">
        <f>VLOOKUP($B20,wgs_downloaded!$H$2:$Z$518,COLUMN()-13)</f>
        <v>0</v>
      </c>
      <c r="AF20">
        <f>VLOOKUP($B20,wgs_downloaded!$H$2:$Z$518,COLUMN()-13)</f>
        <v>2016</v>
      </c>
    </row>
    <row r="21" spans="1:32" x14ac:dyDescent="0.3">
      <c r="A21" t="s">
        <v>3248</v>
      </c>
      <c r="B21" t="str">
        <f t="shared" si="0"/>
        <v>SRR13744900</v>
      </c>
      <c r="C21">
        <v>56</v>
      </c>
      <c r="D21">
        <v>55</v>
      </c>
      <c r="E21" t="s">
        <v>3249</v>
      </c>
      <c r="F21">
        <v>381090</v>
      </c>
      <c r="G21">
        <v>375298</v>
      </c>
      <c r="H21" t="s">
        <v>3250</v>
      </c>
      <c r="I21">
        <v>15</v>
      </c>
      <c r="J21">
        <v>3</v>
      </c>
      <c r="K21">
        <v>16</v>
      </c>
      <c r="M21">
        <v>540365</v>
      </c>
      <c r="N21">
        <v>12</v>
      </c>
      <c r="O21">
        <v>1221034</v>
      </c>
      <c r="P21">
        <v>2945258</v>
      </c>
      <c r="Q21" t="str">
        <f>VLOOKUP($B21,wgs_downloaded!$H$2:$Z$518,COLUMN()-13)</f>
        <v>isolation_source: cheese</v>
      </c>
      <c r="R21">
        <f>VLOOKUP($B21,wgs_downloaded!$H$2:$Z$518,COLUMN()-13)</f>
        <v>2960031</v>
      </c>
      <c r="S21">
        <f>VLOOKUP($B21,wgs_downloaded!$H$2:$Z$518,COLUMN()-13)</f>
        <v>16</v>
      </c>
      <c r="T21">
        <f>VLOOKUP($B21,wgs_downloaded!$H$2:$Z$518,COLUMN()-13)</f>
        <v>2888</v>
      </c>
      <c r="U21" t="str">
        <f>VLOOKUP($B21,wgs_downloaded!$H$2:$Z$518,COLUMN()-13)</f>
        <v>Yes</v>
      </c>
      <c r="V21">
        <f>VLOOKUP($B21,wgs_downloaded!$H$2:$Z$518,COLUMN()-13)</f>
        <v>0</v>
      </c>
      <c r="W21">
        <f>VLOOKUP($B21,wgs_downloaded!$H$2:$Z$518,COLUMN()-13)</f>
        <v>0</v>
      </c>
      <c r="X21">
        <f>VLOOKUP($B21,wgs_downloaded!$H$2:$Z$518,COLUMN()-13)</f>
        <v>0</v>
      </c>
      <c r="Y21" t="str">
        <f>VLOOKUP($B21,wgs_downloaded!$H$2:$Z$518,COLUMN()-13)</f>
        <v>No</v>
      </c>
      <c r="Z21" t="str">
        <f>VLOOKUP($B21,wgs_downloaded!$H$2:$Z$518,COLUMN()-13)</f>
        <v/>
      </c>
      <c r="AA21" t="str">
        <f>VLOOKUP($B21,wgs_downloaded!$H$2:$Z$518,COLUMN()-13)</f>
        <v/>
      </c>
      <c r="AB21">
        <f>VLOOKUP($B21,wgs_downloaded!$H$2:$Z$518,COLUMN()-13)</f>
        <v>44253.041666666664</v>
      </c>
      <c r="AC21">
        <f>VLOOKUP($B21,wgs_downloaded!$H$2:$Z$518,COLUMN()-13)</f>
        <v>44253.041666666664</v>
      </c>
      <c r="AD21" t="str">
        <f>VLOOKUP($B21,wgs_downloaded!$H$2:$Z$518,COLUMN()-13)</f>
        <v>USA</v>
      </c>
      <c r="AE21" t="str">
        <f>VLOOKUP($B21,wgs_downloaded!$H$2:$Z$518,COLUMN()-13)</f>
        <v>Connecticut</v>
      </c>
      <c r="AF21">
        <f>VLOOKUP($B21,wgs_downloaded!$H$2:$Z$518,COLUMN()-13)</f>
        <v>2021</v>
      </c>
    </row>
    <row r="22" spans="1:32" x14ac:dyDescent="0.3">
      <c r="A22" t="s">
        <v>3251</v>
      </c>
      <c r="B22" t="str">
        <f t="shared" si="0"/>
        <v>SRR3930184</v>
      </c>
      <c r="C22">
        <v>322</v>
      </c>
      <c r="D22">
        <v>296</v>
      </c>
      <c r="E22" t="s">
        <v>3252</v>
      </c>
      <c r="F22">
        <v>1341874</v>
      </c>
      <c r="G22">
        <v>1316340</v>
      </c>
      <c r="H22" t="s">
        <v>3253</v>
      </c>
      <c r="I22">
        <v>100</v>
      </c>
      <c r="J22">
        <v>41</v>
      </c>
      <c r="K22">
        <v>124</v>
      </c>
      <c r="M22">
        <v>521684</v>
      </c>
      <c r="N22">
        <v>12</v>
      </c>
      <c r="O22">
        <v>872562</v>
      </c>
      <c r="P22">
        <v>2930031</v>
      </c>
      <c r="Q22" t="str">
        <f>VLOOKUP($B22,wgs_downloaded!$H$2:$Z$518,COLUMN()-13)</f>
        <v>isolation_source: mexican cheese</v>
      </c>
      <c r="R22">
        <f>VLOOKUP($B22,wgs_downloaded!$H$2:$Z$518,COLUMN()-13)</f>
        <v>2990148</v>
      </c>
      <c r="S22">
        <f>VLOOKUP($B22,wgs_downloaded!$H$2:$Z$518,COLUMN()-13)</f>
        <v>15</v>
      </c>
      <c r="T22">
        <f>VLOOKUP($B22,wgs_downloaded!$H$2:$Z$518,COLUMN()-13)</f>
        <v>2945</v>
      </c>
      <c r="U22" t="str">
        <f>VLOOKUP($B22,wgs_downloaded!$H$2:$Z$518,COLUMN()-13)</f>
        <v>Yes</v>
      </c>
      <c r="V22">
        <f>VLOOKUP($B22,wgs_downloaded!$H$2:$Z$518,COLUMN()-13)</f>
        <v>0</v>
      </c>
      <c r="W22">
        <f>VLOOKUP($B22,wgs_downloaded!$H$2:$Z$518,COLUMN()-13)</f>
        <v>0</v>
      </c>
      <c r="X22">
        <f>VLOOKUP($B22,wgs_downloaded!$H$2:$Z$518,COLUMN()-13)</f>
        <v>0</v>
      </c>
      <c r="Y22" t="str">
        <f>VLOOKUP($B22,wgs_downloaded!$H$2:$Z$518,COLUMN()-13)</f>
        <v>No</v>
      </c>
      <c r="Z22" t="str">
        <f>VLOOKUP($B22,wgs_downloaded!$H$2:$Z$518,COLUMN()-13)</f>
        <v/>
      </c>
      <c r="AA22" t="str">
        <f>VLOOKUP($B22,wgs_downloaded!$H$2:$Z$518,COLUMN()-13)</f>
        <v/>
      </c>
      <c r="AB22">
        <f>VLOOKUP($B22,wgs_downloaded!$H$2:$Z$518,COLUMN()-13)</f>
        <v>43901.041666666664</v>
      </c>
      <c r="AC22">
        <f>VLOOKUP($B22,wgs_downloaded!$H$2:$Z$518,COLUMN()-13)</f>
        <v>43551.041666666664</v>
      </c>
      <c r="AD22" t="str">
        <f>VLOOKUP($B22,wgs_downloaded!$H$2:$Z$518,COLUMN()-13)</f>
        <v>Mexico</v>
      </c>
      <c r="AE22">
        <f>VLOOKUP($B22,wgs_downloaded!$H$2:$Z$518,COLUMN()-13)</f>
        <v>0</v>
      </c>
      <c r="AF22">
        <f>VLOOKUP($B22,wgs_downloaded!$H$2:$Z$518,COLUMN()-13)</f>
        <v>2003</v>
      </c>
    </row>
    <row r="23" spans="1:32" x14ac:dyDescent="0.3">
      <c r="A23" t="s">
        <v>3254</v>
      </c>
      <c r="B23" t="str">
        <f t="shared" si="0"/>
        <v>SRR6366187</v>
      </c>
      <c r="C23">
        <v>246</v>
      </c>
      <c r="D23">
        <v>192</v>
      </c>
      <c r="E23" t="s">
        <v>3255</v>
      </c>
      <c r="F23">
        <v>1083564</v>
      </c>
      <c r="G23">
        <v>1044606</v>
      </c>
      <c r="H23" t="s">
        <v>3256</v>
      </c>
      <c r="I23">
        <v>107</v>
      </c>
      <c r="J23">
        <v>65</v>
      </c>
      <c r="K23">
        <v>99</v>
      </c>
      <c r="M23">
        <v>517299</v>
      </c>
      <c r="N23">
        <v>12</v>
      </c>
      <c r="O23">
        <v>1243212</v>
      </c>
      <c r="P23">
        <v>2962947</v>
      </c>
      <c r="Q23" t="str">
        <f>VLOOKUP($B23,wgs_downloaded!$H$2:$Z$518,COLUMN()-13)</f>
        <v>isolation_source: goat cheese</v>
      </c>
      <c r="R23">
        <f>VLOOKUP($B23,wgs_downloaded!$H$2:$Z$518,COLUMN()-13)</f>
        <v>3003744</v>
      </c>
      <c r="S23">
        <f>VLOOKUP($B23,wgs_downloaded!$H$2:$Z$518,COLUMN()-13)</f>
        <v>16</v>
      </c>
      <c r="T23">
        <f>VLOOKUP($B23,wgs_downloaded!$H$2:$Z$518,COLUMN()-13)</f>
        <v>2968</v>
      </c>
      <c r="U23" t="str">
        <f>VLOOKUP($B23,wgs_downloaded!$H$2:$Z$518,COLUMN()-13)</f>
        <v>Yes</v>
      </c>
      <c r="V23">
        <f>VLOOKUP($B23,wgs_downloaded!$H$2:$Z$518,COLUMN()-13)</f>
        <v>0</v>
      </c>
      <c r="W23">
        <f>VLOOKUP($B23,wgs_downloaded!$H$2:$Z$518,COLUMN()-13)</f>
        <v>0</v>
      </c>
      <c r="X23">
        <f>VLOOKUP($B23,wgs_downloaded!$H$2:$Z$518,COLUMN()-13)</f>
        <v>0</v>
      </c>
      <c r="Y23" t="str">
        <f>VLOOKUP($B23,wgs_downloaded!$H$2:$Z$518,COLUMN()-13)</f>
        <v>No</v>
      </c>
      <c r="Z23" t="str">
        <f>VLOOKUP($B23,wgs_downloaded!$H$2:$Z$518,COLUMN()-13)</f>
        <v/>
      </c>
      <c r="AA23" t="str">
        <f>VLOOKUP($B23,wgs_downloaded!$H$2:$Z$518,COLUMN()-13)</f>
        <v/>
      </c>
      <c r="AB23">
        <f>VLOOKUP($B23,wgs_downloaded!$H$2:$Z$518,COLUMN()-13)</f>
        <v>43901.041666666664</v>
      </c>
      <c r="AC23">
        <f>VLOOKUP($B23,wgs_downloaded!$H$2:$Z$518,COLUMN()-13)</f>
        <v>43559.083333333336</v>
      </c>
      <c r="AD23" t="str">
        <f>VLOOKUP($B23,wgs_downloaded!$H$2:$Z$518,COLUMN()-13)</f>
        <v>USA</v>
      </c>
      <c r="AE23" t="str">
        <f>VLOOKUP($B23,wgs_downloaded!$H$2:$Z$518,COLUMN()-13)</f>
        <v>California</v>
      </c>
      <c r="AF23">
        <f>VLOOKUP($B23,wgs_downloaded!$H$2:$Z$518,COLUMN()-13)</f>
        <v>2003</v>
      </c>
    </row>
    <row r="24" spans="1:32" x14ac:dyDescent="0.3">
      <c r="A24" t="s">
        <v>3257</v>
      </c>
      <c r="B24" t="str">
        <f t="shared" si="0"/>
        <v>SRR8838745</v>
      </c>
      <c r="C24">
        <v>463</v>
      </c>
      <c r="D24">
        <v>439</v>
      </c>
      <c r="E24" t="s">
        <v>3258</v>
      </c>
      <c r="F24">
        <v>2656212</v>
      </c>
      <c r="G24">
        <v>2521662</v>
      </c>
      <c r="H24" t="s">
        <v>3259</v>
      </c>
      <c r="I24">
        <v>1423</v>
      </c>
      <c r="J24">
        <v>168</v>
      </c>
      <c r="K24">
        <v>295</v>
      </c>
      <c r="M24">
        <v>558187</v>
      </c>
      <c r="N24">
        <v>13</v>
      </c>
      <c r="O24">
        <v>1385436</v>
      </c>
      <c r="P24">
        <v>2915235</v>
      </c>
      <c r="Q24" t="str">
        <f>VLOOKUP($B24,wgs_downloaded!$H$2:$Z$518,COLUMN()-13)</f>
        <v>isolation_source: cheese</v>
      </c>
      <c r="R24">
        <f>VLOOKUP($B24,wgs_downloaded!$H$2:$Z$518,COLUMN()-13)</f>
        <v>3004914</v>
      </c>
      <c r="S24">
        <f>VLOOKUP($B24,wgs_downloaded!$H$2:$Z$518,COLUMN()-13)</f>
        <v>17</v>
      </c>
      <c r="T24">
        <f>VLOOKUP($B24,wgs_downloaded!$H$2:$Z$518,COLUMN()-13)</f>
        <v>2949</v>
      </c>
      <c r="U24" t="str">
        <f>VLOOKUP($B24,wgs_downloaded!$H$2:$Z$518,COLUMN()-13)</f>
        <v>Yes</v>
      </c>
      <c r="V24">
        <f>VLOOKUP($B24,wgs_downloaded!$H$2:$Z$518,COLUMN()-13)</f>
        <v>0</v>
      </c>
      <c r="W24">
        <f>VLOOKUP($B24,wgs_downloaded!$H$2:$Z$518,COLUMN()-13)</f>
        <v>0</v>
      </c>
      <c r="X24">
        <f>VLOOKUP($B24,wgs_downloaded!$H$2:$Z$518,COLUMN()-13)</f>
        <v>0</v>
      </c>
      <c r="Y24" t="str">
        <f>VLOOKUP($B24,wgs_downloaded!$H$2:$Z$518,COLUMN()-13)</f>
        <v>No</v>
      </c>
      <c r="Z24" t="str">
        <f>VLOOKUP($B24,wgs_downloaded!$H$2:$Z$518,COLUMN()-13)</f>
        <v/>
      </c>
      <c r="AA24" t="str">
        <f>VLOOKUP($B24,wgs_downloaded!$H$2:$Z$518,COLUMN()-13)</f>
        <v/>
      </c>
      <c r="AB24">
        <f>VLOOKUP($B24,wgs_downloaded!$H$2:$Z$518,COLUMN()-13)</f>
        <v>43564.083333333336</v>
      </c>
      <c r="AC24">
        <f>VLOOKUP($B24,wgs_downloaded!$H$2:$Z$518,COLUMN()-13)</f>
        <v>43564.083333333336</v>
      </c>
      <c r="AD24" t="str">
        <f>VLOOKUP($B24,wgs_downloaded!$H$2:$Z$518,COLUMN()-13)</f>
        <v>Chile</v>
      </c>
      <c r="AE24">
        <f>VLOOKUP($B24,wgs_downloaded!$H$2:$Z$518,COLUMN()-13)</f>
        <v>0</v>
      </c>
      <c r="AF24">
        <f>VLOOKUP($B24,wgs_downloaded!$H$2:$Z$518,COLUMN()-13)</f>
        <v>2016</v>
      </c>
    </row>
    <row r="25" spans="1:32" x14ac:dyDescent="0.3">
      <c r="A25" t="s">
        <v>3260</v>
      </c>
      <c r="B25" t="str">
        <f t="shared" si="0"/>
        <v>SRR8767231</v>
      </c>
      <c r="C25">
        <v>222</v>
      </c>
      <c r="D25">
        <v>201</v>
      </c>
      <c r="E25" t="s">
        <v>3261</v>
      </c>
      <c r="F25">
        <v>990446</v>
      </c>
      <c r="G25">
        <v>959704</v>
      </c>
      <c r="H25" t="s">
        <v>3262</v>
      </c>
      <c r="I25">
        <v>264</v>
      </c>
      <c r="J25">
        <v>61</v>
      </c>
      <c r="K25">
        <v>122</v>
      </c>
      <c r="M25">
        <v>558174</v>
      </c>
      <c r="N25">
        <v>13</v>
      </c>
      <c r="O25">
        <v>1385426</v>
      </c>
      <c r="P25">
        <v>2914720</v>
      </c>
      <c r="Q25" t="str">
        <f>VLOOKUP($B25,wgs_downloaded!$H$2:$Z$518,COLUMN()-13)</f>
        <v>isolation_source: cheese</v>
      </c>
      <c r="R25">
        <f>VLOOKUP($B25,wgs_downloaded!$H$2:$Z$518,COLUMN()-13)</f>
        <v>2926500</v>
      </c>
      <c r="S25">
        <f>VLOOKUP($B25,wgs_downloaded!$H$2:$Z$518,COLUMN()-13)</f>
        <v>15</v>
      </c>
      <c r="T25">
        <f>VLOOKUP($B25,wgs_downloaded!$H$2:$Z$518,COLUMN()-13)</f>
        <v>2876</v>
      </c>
      <c r="U25" t="str">
        <f>VLOOKUP($B25,wgs_downloaded!$H$2:$Z$518,COLUMN()-13)</f>
        <v>Yes</v>
      </c>
      <c r="V25">
        <f>VLOOKUP($B25,wgs_downloaded!$H$2:$Z$518,COLUMN()-13)</f>
        <v>0</v>
      </c>
      <c r="W25">
        <f>VLOOKUP($B25,wgs_downloaded!$H$2:$Z$518,COLUMN()-13)</f>
        <v>0</v>
      </c>
      <c r="X25">
        <f>VLOOKUP($B25,wgs_downloaded!$H$2:$Z$518,COLUMN()-13)</f>
        <v>0</v>
      </c>
      <c r="Y25" t="str">
        <f>VLOOKUP($B25,wgs_downloaded!$H$2:$Z$518,COLUMN()-13)</f>
        <v>No</v>
      </c>
      <c r="Z25" t="str">
        <f>VLOOKUP($B25,wgs_downloaded!$H$2:$Z$518,COLUMN()-13)</f>
        <v/>
      </c>
      <c r="AA25" t="str">
        <f>VLOOKUP($B25,wgs_downloaded!$H$2:$Z$518,COLUMN()-13)</f>
        <v/>
      </c>
      <c r="AB25">
        <f>VLOOKUP($B25,wgs_downloaded!$H$2:$Z$518,COLUMN()-13)</f>
        <v>43555.041666666664</v>
      </c>
      <c r="AC25">
        <f>VLOOKUP($B25,wgs_downloaded!$H$2:$Z$518,COLUMN()-13)</f>
        <v>43555.041666666664</v>
      </c>
      <c r="AD25" t="str">
        <f>VLOOKUP($B25,wgs_downloaded!$H$2:$Z$518,COLUMN()-13)</f>
        <v>Chile</v>
      </c>
      <c r="AE25">
        <f>VLOOKUP($B25,wgs_downloaded!$H$2:$Z$518,COLUMN()-13)</f>
        <v>0</v>
      </c>
      <c r="AF25">
        <f>VLOOKUP($B25,wgs_downloaded!$H$2:$Z$518,COLUMN()-13)</f>
        <v>2016</v>
      </c>
    </row>
    <row r="26" spans="1:32" x14ac:dyDescent="0.3">
      <c r="A26" t="s">
        <v>3263</v>
      </c>
      <c r="B26" t="str">
        <f t="shared" si="0"/>
        <v>SRR8767799</v>
      </c>
      <c r="C26">
        <v>252</v>
      </c>
      <c r="D26">
        <v>230</v>
      </c>
      <c r="E26" t="s">
        <v>3264</v>
      </c>
      <c r="F26">
        <v>1240484</v>
      </c>
      <c r="G26">
        <v>1195426</v>
      </c>
      <c r="H26" t="s">
        <v>3265</v>
      </c>
      <c r="I26">
        <v>488</v>
      </c>
      <c r="J26">
        <v>171</v>
      </c>
      <c r="K26">
        <v>205</v>
      </c>
      <c r="M26">
        <v>558174</v>
      </c>
      <c r="N26">
        <v>13</v>
      </c>
      <c r="O26">
        <v>1054347</v>
      </c>
      <c r="P26">
        <v>2914856</v>
      </c>
      <c r="Q26" t="str">
        <f>VLOOKUP($B26,wgs_downloaded!$H$2:$Z$518,COLUMN()-13)</f>
        <v>isolation_source: cheese</v>
      </c>
      <c r="R26">
        <f>VLOOKUP($B26,wgs_downloaded!$H$2:$Z$518,COLUMN()-13)</f>
        <v>2953193</v>
      </c>
      <c r="S26">
        <f>VLOOKUP($B26,wgs_downloaded!$H$2:$Z$518,COLUMN()-13)</f>
        <v>14</v>
      </c>
      <c r="T26">
        <f>VLOOKUP($B26,wgs_downloaded!$H$2:$Z$518,COLUMN()-13)</f>
        <v>2902</v>
      </c>
      <c r="U26" t="str">
        <f>VLOOKUP($B26,wgs_downloaded!$H$2:$Z$518,COLUMN()-13)</f>
        <v>Yes</v>
      </c>
      <c r="V26">
        <f>VLOOKUP($B26,wgs_downloaded!$H$2:$Z$518,COLUMN()-13)</f>
        <v>0</v>
      </c>
      <c r="W26">
        <f>VLOOKUP($B26,wgs_downloaded!$H$2:$Z$518,COLUMN()-13)</f>
        <v>0</v>
      </c>
      <c r="X26">
        <f>VLOOKUP($B26,wgs_downloaded!$H$2:$Z$518,COLUMN()-13)</f>
        <v>0</v>
      </c>
      <c r="Y26" t="str">
        <f>VLOOKUP($B26,wgs_downloaded!$H$2:$Z$518,COLUMN()-13)</f>
        <v>No</v>
      </c>
      <c r="Z26" t="str">
        <f>VLOOKUP($B26,wgs_downloaded!$H$2:$Z$518,COLUMN()-13)</f>
        <v/>
      </c>
      <c r="AA26" t="str">
        <f>VLOOKUP($B26,wgs_downloaded!$H$2:$Z$518,COLUMN()-13)</f>
        <v/>
      </c>
      <c r="AB26">
        <f>VLOOKUP($B26,wgs_downloaded!$H$2:$Z$518,COLUMN()-13)</f>
        <v>43556.083333333336</v>
      </c>
      <c r="AC26">
        <f>VLOOKUP($B26,wgs_downloaded!$H$2:$Z$518,COLUMN()-13)</f>
        <v>43556.083333333336</v>
      </c>
      <c r="AD26" t="str">
        <f>VLOOKUP($B26,wgs_downloaded!$H$2:$Z$518,COLUMN()-13)</f>
        <v>Chile</v>
      </c>
      <c r="AE26">
        <f>VLOOKUP($B26,wgs_downloaded!$H$2:$Z$518,COLUMN()-13)</f>
        <v>0</v>
      </c>
      <c r="AF26">
        <f>VLOOKUP($B26,wgs_downloaded!$H$2:$Z$518,COLUMN()-13)</f>
        <v>2016</v>
      </c>
    </row>
    <row r="27" spans="1:32" x14ac:dyDescent="0.3">
      <c r="A27" t="s">
        <v>3266</v>
      </c>
      <c r="B27" t="str">
        <f t="shared" si="0"/>
        <v>SRR4031386</v>
      </c>
      <c r="C27">
        <v>664</v>
      </c>
      <c r="D27">
        <v>587</v>
      </c>
      <c r="E27" t="s">
        <v>3267</v>
      </c>
      <c r="F27">
        <v>4200820</v>
      </c>
      <c r="G27">
        <v>3879378</v>
      </c>
      <c r="H27" t="s">
        <v>3268</v>
      </c>
      <c r="I27">
        <v>2008</v>
      </c>
      <c r="J27">
        <v>458</v>
      </c>
      <c r="K27">
        <v>501</v>
      </c>
      <c r="M27">
        <v>553455</v>
      </c>
      <c r="N27">
        <v>13</v>
      </c>
      <c r="O27">
        <v>1051556</v>
      </c>
      <c r="P27">
        <v>2964041</v>
      </c>
      <c r="Q27" t="str">
        <f>VLOOKUP($B27,wgs_downloaded!$H$2:$Z$518,COLUMN()-13)</f>
        <v>isolation_source: cheese curd</v>
      </c>
      <c r="R27">
        <f>VLOOKUP($B27,wgs_downloaded!$H$2:$Z$518,COLUMN()-13)</f>
        <v>3036158</v>
      </c>
      <c r="S27">
        <f>VLOOKUP($B27,wgs_downloaded!$H$2:$Z$518,COLUMN()-13)</f>
        <v>26</v>
      </c>
      <c r="T27">
        <f>VLOOKUP($B27,wgs_downloaded!$H$2:$Z$518,COLUMN()-13)</f>
        <v>3020</v>
      </c>
      <c r="U27" t="str">
        <f>VLOOKUP($B27,wgs_downloaded!$H$2:$Z$518,COLUMN()-13)</f>
        <v>Yes</v>
      </c>
      <c r="V27">
        <f>VLOOKUP($B27,wgs_downloaded!$H$2:$Z$518,COLUMN()-13)</f>
        <v>0</v>
      </c>
      <c r="W27">
        <f>VLOOKUP($B27,wgs_downloaded!$H$2:$Z$518,COLUMN()-13)</f>
        <v>0</v>
      </c>
      <c r="X27">
        <f>VLOOKUP($B27,wgs_downloaded!$H$2:$Z$518,COLUMN()-13)</f>
        <v>0</v>
      </c>
      <c r="Y27" t="str">
        <f>VLOOKUP($B27,wgs_downloaded!$H$2:$Z$518,COLUMN()-13)</f>
        <v>No</v>
      </c>
      <c r="Z27" t="str">
        <f>VLOOKUP($B27,wgs_downloaded!$H$2:$Z$518,COLUMN()-13)</f>
        <v/>
      </c>
      <c r="AA27" t="str">
        <f>VLOOKUP($B27,wgs_downloaded!$H$2:$Z$518,COLUMN()-13)</f>
        <v/>
      </c>
      <c r="AB27">
        <f>VLOOKUP($B27,wgs_downloaded!$H$2:$Z$518,COLUMN()-13)</f>
        <v>43558.083333333336</v>
      </c>
      <c r="AC27">
        <f>VLOOKUP($B27,wgs_downloaded!$H$2:$Z$518,COLUMN()-13)</f>
        <v>43558.083333333336</v>
      </c>
      <c r="AD27" t="str">
        <f>VLOOKUP($B27,wgs_downloaded!$H$2:$Z$518,COLUMN()-13)</f>
        <v>USA</v>
      </c>
      <c r="AE27" t="str">
        <f>VLOOKUP($B27,wgs_downloaded!$H$2:$Z$518,COLUMN()-13)</f>
        <v>Florida</v>
      </c>
      <c r="AF27">
        <f>VLOOKUP($B27,wgs_downloaded!$H$2:$Z$518,COLUMN()-13)</f>
        <v>2004</v>
      </c>
    </row>
    <row r="28" spans="1:32" x14ac:dyDescent="0.3">
      <c r="A28" t="s">
        <v>3269</v>
      </c>
      <c r="B28" t="str">
        <f t="shared" si="0"/>
        <v>SRR5000319</v>
      </c>
      <c r="C28">
        <v>261</v>
      </c>
      <c r="D28">
        <v>239</v>
      </c>
      <c r="E28" t="s">
        <v>3270</v>
      </c>
      <c r="F28">
        <v>1089352</v>
      </c>
      <c r="G28">
        <v>1065526</v>
      </c>
      <c r="H28" t="s">
        <v>3271</v>
      </c>
      <c r="I28">
        <v>45</v>
      </c>
      <c r="J28">
        <v>27</v>
      </c>
      <c r="K28">
        <v>101</v>
      </c>
      <c r="M28">
        <v>510473</v>
      </c>
      <c r="N28">
        <v>13</v>
      </c>
      <c r="O28">
        <v>1219287</v>
      </c>
      <c r="P28">
        <v>2880526</v>
      </c>
      <c r="Q28" t="str">
        <f>VLOOKUP($B28,wgs_downloaded!$H$2:$Z$518,COLUMN()-13)</f>
        <v>isolation_source: Soft Cheese</v>
      </c>
      <c r="R28">
        <f>VLOOKUP($B28,wgs_downloaded!$H$2:$Z$518,COLUMN()-13)</f>
        <v>2971593</v>
      </c>
      <c r="S28">
        <f>VLOOKUP($B28,wgs_downloaded!$H$2:$Z$518,COLUMN()-13)</f>
        <v>13</v>
      </c>
      <c r="T28">
        <f>VLOOKUP($B28,wgs_downloaded!$H$2:$Z$518,COLUMN()-13)</f>
        <v>2914</v>
      </c>
      <c r="U28" t="str">
        <f>VLOOKUP($B28,wgs_downloaded!$H$2:$Z$518,COLUMN()-13)</f>
        <v>Yes</v>
      </c>
      <c r="V28">
        <f>VLOOKUP($B28,wgs_downloaded!$H$2:$Z$518,COLUMN()-13)</f>
        <v>0</v>
      </c>
      <c r="W28">
        <f>VLOOKUP($B28,wgs_downloaded!$H$2:$Z$518,COLUMN()-13)</f>
        <v>0</v>
      </c>
      <c r="X28">
        <f>VLOOKUP($B28,wgs_downloaded!$H$2:$Z$518,COLUMN()-13)</f>
        <v>0</v>
      </c>
      <c r="Y28" t="str">
        <f>VLOOKUP($B28,wgs_downloaded!$H$2:$Z$518,COLUMN()-13)</f>
        <v>No</v>
      </c>
      <c r="Z28" t="str">
        <f>VLOOKUP($B28,wgs_downloaded!$H$2:$Z$518,COLUMN()-13)</f>
        <v/>
      </c>
      <c r="AA28" t="str">
        <f>VLOOKUP($B28,wgs_downloaded!$H$2:$Z$518,COLUMN()-13)</f>
        <v/>
      </c>
      <c r="AB28">
        <f>VLOOKUP($B28,wgs_downloaded!$H$2:$Z$518,COLUMN()-13)</f>
        <v>43558.083333333336</v>
      </c>
      <c r="AC28">
        <f>VLOOKUP($B28,wgs_downloaded!$H$2:$Z$518,COLUMN()-13)</f>
        <v>43558.083333333336</v>
      </c>
      <c r="AD28" t="str">
        <f>VLOOKUP($B28,wgs_downloaded!$H$2:$Z$518,COLUMN()-13)</f>
        <v>USA</v>
      </c>
      <c r="AE28" t="str">
        <f>VLOOKUP($B28,wgs_downloaded!$H$2:$Z$518,COLUMN()-13)</f>
        <v>Minnesota</v>
      </c>
      <c r="AF28">
        <f>VLOOKUP($B28,wgs_downloaded!$H$2:$Z$518,COLUMN()-13)</f>
        <v>2013</v>
      </c>
    </row>
    <row r="29" spans="1:32" x14ac:dyDescent="0.3">
      <c r="A29" t="s">
        <v>3272</v>
      </c>
      <c r="B29" t="str">
        <f t="shared" si="0"/>
        <v>SRR1745606</v>
      </c>
      <c r="C29">
        <v>649</v>
      </c>
      <c r="D29">
        <v>589</v>
      </c>
      <c r="E29" t="s">
        <v>3273</v>
      </c>
      <c r="F29">
        <v>2862616</v>
      </c>
      <c r="G29">
        <v>2789598</v>
      </c>
      <c r="H29" t="s">
        <v>3274</v>
      </c>
      <c r="I29">
        <v>393</v>
      </c>
      <c r="J29">
        <v>109</v>
      </c>
      <c r="K29">
        <v>290</v>
      </c>
      <c r="M29">
        <v>504294</v>
      </c>
      <c r="N29">
        <v>13</v>
      </c>
      <c r="O29">
        <v>1218867</v>
      </c>
      <c r="P29">
        <v>2892944</v>
      </c>
      <c r="Q29" t="str">
        <f>VLOOKUP($B29,wgs_downloaded!$H$2:$Z$518,COLUMN()-13)</f>
        <v>isolation_source: soft cheese</v>
      </c>
      <c r="R29">
        <f>VLOOKUP($B29,wgs_downloaded!$H$2:$Z$518,COLUMN()-13)</f>
        <v>2972891</v>
      </c>
      <c r="S29">
        <f>VLOOKUP($B29,wgs_downloaded!$H$2:$Z$518,COLUMN()-13)</f>
        <v>16</v>
      </c>
      <c r="T29">
        <f>VLOOKUP($B29,wgs_downloaded!$H$2:$Z$518,COLUMN()-13)</f>
        <v>2951</v>
      </c>
      <c r="U29" t="str">
        <f>VLOOKUP($B29,wgs_downloaded!$H$2:$Z$518,COLUMN()-13)</f>
        <v>Yes</v>
      </c>
      <c r="V29">
        <f>VLOOKUP($B29,wgs_downloaded!$H$2:$Z$518,COLUMN()-13)</f>
        <v>0</v>
      </c>
      <c r="W29">
        <f>VLOOKUP($B29,wgs_downloaded!$H$2:$Z$518,COLUMN()-13)</f>
        <v>0</v>
      </c>
      <c r="X29">
        <f>VLOOKUP($B29,wgs_downloaded!$H$2:$Z$518,COLUMN()-13)</f>
        <v>0</v>
      </c>
      <c r="Y29" t="str">
        <f>VLOOKUP($B29,wgs_downloaded!$H$2:$Z$518,COLUMN()-13)</f>
        <v>No</v>
      </c>
      <c r="Z29" t="str">
        <f>VLOOKUP($B29,wgs_downloaded!$H$2:$Z$518,COLUMN()-13)</f>
        <v/>
      </c>
      <c r="AA29" t="str">
        <f>VLOOKUP($B29,wgs_downloaded!$H$2:$Z$518,COLUMN()-13)</f>
        <v/>
      </c>
      <c r="AB29">
        <f>VLOOKUP($B29,wgs_downloaded!$H$2:$Z$518,COLUMN()-13)</f>
        <v>43901.041666666664</v>
      </c>
      <c r="AC29">
        <f>VLOOKUP($B29,wgs_downloaded!$H$2:$Z$518,COLUMN()-13)</f>
        <v>43551.041666666664</v>
      </c>
      <c r="AD29" t="str">
        <f>VLOOKUP($B29,wgs_downloaded!$H$2:$Z$518,COLUMN()-13)</f>
        <v>France</v>
      </c>
      <c r="AE29">
        <f>VLOOKUP($B29,wgs_downloaded!$H$2:$Z$518,COLUMN()-13)</f>
        <v>0</v>
      </c>
      <c r="AF29">
        <f>VLOOKUP($B29,wgs_downloaded!$H$2:$Z$518,COLUMN()-13)</f>
        <v>2014</v>
      </c>
    </row>
    <row r="30" spans="1:32" x14ac:dyDescent="0.3">
      <c r="A30" t="s">
        <v>3275</v>
      </c>
      <c r="B30" t="str">
        <f t="shared" si="0"/>
        <v>SRR5676318</v>
      </c>
      <c r="C30">
        <v>349</v>
      </c>
      <c r="D30">
        <v>325</v>
      </c>
      <c r="E30" t="s">
        <v>3276</v>
      </c>
      <c r="F30">
        <v>1493606</v>
      </c>
      <c r="G30">
        <v>1462870</v>
      </c>
      <c r="H30" t="s">
        <v>3277</v>
      </c>
      <c r="I30">
        <v>149</v>
      </c>
      <c r="J30">
        <v>46</v>
      </c>
      <c r="K30">
        <v>116</v>
      </c>
      <c r="M30">
        <v>483027</v>
      </c>
      <c r="N30">
        <v>13</v>
      </c>
      <c r="O30">
        <v>873974</v>
      </c>
      <c r="P30">
        <v>2886965</v>
      </c>
      <c r="Q30" t="str">
        <f>VLOOKUP($B30,wgs_downloaded!$H$2:$Z$518,COLUMN()-13)</f>
        <v>isolation_source: cheese</v>
      </c>
      <c r="R30">
        <f>VLOOKUP($B30,wgs_downloaded!$H$2:$Z$518,COLUMN()-13)</f>
        <v>2999208</v>
      </c>
      <c r="S30">
        <f>VLOOKUP($B30,wgs_downloaded!$H$2:$Z$518,COLUMN()-13)</f>
        <v>19</v>
      </c>
      <c r="T30">
        <f>VLOOKUP($B30,wgs_downloaded!$H$2:$Z$518,COLUMN()-13)</f>
        <v>2939</v>
      </c>
      <c r="U30" t="str">
        <f>VLOOKUP($B30,wgs_downloaded!$H$2:$Z$518,COLUMN()-13)</f>
        <v>Yes</v>
      </c>
      <c r="V30">
        <f>VLOOKUP($B30,wgs_downloaded!$H$2:$Z$518,COLUMN()-13)</f>
        <v>0</v>
      </c>
      <c r="W30">
        <f>VLOOKUP($B30,wgs_downloaded!$H$2:$Z$518,COLUMN()-13)</f>
        <v>0</v>
      </c>
      <c r="X30">
        <f>VLOOKUP($B30,wgs_downloaded!$H$2:$Z$518,COLUMN()-13)</f>
        <v>0</v>
      </c>
      <c r="Y30" t="str">
        <f>VLOOKUP($B30,wgs_downloaded!$H$2:$Z$518,COLUMN()-13)</f>
        <v>No</v>
      </c>
      <c r="Z30" t="str">
        <f>VLOOKUP($B30,wgs_downloaded!$H$2:$Z$518,COLUMN()-13)</f>
        <v/>
      </c>
      <c r="AA30" t="str">
        <f>VLOOKUP($B30,wgs_downloaded!$H$2:$Z$518,COLUMN()-13)</f>
        <v/>
      </c>
      <c r="AB30">
        <f>VLOOKUP($B30,wgs_downloaded!$H$2:$Z$518,COLUMN()-13)</f>
        <v>44187.041666666664</v>
      </c>
      <c r="AC30">
        <f>VLOOKUP($B30,wgs_downloaded!$H$2:$Z$518,COLUMN()-13)</f>
        <v>44187.041666666664</v>
      </c>
      <c r="AD30" t="str">
        <f>VLOOKUP($B30,wgs_downloaded!$H$2:$Z$518,COLUMN()-13)</f>
        <v>USA</v>
      </c>
      <c r="AE30" t="str">
        <f>VLOOKUP($B30,wgs_downloaded!$H$2:$Z$518,COLUMN()-13)</f>
        <v>California</v>
      </c>
      <c r="AF30">
        <f>VLOOKUP($B30,wgs_downloaded!$H$2:$Z$518,COLUMN()-13)</f>
        <v>2012</v>
      </c>
    </row>
    <row r="31" spans="1:32" x14ac:dyDescent="0.3">
      <c r="A31" t="s">
        <v>3278</v>
      </c>
      <c r="B31" t="str">
        <f t="shared" si="0"/>
        <v>SRR1449928</v>
      </c>
      <c r="C31">
        <v>311</v>
      </c>
      <c r="D31">
        <v>281</v>
      </c>
      <c r="E31" t="s">
        <v>3279</v>
      </c>
      <c r="F31">
        <v>1542644</v>
      </c>
      <c r="G31">
        <v>1494960</v>
      </c>
      <c r="H31" t="s">
        <v>3280</v>
      </c>
      <c r="I31">
        <v>376</v>
      </c>
      <c r="J31">
        <v>273</v>
      </c>
      <c r="K31">
        <v>276</v>
      </c>
      <c r="M31">
        <v>477007</v>
      </c>
      <c r="N31">
        <v>13</v>
      </c>
      <c r="O31">
        <v>541496</v>
      </c>
      <c r="P31">
        <v>2876910</v>
      </c>
      <c r="Q31" t="str">
        <f>VLOOKUP($B31,wgs_downloaded!$H$2:$Z$518,COLUMN()-13)</f>
        <v>isolation_source: fontina cheese</v>
      </c>
      <c r="R31">
        <f>VLOOKUP($B31,wgs_downloaded!$H$2:$Z$518,COLUMN()-13)</f>
        <v>2949333</v>
      </c>
      <c r="S31">
        <f>VLOOKUP($B31,wgs_downloaded!$H$2:$Z$518,COLUMN()-13)</f>
        <v>64</v>
      </c>
      <c r="T31">
        <f>VLOOKUP($B31,wgs_downloaded!$H$2:$Z$518,COLUMN()-13)</f>
        <v>2918</v>
      </c>
      <c r="U31" t="str">
        <f>VLOOKUP($B31,wgs_downloaded!$H$2:$Z$518,COLUMN()-13)</f>
        <v>Yes</v>
      </c>
      <c r="V31">
        <f>VLOOKUP($B31,wgs_downloaded!$H$2:$Z$518,COLUMN()-13)</f>
        <v>0</v>
      </c>
      <c r="W31">
        <f>VLOOKUP($B31,wgs_downloaded!$H$2:$Z$518,COLUMN()-13)</f>
        <v>0</v>
      </c>
      <c r="X31">
        <f>VLOOKUP($B31,wgs_downloaded!$H$2:$Z$518,COLUMN()-13)</f>
        <v>0</v>
      </c>
      <c r="Y31" t="str">
        <f>VLOOKUP($B31,wgs_downloaded!$H$2:$Z$518,COLUMN()-13)</f>
        <v>No</v>
      </c>
      <c r="Z31" t="str">
        <f>VLOOKUP($B31,wgs_downloaded!$H$2:$Z$518,COLUMN()-13)</f>
        <v/>
      </c>
      <c r="AA31" t="str">
        <f>VLOOKUP($B31,wgs_downloaded!$H$2:$Z$518,COLUMN()-13)</f>
        <v/>
      </c>
      <c r="AB31">
        <f>VLOOKUP($B31,wgs_downloaded!$H$2:$Z$518,COLUMN()-13)</f>
        <v>43551.041666666664</v>
      </c>
      <c r="AC31">
        <f>VLOOKUP($B31,wgs_downloaded!$H$2:$Z$518,COLUMN()-13)</f>
        <v>43551.041666666664</v>
      </c>
      <c r="AD31" t="str">
        <f>VLOOKUP($B31,wgs_downloaded!$H$2:$Z$518,COLUMN()-13)</f>
        <v>Italy</v>
      </c>
      <c r="AE31">
        <f>VLOOKUP($B31,wgs_downloaded!$H$2:$Z$518,COLUMN()-13)</f>
        <v>0</v>
      </c>
      <c r="AF31">
        <f>VLOOKUP($B31,wgs_downloaded!$H$2:$Z$518,COLUMN()-13)</f>
        <v>2014</v>
      </c>
    </row>
    <row r="32" spans="1:32" x14ac:dyDescent="0.3">
      <c r="A32" t="s">
        <v>3281</v>
      </c>
      <c r="B32" t="str">
        <f t="shared" si="0"/>
        <v>SRR8660430</v>
      </c>
      <c r="C32">
        <v>584</v>
      </c>
      <c r="D32">
        <v>529</v>
      </c>
      <c r="E32" t="s">
        <v>3282</v>
      </c>
      <c r="F32">
        <v>3034834</v>
      </c>
      <c r="G32">
        <v>2898056</v>
      </c>
      <c r="H32" t="s">
        <v>3283</v>
      </c>
      <c r="I32">
        <v>1067</v>
      </c>
      <c r="J32">
        <v>275</v>
      </c>
      <c r="K32">
        <v>369</v>
      </c>
      <c r="M32">
        <v>1498475</v>
      </c>
      <c r="N32">
        <v>14</v>
      </c>
      <c r="O32">
        <v>1498475</v>
      </c>
      <c r="P32">
        <v>2991625</v>
      </c>
      <c r="Q32" t="str">
        <f>VLOOKUP($B32,wgs_downloaded!$H$2:$Z$518,COLUMN()-13)</f>
        <v>isolation_source: soft ripened cheese</v>
      </c>
      <c r="R32">
        <f>VLOOKUP($B32,wgs_downloaded!$H$2:$Z$518,COLUMN()-13)</f>
        <v>3248706</v>
      </c>
      <c r="S32">
        <f>VLOOKUP($B32,wgs_downloaded!$H$2:$Z$518,COLUMN()-13)</f>
        <v>18</v>
      </c>
      <c r="T32">
        <f>VLOOKUP($B32,wgs_downloaded!$H$2:$Z$518,COLUMN()-13)</f>
        <v>3230</v>
      </c>
      <c r="U32" t="str">
        <f>VLOOKUP($B32,wgs_downloaded!$H$2:$Z$518,COLUMN()-13)</f>
        <v>Yes</v>
      </c>
      <c r="V32">
        <f>VLOOKUP($B32,wgs_downloaded!$H$2:$Z$518,COLUMN()-13)</f>
        <v>0</v>
      </c>
      <c r="W32">
        <f>VLOOKUP($B32,wgs_downloaded!$H$2:$Z$518,COLUMN()-13)</f>
        <v>0</v>
      </c>
      <c r="X32">
        <f>VLOOKUP($B32,wgs_downloaded!$H$2:$Z$518,COLUMN()-13)</f>
        <v>0</v>
      </c>
      <c r="Y32" t="str">
        <f>VLOOKUP($B32,wgs_downloaded!$H$2:$Z$518,COLUMN()-13)</f>
        <v>No</v>
      </c>
      <c r="Z32" t="str">
        <f>VLOOKUP($B32,wgs_downloaded!$H$2:$Z$518,COLUMN()-13)</f>
        <v/>
      </c>
      <c r="AA32" t="str">
        <f>VLOOKUP($B32,wgs_downloaded!$H$2:$Z$518,COLUMN()-13)</f>
        <v/>
      </c>
      <c r="AB32">
        <f>VLOOKUP($B32,wgs_downloaded!$H$2:$Z$518,COLUMN()-13)</f>
        <v>43901.041666666664</v>
      </c>
      <c r="AC32">
        <f>VLOOKUP($B32,wgs_downloaded!$H$2:$Z$518,COLUMN()-13)</f>
        <v>43556.083333333336</v>
      </c>
      <c r="AD32" t="str">
        <f>VLOOKUP($B32,wgs_downloaded!$H$2:$Z$518,COLUMN()-13)</f>
        <v>Portugal</v>
      </c>
      <c r="AE32">
        <f>VLOOKUP($B32,wgs_downloaded!$H$2:$Z$518,COLUMN()-13)</f>
        <v>0</v>
      </c>
      <c r="AF32">
        <f>VLOOKUP($B32,wgs_downloaded!$H$2:$Z$518,COLUMN()-13)</f>
        <v>2003</v>
      </c>
    </row>
    <row r="33" spans="1:32" x14ac:dyDescent="0.3">
      <c r="A33" t="s">
        <v>3284</v>
      </c>
      <c r="B33" t="str">
        <f t="shared" si="0"/>
        <v>SRR7819674</v>
      </c>
      <c r="C33">
        <v>931</v>
      </c>
      <c r="D33">
        <v>891</v>
      </c>
      <c r="E33" t="s">
        <v>3285</v>
      </c>
      <c r="F33">
        <v>3936380</v>
      </c>
      <c r="G33">
        <v>3872520</v>
      </c>
      <c r="H33" t="s">
        <v>3286</v>
      </c>
      <c r="I33">
        <v>513</v>
      </c>
      <c r="J33">
        <v>66</v>
      </c>
      <c r="K33">
        <v>261</v>
      </c>
      <c r="M33">
        <v>583446</v>
      </c>
      <c r="N33">
        <v>14</v>
      </c>
      <c r="O33">
        <v>1271493</v>
      </c>
      <c r="P33">
        <v>2951242</v>
      </c>
      <c r="Q33" t="str">
        <f>VLOOKUP($B33,wgs_downloaded!$H$2:$Z$518,COLUMN()-13)</f>
        <v>isolation_source: burrata soft cheese</v>
      </c>
      <c r="R33">
        <f>VLOOKUP($B33,wgs_downloaded!$H$2:$Z$518,COLUMN()-13)</f>
        <v>3029464</v>
      </c>
      <c r="S33">
        <f>VLOOKUP($B33,wgs_downloaded!$H$2:$Z$518,COLUMN()-13)</f>
        <v>22</v>
      </c>
      <c r="T33">
        <f>VLOOKUP($B33,wgs_downloaded!$H$2:$Z$518,COLUMN()-13)</f>
        <v>3019</v>
      </c>
      <c r="U33" t="str">
        <f>VLOOKUP($B33,wgs_downloaded!$H$2:$Z$518,COLUMN()-13)</f>
        <v>Yes</v>
      </c>
      <c r="V33">
        <f>VLOOKUP($B33,wgs_downloaded!$H$2:$Z$518,COLUMN()-13)</f>
        <v>0</v>
      </c>
      <c r="W33">
        <f>VLOOKUP($B33,wgs_downloaded!$H$2:$Z$518,COLUMN()-13)</f>
        <v>0</v>
      </c>
      <c r="X33">
        <f>VLOOKUP($B33,wgs_downloaded!$H$2:$Z$518,COLUMN()-13)</f>
        <v>0</v>
      </c>
      <c r="Y33" t="str">
        <f>VLOOKUP($B33,wgs_downloaded!$H$2:$Z$518,COLUMN()-13)</f>
        <v>No</v>
      </c>
      <c r="Z33" t="str">
        <f>VLOOKUP($B33,wgs_downloaded!$H$2:$Z$518,COLUMN()-13)</f>
        <v/>
      </c>
      <c r="AA33" t="str">
        <f>VLOOKUP($B33,wgs_downloaded!$H$2:$Z$518,COLUMN()-13)</f>
        <v/>
      </c>
      <c r="AB33">
        <f>VLOOKUP($B33,wgs_downloaded!$H$2:$Z$518,COLUMN()-13)</f>
        <v>43902.041666666664</v>
      </c>
      <c r="AC33">
        <f>VLOOKUP($B33,wgs_downloaded!$H$2:$Z$518,COLUMN()-13)</f>
        <v>43594.083333333336</v>
      </c>
      <c r="AD33" t="str">
        <f>VLOOKUP($B33,wgs_downloaded!$H$2:$Z$518,COLUMN()-13)</f>
        <v>Italy</v>
      </c>
      <c r="AE33">
        <f>VLOOKUP($B33,wgs_downloaded!$H$2:$Z$518,COLUMN()-13)</f>
        <v>0</v>
      </c>
      <c r="AF33">
        <f>VLOOKUP($B33,wgs_downloaded!$H$2:$Z$518,COLUMN()-13)</f>
        <v>2008</v>
      </c>
    </row>
    <row r="34" spans="1:32" x14ac:dyDescent="0.3">
      <c r="A34" t="s">
        <v>3287</v>
      </c>
      <c r="B34" t="str">
        <f t="shared" si="0"/>
        <v>SRR6475359</v>
      </c>
      <c r="C34">
        <v>757</v>
      </c>
      <c r="D34">
        <v>656</v>
      </c>
      <c r="E34" t="s">
        <v>3288</v>
      </c>
      <c r="F34">
        <v>4297296</v>
      </c>
      <c r="G34">
        <v>4089280</v>
      </c>
      <c r="H34" t="s">
        <v>3234</v>
      </c>
      <c r="I34">
        <v>2394</v>
      </c>
      <c r="J34">
        <v>301</v>
      </c>
      <c r="K34">
        <v>429</v>
      </c>
      <c r="M34">
        <v>558352</v>
      </c>
      <c r="N34">
        <v>14</v>
      </c>
      <c r="O34">
        <v>1350483</v>
      </c>
      <c r="P34">
        <v>2930842</v>
      </c>
      <c r="Q34" t="str">
        <f>VLOOKUP($B34,wgs_downloaded!$H$2:$Z$518,COLUMN()-13)</f>
        <v>isolation_source: asadero cheese</v>
      </c>
      <c r="R34">
        <f>VLOOKUP($B34,wgs_downloaded!$H$2:$Z$518,COLUMN()-13)</f>
        <v>3054702</v>
      </c>
      <c r="S34">
        <f>VLOOKUP($B34,wgs_downloaded!$H$2:$Z$518,COLUMN()-13)</f>
        <v>21</v>
      </c>
      <c r="T34">
        <f>VLOOKUP($B34,wgs_downloaded!$H$2:$Z$518,COLUMN()-13)</f>
        <v>3002</v>
      </c>
      <c r="U34" t="str">
        <f>VLOOKUP($B34,wgs_downloaded!$H$2:$Z$518,COLUMN()-13)</f>
        <v>Yes</v>
      </c>
      <c r="V34">
        <f>VLOOKUP($B34,wgs_downloaded!$H$2:$Z$518,COLUMN()-13)</f>
        <v>0</v>
      </c>
      <c r="W34">
        <f>VLOOKUP($B34,wgs_downloaded!$H$2:$Z$518,COLUMN()-13)</f>
        <v>0</v>
      </c>
      <c r="X34">
        <f>VLOOKUP($B34,wgs_downloaded!$H$2:$Z$518,COLUMN()-13)</f>
        <v>0</v>
      </c>
      <c r="Y34" t="str">
        <f>VLOOKUP($B34,wgs_downloaded!$H$2:$Z$518,COLUMN()-13)</f>
        <v>No</v>
      </c>
      <c r="Z34" t="str">
        <f>VLOOKUP($B34,wgs_downloaded!$H$2:$Z$518,COLUMN()-13)</f>
        <v/>
      </c>
      <c r="AA34" t="str">
        <f>VLOOKUP($B34,wgs_downloaded!$H$2:$Z$518,COLUMN()-13)</f>
        <v/>
      </c>
      <c r="AB34">
        <f>VLOOKUP($B34,wgs_downloaded!$H$2:$Z$518,COLUMN()-13)</f>
        <v>43901.041666666664</v>
      </c>
      <c r="AC34">
        <f>VLOOKUP($B34,wgs_downloaded!$H$2:$Z$518,COLUMN()-13)</f>
        <v>43551.041666666664</v>
      </c>
      <c r="AD34" t="str">
        <f>VLOOKUP($B34,wgs_downloaded!$H$2:$Z$518,COLUMN()-13)</f>
        <v>Mexico</v>
      </c>
      <c r="AE34">
        <f>VLOOKUP($B34,wgs_downloaded!$H$2:$Z$518,COLUMN()-13)</f>
        <v>0</v>
      </c>
      <c r="AF34">
        <f>VLOOKUP($B34,wgs_downloaded!$H$2:$Z$518,COLUMN()-13)</f>
        <v>2001</v>
      </c>
    </row>
    <row r="35" spans="1:32" x14ac:dyDescent="0.3">
      <c r="A35" t="s">
        <v>3289</v>
      </c>
      <c r="B35" t="str">
        <f t="shared" si="0"/>
        <v>SRR1509605</v>
      </c>
      <c r="C35">
        <v>585</v>
      </c>
      <c r="D35">
        <v>546</v>
      </c>
      <c r="E35" t="s">
        <v>3290</v>
      </c>
      <c r="F35">
        <v>2516984</v>
      </c>
      <c r="G35">
        <v>2458692</v>
      </c>
      <c r="H35" t="s">
        <v>3291</v>
      </c>
      <c r="I35">
        <v>341</v>
      </c>
      <c r="J35">
        <v>83</v>
      </c>
      <c r="K35">
        <v>247</v>
      </c>
      <c r="M35">
        <v>503915</v>
      </c>
      <c r="N35">
        <v>14</v>
      </c>
      <c r="O35">
        <v>1366738</v>
      </c>
      <c r="P35">
        <v>2977325</v>
      </c>
      <c r="Q35" t="str">
        <f>VLOOKUP($B35,wgs_downloaded!$H$2:$Z$518,COLUMN()-13)</f>
        <v>isolation_source: ricotta cheese</v>
      </c>
      <c r="R35">
        <f>VLOOKUP($B35,wgs_downloaded!$H$2:$Z$518,COLUMN()-13)</f>
        <v>3026043</v>
      </c>
      <c r="S35">
        <f>VLOOKUP($B35,wgs_downloaded!$H$2:$Z$518,COLUMN()-13)</f>
        <v>15</v>
      </c>
      <c r="T35">
        <f>VLOOKUP($B35,wgs_downloaded!$H$2:$Z$518,COLUMN()-13)</f>
        <v>2981</v>
      </c>
      <c r="U35" t="str">
        <f>VLOOKUP($B35,wgs_downloaded!$H$2:$Z$518,COLUMN()-13)</f>
        <v>Yes</v>
      </c>
      <c r="V35">
        <f>VLOOKUP($B35,wgs_downloaded!$H$2:$Z$518,COLUMN()-13)</f>
        <v>0</v>
      </c>
      <c r="W35">
        <f>VLOOKUP($B35,wgs_downloaded!$H$2:$Z$518,COLUMN()-13)</f>
        <v>0</v>
      </c>
      <c r="X35">
        <f>VLOOKUP($B35,wgs_downloaded!$H$2:$Z$518,COLUMN()-13)</f>
        <v>0</v>
      </c>
      <c r="Y35" t="str">
        <f>VLOOKUP($B35,wgs_downloaded!$H$2:$Z$518,COLUMN()-13)</f>
        <v>No</v>
      </c>
      <c r="Z35" t="str">
        <f>VLOOKUP($B35,wgs_downloaded!$H$2:$Z$518,COLUMN()-13)</f>
        <v/>
      </c>
      <c r="AA35" t="str">
        <f>VLOOKUP($B35,wgs_downloaded!$H$2:$Z$518,COLUMN()-13)</f>
        <v/>
      </c>
      <c r="AB35">
        <f>VLOOKUP($B35,wgs_downloaded!$H$2:$Z$518,COLUMN()-13)</f>
        <v>43550.041666666664</v>
      </c>
      <c r="AC35">
        <f>VLOOKUP($B35,wgs_downloaded!$H$2:$Z$518,COLUMN()-13)</f>
        <v>43550.041666666664</v>
      </c>
      <c r="AD35" t="str">
        <f>VLOOKUP($B35,wgs_downloaded!$H$2:$Z$518,COLUMN()-13)</f>
        <v>USA</v>
      </c>
      <c r="AE35">
        <f>VLOOKUP($B35,wgs_downloaded!$H$2:$Z$518,COLUMN()-13)</f>
        <v>0</v>
      </c>
      <c r="AF35">
        <f>VLOOKUP($B35,wgs_downloaded!$H$2:$Z$518,COLUMN()-13)</f>
        <v>1987</v>
      </c>
    </row>
    <row r="36" spans="1:32" x14ac:dyDescent="0.3">
      <c r="A36" t="s">
        <v>3292</v>
      </c>
      <c r="B36" t="str">
        <f t="shared" si="0"/>
        <v>SRR10489681</v>
      </c>
      <c r="C36">
        <v>83</v>
      </c>
      <c r="D36">
        <v>76</v>
      </c>
      <c r="E36" t="s">
        <v>3293</v>
      </c>
      <c r="F36">
        <v>346676</v>
      </c>
      <c r="G36">
        <v>337680</v>
      </c>
      <c r="H36" t="s">
        <v>3294</v>
      </c>
      <c r="I36">
        <v>21</v>
      </c>
      <c r="J36">
        <v>7</v>
      </c>
      <c r="K36">
        <v>25</v>
      </c>
      <c r="M36">
        <v>476887</v>
      </c>
      <c r="N36">
        <v>14</v>
      </c>
      <c r="O36">
        <v>729736</v>
      </c>
      <c r="P36">
        <v>2878916</v>
      </c>
      <c r="Q36" t="str">
        <f>VLOOKUP($B36,wgs_downloaded!$H$2:$Z$518,COLUMN()-13)</f>
        <v>isolation_source: cheese</v>
      </c>
      <c r="R36">
        <f>VLOOKUP($B36,wgs_downloaded!$H$2:$Z$518,COLUMN()-13)</f>
        <v>3009596</v>
      </c>
      <c r="S36">
        <f>VLOOKUP($B36,wgs_downloaded!$H$2:$Z$518,COLUMN()-13)</f>
        <v>9</v>
      </c>
      <c r="T36">
        <f>VLOOKUP($B36,wgs_downloaded!$H$2:$Z$518,COLUMN()-13)</f>
        <v>2904</v>
      </c>
      <c r="U36" t="str">
        <f>VLOOKUP($B36,wgs_downloaded!$H$2:$Z$518,COLUMN()-13)</f>
        <v>Yes</v>
      </c>
      <c r="V36">
        <f>VLOOKUP($B36,wgs_downloaded!$H$2:$Z$518,COLUMN()-13)</f>
        <v>0</v>
      </c>
      <c r="W36">
        <f>VLOOKUP($B36,wgs_downloaded!$H$2:$Z$518,COLUMN()-13)</f>
        <v>0</v>
      </c>
      <c r="X36">
        <f>VLOOKUP($B36,wgs_downloaded!$H$2:$Z$518,COLUMN()-13)</f>
        <v>0</v>
      </c>
      <c r="Y36" t="str">
        <f>VLOOKUP($B36,wgs_downloaded!$H$2:$Z$518,COLUMN()-13)</f>
        <v>No</v>
      </c>
      <c r="Z36" t="str">
        <f>VLOOKUP($B36,wgs_downloaded!$H$2:$Z$518,COLUMN()-13)</f>
        <v/>
      </c>
      <c r="AA36" t="str">
        <f>VLOOKUP($B36,wgs_downloaded!$H$2:$Z$518,COLUMN()-13)</f>
        <v/>
      </c>
      <c r="AB36">
        <f>VLOOKUP($B36,wgs_downloaded!$H$2:$Z$518,COLUMN()-13)</f>
        <v>43916.041666666664</v>
      </c>
      <c r="AC36">
        <f>VLOOKUP($B36,wgs_downloaded!$H$2:$Z$518,COLUMN()-13)</f>
        <v>43916.041666666664</v>
      </c>
      <c r="AD36" t="str">
        <f>VLOOKUP($B36,wgs_downloaded!$H$2:$Z$518,COLUMN()-13)</f>
        <v>USA</v>
      </c>
      <c r="AE36" t="str">
        <f>VLOOKUP($B36,wgs_downloaded!$H$2:$Z$518,COLUMN()-13)</f>
        <v>Iowa</v>
      </c>
      <c r="AF36">
        <f>VLOOKUP($B36,wgs_downloaded!$H$2:$Z$518,COLUMN()-13)</f>
        <v>2019</v>
      </c>
    </row>
    <row r="37" spans="1:32" x14ac:dyDescent="0.3">
      <c r="A37" t="s">
        <v>3295</v>
      </c>
      <c r="B37" t="str">
        <f t="shared" si="0"/>
        <v>SRR10484646</v>
      </c>
      <c r="C37">
        <v>74</v>
      </c>
      <c r="D37">
        <v>66</v>
      </c>
      <c r="E37" t="s">
        <v>3296</v>
      </c>
      <c r="F37">
        <v>313352</v>
      </c>
      <c r="G37">
        <v>303022</v>
      </c>
      <c r="H37" t="s">
        <v>3297</v>
      </c>
      <c r="I37">
        <v>31</v>
      </c>
      <c r="J37">
        <v>7</v>
      </c>
      <c r="K37">
        <v>19</v>
      </c>
      <c r="M37">
        <v>427324</v>
      </c>
      <c r="N37">
        <v>14</v>
      </c>
      <c r="O37">
        <v>557513</v>
      </c>
      <c r="P37">
        <v>2879094</v>
      </c>
      <c r="Q37" t="str">
        <f>VLOOKUP($B37,wgs_downloaded!$H$2:$Z$518,COLUMN()-13)</f>
        <v>isolation_source: cheese</v>
      </c>
      <c r="R37">
        <f>VLOOKUP($B37,wgs_downloaded!$H$2:$Z$518,COLUMN()-13)</f>
        <v>2958155</v>
      </c>
      <c r="S37">
        <f>VLOOKUP($B37,wgs_downloaded!$H$2:$Z$518,COLUMN()-13)</f>
        <v>9</v>
      </c>
      <c r="T37">
        <f>VLOOKUP($B37,wgs_downloaded!$H$2:$Z$518,COLUMN()-13)</f>
        <v>2858</v>
      </c>
      <c r="U37" t="str">
        <f>VLOOKUP($B37,wgs_downloaded!$H$2:$Z$518,COLUMN()-13)</f>
        <v>Yes</v>
      </c>
      <c r="V37">
        <f>VLOOKUP($B37,wgs_downloaded!$H$2:$Z$518,COLUMN()-13)</f>
        <v>0</v>
      </c>
      <c r="W37">
        <f>VLOOKUP($B37,wgs_downloaded!$H$2:$Z$518,COLUMN()-13)</f>
        <v>0</v>
      </c>
      <c r="X37">
        <f>VLOOKUP($B37,wgs_downloaded!$H$2:$Z$518,COLUMN()-13)</f>
        <v>0</v>
      </c>
      <c r="Y37" t="str">
        <f>VLOOKUP($B37,wgs_downloaded!$H$2:$Z$518,COLUMN()-13)</f>
        <v>No</v>
      </c>
      <c r="Z37" t="str">
        <f>VLOOKUP($B37,wgs_downloaded!$H$2:$Z$518,COLUMN()-13)</f>
        <v/>
      </c>
      <c r="AA37" t="str">
        <f>VLOOKUP($B37,wgs_downloaded!$H$2:$Z$518,COLUMN()-13)</f>
        <v/>
      </c>
      <c r="AB37">
        <f>VLOOKUP($B37,wgs_downloaded!$H$2:$Z$518,COLUMN()-13)</f>
        <v>43916.041666666664</v>
      </c>
      <c r="AC37">
        <f>VLOOKUP($B37,wgs_downloaded!$H$2:$Z$518,COLUMN()-13)</f>
        <v>43916.041666666664</v>
      </c>
      <c r="AD37" t="str">
        <f>VLOOKUP($B37,wgs_downloaded!$H$2:$Z$518,COLUMN()-13)</f>
        <v>USA</v>
      </c>
      <c r="AE37" t="str">
        <f>VLOOKUP($B37,wgs_downloaded!$H$2:$Z$518,COLUMN()-13)</f>
        <v>Iowa</v>
      </c>
      <c r="AF37">
        <f>VLOOKUP($B37,wgs_downloaded!$H$2:$Z$518,COLUMN()-13)</f>
        <v>2019</v>
      </c>
    </row>
    <row r="38" spans="1:32" x14ac:dyDescent="0.3">
      <c r="A38" t="s">
        <v>3298</v>
      </c>
      <c r="B38" t="str">
        <f t="shared" si="0"/>
        <v>SRR1509665</v>
      </c>
      <c r="C38">
        <v>424</v>
      </c>
      <c r="D38">
        <v>359</v>
      </c>
      <c r="E38" t="s">
        <v>3299</v>
      </c>
      <c r="F38">
        <v>1793404</v>
      </c>
      <c r="G38">
        <v>1700384</v>
      </c>
      <c r="H38" t="s">
        <v>3258</v>
      </c>
      <c r="I38">
        <v>183</v>
      </c>
      <c r="J38">
        <v>61</v>
      </c>
      <c r="K38">
        <v>222</v>
      </c>
      <c r="M38">
        <v>357647</v>
      </c>
      <c r="N38">
        <v>14</v>
      </c>
      <c r="O38">
        <v>775041</v>
      </c>
      <c r="P38">
        <v>2922451</v>
      </c>
      <c r="Q38" t="str">
        <f>VLOOKUP($B38,wgs_downloaded!$H$2:$Z$518,COLUMN()-13)</f>
        <v>isolation_source: mexican soft cheese</v>
      </c>
      <c r="R38">
        <f>VLOOKUP($B38,wgs_downloaded!$H$2:$Z$518,COLUMN()-13)</f>
        <v>3102811</v>
      </c>
      <c r="S38">
        <f>VLOOKUP($B38,wgs_downloaded!$H$2:$Z$518,COLUMN()-13)</f>
        <v>14</v>
      </c>
      <c r="T38">
        <f>VLOOKUP($B38,wgs_downloaded!$H$2:$Z$518,COLUMN()-13)</f>
        <v>3100</v>
      </c>
      <c r="U38" t="str">
        <f>VLOOKUP($B38,wgs_downloaded!$H$2:$Z$518,COLUMN()-13)</f>
        <v>Yes</v>
      </c>
      <c r="V38">
        <f>VLOOKUP($B38,wgs_downloaded!$H$2:$Z$518,COLUMN()-13)</f>
        <v>0</v>
      </c>
      <c r="W38">
        <f>VLOOKUP($B38,wgs_downloaded!$H$2:$Z$518,COLUMN()-13)</f>
        <v>0</v>
      </c>
      <c r="X38">
        <f>VLOOKUP($B38,wgs_downloaded!$H$2:$Z$518,COLUMN()-13)</f>
        <v>0</v>
      </c>
      <c r="Y38" t="str">
        <f>VLOOKUP($B38,wgs_downloaded!$H$2:$Z$518,COLUMN()-13)</f>
        <v>No</v>
      </c>
      <c r="Z38" t="str">
        <f>VLOOKUP($B38,wgs_downloaded!$H$2:$Z$518,COLUMN()-13)</f>
        <v/>
      </c>
      <c r="AA38" t="str">
        <f>VLOOKUP($B38,wgs_downloaded!$H$2:$Z$518,COLUMN()-13)</f>
        <v/>
      </c>
      <c r="AB38">
        <f>VLOOKUP($B38,wgs_downloaded!$H$2:$Z$518,COLUMN()-13)</f>
        <v>43551.041666666664</v>
      </c>
      <c r="AC38">
        <f>VLOOKUP($B38,wgs_downloaded!$H$2:$Z$518,COLUMN()-13)</f>
        <v>43551.041666666664</v>
      </c>
      <c r="AD38" t="str">
        <f>VLOOKUP($B38,wgs_downloaded!$H$2:$Z$518,COLUMN()-13)</f>
        <v>USA</v>
      </c>
      <c r="AE38">
        <f>VLOOKUP($B38,wgs_downloaded!$H$2:$Z$518,COLUMN()-13)</f>
        <v>0</v>
      </c>
      <c r="AF38" t="str">
        <f>VLOOKUP($B38,wgs_downloaded!$H$2:$Z$518,COLUMN()-13)</f>
        <v>No data</v>
      </c>
    </row>
    <row r="39" spans="1:32" x14ac:dyDescent="0.3">
      <c r="A39" t="s">
        <v>3300</v>
      </c>
      <c r="B39" t="str">
        <f t="shared" si="0"/>
        <v>SRR3181837</v>
      </c>
      <c r="C39">
        <v>546</v>
      </c>
      <c r="D39">
        <v>469</v>
      </c>
      <c r="E39" t="s">
        <v>3301</v>
      </c>
      <c r="F39">
        <v>2653792</v>
      </c>
      <c r="G39">
        <v>2543102</v>
      </c>
      <c r="H39" t="s">
        <v>3302</v>
      </c>
      <c r="I39">
        <v>925</v>
      </c>
      <c r="J39">
        <v>246</v>
      </c>
      <c r="K39">
        <v>294</v>
      </c>
      <c r="M39">
        <v>328291</v>
      </c>
      <c r="N39">
        <v>14</v>
      </c>
      <c r="O39">
        <v>877141</v>
      </c>
      <c r="P39">
        <v>2889768</v>
      </c>
      <c r="Q39" t="str">
        <f>VLOOKUP($B39,wgs_downloaded!$H$2:$Z$518,COLUMN()-13)</f>
        <v>isolation_source: blue cheese</v>
      </c>
      <c r="R39">
        <f>VLOOKUP($B39,wgs_downloaded!$H$2:$Z$518,COLUMN()-13)</f>
        <v>2948972</v>
      </c>
      <c r="S39">
        <f>VLOOKUP($B39,wgs_downloaded!$H$2:$Z$518,COLUMN()-13)</f>
        <v>18</v>
      </c>
      <c r="T39">
        <f>VLOOKUP($B39,wgs_downloaded!$H$2:$Z$518,COLUMN()-13)</f>
        <v>2901</v>
      </c>
      <c r="U39" t="str">
        <f>VLOOKUP($B39,wgs_downloaded!$H$2:$Z$518,COLUMN()-13)</f>
        <v>Yes</v>
      </c>
      <c r="V39">
        <f>VLOOKUP($B39,wgs_downloaded!$H$2:$Z$518,COLUMN()-13)</f>
        <v>0</v>
      </c>
      <c r="W39">
        <f>VLOOKUP($B39,wgs_downloaded!$H$2:$Z$518,COLUMN()-13)</f>
        <v>0</v>
      </c>
      <c r="X39">
        <f>VLOOKUP($B39,wgs_downloaded!$H$2:$Z$518,COLUMN()-13)</f>
        <v>0</v>
      </c>
      <c r="Y39" t="str">
        <f>VLOOKUP($B39,wgs_downloaded!$H$2:$Z$518,COLUMN()-13)</f>
        <v>No</v>
      </c>
      <c r="Z39" t="str">
        <f>VLOOKUP($B39,wgs_downloaded!$H$2:$Z$518,COLUMN()-13)</f>
        <v/>
      </c>
      <c r="AA39" t="str">
        <f>VLOOKUP($B39,wgs_downloaded!$H$2:$Z$518,COLUMN()-13)</f>
        <v/>
      </c>
      <c r="AB39">
        <f>VLOOKUP($B39,wgs_downloaded!$H$2:$Z$518,COLUMN()-13)</f>
        <v>43900.041666666664</v>
      </c>
      <c r="AC39">
        <f>VLOOKUP($B39,wgs_downloaded!$H$2:$Z$518,COLUMN()-13)</f>
        <v>43550.041666666664</v>
      </c>
      <c r="AD39" t="str">
        <f>VLOOKUP($B39,wgs_downloaded!$H$2:$Z$518,COLUMN()-13)</f>
        <v>USA</v>
      </c>
      <c r="AE39">
        <f>VLOOKUP($B39,wgs_downloaded!$H$2:$Z$518,COLUMN()-13)</f>
        <v>0</v>
      </c>
      <c r="AF39">
        <f>VLOOKUP($B39,wgs_downloaded!$H$2:$Z$518,COLUMN()-13)</f>
        <v>2011</v>
      </c>
    </row>
    <row r="40" spans="1:32" x14ac:dyDescent="0.3">
      <c r="A40" t="s">
        <v>3303</v>
      </c>
      <c r="B40" t="str">
        <f t="shared" si="0"/>
        <v>SRR13744893</v>
      </c>
      <c r="C40">
        <v>44</v>
      </c>
      <c r="D40">
        <v>43</v>
      </c>
      <c r="E40" t="s">
        <v>3304</v>
      </c>
      <c r="F40">
        <v>299010</v>
      </c>
      <c r="G40">
        <v>294932</v>
      </c>
      <c r="H40" t="s">
        <v>3305</v>
      </c>
      <c r="I40">
        <v>17</v>
      </c>
      <c r="J40">
        <v>3</v>
      </c>
      <c r="K40">
        <v>3</v>
      </c>
      <c r="M40">
        <v>303274</v>
      </c>
      <c r="N40">
        <v>14</v>
      </c>
      <c r="O40">
        <v>710124</v>
      </c>
      <c r="P40">
        <v>2943488</v>
      </c>
      <c r="Q40" t="str">
        <f>VLOOKUP($B40,wgs_downloaded!$H$2:$Z$518,COLUMN()-13)</f>
        <v>isolation_source: cheese</v>
      </c>
      <c r="R40">
        <f>VLOOKUP($B40,wgs_downloaded!$H$2:$Z$518,COLUMN()-13)</f>
        <v>2983447</v>
      </c>
      <c r="S40">
        <f>VLOOKUP($B40,wgs_downloaded!$H$2:$Z$518,COLUMN()-13)</f>
        <v>14</v>
      </c>
      <c r="T40">
        <f>VLOOKUP($B40,wgs_downloaded!$H$2:$Z$518,COLUMN()-13)</f>
        <v>2913</v>
      </c>
      <c r="U40" t="str">
        <f>VLOOKUP($B40,wgs_downloaded!$H$2:$Z$518,COLUMN()-13)</f>
        <v>Yes</v>
      </c>
      <c r="V40">
        <f>VLOOKUP($B40,wgs_downloaded!$H$2:$Z$518,COLUMN()-13)</f>
        <v>0</v>
      </c>
      <c r="W40">
        <f>VLOOKUP($B40,wgs_downloaded!$H$2:$Z$518,COLUMN()-13)</f>
        <v>0</v>
      </c>
      <c r="X40">
        <f>VLOOKUP($B40,wgs_downloaded!$H$2:$Z$518,COLUMN()-13)</f>
        <v>0</v>
      </c>
      <c r="Y40" t="str">
        <f>VLOOKUP($B40,wgs_downloaded!$H$2:$Z$518,COLUMN()-13)</f>
        <v>No</v>
      </c>
      <c r="Z40" t="str">
        <f>VLOOKUP($B40,wgs_downloaded!$H$2:$Z$518,COLUMN()-13)</f>
        <v/>
      </c>
      <c r="AA40" t="str">
        <f>VLOOKUP($B40,wgs_downloaded!$H$2:$Z$518,COLUMN()-13)</f>
        <v/>
      </c>
      <c r="AB40">
        <f>VLOOKUP($B40,wgs_downloaded!$H$2:$Z$518,COLUMN()-13)</f>
        <v>44253.041666666664</v>
      </c>
      <c r="AC40">
        <f>VLOOKUP($B40,wgs_downloaded!$H$2:$Z$518,COLUMN()-13)</f>
        <v>44253.041666666664</v>
      </c>
      <c r="AD40" t="str">
        <f>VLOOKUP($B40,wgs_downloaded!$H$2:$Z$518,COLUMN()-13)</f>
        <v>USA</v>
      </c>
      <c r="AE40" t="str">
        <f>VLOOKUP($B40,wgs_downloaded!$H$2:$Z$518,COLUMN()-13)</f>
        <v>Connecticut</v>
      </c>
      <c r="AF40">
        <f>VLOOKUP($B40,wgs_downloaded!$H$2:$Z$518,COLUMN()-13)</f>
        <v>2021</v>
      </c>
    </row>
    <row r="41" spans="1:32" x14ac:dyDescent="0.3">
      <c r="A41" t="s">
        <v>3306</v>
      </c>
      <c r="B41" t="str">
        <f t="shared" si="0"/>
        <v>SRR5947665</v>
      </c>
      <c r="C41">
        <v>352</v>
      </c>
      <c r="D41">
        <v>315</v>
      </c>
      <c r="E41" t="s">
        <v>3307</v>
      </c>
      <c r="F41">
        <v>1495434</v>
      </c>
      <c r="G41">
        <v>1454100</v>
      </c>
      <c r="H41" t="s">
        <v>3308</v>
      </c>
      <c r="I41">
        <v>103</v>
      </c>
      <c r="J41">
        <v>42</v>
      </c>
      <c r="K41">
        <v>122</v>
      </c>
      <c r="M41">
        <v>510605</v>
      </c>
      <c r="N41">
        <v>15</v>
      </c>
      <c r="O41">
        <v>1219641</v>
      </c>
      <c r="P41">
        <v>2977910</v>
      </c>
      <c r="Q41" t="str">
        <f>VLOOKUP($B41,wgs_downloaded!$H$2:$Z$518,COLUMN()-13)</f>
        <v>isolation_source: cheese</v>
      </c>
      <c r="R41">
        <f>VLOOKUP($B41,wgs_downloaded!$H$2:$Z$518,COLUMN()-13)</f>
        <v>3060608</v>
      </c>
      <c r="S41">
        <f>VLOOKUP($B41,wgs_downloaded!$H$2:$Z$518,COLUMN()-13)</f>
        <v>19</v>
      </c>
      <c r="T41">
        <f>VLOOKUP($B41,wgs_downloaded!$H$2:$Z$518,COLUMN()-13)</f>
        <v>3026</v>
      </c>
      <c r="U41" t="str">
        <f>VLOOKUP($B41,wgs_downloaded!$H$2:$Z$518,COLUMN()-13)</f>
        <v>Yes</v>
      </c>
      <c r="V41">
        <f>VLOOKUP($B41,wgs_downloaded!$H$2:$Z$518,COLUMN()-13)</f>
        <v>0</v>
      </c>
      <c r="W41">
        <f>VLOOKUP($B41,wgs_downloaded!$H$2:$Z$518,COLUMN()-13)</f>
        <v>0</v>
      </c>
      <c r="X41">
        <f>VLOOKUP($B41,wgs_downloaded!$H$2:$Z$518,COLUMN()-13)</f>
        <v>0</v>
      </c>
      <c r="Y41" t="str">
        <f>VLOOKUP($B41,wgs_downloaded!$H$2:$Z$518,COLUMN()-13)</f>
        <v>No</v>
      </c>
      <c r="Z41" t="str">
        <f>VLOOKUP($B41,wgs_downloaded!$H$2:$Z$518,COLUMN()-13)</f>
        <v/>
      </c>
      <c r="AA41" t="str">
        <f>VLOOKUP($B41,wgs_downloaded!$H$2:$Z$518,COLUMN()-13)</f>
        <v/>
      </c>
      <c r="AB41">
        <f>VLOOKUP($B41,wgs_downloaded!$H$2:$Z$518,COLUMN()-13)</f>
        <v>43901.041666666664</v>
      </c>
      <c r="AC41">
        <f>VLOOKUP($B41,wgs_downloaded!$H$2:$Z$518,COLUMN()-13)</f>
        <v>43551.041666666664</v>
      </c>
      <c r="AD41" t="str">
        <f>VLOOKUP($B41,wgs_downloaded!$H$2:$Z$518,COLUMN()-13)</f>
        <v>USA</v>
      </c>
      <c r="AE41" t="str">
        <f>VLOOKUP($B41,wgs_downloaded!$H$2:$Z$518,COLUMN()-13)</f>
        <v>Washington</v>
      </c>
      <c r="AF41">
        <f>VLOOKUP($B41,wgs_downloaded!$H$2:$Z$518,COLUMN()-13)</f>
        <v>2010</v>
      </c>
    </row>
    <row r="42" spans="1:32" x14ac:dyDescent="0.3">
      <c r="A42" t="s">
        <v>3309</v>
      </c>
      <c r="B42" t="str">
        <f t="shared" si="0"/>
        <v>SRR5985678</v>
      </c>
      <c r="C42">
        <v>778</v>
      </c>
      <c r="D42">
        <v>708</v>
      </c>
      <c r="E42" t="s">
        <v>3310</v>
      </c>
      <c r="F42">
        <v>3194170</v>
      </c>
      <c r="G42">
        <v>3143520</v>
      </c>
      <c r="H42" t="s">
        <v>3311</v>
      </c>
      <c r="I42">
        <v>78</v>
      </c>
      <c r="J42">
        <v>77</v>
      </c>
      <c r="K42">
        <v>218</v>
      </c>
      <c r="M42">
        <v>510605</v>
      </c>
      <c r="N42">
        <v>15</v>
      </c>
      <c r="O42">
        <v>1219644</v>
      </c>
      <c r="P42">
        <v>2977913</v>
      </c>
      <c r="Q42" t="str">
        <f>VLOOKUP($B42,wgs_downloaded!$H$2:$Z$518,COLUMN()-13)</f>
        <v>isolation_source: cheese</v>
      </c>
      <c r="R42">
        <f>VLOOKUP($B42,wgs_downloaded!$H$2:$Z$518,COLUMN()-13)</f>
        <v>3024365</v>
      </c>
      <c r="S42">
        <f>VLOOKUP($B42,wgs_downloaded!$H$2:$Z$518,COLUMN()-13)</f>
        <v>17</v>
      </c>
      <c r="T42">
        <f>VLOOKUP($B42,wgs_downloaded!$H$2:$Z$518,COLUMN()-13)</f>
        <v>2993</v>
      </c>
      <c r="U42" t="str">
        <f>VLOOKUP($B42,wgs_downloaded!$H$2:$Z$518,COLUMN()-13)</f>
        <v>Yes</v>
      </c>
      <c r="V42">
        <f>VLOOKUP($B42,wgs_downloaded!$H$2:$Z$518,COLUMN()-13)</f>
        <v>0</v>
      </c>
      <c r="W42">
        <f>VLOOKUP($B42,wgs_downloaded!$H$2:$Z$518,COLUMN()-13)</f>
        <v>0</v>
      </c>
      <c r="X42">
        <f>VLOOKUP($B42,wgs_downloaded!$H$2:$Z$518,COLUMN()-13)</f>
        <v>0</v>
      </c>
      <c r="Y42" t="str">
        <f>VLOOKUP($B42,wgs_downloaded!$H$2:$Z$518,COLUMN()-13)</f>
        <v>No</v>
      </c>
      <c r="Z42" t="str">
        <f>VLOOKUP($B42,wgs_downloaded!$H$2:$Z$518,COLUMN()-13)</f>
        <v/>
      </c>
      <c r="AA42" t="str">
        <f>VLOOKUP($B42,wgs_downloaded!$H$2:$Z$518,COLUMN()-13)</f>
        <v/>
      </c>
      <c r="AB42">
        <f>VLOOKUP($B42,wgs_downloaded!$H$2:$Z$518,COLUMN()-13)</f>
        <v>43900.041666666664</v>
      </c>
      <c r="AC42">
        <f>VLOOKUP($B42,wgs_downloaded!$H$2:$Z$518,COLUMN()-13)</f>
        <v>43550.041666666664</v>
      </c>
      <c r="AD42" t="str">
        <f>VLOOKUP($B42,wgs_downloaded!$H$2:$Z$518,COLUMN()-13)</f>
        <v>USA</v>
      </c>
      <c r="AE42" t="str">
        <f>VLOOKUP($B42,wgs_downloaded!$H$2:$Z$518,COLUMN()-13)</f>
        <v>Washington</v>
      </c>
      <c r="AF42">
        <f>VLOOKUP($B42,wgs_downloaded!$H$2:$Z$518,COLUMN()-13)</f>
        <v>2010</v>
      </c>
    </row>
    <row r="43" spans="1:32" x14ac:dyDescent="0.3">
      <c r="A43" t="s">
        <v>3312</v>
      </c>
      <c r="B43" t="str">
        <f t="shared" si="0"/>
        <v>SRR6224689</v>
      </c>
      <c r="C43">
        <v>1105</v>
      </c>
      <c r="D43">
        <v>967</v>
      </c>
      <c r="E43" t="s">
        <v>3313</v>
      </c>
      <c r="F43">
        <v>5655410</v>
      </c>
      <c r="G43">
        <v>5429354</v>
      </c>
      <c r="H43" t="s">
        <v>3314</v>
      </c>
      <c r="I43">
        <v>1213</v>
      </c>
      <c r="J43">
        <v>249</v>
      </c>
      <c r="K43">
        <v>449</v>
      </c>
      <c r="M43">
        <v>510605</v>
      </c>
      <c r="N43">
        <v>15</v>
      </c>
      <c r="O43">
        <v>1219201</v>
      </c>
      <c r="P43">
        <v>2976455</v>
      </c>
      <c r="Q43" t="str">
        <f>VLOOKUP($B43,wgs_downloaded!$H$2:$Z$518,COLUMN()-13)</f>
        <v>isolation_source: pasteurized milk queso fresco cheese wheels (16 oz) in vac-packed plastic</v>
      </c>
      <c r="R43">
        <f>VLOOKUP($B43,wgs_downloaded!$H$2:$Z$518,COLUMN()-13)</f>
        <v>3045681</v>
      </c>
      <c r="S43">
        <f>VLOOKUP($B43,wgs_downloaded!$H$2:$Z$518,COLUMN()-13)</f>
        <v>22</v>
      </c>
      <c r="T43">
        <f>VLOOKUP($B43,wgs_downloaded!$H$2:$Z$518,COLUMN()-13)</f>
        <v>3010</v>
      </c>
      <c r="U43" t="str">
        <f>VLOOKUP($B43,wgs_downloaded!$H$2:$Z$518,COLUMN()-13)</f>
        <v>Yes</v>
      </c>
      <c r="V43">
        <f>VLOOKUP($B43,wgs_downloaded!$H$2:$Z$518,COLUMN()-13)</f>
        <v>0</v>
      </c>
      <c r="W43">
        <f>VLOOKUP($B43,wgs_downloaded!$H$2:$Z$518,COLUMN()-13)</f>
        <v>0</v>
      </c>
      <c r="X43">
        <f>VLOOKUP($B43,wgs_downloaded!$H$2:$Z$518,COLUMN()-13)</f>
        <v>0</v>
      </c>
      <c r="Y43" t="str">
        <f>VLOOKUP($B43,wgs_downloaded!$H$2:$Z$518,COLUMN()-13)</f>
        <v>No</v>
      </c>
      <c r="Z43" t="str">
        <f>VLOOKUP($B43,wgs_downloaded!$H$2:$Z$518,COLUMN()-13)</f>
        <v/>
      </c>
      <c r="AA43" t="str">
        <f>VLOOKUP($B43,wgs_downloaded!$H$2:$Z$518,COLUMN()-13)</f>
        <v/>
      </c>
      <c r="AB43">
        <f>VLOOKUP($B43,wgs_downloaded!$H$2:$Z$518,COLUMN()-13)</f>
        <v>43901.041666666664</v>
      </c>
      <c r="AC43">
        <f>VLOOKUP($B43,wgs_downloaded!$H$2:$Z$518,COLUMN()-13)</f>
        <v>43551.041666666664</v>
      </c>
      <c r="AD43" t="str">
        <f>VLOOKUP($B43,wgs_downloaded!$H$2:$Z$518,COLUMN()-13)</f>
        <v>USA</v>
      </c>
      <c r="AE43" t="str">
        <f>VLOOKUP($B43,wgs_downloaded!$H$2:$Z$518,COLUMN()-13)</f>
        <v>Washington</v>
      </c>
      <c r="AF43">
        <f>VLOOKUP($B43,wgs_downloaded!$H$2:$Z$518,COLUMN()-13)</f>
        <v>2010</v>
      </c>
    </row>
    <row r="44" spans="1:32" x14ac:dyDescent="0.3">
      <c r="A44" t="s">
        <v>3315</v>
      </c>
      <c r="B44" t="str">
        <f t="shared" si="0"/>
        <v>SRR6443386</v>
      </c>
      <c r="C44">
        <v>492</v>
      </c>
      <c r="D44">
        <v>371</v>
      </c>
      <c r="E44" t="s">
        <v>3316</v>
      </c>
      <c r="F44">
        <v>1769776</v>
      </c>
      <c r="G44">
        <v>1733192</v>
      </c>
      <c r="H44" t="s">
        <v>3317</v>
      </c>
      <c r="I44">
        <v>258</v>
      </c>
      <c r="J44">
        <v>154</v>
      </c>
      <c r="K44">
        <v>228</v>
      </c>
      <c r="M44">
        <v>476909</v>
      </c>
      <c r="N44">
        <v>15</v>
      </c>
      <c r="O44">
        <v>873083</v>
      </c>
      <c r="P44">
        <v>2930088</v>
      </c>
      <c r="Q44" t="str">
        <f>VLOOKUP($B44,wgs_downloaded!$H$2:$Z$518,COLUMN()-13)</f>
        <v>isolation_source: Mexican soft cheese</v>
      </c>
      <c r="R44">
        <f>VLOOKUP($B44,wgs_downloaded!$H$2:$Z$518,COLUMN()-13)</f>
        <v>3033895</v>
      </c>
      <c r="S44">
        <f>VLOOKUP($B44,wgs_downloaded!$H$2:$Z$518,COLUMN()-13)</f>
        <v>16</v>
      </c>
      <c r="T44">
        <f>VLOOKUP($B44,wgs_downloaded!$H$2:$Z$518,COLUMN()-13)</f>
        <v>2979</v>
      </c>
      <c r="U44" t="str">
        <f>VLOOKUP($B44,wgs_downloaded!$H$2:$Z$518,COLUMN()-13)</f>
        <v>Yes</v>
      </c>
      <c r="V44">
        <f>VLOOKUP($B44,wgs_downloaded!$H$2:$Z$518,COLUMN()-13)</f>
        <v>0</v>
      </c>
      <c r="W44">
        <f>VLOOKUP($B44,wgs_downloaded!$H$2:$Z$518,COLUMN()-13)</f>
        <v>0</v>
      </c>
      <c r="X44">
        <f>VLOOKUP($B44,wgs_downloaded!$H$2:$Z$518,COLUMN()-13)</f>
        <v>0</v>
      </c>
      <c r="Y44" t="str">
        <f>VLOOKUP($B44,wgs_downloaded!$H$2:$Z$518,COLUMN()-13)</f>
        <v>No</v>
      </c>
      <c r="Z44" t="str">
        <f>VLOOKUP($B44,wgs_downloaded!$H$2:$Z$518,COLUMN()-13)</f>
        <v/>
      </c>
      <c r="AA44" t="str">
        <f>VLOOKUP($B44,wgs_downloaded!$H$2:$Z$518,COLUMN()-13)</f>
        <v/>
      </c>
      <c r="AB44">
        <f>VLOOKUP($B44,wgs_downloaded!$H$2:$Z$518,COLUMN()-13)</f>
        <v>43559.083333333336</v>
      </c>
      <c r="AC44">
        <f>VLOOKUP($B44,wgs_downloaded!$H$2:$Z$518,COLUMN()-13)</f>
        <v>43559.083333333336</v>
      </c>
      <c r="AD44" t="str">
        <f>VLOOKUP($B44,wgs_downloaded!$H$2:$Z$518,COLUMN()-13)</f>
        <v>USA</v>
      </c>
      <c r="AE44">
        <f>VLOOKUP($B44,wgs_downloaded!$H$2:$Z$518,COLUMN()-13)</f>
        <v>0</v>
      </c>
      <c r="AF44">
        <f>VLOOKUP($B44,wgs_downloaded!$H$2:$Z$518,COLUMN()-13)</f>
        <v>2003</v>
      </c>
    </row>
    <row r="45" spans="1:32" x14ac:dyDescent="0.3">
      <c r="A45" t="s">
        <v>3318</v>
      </c>
      <c r="B45" t="str">
        <f t="shared" si="0"/>
        <v>SRR6436646</v>
      </c>
      <c r="C45">
        <v>629</v>
      </c>
      <c r="D45">
        <v>572</v>
      </c>
      <c r="E45" t="s">
        <v>3319</v>
      </c>
      <c r="F45">
        <v>3388690</v>
      </c>
      <c r="G45">
        <v>3214758</v>
      </c>
      <c r="H45" t="s">
        <v>3320</v>
      </c>
      <c r="I45">
        <v>1704</v>
      </c>
      <c r="J45">
        <v>399</v>
      </c>
      <c r="K45">
        <v>570</v>
      </c>
      <c r="M45">
        <v>449340</v>
      </c>
      <c r="N45">
        <v>15</v>
      </c>
      <c r="O45">
        <v>637478</v>
      </c>
      <c r="P45">
        <v>2983786</v>
      </c>
      <c r="Q45" t="str">
        <f>VLOOKUP($B45,wgs_downloaded!$H$2:$Z$518,COLUMN()-13)</f>
        <v>isolation_source: le vigneron marc cheese</v>
      </c>
      <c r="R45">
        <f>VLOOKUP($B45,wgs_downloaded!$H$2:$Z$518,COLUMN()-13)</f>
        <v>3040702</v>
      </c>
      <c r="S45">
        <f>VLOOKUP($B45,wgs_downloaded!$H$2:$Z$518,COLUMN()-13)</f>
        <v>28</v>
      </c>
      <c r="T45">
        <f>VLOOKUP($B45,wgs_downloaded!$H$2:$Z$518,COLUMN()-13)</f>
        <v>3045</v>
      </c>
      <c r="U45" t="str">
        <f>VLOOKUP($B45,wgs_downloaded!$H$2:$Z$518,COLUMN()-13)</f>
        <v>Yes</v>
      </c>
      <c r="V45">
        <f>VLOOKUP($B45,wgs_downloaded!$H$2:$Z$518,COLUMN()-13)</f>
        <v>0</v>
      </c>
      <c r="W45">
        <f>VLOOKUP($B45,wgs_downloaded!$H$2:$Z$518,COLUMN()-13)</f>
        <v>0</v>
      </c>
      <c r="X45">
        <f>VLOOKUP($B45,wgs_downloaded!$H$2:$Z$518,COLUMN()-13)</f>
        <v>0</v>
      </c>
      <c r="Y45" t="str">
        <f>VLOOKUP($B45,wgs_downloaded!$H$2:$Z$518,COLUMN()-13)</f>
        <v>No</v>
      </c>
      <c r="Z45" t="str">
        <f>VLOOKUP($B45,wgs_downloaded!$H$2:$Z$518,COLUMN()-13)</f>
        <v/>
      </c>
      <c r="AA45" t="str">
        <f>VLOOKUP($B45,wgs_downloaded!$H$2:$Z$518,COLUMN()-13)</f>
        <v/>
      </c>
      <c r="AB45">
        <f>VLOOKUP($B45,wgs_downloaded!$H$2:$Z$518,COLUMN()-13)</f>
        <v>43901.041666666664</v>
      </c>
      <c r="AC45">
        <f>VLOOKUP($B45,wgs_downloaded!$H$2:$Z$518,COLUMN()-13)</f>
        <v>43550.041666666664</v>
      </c>
      <c r="AD45" t="str">
        <f>VLOOKUP($B45,wgs_downloaded!$H$2:$Z$518,COLUMN()-13)</f>
        <v>France</v>
      </c>
      <c r="AE45">
        <f>VLOOKUP($B45,wgs_downloaded!$H$2:$Z$518,COLUMN()-13)</f>
        <v>0</v>
      </c>
      <c r="AF45">
        <f>VLOOKUP($B45,wgs_downloaded!$H$2:$Z$518,COLUMN()-13)</f>
        <v>2010</v>
      </c>
    </row>
    <row r="46" spans="1:32" x14ac:dyDescent="0.3">
      <c r="A46" t="s">
        <v>3321</v>
      </c>
      <c r="B46" t="str">
        <f t="shared" si="0"/>
        <v>SRR8838748</v>
      </c>
      <c r="C46">
        <v>228</v>
      </c>
      <c r="D46">
        <v>213</v>
      </c>
      <c r="E46" t="s">
        <v>3322</v>
      </c>
      <c r="F46">
        <v>1027506</v>
      </c>
      <c r="G46">
        <v>1005028</v>
      </c>
      <c r="H46" t="s">
        <v>3271</v>
      </c>
      <c r="I46">
        <v>184</v>
      </c>
      <c r="J46">
        <v>35</v>
      </c>
      <c r="K46">
        <v>71</v>
      </c>
      <c r="M46">
        <v>448487</v>
      </c>
      <c r="N46">
        <v>15</v>
      </c>
      <c r="O46">
        <v>1054393</v>
      </c>
      <c r="P46">
        <v>2914953</v>
      </c>
      <c r="Q46" t="str">
        <f>VLOOKUP($B46,wgs_downloaded!$H$2:$Z$518,COLUMN()-13)</f>
        <v>isolation_source: cheese</v>
      </c>
      <c r="R46">
        <f>VLOOKUP($B46,wgs_downloaded!$H$2:$Z$518,COLUMN()-13)</f>
        <v>2944681</v>
      </c>
      <c r="S46">
        <f>VLOOKUP($B46,wgs_downloaded!$H$2:$Z$518,COLUMN()-13)</f>
        <v>32</v>
      </c>
      <c r="T46">
        <f>VLOOKUP($B46,wgs_downloaded!$H$2:$Z$518,COLUMN()-13)</f>
        <v>2900</v>
      </c>
      <c r="U46" t="str">
        <f>VLOOKUP($B46,wgs_downloaded!$H$2:$Z$518,COLUMN()-13)</f>
        <v>Yes</v>
      </c>
      <c r="V46">
        <f>VLOOKUP($B46,wgs_downloaded!$H$2:$Z$518,COLUMN()-13)</f>
        <v>0</v>
      </c>
      <c r="W46">
        <f>VLOOKUP($B46,wgs_downloaded!$H$2:$Z$518,COLUMN()-13)</f>
        <v>0</v>
      </c>
      <c r="X46">
        <f>VLOOKUP($B46,wgs_downloaded!$H$2:$Z$518,COLUMN()-13)</f>
        <v>0</v>
      </c>
      <c r="Y46" t="str">
        <f>VLOOKUP($B46,wgs_downloaded!$H$2:$Z$518,COLUMN()-13)</f>
        <v>No</v>
      </c>
      <c r="Z46" t="str">
        <f>VLOOKUP($B46,wgs_downloaded!$H$2:$Z$518,COLUMN()-13)</f>
        <v/>
      </c>
      <c r="AA46" t="str">
        <f>VLOOKUP($B46,wgs_downloaded!$H$2:$Z$518,COLUMN()-13)</f>
        <v/>
      </c>
      <c r="AB46">
        <f>VLOOKUP($B46,wgs_downloaded!$H$2:$Z$518,COLUMN()-13)</f>
        <v>43564.083333333336</v>
      </c>
      <c r="AC46">
        <f>VLOOKUP($B46,wgs_downloaded!$H$2:$Z$518,COLUMN()-13)</f>
        <v>43564.083333333336</v>
      </c>
      <c r="AD46" t="str">
        <f>VLOOKUP($B46,wgs_downloaded!$H$2:$Z$518,COLUMN()-13)</f>
        <v>Chile</v>
      </c>
      <c r="AE46">
        <f>VLOOKUP($B46,wgs_downloaded!$H$2:$Z$518,COLUMN()-13)</f>
        <v>0</v>
      </c>
      <c r="AF46">
        <f>VLOOKUP($B46,wgs_downloaded!$H$2:$Z$518,COLUMN()-13)</f>
        <v>2016</v>
      </c>
    </row>
    <row r="47" spans="1:32" x14ac:dyDescent="0.3">
      <c r="A47" t="s">
        <v>3323</v>
      </c>
      <c r="B47" t="str">
        <f t="shared" si="0"/>
        <v>SRR8838750</v>
      </c>
      <c r="C47">
        <v>230</v>
      </c>
      <c r="D47">
        <v>219</v>
      </c>
      <c r="E47" t="s">
        <v>3324</v>
      </c>
      <c r="F47">
        <v>1023872</v>
      </c>
      <c r="G47">
        <v>1007904</v>
      </c>
      <c r="H47" t="s">
        <v>3325</v>
      </c>
      <c r="I47">
        <v>109</v>
      </c>
      <c r="J47">
        <v>23</v>
      </c>
      <c r="K47">
        <v>95</v>
      </c>
      <c r="M47">
        <v>431067</v>
      </c>
      <c r="N47">
        <v>15</v>
      </c>
      <c r="O47">
        <v>1385356</v>
      </c>
      <c r="P47">
        <v>2914438</v>
      </c>
      <c r="Q47" t="str">
        <f>VLOOKUP($B47,wgs_downloaded!$H$2:$Z$518,COLUMN()-13)</f>
        <v>isolation_source: cheese</v>
      </c>
      <c r="R47">
        <f>VLOOKUP($B47,wgs_downloaded!$H$2:$Z$518,COLUMN()-13)</f>
        <v>2984130</v>
      </c>
      <c r="S47">
        <f>VLOOKUP($B47,wgs_downloaded!$H$2:$Z$518,COLUMN()-13)</f>
        <v>18</v>
      </c>
      <c r="T47">
        <f>VLOOKUP($B47,wgs_downloaded!$H$2:$Z$518,COLUMN()-13)</f>
        <v>2931</v>
      </c>
      <c r="U47" t="str">
        <f>VLOOKUP($B47,wgs_downloaded!$H$2:$Z$518,COLUMN()-13)</f>
        <v>Yes</v>
      </c>
      <c r="V47">
        <f>VLOOKUP($B47,wgs_downloaded!$H$2:$Z$518,COLUMN()-13)</f>
        <v>0</v>
      </c>
      <c r="W47">
        <f>VLOOKUP($B47,wgs_downloaded!$H$2:$Z$518,COLUMN()-13)</f>
        <v>0</v>
      </c>
      <c r="X47">
        <f>VLOOKUP($B47,wgs_downloaded!$H$2:$Z$518,COLUMN()-13)</f>
        <v>0</v>
      </c>
      <c r="Y47" t="str">
        <f>VLOOKUP($B47,wgs_downloaded!$H$2:$Z$518,COLUMN()-13)</f>
        <v>No</v>
      </c>
      <c r="Z47" t="str">
        <f>VLOOKUP($B47,wgs_downloaded!$H$2:$Z$518,COLUMN()-13)</f>
        <v/>
      </c>
      <c r="AA47" t="str">
        <f>VLOOKUP($B47,wgs_downloaded!$H$2:$Z$518,COLUMN()-13)</f>
        <v/>
      </c>
      <c r="AB47">
        <f>VLOOKUP($B47,wgs_downloaded!$H$2:$Z$518,COLUMN()-13)</f>
        <v>43564.083333333336</v>
      </c>
      <c r="AC47">
        <f>VLOOKUP($B47,wgs_downloaded!$H$2:$Z$518,COLUMN()-13)</f>
        <v>43564.083333333336</v>
      </c>
      <c r="AD47" t="str">
        <f>VLOOKUP($B47,wgs_downloaded!$H$2:$Z$518,COLUMN()-13)</f>
        <v>Chile</v>
      </c>
      <c r="AE47">
        <f>VLOOKUP($B47,wgs_downloaded!$H$2:$Z$518,COLUMN()-13)</f>
        <v>0</v>
      </c>
      <c r="AF47">
        <f>VLOOKUP($B47,wgs_downloaded!$H$2:$Z$518,COLUMN()-13)</f>
        <v>2016</v>
      </c>
    </row>
    <row r="48" spans="1:32" x14ac:dyDescent="0.3">
      <c r="A48" t="s">
        <v>3326</v>
      </c>
      <c r="B48" t="str">
        <f t="shared" si="0"/>
        <v>SRR2924557</v>
      </c>
      <c r="C48">
        <v>80</v>
      </c>
      <c r="D48">
        <v>73</v>
      </c>
      <c r="E48" t="s">
        <v>3327</v>
      </c>
      <c r="F48">
        <v>340630</v>
      </c>
      <c r="G48">
        <v>331710</v>
      </c>
      <c r="H48" t="s">
        <v>3328</v>
      </c>
      <c r="I48">
        <v>25</v>
      </c>
      <c r="J48">
        <v>8</v>
      </c>
      <c r="K48">
        <v>29</v>
      </c>
      <c r="M48">
        <v>415096</v>
      </c>
      <c r="N48">
        <v>15</v>
      </c>
      <c r="O48">
        <v>590026</v>
      </c>
      <c r="P48">
        <v>2880001</v>
      </c>
      <c r="Q48" t="str">
        <f>VLOOKUP($B48,wgs_downloaded!$H$2:$Z$518,COLUMN()-13)</f>
        <v>isolation_source: semi soft cheese</v>
      </c>
      <c r="R48">
        <f>VLOOKUP($B48,wgs_downloaded!$H$2:$Z$518,COLUMN()-13)</f>
        <v>0</v>
      </c>
      <c r="S48">
        <f>VLOOKUP($B48,wgs_downloaded!$H$2:$Z$518,COLUMN()-13)</f>
        <v>0</v>
      </c>
      <c r="T48">
        <f>VLOOKUP($B48,wgs_downloaded!$H$2:$Z$518,COLUMN()-13)</f>
        <v>0</v>
      </c>
      <c r="U48" t="str">
        <f>VLOOKUP($B48,wgs_downloaded!$H$2:$Z$518,COLUMN()-13)</f>
        <v>No</v>
      </c>
      <c r="V48">
        <f>VLOOKUP($B48,wgs_downloaded!$H$2:$Z$518,COLUMN()-13)</f>
        <v>0</v>
      </c>
      <c r="W48">
        <f>VLOOKUP($B48,wgs_downloaded!$H$2:$Z$518,COLUMN()-13)</f>
        <v>0</v>
      </c>
      <c r="X48">
        <f>VLOOKUP($B48,wgs_downloaded!$H$2:$Z$518,COLUMN()-13)</f>
        <v>0</v>
      </c>
      <c r="Y48" t="str">
        <f>VLOOKUP($B48,wgs_downloaded!$H$2:$Z$518,COLUMN()-13)</f>
        <v>No</v>
      </c>
      <c r="Z48" t="str">
        <f>VLOOKUP($B48,wgs_downloaded!$H$2:$Z$518,COLUMN()-13)</f>
        <v>NZ_QOSH01000001-NZ_QOSH01000017</v>
      </c>
      <c r="AA48" t="str">
        <f>VLOOKUP($B48,wgs_downloaded!$H$2:$Z$518,COLUMN()-13)</f>
        <v/>
      </c>
      <c r="AB48">
        <f>VLOOKUP($B48,wgs_downloaded!$H$2:$Z$518,COLUMN()-13)</f>
        <v>44056.083333333336</v>
      </c>
      <c r="AC48">
        <f>VLOOKUP($B48,wgs_downloaded!$H$2:$Z$518,COLUMN()-13)</f>
        <v>43377.083333333336</v>
      </c>
      <c r="AD48" t="str">
        <f>VLOOKUP($B48,wgs_downloaded!$H$2:$Z$518,COLUMN()-13)</f>
        <v>USA</v>
      </c>
      <c r="AE48" t="str">
        <f>VLOOKUP($B48,wgs_downloaded!$H$2:$Z$518,COLUMN()-13)</f>
        <v>Maryland</v>
      </c>
      <c r="AF48">
        <f>VLOOKUP($B48,wgs_downloaded!$H$2:$Z$518,COLUMN()-13)</f>
        <v>2013</v>
      </c>
    </row>
    <row r="49" spans="1:32" x14ac:dyDescent="0.3">
      <c r="A49" t="s">
        <v>3329</v>
      </c>
      <c r="B49" t="str">
        <f t="shared" si="0"/>
        <v>SRR10484529</v>
      </c>
      <c r="C49">
        <v>55</v>
      </c>
      <c r="D49">
        <v>49</v>
      </c>
      <c r="E49" t="s">
        <v>3330</v>
      </c>
      <c r="F49">
        <v>233054</v>
      </c>
      <c r="G49">
        <v>224586</v>
      </c>
      <c r="H49" t="s">
        <v>3265</v>
      </c>
      <c r="I49">
        <v>17</v>
      </c>
      <c r="J49">
        <v>5</v>
      </c>
      <c r="K49">
        <v>11</v>
      </c>
      <c r="M49">
        <v>540740</v>
      </c>
      <c r="N49">
        <v>16</v>
      </c>
      <c r="O49">
        <v>1037902</v>
      </c>
      <c r="P49">
        <v>2879919</v>
      </c>
      <c r="Q49" t="s">
        <v>132</v>
      </c>
      <c r="R49">
        <v>3005076</v>
      </c>
      <c r="S49">
        <v>9</v>
      </c>
      <c r="T49">
        <v>2901</v>
      </c>
      <c r="U49" t="s">
        <v>133</v>
      </c>
      <c r="V49">
        <v>0</v>
      </c>
      <c r="W49">
        <v>0</v>
      </c>
      <c r="X49">
        <v>0</v>
      </c>
      <c r="Y49" t="s">
        <v>134</v>
      </c>
      <c r="Z49" t="s">
        <v>127</v>
      </c>
      <c r="AA49" t="s">
        <v>127</v>
      </c>
      <c r="AB49" s="16">
        <v>43916.041666666664</v>
      </c>
      <c r="AC49" s="16">
        <v>43916.041666666664</v>
      </c>
      <c r="AD49" t="s">
        <v>135</v>
      </c>
      <c r="AE49" t="s">
        <v>256</v>
      </c>
      <c r="AF49">
        <v>2019</v>
      </c>
    </row>
    <row r="50" spans="1:32" x14ac:dyDescent="0.3">
      <c r="A50" t="s">
        <v>3331</v>
      </c>
      <c r="B50" t="str">
        <f t="shared" si="0"/>
        <v>SRR6344350</v>
      </c>
      <c r="C50">
        <v>404</v>
      </c>
      <c r="D50">
        <v>362</v>
      </c>
      <c r="E50" t="s">
        <v>3332</v>
      </c>
      <c r="F50">
        <v>1666970</v>
      </c>
      <c r="G50">
        <v>1619480</v>
      </c>
      <c r="H50" t="s">
        <v>3333</v>
      </c>
      <c r="I50">
        <v>107</v>
      </c>
      <c r="J50">
        <v>26</v>
      </c>
      <c r="K50">
        <v>142</v>
      </c>
      <c r="M50">
        <v>476959</v>
      </c>
      <c r="N50">
        <v>16</v>
      </c>
      <c r="O50">
        <v>826545</v>
      </c>
      <c r="P50">
        <v>3077196</v>
      </c>
      <c r="Q50" t="str">
        <f>VLOOKUP($B50,wgs_downloaded!$H$2:$Z$518,COLUMN()-13)</f>
        <v>isolation_source: swiss cheese</v>
      </c>
      <c r="R50">
        <f>VLOOKUP($B50,wgs_downloaded!$H$2:$Z$518,COLUMN()-13)</f>
        <v>3175038</v>
      </c>
      <c r="S50">
        <f>VLOOKUP($B50,wgs_downloaded!$H$2:$Z$518,COLUMN()-13)</f>
        <v>17</v>
      </c>
      <c r="T50">
        <f>VLOOKUP($B50,wgs_downloaded!$H$2:$Z$518,COLUMN()-13)</f>
        <v>3149</v>
      </c>
      <c r="U50" t="str">
        <f>VLOOKUP($B50,wgs_downloaded!$H$2:$Z$518,COLUMN()-13)</f>
        <v>Yes</v>
      </c>
      <c r="V50">
        <f>VLOOKUP($B50,wgs_downloaded!$H$2:$Z$518,COLUMN()-13)</f>
        <v>0</v>
      </c>
      <c r="W50">
        <f>VLOOKUP($B50,wgs_downloaded!$H$2:$Z$518,COLUMN()-13)</f>
        <v>0</v>
      </c>
      <c r="X50">
        <f>VLOOKUP($B50,wgs_downloaded!$H$2:$Z$518,COLUMN()-13)</f>
        <v>0</v>
      </c>
      <c r="Y50" t="str">
        <f>VLOOKUP($B50,wgs_downloaded!$H$2:$Z$518,COLUMN()-13)</f>
        <v>No</v>
      </c>
      <c r="Z50" t="str">
        <f>VLOOKUP($B50,wgs_downloaded!$H$2:$Z$518,COLUMN()-13)</f>
        <v/>
      </c>
      <c r="AA50" t="str">
        <f>VLOOKUP($B50,wgs_downloaded!$H$2:$Z$518,COLUMN()-13)</f>
        <v/>
      </c>
      <c r="AB50">
        <f>VLOOKUP($B50,wgs_downloaded!$H$2:$Z$518,COLUMN()-13)</f>
        <v>43559.083333333336</v>
      </c>
      <c r="AC50">
        <f>VLOOKUP($B50,wgs_downloaded!$H$2:$Z$518,COLUMN()-13)</f>
        <v>43559.083333333336</v>
      </c>
      <c r="AD50" t="str">
        <f>VLOOKUP($B50,wgs_downloaded!$H$2:$Z$518,COLUMN()-13)</f>
        <v>USA</v>
      </c>
      <c r="AE50" t="str">
        <f>VLOOKUP($B50,wgs_downloaded!$H$2:$Z$518,COLUMN()-13)</f>
        <v>Florida</v>
      </c>
      <c r="AF50">
        <f>VLOOKUP($B50,wgs_downloaded!$H$2:$Z$518,COLUMN()-13)</f>
        <v>2000</v>
      </c>
    </row>
    <row r="51" spans="1:32" x14ac:dyDescent="0.3">
      <c r="A51" t="s">
        <v>3334</v>
      </c>
      <c r="B51" t="str">
        <f t="shared" si="0"/>
        <v>SRR8767310</v>
      </c>
      <c r="C51">
        <v>129</v>
      </c>
      <c r="D51">
        <v>110</v>
      </c>
      <c r="E51" t="s">
        <v>3335</v>
      </c>
      <c r="F51">
        <v>571686</v>
      </c>
      <c r="G51">
        <v>544146</v>
      </c>
      <c r="H51" t="s">
        <v>3336</v>
      </c>
      <c r="I51">
        <v>148</v>
      </c>
      <c r="J51">
        <v>77</v>
      </c>
      <c r="K51">
        <v>136</v>
      </c>
      <c r="M51">
        <v>476844</v>
      </c>
      <c r="N51">
        <v>16</v>
      </c>
      <c r="O51">
        <v>790730</v>
      </c>
      <c r="P51">
        <v>3033161</v>
      </c>
      <c r="Q51" t="str">
        <f>VLOOKUP($B51,wgs_downloaded!$H$2:$Z$518,COLUMN()-13)</f>
        <v>isolation_source: cheese</v>
      </c>
      <c r="R51">
        <f>VLOOKUP($B51,wgs_downloaded!$H$2:$Z$518,COLUMN()-13)</f>
        <v>3037201</v>
      </c>
      <c r="S51">
        <f>VLOOKUP($B51,wgs_downloaded!$H$2:$Z$518,COLUMN()-13)</f>
        <v>31</v>
      </c>
      <c r="T51">
        <f>VLOOKUP($B51,wgs_downloaded!$H$2:$Z$518,COLUMN()-13)</f>
        <v>3026</v>
      </c>
      <c r="U51" t="str">
        <f>VLOOKUP($B51,wgs_downloaded!$H$2:$Z$518,COLUMN()-13)</f>
        <v>Yes</v>
      </c>
      <c r="V51">
        <f>VLOOKUP($B51,wgs_downloaded!$H$2:$Z$518,COLUMN()-13)</f>
        <v>0</v>
      </c>
      <c r="W51">
        <f>VLOOKUP($B51,wgs_downloaded!$H$2:$Z$518,COLUMN()-13)</f>
        <v>0</v>
      </c>
      <c r="X51">
        <f>VLOOKUP($B51,wgs_downloaded!$H$2:$Z$518,COLUMN()-13)</f>
        <v>0</v>
      </c>
      <c r="Y51" t="str">
        <f>VLOOKUP($B51,wgs_downloaded!$H$2:$Z$518,COLUMN()-13)</f>
        <v>No</v>
      </c>
      <c r="Z51" t="str">
        <f>VLOOKUP($B51,wgs_downloaded!$H$2:$Z$518,COLUMN()-13)</f>
        <v/>
      </c>
      <c r="AA51" t="str">
        <f>VLOOKUP($B51,wgs_downloaded!$H$2:$Z$518,COLUMN()-13)</f>
        <v/>
      </c>
      <c r="AB51">
        <f>VLOOKUP($B51,wgs_downloaded!$H$2:$Z$518,COLUMN()-13)</f>
        <v>43555.041666666664</v>
      </c>
      <c r="AC51">
        <f>VLOOKUP($B51,wgs_downloaded!$H$2:$Z$518,COLUMN()-13)</f>
        <v>43555.041666666664</v>
      </c>
      <c r="AD51" t="str">
        <f>VLOOKUP($B51,wgs_downloaded!$H$2:$Z$518,COLUMN()-13)</f>
        <v>Chile</v>
      </c>
      <c r="AE51">
        <f>VLOOKUP($B51,wgs_downloaded!$H$2:$Z$518,COLUMN()-13)</f>
        <v>0</v>
      </c>
      <c r="AF51">
        <f>VLOOKUP($B51,wgs_downloaded!$H$2:$Z$518,COLUMN()-13)</f>
        <v>2016</v>
      </c>
    </row>
    <row r="52" spans="1:32" x14ac:dyDescent="0.3">
      <c r="A52" t="s">
        <v>3337</v>
      </c>
      <c r="B52" t="str">
        <f t="shared" si="0"/>
        <v>SRR3930183</v>
      </c>
      <c r="C52">
        <v>68</v>
      </c>
      <c r="D52">
        <v>62</v>
      </c>
      <c r="E52" t="s">
        <v>3338</v>
      </c>
      <c r="F52">
        <v>281724</v>
      </c>
      <c r="G52">
        <v>274824</v>
      </c>
      <c r="H52" t="s">
        <v>3339</v>
      </c>
      <c r="I52">
        <v>11</v>
      </c>
      <c r="J52">
        <v>8</v>
      </c>
      <c r="K52">
        <v>22</v>
      </c>
      <c r="M52">
        <v>476560</v>
      </c>
      <c r="N52">
        <v>16</v>
      </c>
      <c r="O52">
        <v>878408</v>
      </c>
      <c r="P52">
        <v>2928971</v>
      </c>
      <c r="Q52" t="str">
        <f>VLOOKUP($B52,wgs_downloaded!$H$2:$Z$518,COLUMN()-13)</f>
        <v>isolation_source: mexican cheese</v>
      </c>
      <c r="R52">
        <f>VLOOKUP($B52,wgs_downloaded!$H$2:$Z$518,COLUMN()-13)</f>
        <v>2962425</v>
      </c>
      <c r="S52">
        <f>VLOOKUP($B52,wgs_downloaded!$H$2:$Z$518,COLUMN()-13)</f>
        <v>14</v>
      </c>
      <c r="T52">
        <f>VLOOKUP($B52,wgs_downloaded!$H$2:$Z$518,COLUMN()-13)</f>
        <v>2914</v>
      </c>
      <c r="U52" t="str">
        <f>VLOOKUP($B52,wgs_downloaded!$H$2:$Z$518,COLUMN()-13)</f>
        <v>Yes</v>
      </c>
      <c r="V52">
        <f>VLOOKUP($B52,wgs_downloaded!$H$2:$Z$518,COLUMN()-13)</f>
        <v>0</v>
      </c>
      <c r="W52">
        <f>VLOOKUP($B52,wgs_downloaded!$H$2:$Z$518,COLUMN()-13)</f>
        <v>0</v>
      </c>
      <c r="X52">
        <f>VLOOKUP($B52,wgs_downloaded!$H$2:$Z$518,COLUMN()-13)</f>
        <v>0</v>
      </c>
      <c r="Y52" t="str">
        <f>VLOOKUP($B52,wgs_downloaded!$H$2:$Z$518,COLUMN()-13)</f>
        <v>No</v>
      </c>
      <c r="Z52" t="str">
        <f>VLOOKUP($B52,wgs_downloaded!$H$2:$Z$518,COLUMN()-13)</f>
        <v/>
      </c>
      <c r="AA52" t="str">
        <f>VLOOKUP($B52,wgs_downloaded!$H$2:$Z$518,COLUMN()-13)</f>
        <v/>
      </c>
      <c r="AB52">
        <f>VLOOKUP($B52,wgs_downloaded!$H$2:$Z$518,COLUMN()-13)</f>
        <v>43900.041666666664</v>
      </c>
      <c r="AC52">
        <f>VLOOKUP($B52,wgs_downloaded!$H$2:$Z$518,COLUMN()-13)</f>
        <v>43550.041666666664</v>
      </c>
      <c r="AD52" t="str">
        <f>VLOOKUP($B52,wgs_downloaded!$H$2:$Z$518,COLUMN()-13)</f>
        <v>Mexico</v>
      </c>
      <c r="AE52">
        <f>VLOOKUP($B52,wgs_downloaded!$H$2:$Z$518,COLUMN()-13)</f>
        <v>0</v>
      </c>
      <c r="AF52">
        <f>VLOOKUP($B52,wgs_downloaded!$H$2:$Z$518,COLUMN()-13)</f>
        <v>2003</v>
      </c>
    </row>
    <row r="53" spans="1:32" x14ac:dyDescent="0.3">
      <c r="A53" t="s">
        <v>3340</v>
      </c>
      <c r="B53" t="str">
        <f t="shared" si="0"/>
        <v>SRR3391886</v>
      </c>
      <c r="C53">
        <v>76</v>
      </c>
      <c r="D53">
        <v>73</v>
      </c>
      <c r="E53" t="s">
        <v>3341</v>
      </c>
      <c r="F53">
        <v>511694</v>
      </c>
      <c r="G53">
        <v>499220</v>
      </c>
      <c r="H53" t="s">
        <v>3342</v>
      </c>
      <c r="I53">
        <v>7</v>
      </c>
      <c r="J53">
        <v>4</v>
      </c>
      <c r="K53">
        <v>8</v>
      </c>
      <c r="M53">
        <v>421641</v>
      </c>
      <c r="N53">
        <v>16</v>
      </c>
      <c r="O53">
        <v>1167099</v>
      </c>
      <c r="P53">
        <v>2831126</v>
      </c>
      <c r="Q53" t="str">
        <f>VLOOKUP($B53,wgs_downloaded!$H$2:$Z$518,COLUMN()-13)</f>
        <v>isolation_source: bovine cheese</v>
      </c>
      <c r="R53">
        <f>VLOOKUP($B53,wgs_downloaded!$H$2:$Z$518,COLUMN()-13)</f>
        <v>0</v>
      </c>
      <c r="S53">
        <f>VLOOKUP($B53,wgs_downloaded!$H$2:$Z$518,COLUMN()-13)</f>
        <v>0</v>
      </c>
      <c r="T53">
        <f>VLOOKUP($B53,wgs_downloaded!$H$2:$Z$518,COLUMN()-13)</f>
        <v>0</v>
      </c>
      <c r="U53" t="str">
        <f>VLOOKUP($B53,wgs_downloaded!$H$2:$Z$518,COLUMN()-13)</f>
        <v>No</v>
      </c>
      <c r="V53">
        <f>VLOOKUP($B53,wgs_downloaded!$H$2:$Z$518,COLUMN()-13)</f>
        <v>0</v>
      </c>
      <c r="W53">
        <f>VLOOKUP($B53,wgs_downloaded!$H$2:$Z$518,COLUMN()-13)</f>
        <v>0</v>
      </c>
      <c r="X53">
        <f>VLOOKUP($B53,wgs_downloaded!$H$2:$Z$518,COLUMN()-13)</f>
        <v>0</v>
      </c>
      <c r="Y53" t="str">
        <f>VLOOKUP($B53,wgs_downloaded!$H$2:$Z$518,COLUMN()-13)</f>
        <v>No</v>
      </c>
      <c r="Z53" t="str">
        <f>VLOOKUP($B53,wgs_downloaded!$H$2:$Z$518,COLUMN()-13)</f>
        <v>NZ_NYDI01000001-NZ_NYDI01000012</v>
      </c>
      <c r="AA53" t="str">
        <f>VLOOKUP($B53,wgs_downloaded!$H$2:$Z$518,COLUMN()-13)</f>
        <v/>
      </c>
      <c r="AB53">
        <f>VLOOKUP($B53,wgs_downloaded!$H$2:$Z$518,COLUMN()-13)</f>
        <v>44027.083333333336</v>
      </c>
      <c r="AC53">
        <f>VLOOKUP($B53,wgs_downloaded!$H$2:$Z$518,COLUMN()-13)</f>
        <v>43022.083333333336</v>
      </c>
      <c r="AD53" t="str">
        <f>VLOOKUP($B53,wgs_downloaded!$H$2:$Z$518,COLUMN()-13)</f>
        <v>Italy</v>
      </c>
      <c r="AE53">
        <f>VLOOKUP($B53,wgs_downloaded!$H$2:$Z$518,COLUMN()-13)</f>
        <v>0</v>
      </c>
      <c r="AF53">
        <f>VLOOKUP($B53,wgs_downloaded!$H$2:$Z$518,COLUMN()-13)</f>
        <v>2003</v>
      </c>
    </row>
    <row r="54" spans="1:32" x14ac:dyDescent="0.3">
      <c r="A54" t="s">
        <v>3343</v>
      </c>
      <c r="B54" t="str">
        <f t="shared" si="0"/>
        <v>SRR1378352</v>
      </c>
      <c r="C54">
        <v>714</v>
      </c>
      <c r="D54">
        <v>574</v>
      </c>
      <c r="E54" t="s">
        <v>3344</v>
      </c>
      <c r="F54">
        <v>3108572</v>
      </c>
      <c r="G54">
        <v>2816884</v>
      </c>
      <c r="H54" t="s">
        <v>3345</v>
      </c>
      <c r="I54">
        <v>208</v>
      </c>
      <c r="J54">
        <v>112</v>
      </c>
      <c r="K54">
        <v>273</v>
      </c>
      <c r="M54">
        <v>358643</v>
      </c>
      <c r="N54">
        <v>16</v>
      </c>
      <c r="O54">
        <v>622998</v>
      </c>
      <c r="P54">
        <v>2922190</v>
      </c>
      <c r="Q54" t="str">
        <f>VLOOKUP($B54,wgs_downloaded!$H$2:$Z$518,COLUMN()-13)</f>
        <v>isolation_source: fontina cheese</v>
      </c>
      <c r="R54">
        <f>VLOOKUP($B54,wgs_downloaded!$H$2:$Z$518,COLUMN()-13)</f>
        <v>2949333</v>
      </c>
      <c r="S54">
        <f>VLOOKUP($B54,wgs_downloaded!$H$2:$Z$518,COLUMN()-13)</f>
        <v>64</v>
      </c>
      <c r="T54">
        <f>VLOOKUP($B54,wgs_downloaded!$H$2:$Z$518,COLUMN()-13)</f>
        <v>2918</v>
      </c>
      <c r="U54" t="str">
        <f>VLOOKUP($B54,wgs_downloaded!$H$2:$Z$518,COLUMN()-13)</f>
        <v>Yes</v>
      </c>
      <c r="V54">
        <f>VLOOKUP($B54,wgs_downloaded!$H$2:$Z$518,COLUMN()-13)</f>
        <v>0</v>
      </c>
      <c r="W54">
        <f>VLOOKUP($B54,wgs_downloaded!$H$2:$Z$518,COLUMN()-13)</f>
        <v>0</v>
      </c>
      <c r="X54">
        <f>VLOOKUP($B54,wgs_downloaded!$H$2:$Z$518,COLUMN()-13)</f>
        <v>0</v>
      </c>
      <c r="Y54" t="str">
        <f>VLOOKUP($B54,wgs_downloaded!$H$2:$Z$518,COLUMN()-13)</f>
        <v>No</v>
      </c>
      <c r="Z54" t="str">
        <f>VLOOKUP($B54,wgs_downloaded!$H$2:$Z$518,COLUMN()-13)</f>
        <v/>
      </c>
      <c r="AA54" t="str">
        <f>VLOOKUP($B54,wgs_downloaded!$H$2:$Z$518,COLUMN()-13)</f>
        <v/>
      </c>
      <c r="AB54">
        <f>VLOOKUP($B54,wgs_downloaded!$H$2:$Z$518,COLUMN()-13)</f>
        <v>43551.041666666664</v>
      </c>
      <c r="AC54">
        <f>VLOOKUP($B54,wgs_downloaded!$H$2:$Z$518,COLUMN()-13)</f>
        <v>43551.041666666664</v>
      </c>
      <c r="AD54" t="str">
        <f>VLOOKUP($B54,wgs_downloaded!$H$2:$Z$518,COLUMN()-13)</f>
        <v>Italy</v>
      </c>
      <c r="AE54">
        <f>VLOOKUP($B54,wgs_downloaded!$H$2:$Z$518,COLUMN()-13)</f>
        <v>0</v>
      </c>
      <c r="AF54">
        <f>VLOOKUP($B54,wgs_downloaded!$H$2:$Z$518,COLUMN()-13)</f>
        <v>2014</v>
      </c>
    </row>
    <row r="55" spans="1:32" x14ac:dyDescent="0.3">
      <c r="A55" t="s">
        <v>3346</v>
      </c>
      <c r="B55" t="str">
        <f t="shared" si="0"/>
        <v>SRR3395016</v>
      </c>
      <c r="C55">
        <v>105</v>
      </c>
      <c r="D55">
        <v>100</v>
      </c>
      <c r="E55" t="s">
        <v>3347</v>
      </c>
      <c r="F55">
        <v>706582</v>
      </c>
      <c r="G55">
        <v>688448</v>
      </c>
      <c r="H55" t="s">
        <v>3348</v>
      </c>
      <c r="I55">
        <v>9</v>
      </c>
      <c r="J55">
        <v>7</v>
      </c>
      <c r="K55">
        <v>15</v>
      </c>
      <c r="M55">
        <v>357770</v>
      </c>
      <c r="N55">
        <v>16</v>
      </c>
      <c r="O55">
        <v>1212373</v>
      </c>
      <c r="P55">
        <v>2917191</v>
      </c>
      <c r="Q55" t="str">
        <f>VLOOKUP($B55,wgs_downloaded!$H$2:$Z$518,COLUMN()-13)</f>
        <v>isolation_source: cheese</v>
      </c>
      <c r="R55">
        <f>VLOOKUP($B55,wgs_downloaded!$H$2:$Z$518,COLUMN()-13)</f>
        <v>0</v>
      </c>
      <c r="S55">
        <f>VLOOKUP($B55,wgs_downloaded!$H$2:$Z$518,COLUMN()-13)</f>
        <v>0</v>
      </c>
      <c r="T55">
        <f>VLOOKUP($B55,wgs_downloaded!$H$2:$Z$518,COLUMN()-13)</f>
        <v>0</v>
      </c>
      <c r="U55" t="str">
        <f>VLOOKUP($B55,wgs_downloaded!$H$2:$Z$518,COLUMN()-13)</f>
        <v>No</v>
      </c>
      <c r="V55">
        <f>VLOOKUP($B55,wgs_downloaded!$H$2:$Z$518,COLUMN()-13)</f>
        <v>0</v>
      </c>
      <c r="W55">
        <f>VLOOKUP($B55,wgs_downloaded!$H$2:$Z$518,COLUMN()-13)</f>
        <v>0</v>
      </c>
      <c r="X55">
        <f>VLOOKUP($B55,wgs_downloaded!$H$2:$Z$518,COLUMN()-13)</f>
        <v>0</v>
      </c>
      <c r="Y55" t="str">
        <f>VLOOKUP($B55,wgs_downloaded!$H$2:$Z$518,COLUMN()-13)</f>
        <v>No</v>
      </c>
      <c r="Z55" t="str">
        <f>VLOOKUP($B55,wgs_downloaded!$H$2:$Z$518,COLUMN()-13)</f>
        <v>NZ_PVVY01000001-NZ_PVVY01000024</v>
      </c>
      <c r="AA55" t="str">
        <f>VLOOKUP($B55,wgs_downloaded!$H$2:$Z$518,COLUMN()-13)</f>
        <v/>
      </c>
      <c r="AB55">
        <f>VLOOKUP($B55,wgs_downloaded!$H$2:$Z$518,COLUMN()-13)</f>
        <v>44250.041666666664</v>
      </c>
      <c r="AC55">
        <f>VLOOKUP($B55,wgs_downloaded!$H$2:$Z$518,COLUMN()-13)</f>
        <v>43377.083333333336</v>
      </c>
      <c r="AD55" t="str">
        <f>VLOOKUP($B55,wgs_downloaded!$H$2:$Z$518,COLUMN()-13)</f>
        <v>Chile</v>
      </c>
      <c r="AE55">
        <f>VLOOKUP($B55,wgs_downloaded!$H$2:$Z$518,COLUMN()-13)</f>
        <v>0</v>
      </c>
      <c r="AF55">
        <f>VLOOKUP($B55,wgs_downloaded!$H$2:$Z$518,COLUMN()-13)</f>
        <v>2009</v>
      </c>
    </row>
    <row r="56" spans="1:32" x14ac:dyDescent="0.3">
      <c r="A56" t="s">
        <v>3349</v>
      </c>
      <c r="B56" t="str">
        <f t="shared" si="0"/>
        <v>SRR3391877</v>
      </c>
      <c r="C56">
        <v>130</v>
      </c>
      <c r="D56">
        <v>122</v>
      </c>
      <c r="E56" t="s">
        <v>3350</v>
      </c>
      <c r="F56">
        <v>878440</v>
      </c>
      <c r="G56">
        <v>847714</v>
      </c>
      <c r="H56" t="s">
        <v>3351</v>
      </c>
      <c r="I56">
        <v>21</v>
      </c>
      <c r="J56">
        <v>8</v>
      </c>
      <c r="K56">
        <v>18</v>
      </c>
      <c r="M56">
        <v>1488992</v>
      </c>
      <c r="N56">
        <v>17</v>
      </c>
      <c r="O56">
        <v>1488992</v>
      </c>
      <c r="P56">
        <v>2907569</v>
      </c>
      <c r="Q56" t="str">
        <f>VLOOKUP($B56,wgs_downloaded!$H$2:$Z$518,COLUMN()-13)</f>
        <v>isolation_source: cheese</v>
      </c>
      <c r="R56">
        <f>VLOOKUP($B56,wgs_downloaded!$H$2:$Z$518,COLUMN()-13)</f>
        <v>0</v>
      </c>
      <c r="S56">
        <f>VLOOKUP($B56,wgs_downloaded!$H$2:$Z$518,COLUMN()-13)</f>
        <v>0</v>
      </c>
      <c r="T56">
        <f>VLOOKUP($B56,wgs_downloaded!$H$2:$Z$518,COLUMN()-13)</f>
        <v>0</v>
      </c>
      <c r="U56" t="str">
        <f>VLOOKUP($B56,wgs_downloaded!$H$2:$Z$518,COLUMN()-13)</f>
        <v>No</v>
      </c>
      <c r="V56">
        <f>VLOOKUP($B56,wgs_downloaded!$H$2:$Z$518,COLUMN()-13)</f>
        <v>0</v>
      </c>
      <c r="W56">
        <f>VLOOKUP($B56,wgs_downloaded!$H$2:$Z$518,COLUMN()-13)</f>
        <v>0</v>
      </c>
      <c r="X56">
        <f>VLOOKUP($B56,wgs_downloaded!$H$2:$Z$518,COLUMN()-13)</f>
        <v>0</v>
      </c>
      <c r="Y56" t="str">
        <f>VLOOKUP($B56,wgs_downloaded!$H$2:$Z$518,COLUMN()-13)</f>
        <v>No</v>
      </c>
      <c r="Z56" t="str">
        <f>VLOOKUP($B56,wgs_downloaded!$H$2:$Z$518,COLUMN()-13)</f>
        <v>NZ_NYDD01000001-NZ_NYDD01000019</v>
      </c>
      <c r="AA56" t="str">
        <f>VLOOKUP($B56,wgs_downloaded!$H$2:$Z$518,COLUMN()-13)</f>
        <v/>
      </c>
      <c r="AB56">
        <f>VLOOKUP($B56,wgs_downloaded!$H$2:$Z$518,COLUMN()-13)</f>
        <v>44027.083333333336</v>
      </c>
      <c r="AC56">
        <f>VLOOKUP($B56,wgs_downloaded!$H$2:$Z$518,COLUMN()-13)</f>
        <v>43022.083333333336</v>
      </c>
      <c r="AD56" t="str">
        <f>VLOOKUP($B56,wgs_downloaded!$H$2:$Z$518,COLUMN()-13)</f>
        <v>Italy</v>
      </c>
      <c r="AE56">
        <f>VLOOKUP($B56,wgs_downloaded!$H$2:$Z$518,COLUMN()-13)</f>
        <v>0</v>
      </c>
      <c r="AF56">
        <f>VLOOKUP($B56,wgs_downloaded!$H$2:$Z$518,COLUMN()-13)</f>
        <v>2003</v>
      </c>
    </row>
    <row r="57" spans="1:32" x14ac:dyDescent="0.3">
      <c r="A57" t="s">
        <v>3352</v>
      </c>
      <c r="B57" t="str">
        <f t="shared" si="0"/>
        <v>SRR5105955</v>
      </c>
      <c r="C57">
        <v>406</v>
      </c>
      <c r="D57">
        <v>376</v>
      </c>
      <c r="E57" t="s">
        <v>3353</v>
      </c>
      <c r="F57">
        <v>1960088</v>
      </c>
      <c r="G57">
        <v>1909612</v>
      </c>
      <c r="H57" t="s">
        <v>3354</v>
      </c>
      <c r="I57">
        <v>350</v>
      </c>
      <c r="J57">
        <v>98</v>
      </c>
      <c r="K57">
        <v>200</v>
      </c>
      <c r="M57">
        <v>558468</v>
      </c>
      <c r="N57">
        <v>17</v>
      </c>
      <c r="O57">
        <v>893834</v>
      </c>
      <c r="P57">
        <v>2861029</v>
      </c>
      <c r="Q57" t="str">
        <f>VLOOKUP($B57,wgs_downloaded!$H$2:$Z$518,COLUMN()-13)</f>
        <v>isolation_source: Goat Cheese</v>
      </c>
      <c r="R57">
        <f>VLOOKUP($B57,wgs_downloaded!$H$2:$Z$518,COLUMN()-13)</f>
        <v>2956699</v>
      </c>
      <c r="S57">
        <f>VLOOKUP($B57,wgs_downloaded!$H$2:$Z$518,COLUMN()-13)</f>
        <v>16</v>
      </c>
      <c r="T57">
        <f>VLOOKUP($B57,wgs_downloaded!$H$2:$Z$518,COLUMN()-13)</f>
        <v>2908</v>
      </c>
      <c r="U57" t="str">
        <f>VLOOKUP($B57,wgs_downloaded!$H$2:$Z$518,COLUMN()-13)</f>
        <v>Yes</v>
      </c>
      <c r="V57">
        <f>VLOOKUP($B57,wgs_downloaded!$H$2:$Z$518,COLUMN()-13)</f>
        <v>0</v>
      </c>
      <c r="W57">
        <f>VLOOKUP($B57,wgs_downloaded!$H$2:$Z$518,COLUMN()-13)</f>
        <v>0</v>
      </c>
      <c r="X57">
        <f>VLOOKUP($B57,wgs_downloaded!$H$2:$Z$518,COLUMN()-13)</f>
        <v>0</v>
      </c>
      <c r="Y57" t="str">
        <f>VLOOKUP($B57,wgs_downloaded!$H$2:$Z$518,COLUMN()-13)</f>
        <v>No</v>
      </c>
      <c r="Z57" t="str">
        <f>VLOOKUP($B57,wgs_downloaded!$H$2:$Z$518,COLUMN()-13)</f>
        <v/>
      </c>
      <c r="AA57" t="str">
        <f>VLOOKUP($B57,wgs_downloaded!$H$2:$Z$518,COLUMN()-13)</f>
        <v/>
      </c>
      <c r="AB57">
        <f>VLOOKUP($B57,wgs_downloaded!$H$2:$Z$518,COLUMN()-13)</f>
        <v>43901.041666666664</v>
      </c>
      <c r="AC57">
        <f>VLOOKUP($B57,wgs_downloaded!$H$2:$Z$518,COLUMN()-13)</f>
        <v>43558.083333333336</v>
      </c>
      <c r="AD57" t="str">
        <f>VLOOKUP($B57,wgs_downloaded!$H$2:$Z$518,COLUMN()-13)</f>
        <v>USA</v>
      </c>
      <c r="AE57" t="str">
        <f>VLOOKUP($B57,wgs_downloaded!$H$2:$Z$518,COLUMN()-13)</f>
        <v>Pennsylvania</v>
      </c>
      <c r="AF57">
        <f>VLOOKUP($B57,wgs_downloaded!$H$2:$Z$518,COLUMN()-13)</f>
        <v>2016</v>
      </c>
    </row>
    <row r="58" spans="1:32" x14ac:dyDescent="0.3">
      <c r="A58" t="s">
        <v>3355</v>
      </c>
      <c r="B58" t="str">
        <f t="shared" si="0"/>
        <v>SRR8838749</v>
      </c>
      <c r="C58">
        <v>288</v>
      </c>
      <c r="D58">
        <v>273</v>
      </c>
      <c r="E58" t="s">
        <v>3220</v>
      </c>
      <c r="F58">
        <v>1315362</v>
      </c>
      <c r="G58">
        <v>1291146</v>
      </c>
      <c r="H58" t="s">
        <v>3356</v>
      </c>
      <c r="I58">
        <v>186</v>
      </c>
      <c r="J58">
        <v>42</v>
      </c>
      <c r="K58">
        <v>80</v>
      </c>
      <c r="M58">
        <v>557869</v>
      </c>
      <c r="N58">
        <v>17</v>
      </c>
      <c r="O58">
        <v>900859</v>
      </c>
      <c r="P58">
        <v>2914445</v>
      </c>
      <c r="Q58" t="str">
        <f>VLOOKUP($B58,wgs_downloaded!$H$2:$Z$518,COLUMN()-13)</f>
        <v>isolation_source: cheese</v>
      </c>
      <c r="R58">
        <f>VLOOKUP($B58,wgs_downloaded!$H$2:$Z$518,COLUMN()-13)</f>
        <v>2968689</v>
      </c>
      <c r="S58">
        <f>VLOOKUP($B58,wgs_downloaded!$H$2:$Z$518,COLUMN()-13)</f>
        <v>26</v>
      </c>
      <c r="T58">
        <f>VLOOKUP($B58,wgs_downloaded!$H$2:$Z$518,COLUMN()-13)</f>
        <v>2921</v>
      </c>
      <c r="U58" t="str">
        <f>VLOOKUP($B58,wgs_downloaded!$H$2:$Z$518,COLUMN()-13)</f>
        <v>Yes</v>
      </c>
      <c r="V58">
        <f>VLOOKUP($B58,wgs_downloaded!$H$2:$Z$518,COLUMN()-13)</f>
        <v>0</v>
      </c>
      <c r="W58">
        <f>VLOOKUP($B58,wgs_downloaded!$H$2:$Z$518,COLUMN()-13)</f>
        <v>0</v>
      </c>
      <c r="X58">
        <f>VLOOKUP($B58,wgs_downloaded!$H$2:$Z$518,COLUMN()-13)</f>
        <v>0</v>
      </c>
      <c r="Y58" t="str">
        <f>VLOOKUP($B58,wgs_downloaded!$H$2:$Z$518,COLUMN()-13)</f>
        <v>No</v>
      </c>
      <c r="Z58" t="str">
        <f>VLOOKUP($B58,wgs_downloaded!$H$2:$Z$518,COLUMN()-13)</f>
        <v/>
      </c>
      <c r="AA58" t="str">
        <f>VLOOKUP($B58,wgs_downloaded!$H$2:$Z$518,COLUMN()-13)</f>
        <v/>
      </c>
      <c r="AB58">
        <f>VLOOKUP($B58,wgs_downloaded!$H$2:$Z$518,COLUMN()-13)</f>
        <v>43564.083333333336</v>
      </c>
      <c r="AC58">
        <f>VLOOKUP($B58,wgs_downloaded!$H$2:$Z$518,COLUMN()-13)</f>
        <v>43564.083333333336</v>
      </c>
      <c r="AD58" t="str">
        <f>VLOOKUP($B58,wgs_downloaded!$H$2:$Z$518,COLUMN()-13)</f>
        <v>Chile</v>
      </c>
      <c r="AE58">
        <f>VLOOKUP($B58,wgs_downloaded!$H$2:$Z$518,COLUMN()-13)</f>
        <v>0</v>
      </c>
      <c r="AF58">
        <f>VLOOKUP($B58,wgs_downloaded!$H$2:$Z$518,COLUMN()-13)</f>
        <v>2016</v>
      </c>
    </row>
    <row r="59" spans="1:32" x14ac:dyDescent="0.3">
      <c r="A59" t="s">
        <v>3357</v>
      </c>
      <c r="B59" t="str">
        <f t="shared" si="0"/>
        <v>SRR1575054</v>
      </c>
      <c r="C59">
        <v>110</v>
      </c>
      <c r="D59">
        <v>108</v>
      </c>
      <c r="E59" t="s">
        <v>3358</v>
      </c>
      <c r="F59">
        <v>776184</v>
      </c>
      <c r="G59">
        <v>762528</v>
      </c>
      <c r="H59" t="s">
        <v>3359</v>
      </c>
      <c r="I59">
        <v>33</v>
      </c>
      <c r="J59">
        <v>13</v>
      </c>
      <c r="K59">
        <v>46</v>
      </c>
      <c r="M59">
        <v>517762</v>
      </c>
      <c r="N59">
        <v>17</v>
      </c>
      <c r="O59">
        <v>1011153</v>
      </c>
      <c r="P59">
        <v>2962516</v>
      </c>
      <c r="Q59" t="str">
        <f>VLOOKUP($B59,wgs_downloaded!$H$2:$Z$518,COLUMN()-13)</f>
        <v>isolation_source: cheese</v>
      </c>
      <c r="R59">
        <f>VLOOKUP($B59,wgs_downloaded!$H$2:$Z$518,COLUMN()-13)</f>
        <v>2991459</v>
      </c>
      <c r="S59">
        <f>VLOOKUP($B59,wgs_downloaded!$H$2:$Z$518,COLUMN()-13)</f>
        <v>18</v>
      </c>
      <c r="T59">
        <f>VLOOKUP($B59,wgs_downloaded!$H$2:$Z$518,COLUMN()-13)</f>
        <v>2965</v>
      </c>
      <c r="U59" t="str">
        <f>VLOOKUP($B59,wgs_downloaded!$H$2:$Z$518,COLUMN()-13)</f>
        <v>Yes</v>
      </c>
      <c r="V59">
        <f>VLOOKUP($B59,wgs_downloaded!$H$2:$Z$518,COLUMN()-13)</f>
        <v>0</v>
      </c>
      <c r="W59">
        <f>VLOOKUP($B59,wgs_downloaded!$H$2:$Z$518,COLUMN()-13)</f>
        <v>0</v>
      </c>
      <c r="X59">
        <f>VLOOKUP($B59,wgs_downloaded!$H$2:$Z$518,COLUMN()-13)</f>
        <v>0</v>
      </c>
      <c r="Y59" t="str">
        <f>VLOOKUP($B59,wgs_downloaded!$H$2:$Z$518,COLUMN()-13)</f>
        <v>No</v>
      </c>
      <c r="Z59" t="str">
        <f>VLOOKUP($B59,wgs_downloaded!$H$2:$Z$518,COLUMN()-13)</f>
        <v/>
      </c>
      <c r="AA59" t="str">
        <f>VLOOKUP($B59,wgs_downloaded!$H$2:$Z$518,COLUMN()-13)</f>
        <v/>
      </c>
      <c r="AB59">
        <f>VLOOKUP($B59,wgs_downloaded!$H$2:$Z$518,COLUMN()-13)</f>
        <v>43550.041666666664</v>
      </c>
      <c r="AC59">
        <f>VLOOKUP($B59,wgs_downloaded!$H$2:$Z$518,COLUMN()-13)</f>
        <v>43550.041666666664</v>
      </c>
      <c r="AD59" t="str">
        <f>VLOOKUP($B59,wgs_downloaded!$H$2:$Z$518,COLUMN()-13)</f>
        <v>USA</v>
      </c>
      <c r="AE59" t="str">
        <f>VLOOKUP($B59,wgs_downloaded!$H$2:$Z$518,COLUMN()-13)</f>
        <v>Oregon</v>
      </c>
      <c r="AF59">
        <f>VLOOKUP($B59,wgs_downloaded!$H$2:$Z$518,COLUMN()-13)</f>
        <v>2014</v>
      </c>
    </row>
    <row r="60" spans="1:32" x14ac:dyDescent="0.3">
      <c r="A60" t="s">
        <v>3360</v>
      </c>
      <c r="B60" t="str">
        <f t="shared" si="0"/>
        <v>SRR1378351</v>
      </c>
      <c r="C60">
        <v>364</v>
      </c>
      <c r="D60">
        <v>314</v>
      </c>
      <c r="E60" t="s">
        <v>3361</v>
      </c>
      <c r="F60">
        <v>1558732</v>
      </c>
      <c r="G60">
        <v>1490972</v>
      </c>
      <c r="H60" t="s">
        <v>3362</v>
      </c>
      <c r="I60">
        <v>550</v>
      </c>
      <c r="J60">
        <v>108</v>
      </c>
      <c r="K60">
        <v>215</v>
      </c>
      <c r="M60">
        <v>514717</v>
      </c>
      <c r="N60">
        <v>17</v>
      </c>
      <c r="O60">
        <v>891493</v>
      </c>
      <c r="P60">
        <v>3010043</v>
      </c>
      <c r="Q60" t="str">
        <f>VLOOKUP($B60,wgs_downloaded!$H$2:$Z$518,COLUMN()-13)</f>
        <v>isolation_source: fontina cheese</v>
      </c>
      <c r="R60">
        <f>VLOOKUP($B60,wgs_downloaded!$H$2:$Z$518,COLUMN()-13)</f>
        <v>2949333</v>
      </c>
      <c r="S60">
        <f>VLOOKUP($B60,wgs_downloaded!$H$2:$Z$518,COLUMN()-13)</f>
        <v>64</v>
      </c>
      <c r="T60">
        <f>VLOOKUP($B60,wgs_downloaded!$H$2:$Z$518,COLUMN()-13)</f>
        <v>2918</v>
      </c>
      <c r="U60" t="str">
        <f>VLOOKUP($B60,wgs_downloaded!$H$2:$Z$518,COLUMN()-13)</f>
        <v>Yes</v>
      </c>
      <c r="V60">
        <f>VLOOKUP($B60,wgs_downloaded!$H$2:$Z$518,COLUMN()-13)</f>
        <v>0</v>
      </c>
      <c r="W60">
        <f>VLOOKUP($B60,wgs_downloaded!$H$2:$Z$518,COLUMN()-13)</f>
        <v>0</v>
      </c>
      <c r="X60">
        <f>VLOOKUP($B60,wgs_downloaded!$H$2:$Z$518,COLUMN()-13)</f>
        <v>0</v>
      </c>
      <c r="Y60" t="str">
        <f>VLOOKUP($B60,wgs_downloaded!$H$2:$Z$518,COLUMN()-13)</f>
        <v>No</v>
      </c>
      <c r="Z60" t="str">
        <f>VLOOKUP($B60,wgs_downloaded!$H$2:$Z$518,COLUMN()-13)</f>
        <v/>
      </c>
      <c r="AA60" t="str">
        <f>VLOOKUP($B60,wgs_downloaded!$H$2:$Z$518,COLUMN()-13)</f>
        <v/>
      </c>
      <c r="AB60">
        <f>VLOOKUP($B60,wgs_downloaded!$H$2:$Z$518,COLUMN()-13)</f>
        <v>43551.041666666664</v>
      </c>
      <c r="AC60">
        <f>VLOOKUP($B60,wgs_downloaded!$H$2:$Z$518,COLUMN()-13)</f>
        <v>43551.041666666664</v>
      </c>
      <c r="AD60" t="str">
        <f>VLOOKUP($B60,wgs_downloaded!$H$2:$Z$518,COLUMN()-13)</f>
        <v>Italy</v>
      </c>
      <c r="AE60">
        <f>VLOOKUP($B60,wgs_downloaded!$H$2:$Z$518,COLUMN()-13)</f>
        <v>0</v>
      </c>
      <c r="AF60">
        <f>VLOOKUP($B60,wgs_downloaded!$H$2:$Z$518,COLUMN()-13)</f>
        <v>2014</v>
      </c>
    </row>
    <row r="61" spans="1:32" x14ac:dyDescent="0.3">
      <c r="A61" t="s">
        <v>3363</v>
      </c>
      <c r="B61" t="str">
        <f t="shared" si="0"/>
        <v>SRR1181561</v>
      </c>
      <c r="C61">
        <v>89</v>
      </c>
      <c r="D61">
        <v>84</v>
      </c>
      <c r="E61" t="s">
        <v>3364</v>
      </c>
      <c r="F61">
        <v>377820</v>
      </c>
      <c r="G61">
        <v>370618</v>
      </c>
      <c r="H61" t="s">
        <v>3365</v>
      </c>
      <c r="I61">
        <v>25</v>
      </c>
      <c r="J61">
        <v>5</v>
      </c>
      <c r="K61">
        <v>29</v>
      </c>
      <c r="M61">
        <v>513755</v>
      </c>
      <c r="N61">
        <v>17</v>
      </c>
      <c r="O61">
        <v>791235</v>
      </c>
      <c r="P61">
        <v>3009646</v>
      </c>
      <c r="Q61" t="str">
        <f>VLOOKUP($B61,wgs_downloaded!$H$2:$Z$518,COLUMN()-13)</f>
        <v>isolation_source: cheese</v>
      </c>
      <c r="R61">
        <f>VLOOKUP($B61,wgs_downloaded!$H$2:$Z$518,COLUMN()-13)</f>
        <v>3084886</v>
      </c>
      <c r="S61">
        <f>VLOOKUP($B61,wgs_downloaded!$H$2:$Z$518,COLUMN()-13)</f>
        <v>22</v>
      </c>
      <c r="T61">
        <f>VLOOKUP($B61,wgs_downloaded!$H$2:$Z$518,COLUMN()-13)</f>
        <v>3047</v>
      </c>
      <c r="U61" t="str">
        <f>VLOOKUP($B61,wgs_downloaded!$H$2:$Z$518,COLUMN()-13)</f>
        <v>Yes</v>
      </c>
      <c r="V61">
        <f>VLOOKUP($B61,wgs_downloaded!$H$2:$Z$518,COLUMN()-13)</f>
        <v>0</v>
      </c>
      <c r="W61">
        <f>VLOOKUP($B61,wgs_downloaded!$H$2:$Z$518,COLUMN()-13)</f>
        <v>0</v>
      </c>
      <c r="X61">
        <f>VLOOKUP($B61,wgs_downloaded!$H$2:$Z$518,COLUMN()-13)</f>
        <v>0</v>
      </c>
      <c r="Y61" t="str">
        <f>VLOOKUP($B61,wgs_downloaded!$H$2:$Z$518,COLUMN()-13)</f>
        <v>No</v>
      </c>
      <c r="Z61" t="str">
        <f>VLOOKUP($B61,wgs_downloaded!$H$2:$Z$518,COLUMN()-13)</f>
        <v/>
      </c>
      <c r="AA61" t="str">
        <f>VLOOKUP($B61,wgs_downloaded!$H$2:$Z$518,COLUMN()-13)</f>
        <v/>
      </c>
      <c r="AB61">
        <f>VLOOKUP($B61,wgs_downloaded!$H$2:$Z$518,COLUMN()-13)</f>
        <v>43551.041666666664</v>
      </c>
      <c r="AC61">
        <f>VLOOKUP($B61,wgs_downloaded!$H$2:$Z$518,COLUMN()-13)</f>
        <v>43551.041666666664</v>
      </c>
      <c r="AD61" t="str">
        <f>VLOOKUP($B61,wgs_downloaded!$H$2:$Z$518,COLUMN()-13)</f>
        <v>USA</v>
      </c>
      <c r="AE61" t="str">
        <f>VLOOKUP($B61,wgs_downloaded!$H$2:$Z$518,COLUMN()-13)</f>
        <v>Maryland</v>
      </c>
      <c r="AF61">
        <f>VLOOKUP($B61,wgs_downloaded!$H$2:$Z$518,COLUMN()-13)</f>
        <v>2014</v>
      </c>
    </row>
    <row r="62" spans="1:32" x14ac:dyDescent="0.3">
      <c r="A62" t="s">
        <v>3366</v>
      </c>
      <c r="B62" t="str">
        <f t="shared" si="0"/>
        <v>SRR7820049</v>
      </c>
      <c r="C62">
        <v>591</v>
      </c>
      <c r="D62">
        <v>567</v>
      </c>
      <c r="E62" t="s">
        <v>3367</v>
      </c>
      <c r="F62">
        <v>2479354</v>
      </c>
      <c r="G62">
        <v>2442326</v>
      </c>
      <c r="H62" t="s">
        <v>3368</v>
      </c>
      <c r="I62">
        <v>217</v>
      </c>
      <c r="J62">
        <v>28</v>
      </c>
      <c r="K62">
        <v>166</v>
      </c>
      <c r="M62">
        <v>494521</v>
      </c>
      <c r="N62">
        <v>17</v>
      </c>
      <c r="O62">
        <v>796883</v>
      </c>
      <c r="P62">
        <v>2951448</v>
      </c>
      <c r="Q62" t="str">
        <f>VLOOKUP($B62,wgs_downloaded!$H$2:$Z$518,COLUMN()-13)</f>
        <v>isolation_source: burrata soft cheese</v>
      </c>
      <c r="R62">
        <f>VLOOKUP($B62,wgs_downloaded!$H$2:$Z$518,COLUMN()-13)</f>
        <v>3001823</v>
      </c>
      <c r="S62">
        <f>VLOOKUP($B62,wgs_downloaded!$H$2:$Z$518,COLUMN()-13)</f>
        <v>24</v>
      </c>
      <c r="T62">
        <f>VLOOKUP($B62,wgs_downloaded!$H$2:$Z$518,COLUMN()-13)</f>
        <v>2997</v>
      </c>
      <c r="U62" t="str">
        <f>VLOOKUP($B62,wgs_downloaded!$H$2:$Z$518,COLUMN()-13)</f>
        <v>Yes</v>
      </c>
      <c r="V62">
        <f>VLOOKUP($B62,wgs_downloaded!$H$2:$Z$518,COLUMN()-13)</f>
        <v>0</v>
      </c>
      <c r="W62">
        <f>VLOOKUP($B62,wgs_downloaded!$H$2:$Z$518,COLUMN()-13)</f>
        <v>0</v>
      </c>
      <c r="X62">
        <f>VLOOKUP($B62,wgs_downloaded!$H$2:$Z$518,COLUMN()-13)</f>
        <v>0</v>
      </c>
      <c r="Y62" t="str">
        <f>VLOOKUP($B62,wgs_downloaded!$H$2:$Z$518,COLUMN()-13)</f>
        <v>No</v>
      </c>
      <c r="Z62" t="str">
        <f>VLOOKUP($B62,wgs_downloaded!$H$2:$Z$518,COLUMN()-13)</f>
        <v/>
      </c>
      <c r="AA62" t="str">
        <f>VLOOKUP($B62,wgs_downloaded!$H$2:$Z$518,COLUMN()-13)</f>
        <v/>
      </c>
      <c r="AB62">
        <f>VLOOKUP($B62,wgs_downloaded!$H$2:$Z$518,COLUMN()-13)</f>
        <v>43901.041666666664</v>
      </c>
      <c r="AC62">
        <f>VLOOKUP($B62,wgs_downloaded!$H$2:$Z$518,COLUMN()-13)</f>
        <v>43551.041666666664</v>
      </c>
      <c r="AD62" t="str">
        <f>VLOOKUP($B62,wgs_downloaded!$H$2:$Z$518,COLUMN()-13)</f>
        <v>Italy</v>
      </c>
      <c r="AE62">
        <f>VLOOKUP($B62,wgs_downloaded!$H$2:$Z$518,COLUMN()-13)</f>
        <v>0</v>
      </c>
      <c r="AF62">
        <f>VLOOKUP($B62,wgs_downloaded!$H$2:$Z$518,COLUMN()-13)</f>
        <v>2008</v>
      </c>
    </row>
    <row r="63" spans="1:32" x14ac:dyDescent="0.3">
      <c r="A63" t="s">
        <v>3369</v>
      </c>
      <c r="B63" t="str">
        <f t="shared" si="0"/>
        <v>SRR8767782</v>
      </c>
      <c r="C63">
        <v>155</v>
      </c>
      <c r="D63">
        <v>134</v>
      </c>
      <c r="E63" t="s">
        <v>3370</v>
      </c>
      <c r="F63">
        <v>718698</v>
      </c>
      <c r="G63">
        <v>683546</v>
      </c>
      <c r="H63" t="s">
        <v>3371</v>
      </c>
      <c r="I63">
        <v>190</v>
      </c>
      <c r="J63">
        <v>121</v>
      </c>
      <c r="K63">
        <v>134</v>
      </c>
      <c r="M63">
        <v>476844</v>
      </c>
      <c r="N63">
        <v>17</v>
      </c>
      <c r="O63">
        <v>790730</v>
      </c>
      <c r="P63">
        <v>3033522</v>
      </c>
      <c r="Q63" t="str">
        <f>VLOOKUP($B63,wgs_downloaded!$H$2:$Z$518,COLUMN()-13)</f>
        <v>isolation_source: cheese</v>
      </c>
      <c r="R63">
        <f>VLOOKUP($B63,wgs_downloaded!$H$2:$Z$518,COLUMN()-13)</f>
        <v>3031482</v>
      </c>
      <c r="S63">
        <f>VLOOKUP($B63,wgs_downloaded!$H$2:$Z$518,COLUMN()-13)</f>
        <v>28</v>
      </c>
      <c r="T63">
        <f>VLOOKUP($B63,wgs_downloaded!$H$2:$Z$518,COLUMN()-13)</f>
        <v>3027</v>
      </c>
      <c r="U63" t="str">
        <f>VLOOKUP($B63,wgs_downloaded!$H$2:$Z$518,COLUMN()-13)</f>
        <v>Yes</v>
      </c>
      <c r="V63">
        <f>VLOOKUP($B63,wgs_downloaded!$H$2:$Z$518,COLUMN()-13)</f>
        <v>0</v>
      </c>
      <c r="W63">
        <f>VLOOKUP($B63,wgs_downloaded!$H$2:$Z$518,COLUMN()-13)</f>
        <v>0</v>
      </c>
      <c r="X63">
        <f>VLOOKUP($B63,wgs_downloaded!$H$2:$Z$518,COLUMN()-13)</f>
        <v>0</v>
      </c>
      <c r="Y63" t="str">
        <f>VLOOKUP($B63,wgs_downloaded!$H$2:$Z$518,COLUMN()-13)</f>
        <v>No</v>
      </c>
      <c r="Z63" t="str">
        <f>VLOOKUP($B63,wgs_downloaded!$H$2:$Z$518,COLUMN()-13)</f>
        <v/>
      </c>
      <c r="AA63" t="str">
        <f>VLOOKUP($B63,wgs_downloaded!$H$2:$Z$518,COLUMN()-13)</f>
        <v/>
      </c>
      <c r="AB63">
        <f>VLOOKUP($B63,wgs_downloaded!$H$2:$Z$518,COLUMN()-13)</f>
        <v>43555.041666666664</v>
      </c>
      <c r="AC63">
        <f>VLOOKUP($B63,wgs_downloaded!$H$2:$Z$518,COLUMN()-13)</f>
        <v>43555.041666666664</v>
      </c>
      <c r="AD63" t="str">
        <f>VLOOKUP($B63,wgs_downloaded!$H$2:$Z$518,COLUMN()-13)</f>
        <v>Chile</v>
      </c>
      <c r="AE63">
        <f>VLOOKUP($B63,wgs_downloaded!$H$2:$Z$518,COLUMN()-13)</f>
        <v>0</v>
      </c>
      <c r="AF63">
        <f>VLOOKUP($B63,wgs_downloaded!$H$2:$Z$518,COLUMN()-13)</f>
        <v>2016</v>
      </c>
    </row>
    <row r="64" spans="1:32" x14ac:dyDescent="0.3">
      <c r="A64" t="s">
        <v>3372</v>
      </c>
      <c r="B64" t="str">
        <f t="shared" si="0"/>
        <v>SRR2584346</v>
      </c>
      <c r="C64">
        <v>799</v>
      </c>
      <c r="D64">
        <v>764</v>
      </c>
      <c r="E64" t="s">
        <v>3373</v>
      </c>
      <c r="F64">
        <v>3712768</v>
      </c>
      <c r="G64">
        <v>3655662</v>
      </c>
      <c r="H64" t="s">
        <v>3230</v>
      </c>
      <c r="I64">
        <v>913</v>
      </c>
      <c r="J64">
        <v>71</v>
      </c>
      <c r="K64">
        <v>313</v>
      </c>
      <c r="M64">
        <v>419896</v>
      </c>
      <c r="N64">
        <v>17</v>
      </c>
      <c r="O64">
        <v>1008294</v>
      </c>
      <c r="P64">
        <v>2940269</v>
      </c>
      <c r="Q64" t="str">
        <f>VLOOKUP($B64,wgs_downloaded!$H$2:$Z$518,COLUMN()-13)</f>
        <v>isolation_source: cheese</v>
      </c>
      <c r="R64">
        <f>VLOOKUP($B64,wgs_downloaded!$H$2:$Z$518,COLUMN()-13)</f>
        <v>3006739</v>
      </c>
      <c r="S64">
        <f>VLOOKUP($B64,wgs_downloaded!$H$2:$Z$518,COLUMN()-13)</f>
        <v>20</v>
      </c>
      <c r="T64">
        <f>VLOOKUP($B64,wgs_downloaded!$H$2:$Z$518,COLUMN()-13)</f>
        <v>2975</v>
      </c>
      <c r="U64" t="str">
        <f>VLOOKUP($B64,wgs_downloaded!$H$2:$Z$518,COLUMN()-13)</f>
        <v>Yes</v>
      </c>
      <c r="V64">
        <f>VLOOKUP($B64,wgs_downloaded!$H$2:$Z$518,COLUMN()-13)</f>
        <v>0</v>
      </c>
      <c r="W64">
        <f>VLOOKUP($B64,wgs_downloaded!$H$2:$Z$518,COLUMN()-13)</f>
        <v>0</v>
      </c>
      <c r="X64">
        <f>VLOOKUP($B64,wgs_downloaded!$H$2:$Z$518,COLUMN()-13)</f>
        <v>0</v>
      </c>
      <c r="Y64" t="str">
        <f>VLOOKUP($B64,wgs_downloaded!$H$2:$Z$518,COLUMN()-13)</f>
        <v>No</v>
      </c>
      <c r="Z64" t="str">
        <f>VLOOKUP($B64,wgs_downloaded!$H$2:$Z$518,COLUMN()-13)</f>
        <v/>
      </c>
      <c r="AA64" t="str">
        <f>VLOOKUP($B64,wgs_downloaded!$H$2:$Z$518,COLUMN()-13)</f>
        <v/>
      </c>
      <c r="AB64">
        <f>VLOOKUP($B64,wgs_downloaded!$H$2:$Z$518,COLUMN()-13)</f>
        <v>43551.041666666664</v>
      </c>
      <c r="AC64">
        <f>VLOOKUP($B64,wgs_downloaded!$H$2:$Z$518,COLUMN()-13)</f>
        <v>43551.041666666664</v>
      </c>
      <c r="AD64" t="str">
        <f>VLOOKUP($B64,wgs_downloaded!$H$2:$Z$518,COLUMN()-13)</f>
        <v>USA</v>
      </c>
      <c r="AE64" t="str">
        <f>VLOOKUP($B64,wgs_downloaded!$H$2:$Z$518,COLUMN()-13)</f>
        <v>Florida</v>
      </c>
      <c r="AF64">
        <f>VLOOKUP($B64,wgs_downloaded!$H$2:$Z$518,COLUMN()-13)</f>
        <v>2011</v>
      </c>
    </row>
    <row r="65" spans="1:32" x14ac:dyDescent="0.3">
      <c r="A65" t="s">
        <v>3374</v>
      </c>
      <c r="B65" t="str">
        <f t="shared" si="0"/>
        <v>SRR8235317</v>
      </c>
      <c r="C65">
        <v>393</v>
      </c>
      <c r="D65">
        <v>364</v>
      </c>
      <c r="E65" t="s">
        <v>3375</v>
      </c>
      <c r="F65">
        <v>1643598</v>
      </c>
      <c r="G65">
        <v>1604980</v>
      </c>
      <c r="H65" t="s">
        <v>3376</v>
      </c>
      <c r="I65">
        <v>152</v>
      </c>
      <c r="J65">
        <v>108</v>
      </c>
      <c r="K65">
        <v>209</v>
      </c>
      <c r="M65">
        <v>376859</v>
      </c>
      <c r="N65">
        <v>17</v>
      </c>
      <c r="O65">
        <v>1036574</v>
      </c>
      <c r="P65">
        <v>2987950</v>
      </c>
      <c r="Q65" t="str">
        <f>VLOOKUP($B65,wgs_downloaded!$H$2:$Z$518,COLUMN()-13)</f>
        <v>isolation_source: fermier goat cheese</v>
      </c>
      <c r="R65">
        <f>VLOOKUP($B65,wgs_downloaded!$H$2:$Z$518,COLUMN()-13)</f>
        <v>3041510</v>
      </c>
      <c r="S65">
        <f>VLOOKUP($B65,wgs_downloaded!$H$2:$Z$518,COLUMN()-13)</f>
        <v>22</v>
      </c>
      <c r="T65">
        <f>VLOOKUP($B65,wgs_downloaded!$H$2:$Z$518,COLUMN()-13)</f>
        <v>3042</v>
      </c>
      <c r="U65" t="str">
        <f>VLOOKUP($B65,wgs_downloaded!$H$2:$Z$518,COLUMN()-13)</f>
        <v>Yes</v>
      </c>
      <c r="V65">
        <f>VLOOKUP($B65,wgs_downloaded!$H$2:$Z$518,COLUMN()-13)</f>
        <v>0</v>
      </c>
      <c r="W65">
        <f>VLOOKUP($B65,wgs_downloaded!$H$2:$Z$518,COLUMN()-13)</f>
        <v>0</v>
      </c>
      <c r="X65">
        <f>VLOOKUP($B65,wgs_downloaded!$H$2:$Z$518,COLUMN()-13)</f>
        <v>0</v>
      </c>
      <c r="Y65" t="str">
        <f>VLOOKUP($B65,wgs_downloaded!$H$2:$Z$518,COLUMN()-13)</f>
        <v>No</v>
      </c>
      <c r="Z65" t="str">
        <f>VLOOKUP($B65,wgs_downloaded!$H$2:$Z$518,COLUMN()-13)</f>
        <v/>
      </c>
      <c r="AA65" t="str">
        <f>VLOOKUP($B65,wgs_downloaded!$H$2:$Z$518,COLUMN()-13)</f>
        <v/>
      </c>
      <c r="AB65">
        <f>VLOOKUP($B65,wgs_downloaded!$H$2:$Z$518,COLUMN()-13)</f>
        <v>43901.041666666664</v>
      </c>
      <c r="AC65">
        <f>VLOOKUP($B65,wgs_downloaded!$H$2:$Z$518,COLUMN()-13)</f>
        <v>43551.041666666664</v>
      </c>
      <c r="AD65" t="str">
        <f>VLOOKUP($B65,wgs_downloaded!$H$2:$Z$518,COLUMN()-13)</f>
        <v>Israel</v>
      </c>
      <c r="AE65">
        <f>VLOOKUP($B65,wgs_downloaded!$H$2:$Z$518,COLUMN()-13)</f>
        <v>0</v>
      </c>
      <c r="AF65">
        <f>VLOOKUP($B65,wgs_downloaded!$H$2:$Z$518,COLUMN()-13)</f>
        <v>2002</v>
      </c>
    </row>
    <row r="66" spans="1:32" x14ac:dyDescent="0.3">
      <c r="A66" t="s">
        <v>3377</v>
      </c>
      <c r="B66" t="str">
        <f t="shared" si="0"/>
        <v>SRR1767827</v>
      </c>
      <c r="C66">
        <v>71</v>
      </c>
      <c r="D66">
        <v>67</v>
      </c>
      <c r="E66" t="s">
        <v>3378</v>
      </c>
      <c r="F66">
        <v>294718</v>
      </c>
      <c r="G66">
        <v>289966</v>
      </c>
      <c r="H66" t="s">
        <v>3379</v>
      </c>
      <c r="I66">
        <v>14</v>
      </c>
      <c r="J66">
        <v>13</v>
      </c>
      <c r="K66">
        <v>28</v>
      </c>
      <c r="M66">
        <v>350563</v>
      </c>
      <c r="N66">
        <v>17</v>
      </c>
      <c r="O66">
        <v>1064025</v>
      </c>
      <c r="P66">
        <v>2952357</v>
      </c>
      <c r="Q66" t="str">
        <f>VLOOKUP($B66,wgs_downloaded!$H$2:$Z$518,COLUMN()-13)</f>
        <v>isolation_source: cheese</v>
      </c>
      <c r="R66">
        <f>VLOOKUP($B66,wgs_downloaded!$H$2:$Z$518,COLUMN()-13)</f>
        <v>0</v>
      </c>
      <c r="S66">
        <f>VLOOKUP($B66,wgs_downloaded!$H$2:$Z$518,COLUMN()-13)</f>
        <v>0</v>
      </c>
      <c r="T66">
        <f>VLOOKUP($B66,wgs_downloaded!$H$2:$Z$518,COLUMN()-13)</f>
        <v>0</v>
      </c>
      <c r="U66" t="str">
        <f>VLOOKUP($B66,wgs_downloaded!$H$2:$Z$518,COLUMN()-13)</f>
        <v>No</v>
      </c>
      <c r="V66">
        <f>VLOOKUP($B66,wgs_downloaded!$H$2:$Z$518,COLUMN()-13)</f>
        <v>0</v>
      </c>
      <c r="W66">
        <f>VLOOKUP($B66,wgs_downloaded!$H$2:$Z$518,COLUMN()-13)</f>
        <v>0</v>
      </c>
      <c r="X66">
        <f>VLOOKUP($B66,wgs_downloaded!$H$2:$Z$518,COLUMN()-13)</f>
        <v>0</v>
      </c>
      <c r="Y66" t="str">
        <f>VLOOKUP($B66,wgs_downloaded!$H$2:$Z$518,COLUMN()-13)</f>
        <v>No</v>
      </c>
      <c r="Z66" t="str">
        <f>VLOOKUP($B66,wgs_downloaded!$H$2:$Z$518,COLUMN()-13)</f>
        <v>NZ_MTJI01000001-NZ_MTJI01000017</v>
      </c>
      <c r="AA66" t="str">
        <f>VLOOKUP($B66,wgs_downloaded!$H$2:$Z$518,COLUMN()-13)</f>
        <v/>
      </c>
      <c r="AB66">
        <f>VLOOKUP($B66,wgs_downloaded!$H$2:$Z$518,COLUMN()-13)</f>
        <v>44235.041666666664</v>
      </c>
      <c r="AC66">
        <f>VLOOKUP($B66,wgs_downloaded!$H$2:$Z$518,COLUMN()-13)</f>
        <v>42878.083333333336</v>
      </c>
      <c r="AD66" t="str">
        <f>VLOOKUP($B66,wgs_downloaded!$H$2:$Z$518,COLUMN()-13)</f>
        <v>USA</v>
      </c>
      <c r="AE66" t="str">
        <f>VLOOKUP($B66,wgs_downloaded!$H$2:$Z$518,COLUMN()-13)</f>
        <v>California</v>
      </c>
      <c r="AF66">
        <f>VLOOKUP($B66,wgs_downloaded!$H$2:$Z$518,COLUMN()-13)</f>
        <v>2014</v>
      </c>
    </row>
    <row r="67" spans="1:32" x14ac:dyDescent="0.3">
      <c r="A67" t="s">
        <v>3380</v>
      </c>
      <c r="B67" t="str">
        <f t="shared" ref="B67:B130" si="1">LEFT(A67, SEARCH("_",A67)-1)</f>
        <v>SRR10484641</v>
      </c>
      <c r="C67">
        <v>55</v>
      </c>
      <c r="D67">
        <v>50</v>
      </c>
      <c r="E67" t="s">
        <v>3381</v>
      </c>
      <c r="F67">
        <v>228570</v>
      </c>
      <c r="G67">
        <v>223074</v>
      </c>
      <c r="H67" t="s">
        <v>3382</v>
      </c>
      <c r="I67">
        <v>16</v>
      </c>
      <c r="J67">
        <v>3</v>
      </c>
      <c r="K67">
        <v>10</v>
      </c>
      <c r="M67">
        <v>324399</v>
      </c>
      <c r="N67">
        <v>17</v>
      </c>
      <c r="O67">
        <v>540608</v>
      </c>
      <c r="P67">
        <v>2879166</v>
      </c>
      <c r="Q67" t="s">
        <v>132</v>
      </c>
      <c r="R67">
        <v>2948718</v>
      </c>
      <c r="S67">
        <v>11</v>
      </c>
      <c r="T67">
        <v>2849</v>
      </c>
      <c r="U67" t="s">
        <v>133</v>
      </c>
      <c r="V67">
        <v>0</v>
      </c>
      <c r="W67">
        <v>0</v>
      </c>
      <c r="X67">
        <v>0</v>
      </c>
      <c r="Y67" t="s">
        <v>134</v>
      </c>
      <c r="Z67" t="s">
        <v>127</v>
      </c>
      <c r="AA67" t="s">
        <v>127</v>
      </c>
      <c r="AB67" s="16">
        <v>43916.041666666664</v>
      </c>
      <c r="AC67" s="16">
        <v>43916.041666666664</v>
      </c>
      <c r="AD67" t="s">
        <v>135</v>
      </c>
      <c r="AE67" t="s">
        <v>256</v>
      </c>
      <c r="AF67">
        <v>2019</v>
      </c>
    </row>
    <row r="68" spans="1:32" x14ac:dyDescent="0.3">
      <c r="A68" t="s">
        <v>3383</v>
      </c>
      <c r="B68" t="str">
        <f t="shared" si="1"/>
        <v>SRR10484526</v>
      </c>
      <c r="C68">
        <v>54</v>
      </c>
      <c r="D68">
        <v>48</v>
      </c>
      <c r="E68" t="s">
        <v>3384</v>
      </c>
      <c r="F68">
        <v>228514</v>
      </c>
      <c r="G68">
        <v>220422</v>
      </c>
      <c r="H68" t="s">
        <v>3385</v>
      </c>
      <c r="I68">
        <v>23</v>
      </c>
      <c r="J68">
        <v>2</v>
      </c>
      <c r="K68">
        <v>9</v>
      </c>
      <c r="M68">
        <v>295380</v>
      </c>
      <c r="N68">
        <v>17</v>
      </c>
      <c r="O68">
        <v>483156</v>
      </c>
      <c r="P68">
        <v>2878702</v>
      </c>
      <c r="Q68" t="s">
        <v>132</v>
      </c>
      <c r="R68">
        <v>2958104</v>
      </c>
      <c r="S68">
        <v>10</v>
      </c>
      <c r="T68">
        <v>2859</v>
      </c>
      <c r="U68" t="s">
        <v>133</v>
      </c>
      <c r="V68">
        <v>0</v>
      </c>
      <c r="W68">
        <v>0</v>
      </c>
      <c r="X68">
        <v>0</v>
      </c>
      <c r="Y68" t="s">
        <v>134</v>
      </c>
      <c r="Z68" t="s">
        <v>127</v>
      </c>
      <c r="AA68" t="s">
        <v>127</v>
      </c>
      <c r="AB68" s="16">
        <v>43916.041666666664</v>
      </c>
      <c r="AC68" s="16">
        <v>43916.041666666664</v>
      </c>
      <c r="AD68" t="s">
        <v>135</v>
      </c>
      <c r="AE68" t="s">
        <v>256</v>
      </c>
      <c r="AF68">
        <v>2019</v>
      </c>
    </row>
    <row r="69" spans="1:32" x14ac:dyDescent="0.3">
      <c r="A69" t="s">
        <v>3386</v>
      </c>
      <c r="B69" t="str">
        <f t="shared" si="1"/>
        <v>SRR6236574</v>
      </c>
      <c r="C69">
        <v>839</v>
      </c>
      <c r="D69">
        <v>729</v>
      </c>
      <c r="E69" t="s">
        <v>3387</v>
      </c>
      <c r="F69">
        <v>4927890</v>
      </c>
      <c r="G69">
        <v>4591542</v>
      </c>
      <c r="H69" t="s">
        <v>3388</v>
      </c>
      <c r="I69">
        <v>1703</v>
      </c>
      <c r="J69">
        <v>516</v>
      </c>
      <c r="K69">
        <v>436</v>
      </c>
      <c r="M69">
        <v>1463022</v>
      </c>
      <c r="N69">
        <v>18</v>
      </c>
      <c r="O69">
        <v>1463022</v>
      </c>
      <c r="P69">
        <v>2906909</v>
      </c>
      <c r="Q69" t="str">
        <f>VLOOKUP($B69,wgs_downloaded!$H$2:$Z$518,COLUMN()-13)</f>
        <v>isolation_source: raw milk cheese-monterey jack</v>
      </c>
      <c r="R69">
        <f>VLOOKUP($B69,wgs_downloaded!$H$2:$Z$518,COLUMN()-13)</f>
        <v>2938747</v>
      </c>
      <c r="S69">
        <f>VLOOKUP($B69,wgs_downloaded!$H$2:$Z$518,COLUMN()-13)</f>
        <v>42</v>
      </c>
      <c r="T69">
        <f>VLOOKUP($B69,wgs_downloaded!$H$2:$Z$518,COLUMN()-13)</f>
        <v>2915</v>
      </c>
      <c r="U69" t="str">
        <f>VLOOKUP($B69,wgs_downloaded!$H$2:$Z$518,COLUMN()-13)</f>
        <v>Yes</v>
      </c>
      <c r="V69">
        <f>VLOOKUP($B69,wgs_downloaded!$H$2:$Z$518,COLUMN()-13)</f>
        <v>0</v>
      </c>
      <c r="W69">
        <f>VLOOKUP($B69,wgs_downloaded!$H$2:$Z$518,COLUMN()-13)</f>
        <v>0</v>
      </c>
      <c r="X69">
        <f>VLOOKUP($B69,wgs_downloaded!$H$2:$Z$518,COLUMN()-13)</f>
        <v>0</v>
      </c>
      <c r="Y69" t="str">
        <f>VLOOKUP($B69,wgs_downloaded!$H$2:$Z$518,COLUMN()-13)</f>
        <v>No</v>
      </c>
      <c r="Z69" t="str">
        <f>VLOOKUP($B69,wgs_downloaded!$H$2:$Z$518,COLUMN()-13)</f>
        <v/>
      </c>
      <c r="AA69" t="str">
        <f>VLOOKUP($B69,wgs_downloaded!$H$2:$Z$518,COLUMN()-13)</f>
        <v/>
      </c>
      <c r="AB69">
        <f>VLOOKUP($B69,wgs_downloaded!$H$2:$Z$518,COLUMN()-13)</f>
        <v>43559.083333333336</v>
      </c>
      <c r="AC69">
        <f>VLOOKUP($B69,wgs_downloaded!$H$2:$Z$518,COLUMN()-13)</f>
        <v>43559.083333333336</v>
      </c>
      <c r="AD69" t="str">
        <f>VLOOKUP($B69,wgs_downloaded!$H$2:$Z$518,COLUMN()-13)</f>
        <v>USA</v>
      </c>
      <c r="AE69" t="str">
        <f>VLOOKUP($B69,wgs_downloaded!$H$2:$Z$518,COLUMN()-13)</f>
        <v>New York</v>
      </c>
      <c r="AF69">
        <f>VLOOKUP($B69,wgs_downloaded!$H$2:$Z$518,COLUMN()-13)</f>
        <v>2017</v>
      </c>
    </row>
    <row r="70" spans="1:32" x14ac:dyDescent="0.3">
      <c r="A70" t="s">
        <v>3389</v>
      </c>
      <c r="B70" t="str">
        <f t="shared" si="1"/>
        <v>SRR5985519</v>
      </c>
      <c r="C70">
        <v>900</v>
      </c>
      <c r="D70">
        <v>842</v>
      </c>
      <c r="E70" t="s">
        <v>3390</v>
      </c>
      <c r="F70">
        <v>3702450</v>
      </c>
      <c r="G70">
        <v>3663044</v>
      </c>
      <c r="H70" t="s">
        <v>3391</v>
      </c>
      <c r="I70">
        <v>113</v>
      </c>
      <c r="J70">
        <v>68</v>
      </c>
      <c r="K70">
        <v>253</v>
      </c>
      <c r="M70">
        <v>510625</v>
      </c>
      <c r="N70">
        <v>18</v>
      </c>
      <c r="O70">
        <v>1218911</v>
      </c>
      <c r="P70">
        <v>2977050</v>
      </c>
      <c r="Q70" t="str">
        <f>VLOOKUP($B70,wgs_downloaded!$H$2:$Z$518,COLUMN()-13)</f>
        <v>isolation_source: cheese</v>
      </c>
      <c r="R70">
        <f>VLOOKUP($B70,wgs_downloaded!$H$2:$Z$518,COLUMN()-13)</f>
        <v>3003686</v>
      </c>
      <c r="S70">
        <f>VLOOKUP($B70,wgs_downloaded!$H$2:$Z$518,COLUMN()-13)</f>
        <v>18</v>
      </c>
      <c r="T70">
        <f>VLOOKUP($B70,wgs_downloaded!$H$2:$Z$518,COLUMN()-13)</f>
        <v>2968</v>
      </c>
      <c r="U70" t="str">
        <f>VLOOKUP($B70,wgs_downloaded!$H$2:$Z$518,COLUMN()-13)</f>
        <v>Yes</v>
      </c>
      <c r="V70">
        <f>VLOOKUP($B70,wgs_downloaded!$H$2:$Z$518,COLUMN()-13)</f>
        <v>0</v>
      </c>
      <c r="W70">
        <f>VLOOKUP($B70,wgs_downloaded!$H$2:$Z$518,COLUMN()-13)</f>
        <v>0</v>
      </c>
      <c r="X70">
        <f>VLOOKUP($B70,wgs_downloaded!$H$2:$Z$518,COLUMN()-13)</f>
        <v>0</v>
      </c>
      <c r="Y70" t="str">
        <f>VLOOKUP($B70,wgs_downloaded!$H$2:$Z$518,COLUMN()-13)</f>
        <v>No</v>
      </c>
      <c r="Z70" t="str">
        <f>VLOOKUP($B70,wgs_downloaded!$H$2:$Z$518,COLUMN()-13)</f>
        <v/>
      </c>
      <c r="AA70" t="str">
        <f>VLOOKUP($B70,wgs_downloaded!$H$2:$Z$518,COLUMN()-13)</f>
        <v/>
      </c>
      <c r="AB70">
        <f>VLOOKUP($B70,wgs_downloaded!$H$2:$Z$518,COLUMN()-13)</f>
        <v>43901.041666666664</v>
      </c>
      <c r="AC70">
        <f>VLOOKUP($B70,wgs_downloaded!$H$2:$Z$518,COLUMN()-13)</f>
        <v>43551.041666666664</v>
      </c>
      <c r="AD70" t="str">
        <f>VLOOKUP($B70,wgs_downloaded!$H$2:$Z$518,COLUMN()-13)</f>
        <v>USA</v>
      </c>
      <c r="AE70" t="str">
        <f>VLOOKUP($B70,wgs_downloaded!$H$2:$Z$518,COLUMN()-13)</f>
        <v>Washington</v>
      </c>
      <c r="AF70">
        <f>VLOOKUP($B70,wgs_downloaded!$H$2:$Z$518,COLUMN()-13)</f>
        <v>2010</v>
      </c>
    </row>
    <row r="71" spans="1:32" x14ac:dyDescent="0.3">
      <c r="A71" t="s">
        <v>3392</v>
      </c>
      <c r="B71" t="str">
        <f t="shared" si="1"/>
        <v>SRR1187587</v>
      </c>
      <c r="C71">
        <v>398</v>
      </c>
      <c r="D71">
        <v>362</v>
      </c>
      <c r="E71" t="s">
        <v>3393</v>
      </c>
      <c r="F71">
        <v>1658138</v>
      </c>
      <c r="G71">
        <v>1611190</v>
      </c>
      <c r="H71" t="s">
        <v>3394</v>
      </c>
      <c r="I71">
        <v>75</v>
      </c>
      <c r="J71">
        <v>35</v>
      </c>
      <c r="K71">
        <v>129</v>
      </c>
      <c r="M71">
        <v>477400</v>
      </c>
      <c r="N71">
        <v>18</v>
      </c>
      <c r="O71">
        <v>891493</v>
      </c>
      <c r="P71">
        <v>3010709</v>
      </c>
      <c r="Q71" t="str">
        <f>VLOOKUP($B71,wgs_downloaded!$H$2:$Z$518,COLUMN()-13)</f>
        <v>isolation_source: fresh cheese curd</v>
      </c>
      <c r="R71">
        <f>VLOOKUP($B71,wgs_downloaded!$H$2:$Z$518,COLUMN()-13)</f>
        <v>3075577</v>
      </c>
      <c r="S71">
        <f>VLOOKUP($B71,wgs_downloaded!$H$2:$Z$518,COLUMN()-13)</f>
        <v>22</v>
      </c>
      <c r="T71">
        <f>VLOOKUP($B71,wgs_downloaded!$H$2:$Z$518,COLUMN()-13)</f>
        <v>3033</v>
      </c>
      <c r="U71" t="str">
        <f>VLOOKUP($B71,wgs_downloaded!$H$2:$Z$518,COLUMN()-13)</f>
        <v>Yes</v>
      </c>
      <c r="V71">
        <f>VLOOKUP($B71,wgs_downloaded!$H$2:$Z$518,COLUMN()-13)</f>
        <v>0</v>
      </c>
      <c r="W71">
        <f>VLOOKUP($B71,wgs_downloaded!$H$2:$Z$518,COLUMN()-13)</f>
        <v>0</v>
      </c>
      <c r="X71">
        <f>VLOOKUP($B71,wgs_downloaded!$H$2:$Z$518,COLUMN()-13)</f>
        <v>0</v>
      </c>
      <c r="Y71" t="str">
        <f>VLOOKUP($B71,wgs_downloaded!$H$2:$Z$518,COLUMN()-13)</f>
        <v>No</v>
      </c>
      <c r="Z71" t="str">
        <f>VLOOKUP($B71,wgs_downloaded!$H$2:$Z$518,COLUMN()-13)</f>
        <v/>
      </c>
      <c r="AA71" t="str">
        <f>VLOOKUP($B71,wgs_downloaded!$H$2:$Z$518,COLUMN()-13)</f>
        <v/>
      </c>
      <c r="AB71">
        <f>VLOOKUP($B71,wgs_downloaded!$H$2:$Z$518,COLUMN()-13)</f>
        <v>43551.041666666664</v>
      </c>
      <c r="AC71">
        <f>VLOOKUP($B71,wgs_downloaded!$H$2:$Z$518,COLUMN()-13)</f>
        <v>43551.041666666664</v>
      </c>
      <c r="AD71" t="str">
        <f>VLOOKUP($B71,wgs_downloaded!$H$2:$Z$518,COLUMN()-13)</f>
        <v>USA</v>
      </c>
      <c r="AE71" t="str">
        <f>VLOOKUP($B71,wgs_downloaded!$H$2:$Z$518,COLUMN()-13)</f>
        <v>Virginia</v>
      </c>
      <c r="AF71">
        <f>VLOOKUP($B71,wgs_downloaded!$H$2:$Z$518,COLUMN()-13)</f>
        <v>2014</v>
      </c>
    </row>
    <row r="72" spans="1:32" x14ac:dyDescent="0.3">
      <c r="A72" t="s">
        <v>3395</v>
      </c>
      <c r="B72" t="str">
        <f t="shared" si="1"/>
        <v>SRR1378358</v>
      </c>
      <c r="C72">
        <v>220</v>
      </c>
      <c r="D72">
        <v>184</v>
      </c>
      <c r="E72" t="s">
        <v>3396</v>
      </c>
      <c r="F72">
        <v>944026</v>
      </c>
      <c r="G72">
        <v>890004</v>
      </c>
      <c r="H72" t="s">
        <v>3397</v>
      </c>
      <c r="I72">
        <v>266</v>
      </c>
      <c r="J72">
        <v>100</v>
      </c>
      <c r="K72">
        <v>107</v>
      </c>
      <c r="M72">
        <v>477400</v>
      </c>
      <c r="N72">
        <v>18</v>
      </c>
      <c r="O72">
        <v>891470</v>
      </c>
      <c r="P72">
        <v>3010245</v>
      </c>
      <c r="Q72" t="str">
        <f>VLOOKUP($B72,wgs_downloaded!$H$2:$Z$518,COLUMN()-13)</f>
        <v>isolation_source: fontina cheese</v>
      </c>
      <c r="R72">
        <f>VLOOKUP($B72,wgs_downloaded!$H$2:$Z$518,COLUMN()-13)</f>
        <v>2949333</v>
      </c>
      <c r="S72">
        <f>VLOOKUP($B72,wgs_downloaded!$H$2:$Z$518,COLUMN()-13)</f>
        <v>64</v>
      </c>
      <c r="T72">
        <f>VLOOKUP($B72,wgs_downloaded!$H$2:$Z$518,COLUMN()-13)</f>
        <v>2918</v>
      </c>
      <c r="U72" t="str">
        <f>VLOOKUP($B72,wgs_downloaded!$H$2:$Z$518,COLUMN()-13)</f>
        <v>Yes</v>
      </c>
      <c r="V72">
        <f>VLOOKUP($B72,wgs_downloaded!$H$2:$Z$518,COLUMN()-13)</f>
        <v>0</v>
      </c>
      <c r="W72">
        <f>VLOOKUP($B72,wgs_downloaded!$H$2:$Z$518,COLUMN()-13)</f>
        <v>0</v>
      </c>
      <c r="X72">
        <f>VLOOKUP($B72,wgs_downloaded!$H$2:$Z$518,COLUMN()-13)</f>
        <v>0</v>
      </c>
      <c r="Y72" t="str">
        <f>VLOOKUP($B72,wgs_downloaded!$H$2:$Z$518,COLUMN()-13)</f>
        <v>No</v>
      </c>
      <c r="Z72" t="str">
        <f>VLOOKUP($B72,wgs_downloaded!$H$2:$Z$518,COLUMN()-13)</f>
        <v/>
      </c>
      <c r="AA72" t="str">
        <f>VLOOKUP($B72,wgs_downloaded!$H$2:$Z$518,COLUMN()-13)</f>
        <v/>
      </c>
      <c r="AB72">
        <f>VLOOKUP($B72,wgs_downloaded!$H$2:$Z$518,COLUMN()-13)</f>
        <v>43551.041666666664</v>
      </c>
      <c r="AC72">
        <f>VLOOKUP($B72,wgs_downloaded!$H$2:$Z$518,COLUMN()-13)</f>
        <v>43551.041666666664</v>
      </c>
      <c r="AD72" t="str">
        <f>VLOOKUP($B72,wgs_downloaded!$H$2:$Z$518,COLUMN()-13)</f>
        <v>Italy</v>
      </c>
      <c r="AE72">
        <f>VLOOKUP($B72,wgs_downloaded!$H$2:$Z$518,COLUMN()-13)</f>
        <v>0</v>
      </c>
      <c r="AF72">
        <f>VLOOKUP($B72,wgs_downloaded!$H$2:$Z$518,COLUMN()-13)</f>
        <v>2014</v>
      </c>
    </row>
    <row r="73" spans="1:32" x14ac:dyDescent="0.3">
      <c r="A73" t="s">
        <v>3398</v>
      </c>
      <c r="B73" t="str">
        <f t="shared" si="1"/>
        <v>SRR1177313</v>
      </c>
      <c r="C73">
        <v>528</v>
      </c>
      <c r="D73">
        <v>502</v>
      </c>
      <c r="E73" t="s">
        <v>3399</v>
      </c>
      <c r="F73">
        <v>2262196</v>
      </c>
      <c r="G73">
        <v>2220630</v>
      </c>
      <c r="H73" t="s">
        <v>3356</v>
      </c>
      <c r="I73">
        <v>628</v>
      </c>
      <c r="J73">
        <v>120</v>
      </c>
      <c r="K73">
        <v>211</v>
      </c>
      <c r="M73">
        <v>476840</v>
      </c>
      <c r="N73">
        <v>18</v>
      </c>
      <c r="O73">
        <v>891493</v>
      </c>
      <c r="P73">
        <v>3010383</v>
      </c>
      <c r="Q73" t="str">
        <f>VLOOKUP($B73,wgs_downloaded!$H$2:$Z$518,COLUMN()-13)</f>
        <v>isolation_source: Sheeps Milk Cheese</v>
      </c>
      <c r="R73">
        <f>VLOOKUP($B73,wgs_downloaded!$H$2:$Z$518,COLUMN()-13)</f>
        <v>3033931</v>
      </c>
      <c r="S73">
        <f>VLOOKUP($B73,wgs_downloaded!$H$2:$Z$518,COLUMN()-13)</f>
        <v>30</v>
      </c>
      <c r="T73">
        <f>VLOOKUP($B73,wgs_downloaded!$H$2:$Z$518,COLUMN()-13)</f>
        <v>2930</v>
      </c>
      <c r="U73" t="str">
        <f>VLOOKUP($B73,wgs_downloaded!$H$2:$Z$518,COLUMN()-13)</f>
        <v>Yes</v>
      </c>
      <c r="V73">
        <f>VLOOKUP($B73,wgs_downloaded!$H$2:$Z$518,COLUMN()-13)</f>
        <v>0</v>
      </c>
      <c r="W73">
        <f>VLOOKUP($B73,wgs_downloaded!$H$2:$Z$518,COLUMN()-13)</f>
        <v>0</v>
      </c>
      <c r="X73">
        <f>VLOOKUP($B73,wgs_downloaded!$H$2:$Z$518,COLUMN()-13)</f>
        <v>0</v>
      </c>
      <c r="Y73" t="str">
        <f>VLOOKUP($B73,wgs_downloaded!$H$2:$Z$518,COLUMN()-13)</f>
        <v>No</v>
      </c>
      <c r="Z73" t="str">
        <f>VLOOKUP($B73,wgs_downloaded!$H$2:$Z$518,COLUMN()-13)</f>
        <v/>
      </c>
      <c r="AA73" t="str">
        <f>VLOOKUP($B73,wgs_downloaded!$H$2:$Z$518,COLUMN()-13)</f>
        <v/>
      </c>
      <c r="AB73">
        <f>VLOOKUP($B73,wgs_downloaded!$H$2:$Z$518,COLUMN()-13)</f>
        <v>43914.041666666664</v>
      </c>
      <c r="AC73">
        <f>VLOOKUP($B73,wgs_downloaded!$H$2:$Z$518,COLUMN()-13)</f>
        <v>43914.041666666664</v>
      </c>
      <c r="AD73" t="str">
        <f>VLOOKUP($B73,wgs_downloaded!$H$2:$Z$518,COLUMN()-13)</f>
        <v>Bulgaria</v>
      </c>
      <c r="AE73">
        <f>VLOOKUP($B73,wgs_downloaded!$H$2:$Z$518,COLUMN()-13)</f>
        <v>0</v>
      </c>
      <c r="AF73">
        <f>VLOOKUP($B73,wgs_downloaded!$H$2:$Z$518,COLUMN()-13)</f>
        <v>2008</v>
      </c>
    </row>
    <row r="74" spans="1:32" x14ac:dyDescent="0.3">
      <c r="A74" t="s">
        <v>3400</v>
      </c>
      <c r="B74" t="str">
        <f t="shared" si="1"/>
        <v>SRR6288283</v>
      </c>
      <c r="C74">
        <v>787</v>
      </c>
      <c r="D74">
        <v>736</v>
      </c>
      <c r="E74" t="s">
        <v>3401</v>
      </c>
      <c r="F74">
        <v>4365292</v>
      </c>
      <c r="G74">
        <v>4127584</v>
      </c>
      <c r="H74" t="s">
        <v>3402</v>
      </c>
      <c r="I74">
        <v>1118</v>
      </c>
      <c r="J74">
        <v>266</v>
      </c>
      <c r="K74">
        <v>454</v>
      </c>
      <c r="M74">
        <v>471330</v>
      </c>
      <c r="N74">
        <v>18</v>
      </c>
      <c r="O74">
        <v>593748</v>
      </c>
      <c r="P74">
        <v>2925295</v>
      </c>
      <c r="Q74" t="str">
        <f>VLOOKUP($B74,wgs_downloaded!$H$2:$Z$518,COLUMN()-13)</f>
        <v>isolation_source: home-made cheese</v>
      </c>
      <c r="R74">
        <f>VLOOKUP($B74,wgs_downloaded!$H$2:$Z$518,COLUMN()-13)</f>
        <v>2990100</v>
      </c>
      <c r="S74">
        <f>VLOOKUP($B74,wgs_downloaded!$H$2:$Z$518,COLUMN()-13)</f>
        <v>25</v>
      </c>
      <c r="T74">
        <f>VLOOKUP($B74,wgs_downloaded!$H$2:$Z$518,COLUMN()-13)</f>
        <v>2932</v>
      </c>
      <c r="U74" t="str">
        <f>VLOOKUP($B74,wgs_downloaded!$H$2:$Z$518,COLUMN()-13)</f>
        <v>Yes</v>
      </c>
      <c r="V74">
        <f>VLOOKUP($B74,wgs_downloaded!$H$2:$Z$518,COLUMN()-13)</f>
        <v>0</v>
      </c>
      <c r="W74">
        <f>VLOOKUP($B74,wgs_downloaded!$H$2:$Z$518,COLUMN()-13)</f>
        <v>0</v>
      </c>
      <c r="X74">
        <f>VLOOKUP($B74,wgs_downloaded!$H$2:$Z$518,COLUMN()-13)</f>
        <v>0</v>
      </c>
      <c r="Y74" t="str">
        <f>VLOOKUP($B74,wgs_downloaded!$H$2:$Z$518,COLUMN()-13)</f>
        <v>No</v>
      </c>
      <c r="Z74" t="str">
        <f>VLOOKUP($B74,wgs_downloaded!$H$2:$Z$518,COLUMN()-13)</f>
        <v/>
      </c>
      <c r="AA74" t="str">
        <f>VLOOKUP($B74,wgs_downloaded!$H$2:$Z$518,COLUMN()-13)</f>
        <v/>
      </c>
      <c r="AB74">
        <f>VLOOKUP($B74,wgs_downloaded!$H$2:$Z$518,COLUMN()-13)</f>
        <v>43901.041666666664</v>
      </c>
      <c r="AC74">
        <f>VLOOKUP($B74,wgs_downloaded!$H$2:$Z$518,COLUMN()-13)</f>
        <v>43550.041666666664</v>
      </c>
      <c r="AD74" t="str">
        <f>VLOOKUP($B74,wgs_downloaded!$H$2:$Z$518,COLUMN()-13)</f>
        <v>Mexico</v>
      </c>
      <c r="AE74">
        <f>VLOOKUP($B74,wgs_downloaded!$H$2:$Z$518,COLUMN()-13)</f>
        <v>0</v>
      </c>
      <c r="AF74">
        <f>VLOOKUP($B74,wgs_downloaded!$H$2:$Z$518,COLUMN()-13)</f>
        <v>2003</v>
      </c>
    </row>
    <row r="75" spans="1:32" x14ac:dyDescent="0.3">
      <c r="A75" t="s">
        <v>3403</v>
      </c>
      <c r="B75" t="str">
        <f t="shared" si="1"/>
        <v>SRR8767770</v>
      </c>
      <c r="C75">
        <v>91</v>
      </c>
      <c r="D75">
        <v>77</v>
      </c>
      <c r="E75" t="s">
        <v>3404</v>
      </c>
      <c r="F75">
        <v>408200</v>
      </c>
      <c r="G75">
        <v>384508</v>
      </c>
      <c r="H75" t="s">
        <v>3405</v>
      </c>
      <c r="I75">
        <v>100</v>
      </c>
      <c r="J75">
        <v>53</v>
      </c>
      <c r="K75">
        <v>63</v>
      </c>
      <c r="M75">
        <v>438739</v>
      </c>
      <c r="N75">
        <v>18</v>
      </c>
      <c r="O75">
        <v>588150</v>
      </c>
      <c r="P75">
        <v>2922970</v>
      </c>
      <c r="Q75" t="str">
        <f>VLOOKUP($B75,wgs_downloaded!$H$2:$Z$518,COLUMN()-13)</f>
        <v>isolation_source: cheese</v>
      </c>
      <c r="R75">
        <f>VLOOKUP($B75,wgs_downloaded!$H$2:$Z$518,COLUMN()-13)</f>
        <v>2928919</v>
      </c>
      <c r="S75">
        <f>VLOOKUP($B75,wgs_downloaded!$H$2:$Z$518,COLUMN()-13)</f>
        <v>27</v>
      </c>
      <c r="T75">
        <f>VLOOKUP($B75,wgs_downloaded!$H$2:$Z$518,COLUMN()-13)</f>
        <v>2928</v>
      </c>
      <c r="U75" t="str">
        <f>VLOOKUP($B75,wgs_downloaded!$H$2:$Z$518,COLUMN()-13)</f>
        <v>Yes</v>
      </c>
      <c r="V75">
        <f>VLOOKUP($B75,wgs_downloaded!$H$2:$Z$518,COLUMN()-13)</f>
        <v>0</v>
      </c>
      <c r="W75">
        <f>VLOOKUP($B75,wgs_downloaded!$H$2:$Z$518,COLUMN()-13)</f>
        <v>0</v>
      </c>
      <c r="X75">
        <f>VLOOKUP($B75,wgs_downloaded!$H$2:$Z$518,COLUMN()-13)</f>
        <v>0</v>
      </c>
      <c r="Y75" t="str">
        <f>VLOOKUP($B75,wgs_downloaded!$H$2:$Z$518,COLUMN()-13)</f>
        <v>No</v>
      </c>
      <c r="Z75" t="str">
        <f>VLOOKUP($B75,wgs_downloaded!$H$2:$Z$518,COLUMN()-13)</f>
        <v/>
      </c>
      <c r="AA75" t="str">
        <f>VLOOKUP($B75,wgs_downloaded!$H$2:$Z$518,COLUMN()-13)</f>
        <v/>
      </c>
      <c r="AB75">
        <f>VLOOKUP($B75,wgs_downloaded!$H$2:$Z$518,COLUMN()-13)</f>
        <v>43555.041666666664</v>
      </c>
      <c r="AC75">
        <f>VLOOKUP($B75,wgs_downloaded!$H$2:$Z$518,COLUMN()-13)</f>
        <v>43555.041666666664</v>
      </c>
      <c r="AD75" t="str">
        <f>VLOOKUP($B75,wgs_downloaded!$H$2:$Z$518,COLUMN()-13)</f>
        <v>Chile</v>
      </c>
      <c r="AE75">
        <f>VLOOKUP($B75,wgs_downloaded!$H$2:$Z$518,COLUMN()-13)</f>
        <v>0</v>
      </c>
      <c r="AF75">
        <f>VLOOKUP($B75,wgs_downloaded!$H$2:$Z$518,COLUMN()-13)</f>
        <v>2016</v>
      </c>
    </row>
    <row r="76" spans="1:32" x14ac:dyDescent="0.3">
      <c r="A76" t="s">
        <v>3406</v>
      </c>
      <c r="B76" t="str">
        <f t="shared" si="1"/>
        <v>SRR5182487</v>
      </c>
      <c r="C76">
        <v>802</v>
      </c>
      <c r="D76">
        <v>699</v>
      </c>
      <c r="E76" t="s">
        <v>3407</v>
      </c>
      <c r="F76">
        <v>3875020</v>
      </c>
      <c r="G76">
        <v>3771916</v>
      </c>
      <c r="H76" t="s">
        <v>3408</v>
      </c>
      <c r="I76">
        <v>1268</v>
      </c>
      <c r="J76">
        <v>482</v>
      </c>
      <c r="K76">
        <v>629</v>
      </c>
      <c r="M76">
        <v>415602</v>
      </c>
      <c r="N76">
        <v>18</v>
      </c>
      <c r="O76">
        <v>673579</v>
      </c>
      <c r="P76">
        <v>3059728</v>
      </c>
      <c r="Q76" t="str">
        <f>VLOOKUP($B76,wgs_downloaded!$H$2:$Z$518,COLUMN()-13)</f>
        <v>isolation_source: cotija cheese</v>
      </c>
      <c r="R76">
        <f>VLOOKUP($B76,wgs_downloaded!$H$2:$Z$518,COLUMN()-13)</f>
        <v>3135917</v>
      </c>
      <c r="S76">
        <f>VLOOKUP($B76,wgs_downloaded!$H$2:$Z$518,COLUMN()-13)</f>
        <v>24</v>
      </c>
      <c r="T76">
        <f>VLOOKUP($B76,wgs_downloaded!$H$2:$Z$518,COLUMN()-13)</f>
        <v>3092</v>
      </c>
      <c r="U76" t="str">
        <f>VLOOKUP($B76,wgs_downloaded!$H$2:$Z$518,COLUMN()-13)</f>
        <v>Yes</v>
      </c>
      <c r="V76">
        <f>VLOOKUP($B76,wgs_downloaded!$H$2:$Z$518,COLUMN()-13)</f>
        <v>0</v>
      </c>
      <c r="W76">
        <f>VLOOKUP($B76,wgs_downloaded!$H$2:$Z$518,COLUMN()-13)</f>
        <v>0</v>
      </c>
      <c r="X76">
        <f>VLOOKUP($B76,wgs_downloaded!$H$2:$Z$518,COLUMN()-13)</f>
        <v>0</v>
      </c>
      <c r="Y76" t="str">
        <f>VLOOKUP($B76,wgs_downloaded!$H$2:$Z$518,COLUMN()-13)</f>
        <v>No</v>
      </c>
      <c r="Z76" t="str">
        <f>VLOOKUP($B76,wgs_downloaded!$H$2:$Z$518,COLUMN()-13)</f>
        <v/>
      </c>
      <c r="AA76" t="str">
        <f>VLOOKUP($B76,wgs_downloaded!$H$2:$Z$518,COLUMN()-13)</f>
        <v/>
      </c>
      <c r="AB76">
        <f>VLOOKUP($B76,wgs_downloaded!$H$2:$Z$518,COLUMN()-13)</f>
        <v>43901.041666666664</v>
      </c>
      <c r="AC76">
        <f>VLOOKUP($B76,wgs_downloaded!$H$2:$Z$518,COLUMN()-13)</f>
        <v>43551.041666666664</v>
      </c>
      <c r="AD76" t="str">
        <f>VLOOKUP($B76,wgs_downloaded!$H$2:$Z$518,COLUMN()-13)</f>
        <v xml:space="preserve">Mexico </v>
      </c>
      <c r="AE76">
        <f>VLOOKUP($B76,wgs_downloaded!$H$2:$Z$518,COLUMN()-13)</f>
        <v>0</v>
      </c>
      <c r="AF76">
        <f>VLOOKUP($B76,wgs_downloaded!$H$2:$Z$518,COLUMN()-13)</f>
        <v>2010</v>
      </c>
    </row>
    <row r="77" spans="1:32" x14ac:dyDescent="0.3">
      <c r="A77" t="s">
        <v>3409</v>
      </c>
      <c r="B77" t="str">
        <f t="shared" si="1"/>
        <v>SRR3372408</v>
      </c>
      <c r="C77">
        <v>87</v>
      </c>
      <c r="D77">
        <v>83</v>
      </c>
      <c r="E77" t="s">
        <v>3410</v>
      </c>
      <c r="F77">
        <v>367282</v>
      </c>
      <c r="G77">
        <v>363514</v>
      </c>
      <c r="H77" t="s">
        <v>3411</v>
      </c>
      <c r="I77">
        <v>24</v>
      </c>
      <c r="J77">
        <v>11</v>
      </c>
      <c r="K77">
        <v>39</v>
      </c>
      <c r="M77">
        <v>546082</v>
      </c>
      <c r="N77">
        <v>19</v>
      </c>
      <c r="O77">
        <v>1011289</v>
      </c>
      <c r="P77">
        <v>2993420</v>
      </c>
      <c r="Q77" t="str">
        <f>VLOOKUP($B77,wgs_downloaded!$H$2:$Z$518,COLUMN()-13)</f>
        <v>isolation_source: shredded cheddar cheese</v>
      </c>
      <c r="R77">
        <f>VLOOKUP($B77,wgs_downloaded!$H$2:$Z$518,COLUMN()-13)</f>
        <v>3119125</v>
      </c>
      <c r="S77">
        <f>VLOOKUP($B77,wgs_downloaded!$H$2:$Z$518,COLUMN()-13)</f>
        <v>19</v>
      </c>
      <c r="T77">
        <f>VLOOKUP($B77,wgs_downloaded!$H$2:$Z$518,COLUMN()-13)</f>
        <v>3072</v>
      </c>
      <c r="U77" t="str">
        <f>VLOOKUP($B77,wgs_downloaded!$H$2:$Z$518,COLUMN()-13)</f>
        <v>Yes</v>
      </c>
      <c r="V77">
        <f>VLOOKUP($B77,wgs_downloaded!$H$2:$Z$518,COLUMN()-13)</f>
        <v>0</v>
      </c>
      <c r="W77">
        <f>VLOOKUP($B77,wgs_downloaded!$H$2:$Z$518,COLUMN()-13)</f>
        <v>0</v>
      </c>
      <c r="X77">
        <f>VLOOKUP($B77,wgs_downloaded!$H$2:$Z$518,COLUMN()-13)</f>
        <v>0</v>
      </c>
      <c r="Y77" t="str">
        <f>VLOOKUP($B77,wgs_downloaded!$H$2:$Z$518,COLUMN()-13)</f>
        <v>No</v>
      </c>
      <c r="Z77" t="str">
        <f>VLOOKUP($B77,wgs_downloaded!$H$2:$Z$518,COLUMN()-13)</f>
        <v/>
      </c>
      <c r="AA77" t="str">
        <f>VLOOKUP($B77,wgs_downloaded!$H$2:$Z$518,COLUMN()-13)</f>
        <v/>
      </c>
      <c r="AB77">
        <f>VLOOKUP($B77,wgs_downloaded!$H$2:$Z$518,COLUMN()-13)</f>
        <v>43901.041666666664</v>
      </c>
      <c r="AC77">
        <f>VLOOKUP($B77,wgs_downloaded!$H$2:$Z$518,COLUMN()-13)</f>
        <v>43551.041666666664</v>
      </c>
      <c r="AD77" t="str">
        <f>VLOOKUP($B77,wgs_downloaded!$H$2:$Z$518,COLUMN()-13)</f>
        <v>USA</v>
      </c>
      <c r="AE77" t="str">
        <f>VLOOKUP($B77,wgs_downloaded!$H$2:$Z$518,COLUMN()-13)</f>
        <v>California</v>
      </c>
      <c r="AF77">
        <f>VLOOKUP($B77,wgs_downloaded!$H$2:$Z$518,COLUMN()-13)</f>
        <v>2011</v>
      </c>
    </row>
    <row r="78" spans="1:32" x14ac:dyDescent="0.3">
      <c r="A78" t="s">
        <v>3412</v>
      </c>
      <c r="B78" t="str">
        <f t="shared" si="1"/>
        <v>SRR1378347</v>
      </c>
      <c r="C78">
        <v>298</v>
      </c>
      <c r="D78">
        <v>254</v>
      </c>
      <c r="E78" t="s">
        <v>3413</v>
      </c>
      <c r="F78">
        <v>1286336</v>
      </c>
      <c r="G78">
        <v>1221144</v>
      </c>
      <c r="H78" t="s">
        <v>3259</v>
      </c>
      <c r="I78">
        <v>384</v>
      </c>
      <c r="J78">
        <v>106</v>
      </c>
      <c r="K78">
        <v>189</v>
      </c>
      <c r="M78">
        <v>475997</v>
      </c>
      <c r="N78">
        <v>19</v>
      </c>
      <c r="O78">
        <v>791236</v>
      </c>
      <c r="P78">
        <v>3010426</v>
      </c>
      <c r="Q78" t="str">
        <f>VLOOKUP($B78,wgs_downloaded!$H$2:$Z$518,COLUMN()-13)</f>
        <v>isolation_source: cheese</v>
      </c>
      <c r="R78">
        <f>VLOOKUP($B78,wgs_downloaded!$H$2:$Z$518,COLUMN()-13)</f>
        <v>2960031</v>
      </c>
      <c r="S78">
        <f>VLOOKUP($B78,wgs_downloaded!$H$2:$Z$518,COLUMN()-13)</f>
        <v>16</v>
      </c>
      <c r="T78">
        <f>VLOOKUP($B78,wgs_downloaded!$H$2:$Z$518,COLUMN()-13)</f>
        <v>2888</v>
      </c>
      <c r="U78" t="str">
        <f>VLOOKUP($B78,wgs_downloaded!$H$2:$Z$518,COLUMN()-13)</f>
        <v>Yes</v>
      </c>
      <c r="V78">
        <f>VLOOKUP($B78,wgs_downloaded!$H$2:$Z$518,COLUMN()-13)</f>
        <v>0</v>
      </c>
      <c r="W78">
        <f>VLOOKUP($B78,wgs_downloaded!$H$2:$Z$518,COLUMN()-13)</f>
        <v>0</v>
      </c>
      <c r="X78">
        <f>VLOOKUP($B78,wgs_downloaded!$H$2:$Z$518,COLUMN()-13)</f>
        <v>0</v>
      </c>
      <c r="Y78" t="str">
        <f>VLOOKUP($B78,wgs_downloaded!$H$2:$Z$518,COLUMN()-13)</f>
        <v>No</v>
      </c>
      <c r="Z78" t="str">
        <f>VLOOKUP($B78,wgs_downloaded!$H$2:$Z$518,COLUMN()-13)</f>
        <v/>
      </c>
      <c r="AA78" t="str">
        <f>VLOOKUP($B78,wgs_downloaded!$H$2:$Z$518,COLUMN()-13)</f>
        <v/>
      </c>
      <c r="AB78">
        <f>VLOOKUP($B78,wgs_downloaded!$H$2:$Z$518,COLUMN()-13)</f>
        <v>44253.041666666664</v>
      </c>
      <c r="AC78">
        <f>VLOOKUP($B78,wgs_downloaded!$H$2:$Z$518,COLUMN()-13)</f>
        <v>44253.041666666664</v>
      </c>
      <c r="AD78" t="str">
        <f>VLOOKUP($B78,wgs_downloaded!$H$2:$Z$518,COLUMN()-13)</f>
        <v>USA</v>
      </c>
      <c r="AE78" t="str">
        <f>VLOOKUP($B78,wgs_downloaded!$H$2:$Z$518,COLUMN()-13)</f>
        <v>Connecticut</v>
      </c>
      <c r="AF78">
        <f>VLOOKUP($B78,wgs_downloaded!$H$2:$Z$518,COLUMN()-13)</f>
        <v>2021</v>
      </c>
    </row>
    <row r="79" spans="1:32" x14ac:dyDescent="0.3">
      <c r="A79" t="s">
        <v>3414</v>
      </c>
      <c r="B79" t="str">
        <f t="shared" si="1"/>
        <v>SRR1182220</v>
      </c>
      <c r="C79">
        <v>70</v>
      </c>
      <c r="D79">
        <v>66</v>
      </c>
      <c r="E79" t="s">
        <v>3415</v>
      </c>
      <c r="F79">
        <v>298534</v>
      </c>
      <c r="G79">
        <v>292928</v>
      </c>
      <c r="H79" t="s">
        <v>3221</v>
      </c>
      <c r="I79">
        <v>19</v>
      </c>
      <c r="J79">
        <v>8</v>
      </c>
      <c r="K79">
        <v>29</v>
      </c>
      <c r="M79">
        <v>475876</v>
      </c>
      <c r="N79">
        <v>19</v>
      </c>
      <c r="O79">
        <v>791245</v>
      </c>
      <c r="P79">
        <v>3010424</v>
      </c>
      <c r="Q79" t="str">
        <f>VLOOKUP($B79,wgs_downloaded!$H$2:$Z$518,COLUMN()-13)</f>
        <v>isolation_source: fresh cheese curd</v>
      </c>
      <c r="R79">
        <f>VLOOKUP($B79,wgs_downloaded!$H$2:$Z$518,COLUMN()-13)</f>
        <v>3090010</v>
      </c>
      <c r="S79">
        <f>VLOOKUP($B79,wgs_downloaded!$H$2:$Z$518,COLUMN()-13)</f>
        <v>20</v>
      </c>
      <c r="T79">
        <f>VLOOKUP($B79,wgs_downloaded!$H$2:$Z$518,COLUMN()-13)</f>
        <v>3048</v>
      </c>
      <c r="U79" t="str">
        <f>VLOOKUP($B79,wgs_downloaded!$H$2:$Z$518,COLUMN()-13)</f>
        <v>Yes</v>
      </c>
      <c r="V79">
        <f>VLOOKUP($B79,wgs_downloaded!$H$2:$Z$518,COLUMN()-13)</f>
        <v>0</v>
      </c>
      <c r="W79">
        <f>VLOOKUP($B79,wgs_downloaded!$H$2:$Z$518,COLUMN()-13)</f>
        <v>0</v>
      </c>
      <c r="X79">
        <f>VLOOKUP($B79,wgs_downloaded!$H$2:$Z$518,COLUMN()-13)</f>
        <v>0</v>
      </c>
      <c r="Y79" t="str">
        <f>VLOOKUP($B79,wgs_downloaded!$H$2:$Z$518,COLUMN()-13)</f>
        <v>No</v>
      </c>
      <c r="Z79" t="str">
        <f>VLOOKUP($B79,wgs_downloaded!$H$2:$Z$518,COLUMN()-13)</f>
        <v/>
      </c>
      <c r="AA79" t="str">
        <f>VLOOKUP($B79,wgs_downloaded!$H$2:$Z$518,COLUMN()-13)</f>
        <v/>
      </c>
      <c r="AB79">
        <f>VLOOKUP($B79,wgs_downloaded!$H$2:$Z$518,COLUMN()-13)</f>
        <v>43551.041666666664</v>
      </c>
      <c r="AC79">
        <f>VLOOKUP($B79,wgs_downloaded!$H$2:$Z$518,COLUMN()-13)</f>
        <v>43551.041666666664</v>
      </c>
      <c r="AD79" t="str">
        <f>VLOOKUP($B79,wgs_downloaded!$H$2:$Z$518,COLUMN()-13)</f>
        <v>USA</v>
      </c>
      <c r="AE79" t="str">
        <f>VLOOKUP($B79,wgs_downloaded!$H$2:$Z$518,COLUMN()-13)</f>
        <v>Virginia</v>
      </c>
      <c r="AF79">
        <f>VLOOKUP($B79,wgs_downloaded!$H$2:$Z$518,COLUMN()-13)</f>
        <v>2014</v>
      </c>
    </row>
    <row r="80" spans="1:32" x14ac:dyDescent="0.3">
      <c r="A80" t="s">
        <v>3416</v>
      </c>
      <c r="B80" t="str">
        <f t="shared" si="1"/>
        <v>SRR5817980</v>
      </c>
      <c r="C80">
        <v>349</v>
      </c>
      <c r="D80">
        <v>309</v>
      </c>
      <c r="E80" t="s">
        <v>3417</v>
      </c>
      <c r="F80">
        <v>1560844</v>
      </c>
      <c r="G80">
        <v>1502578</v>
      </c>
      <c r="H80" t="s">
        <v>3418</v>
      </c>
      <c r="I80">
        <v>139</v>
      </c>
      <c r="J80">
        <v>37</v>
      </c>
      <c r="K80">
        <v>106</v>
      </c>
      <c r="M80">
        <v>376335</v>
      </c>
      <c r="N80">
        <v>19</v>
      </c>
      <c r="O80">
        <v>665523</v>
      </c>
      <c r="P80">
        <v>3033521</v>
      </c>
      <c r="Q80" t="str">
        <f>VLOOKUP($B80,wgs_downloaded!$H$2:$Z$518,COLUMN()-13)</f>
        <v>isolation_source: white cheese</v>
      </c>
      <c r="R80">
        <f>VLOOKUP($B80,wgs_downloaded!$H$2:$Z$518,COLUMN()-13)</f>
        <v>3102178</v>
      </c>
      <c r="S80">
        <f>VLOOKUP($B80,wgs_downloaded!$H$2:$Z$518,COLUMN()-13)</f>
        <v>31</v>
      </c>
      <c r="T80">
        <f>VLOOKUP($B80,wgs_downloaded!$H$2:$Z$518,COLUMN()-13)</f>
        <v>3056</v>
      </c>
      <c r="U80" t="str">
        <f>VLOOKUP($B80,wgs_downloaded!$H$2:$Z$518,COLUMN()-13)</f>
        <v>Yes</v>
      </c>
      <c r="V80">
        <f>VLOOKUP($B80,wgs_downloaded!$H$2:$Z$518,COLUMN()-13)</f>
        <v>0</v>
      </c>
      <c r="W80">
        <f>VLOOKUP($B80,wgs_downloaded!$H$2:$Z$518,COLUMN()-13)</f>
        <v>0</v>
      </c>
      <c r="X80">
        <f>VLOOKUP($B80,wgs_downloaded!$H$2:$Z$518,COLUMN()-13)</f>
        <v>0</v>
      </c>
      <c r="Y80" t="str">
        <f>VLOOKUP($B80,wgs_downloaded!$H$2:$Z$518,COLUMN()-13)</f>
        <v>No</v>
      </c>
      <c r="Z80" t="str">
        <f>VLOOKUP($B80,wgs_downloaded!$H$2:$Z$518,COLUMN()-13)</f>
        <v/>
      </c>
      <c r="AA80" t="str">
        <f>VLOOKUP($B80,wgs_downloaded!$H$2:$Z$518,COLUMN()-13)</f>
        <v/>
      </c>
      <c r="AB80">
        <f>VLOOKUP($B80,wgs_downloaded!$H$2:$Z$518,COLUMN()-13)</f>
        <v>43558.083333333336</v>
      </c>
      <c r="AC80">
        <f>VLOOKUP($B80,wgs_downloaded!$H$2:$Z$518,COLUMN()-13)</f>
        <v>43558.083333333336</v>
      </c>
      <c r="AD80" t="str">
        <f>VLOOKUP($B80,wgs_downloaded!$H$2:$Z$518,COLUMN()-13)</f>
        <v>USA</v>
      </c>
      <c r="AE80" t="str">
        <f>VLOOKUP($B80,wgs_downloaded!$H$2:$Z$518,COLUMN()-13)</f>
        <v>Florida</v>
      </c>
      <c r="AF80">
        <f>VLOOKUP($B80,wgs_downloaded!$H$2:$Z$518,COLUMN()-13)</f>
        <v>2002</v>
      </c>
    </row>
    <row r="81" spans="1:32" x14ac:dyDescent="0.3">
      <c r="A81" t="s">
        <v>3419</v>
      </c>
      <c r="B81" t="str">
        <f t="shared" si="1"/>
        <v>SRR6475362</v>
      </c>
      <c r="C81">
        <v>670</v>
      </c>
      <c r="D81">
        <v>584</v>
      </c>
      <c r="E81" t="s">
        <v>3420</v>
      </c>
      <c r="F81">
        <v>2928326</v>
      </c>
      <c r="G81">
        <v>2871392</v>
      </c>
      <c r="H81" t="s">
        <v>3421</v>
      </c>
      <c r="I81">
        <v>490</v>
      </c>
      <c r="J81">
        <v>92</v>
      </c>
      <c r="K81">
        <v>266</v>
      </c>
      <c r="M81">
        <v>331424</v>
      </c>
      <c r="N81">
        <v>19</v>
      </c>
      <c r="O81">
        <v>558352</v>
      </c>
      <c r="P81">
        <v>3020773</v>
      </c>
      <c r="Q81" t="str">
        <f>VLOOKUP($B81,wgs_downloaded!$H$2:$Z$518,COLUMN()-13)</f>
        <v>isolation_source: asadero cheese</v>
      </c>
      <c r="R81">
        <f>VLOOKUP($B81,wgs_downloaded!$H$2:$Z$518,COLUMN()-13)</f>
        <v>3058972</v>
      </c>
      <c r="S81">
        <f>VLOOKUP($B81,wgs_downloaded!$H$2:$Z$518,COLUMN()-13)</f>
        <v>21</v>
      </c>
      <c r="T81">
        <f>VLOOKUP($B81,wgs_downloaded!$H$2:$Z$518,COLUMN()-13)</f>
        <v>3035</v>
      </c>
      <c r="U81" t="str">
        <f>VLOOKUP($B81,wgs_downloaded!$H$2:$Z$518,COLUMN()-13)</f>
        <v>Yes</v>
      </c>
      <c r="V81">
        <f>VLOOKUP($B81,wgs_downloaded!$H$2:$Z$518,COLUMN()-13)</f>
        <v>0</v>
      </c>
      <c r="W81">
        <f>VLOOKUP($B81,wgs_downloaded!$H$2:$Z$518,COLUMN()-13)</f>
        <v>0</v>
      </c>
      <c r="X81">
        <f>VLOOKUP($B81,wgs_downloaded!$H$2:$Z$518,COLUMN()-13)</f>
        <v>0</v>
      </c>
      <c r="Y81" t="str">
        <f>VLOOKUP($B81,wgs_downloaded!$H$2:$Z$518,COLUMN()-13)</f>
        <v>No</v>
      </c>
      <c r="Z81" t="str">
        <f>VLOOKUP($B81,wgs_downloaded!$H$2:$Z$518,COLUMN()-13)</f>
        <v/>
      </c>
      <c r="AA81" t="str">
        <f>VLOOKUP($B81,wgs_downloaded!$H$2:$Z$518,COLUMN()-13)</f>
        <v/>
      </c>
      <c r="AB81">
        <f>VLOOKUP($B81,wgs_downloaded!$H$2:$Z$518,COLUMN()-13)</f>
        <v>43901.041666666664</v>
      </c>
      <c r="AC81">
        <f>VLOOKUP($B81,wgs_downloaded!$H$2:$Z$518,COLUMN()-13)</f>
        <v>43550.041666666664</v>
      </c>
      <c r="AD81" t="str">
        <f>VLOOKUP($B81,wgs_downloaded!$H$2:$Z$518,COLUMN()-13)</f>
        <v>Mexico</v>
      </c>
      <c r="AE81">
        <f>VLOOKUP($B81,wgs_downloaded!$H$2:$Z$518,COLUMN()-13)</f>
        <v>0</v>
      </c>
      <c r="AF81">
        <f>VLOOKUP($B81,wgs_downloaded!$H$2:$Z$518,COLUMN()-13)</f>
        <v>2001</v>
      </c>
    </row>
    <row r="82" spans="1:32" x14ac:dyDescent="0.3">
      <c r="A82" t="s">
        <v>3422</v>
      </c>
      <c r="B82" t="str">
        <f t="shared" si="1"/>
        <v>SRR12125021</v>
      </c>
      <c r="C82">
        <v>46</v>
      </c>
      <c r="D82">
        <v>41</v>
      </c>
      <c r="E82" t="s">
        <v>3423</v>
      </c>
      <c r="F82">
        <v>194038</v>
      </c>
      <c r="G82">
        <v>186476</v>
      </c>
      <c r="H82" t="s">
        <v>3424</v>
      </c>
      <c r="I82">
        <v>16</v>
      </c>
      <c r="J82">
        <v>13</v>
      </c>
      <c r="K82">
        <v>11</v>
      </c>
      <c r="M82">
        <v>268683</v>
      </c>
      <c r="N82">
        <v>19</v>
      </c>
      <c r="O82">
        <v>1192180</v>
      </c>
      <c r="P82">
        <v>2847497</v>
      </c>
      <c r="Q82" t="str">
        <f>VLOOKUP($B82,wgs_downloaded!$H$2:$Z$518,COLUMN()-13)</f>
        <v>isolation_source: Raw Milk Cheese</v>
      </c>
      <c r="R82">
        <f>VLOOKUP($B82,wgs_downloaded!$H$2:$Z$518,COLUMN()-13)</f>
        <v>2976516</v>
      </c>
      <c r="S82">
        <f>VLOOKUP($B82,wgs_downloaded!$H$2:$Z$518,COLUMN()-13)</f>
        <v>13</v>
      </c>
      <c r="T82">
        <f>VLOOKUP($B82,wgs_downloaded!$H$2:$Z$518,COLUMN()-13)</f>
        <v>2877</v>
      </c>
      <c r="U82" t="str">
        <f>VLOOKUP($B82,wgs_downloaded!$H$2:$Z$518,COLUMN()-13)</f>
        <v>Yes</v>
      </c>
      <c r="V82">
        <f>VLOOKUP($B82,wgs_downloaded!$H$2:$Z$518,COLUMN()-13)</f>
        <v>0</v>
      </c>
      <c r="W82">
        <f>VLOOKUP($B82,wgs_downloaded!$H$2:$Z$518,COLUMN()-13)</f>
        <v>0</v>
      </c>
      <c r="X82">
        <f>VLOOKUP($B82,wgs_downloaded!$H$2:$Z$518,COLUMN()-13)</f>
        <v>0</v>
      </c>
      <c r="Y82" t="str">
        <f>VLOOKUP($B82,wgs_downloaded!$H$2:$Z$518,COLUMN()-13)</f>
        <v>No</v>
      </c>
      <c r="Z82" t="str">
        <f>VLOOKUP($B82,wgs_downloaded!$H$2:$Z$518,COLUMN()-13)</f>
        <v/>
      </c>
      <c r="AA82" t="str">
        <f>VLOOKUP($B82,wgs_downloaded!$H$2:$Z$518,COLUMN()-13)</f>
        <v/>
      </c>
      <c r="AB82">
        <f>VLOOKUP($B82,wgs_downloaded!$H$2:$Z$518,COLUMN()-13)</f>
        <v>44036.083333333336</v>
      </c>
      <c r="AC82">
        <f>VLOOKUP($B82,wgs_downloaded!$H$2:$Z$518,COLUMN()-13)</f>
        <v>44036.083333333336</v>
      </c>
      <c r="AD82" t="str">
        <f>VLOOKUP($B82,wgs_downloaded!$H$2:$Z$518,COLUMN()-13)</f>
        <v>USA</v>
      </c>
      <c r="AE82" t="str">
        <f>VLOOKUP($B82,wgs_downloaded!$H$2:$Z$518,COLUMN()-13)</f>
        <v>New York</v>
      </c>
      <c r="AF82">
        <f>VLOOKUP($B82,wgs_downloaded!$H$2:$Z$518,COLUMN()-13)</f>
        <v>2020</v>
      </c>
    </row>
    <row r="83" spans="1:32" x14ac:dyDescent="0.3">
      <c r="A83" t="s">
        <v>3425</v>
      </c>
      <c r="B83" t="str">
        <f t="shared" si="1"/>
        <v>SRR12419966</v>
      </c>
      <c r="C83">
        <v>86</v>
      </c>
      <c r="D83">
        <v>82</v>
      </c>
      <c r="E83" t="s">
        <v>3426</v>
      </c>
      <c r="F83">
        <v>372456</v>
      </c>
      <c r="G83">
        <v>365904</v>
      </c>
      <c r="H83" t="s">
        <v>3359</v>
      </c>
      <c r="I83">
        <v>146</v>
      </c>
      <c r="J83">
        <v>32</v>
      </c>
      <c r="K83">
        <v>47</v>
      </c>
      <c r="M83">
        <v>1498462</v>
      </c>
      <c r="N83">
        <v>20</v>
      </c>
      <c r="O83">
        <v>1498462</v>
      </c>
      <c r="P83">
        <v>2963709</v>
      </c>
      <c r="Q83" t="str">
        <f>VLOOKUP($B83,wgs_downloaded!$H$2:$Z$518,COLUMN()-13)</f>
        <v>isolation_source: Five Cheese Stuffed Shells</v>
      </c>
      <c r="R83">
        <f>VLOOKUP($B83,wgs_downloaded!$H$2:$Z$518,COLUMN()-13)</f>
        <v>3432119</v>
      </c>
      <c r="S83">
        <f>VLOOKUP($B83,wgs_downloaded!$H$2:$Z$518,COLUMN()-13)</f>
        <v>16</v>
      </c>
      <c r="T83">
        <f>VLOOKUP($B83,wgs_downloaded!$H$2:$Z$518,COLUMN()-13)</f>
        <v>3387</v>
      </c>
      <c r="U83" t="str">
        <f>VLOOKUP($B83,wgs_downloaded!$H$2:$Z$518,COLUMN()-13)</f>
        <v>Yes</v>
      </c>
      <c r="V83">
        <f>VLOOKUP($B83,wgs_downloaded!$H$2:$Z$518,COLUMN()-13)</f>
        <v>0</v>
      </c>
      <c r="W83">
        <f>VLOOKUP($B83,wgs_downloaded!$H$2:$Z$518,COLUMN()-13)</f>
        <v>0</v>
      </c>
      <c r="X83">
        <f>VLOOKUP($B83,wgs_downloaded!$H$2:$Z$518,COLUMN()-13)</f>
        <v>0</v>
      </c>
      <c r="Y83" t="str">
        <f>VLOOKUP($B83,wgs_downloaded!$H$2:$Z$518,COLUMN()-13)</f>
        <v>No</v>
      </c>
      <c r="Z83" t="str">
        <f>VLOOKUP($B83,wgs_downloaded!$H$2:$Z$518,COLUMN()-13)</f>
        <v/>
      </c>
      <c r="AA83" t="str">
        <f>VLOOKUP($B83,wgs_downloaded!$H$2:$Z$518,COLUMN()-13)</f>
        <v/>
      </c>
      <c r="AB83">
        <f>VLOOKUP($B83,wgs_downloaded!$H$2:$Z$518,COLUMN()-13)</f>
        <v>44053.083333333336</v>
      </c>
      <c r="AC83">
        <f>VLOOKUP($B83,wgs_downloaded!$H$2:$Z$518,COLUMN()-13)</f>
        <v>44053.083333333336</v>
      </c>
      <c r="AD83" t="str">
        <f>VLOOKUP($B83,wgs_downloaded!$H$2:$Z$518,COLUMN()-13)</f>
        <v>USA</v>
      </c>
      <c r="AE83" t="str">
        <f>VLOOKUP($B83,wgs_downloaded!$H$2:$Z$518,COLUMN()-13)</f>
        <v>New Jersey</v>
      </c>
      <c r="AF83">
        <f>VLOOKUP($B83,wgs_downloaded!$H$2:$Z$518,COLUMN()-13)</f>
        <v>2020</v>
      </c>
    </row>
    <row r="84" spans="1:32" x14ac:dyDescent="0.3">
      <c r="A84" t="s">
        <v>3427</v>
      </c>
      <c r="B84" t="str">
        <f t="shared" si="1"/>
        <v>SRR1182716</v>
      </c>
      <c r="C84">
        <v>76</v>
      </c>
      <c r="D84">
        <v>73</v>
      </c>
      <c r="E84" t="s">
        <v>3428</v>
      </c>
      <c r="F84">
        <v>321078</v>
      </c>
      <c r="G84">
        <v>315428</v>
      </c>
      <c r="H84" t="s">
        <v>3359</v>
      </c>
      <c r="I84">
        <v>17</v>
      </c>
      <c r="J84">
        <v>6</v>
      </c>
      <c r="K84">
        <v>28</v>
      </c>
      <c r="M84">
        <v>476840</v>
      </c>
      <c r="N84">
        <v>20</v>
      </c>
      <c r="O84">
        <v>536839</v>
      </c>
      <c r="P84">
        <v>3009170</v>
      </c>
      <c r="Q84" t="str">
        <f>VLOOKUP($B84,wgs_downloaded!$H$2:$Z$518,COLUMN()-13)</f>
        <v>isolation_source: fresh cheese curd</v>
      </c>
      <c r="R84">
        <f>VLOOKUP($B84,wgs_downloaded!$H$2:$Z$518,COLUMN()-13)</f>
        <v>3084940</v>
      </c>
      <c r="S84">
        <f>VLOOKUP($B84,wgs_downloaded!$H$2:$Z$518,COLUMN()-13)</f>
        <v>22</v>
      </c>
      <c r="T84">
        <f>VLOOKUP($B84,wgs_downloaded!$H$2:$Z$518,COLUMN()-13)</f>
        <v>3047</v>
      </c>
      <c r="U84" t="str">
        <f>VLOOKUP($B84,wgs_downloaded!$H$2:$Z$518,COLUMN()-13)</f>
        <v>Yes</v>
      </c>
      <c r="V84">
        <f>VLOOKUP($B84,wgs_downloaded!$H$2:$Z$518,COLUMN()-13)</f>
        <v>0</v>
      </c>
      <c r="W84">
        <f>VLOOKUP($B84,wgs_downloaded!$H$2:$Z$518,COLUMN()-13)</f>
        <v>0</v>
      </c>
      <c r="X84">
        <f>VLOOKUP($B84,wgs_downloaded!$H$2:$Z$518,COLUMN()-13)</f>
        <v>0</v>
      </c>
      <c r="Y84" t="str">
        <f>VLOOKUP($B84,wgs_downloaded!$H$2:$Z$518,COLUMN()-13)</f>
        <v>No</v>
      </c>
      <c r="Z84" t="str">
        <f>VLOOKUP($B84,wgs_downloaded!$H$2:$Z$518,COLUMN()-13)</f>
        <v/>
      </c>
      <c r="AA84" t="str">
        <f>VLOOKUP($B84,wgs_downloaded!$H$2:$Z$518,COLUMN()-13)</f>
        <v/>
      </c>
      <c r="AB84">
        <f>VLOOKUP($B84,wgs_downloaded!$H$2:$Z$518,COLUMN()-13)</f>
        <v>43551.041666666664</v>
      </c>
      <c r="AC84">
        <f>VLOOKUP($B84,wgs_downloaded!$H$2:$Z$518,COLUMN()-13)</f>
        <v>43551.041666666664</v>
      </c>
      <c r="AD84" t="str">
        <f>VLOOKUP($B84,wgs_downloaded!$H$2:$Z$518,COLUMN()-13)</f>
        <v>USA</v>
      </c>
      <c r="AE84" t="str">
        <f>VLOOKUP($B84,wgs_downloaded!$H$2:$Z$518,COLUMN()-13)</f>
        <v>Virginia</v>
      </c>
      <c r="AF84">
        <f>VLOOKUP($B84,wgs_downloaded!$H$2:$Z$518,COLUMN()-13)</f>
        <v>2014</v>
      </c>
    </row>
    <row r="85" spans="1:32" x14ac:dyDescent="0.3">
      <c r="A85" t="s">
        <v>3429</v>
      </c>
      <c r="B85" t="str">
        <f t="shared" si="1"/>
        <v>SRR8235343</v>
      </c>
      <c r="C85">
        <v>411</v>
      </c>
      <c r="D85">
        <v>380</v>
      </c>
      <c r="E85" t="s">
        <v>3430</v>
      </c>
      <c r="F85">
        <v>1733518</v>
      </c>
      <c r="G85">
        <v>1688222</v>
      </c>
      <c r="H85" t="s">
        <v>3431</v>
      </c>
      <c r="I85">
        <v>189</v>
      </c>
      <c r="J85">
        <v>167</v>
      </c>
      <c r="K85">
        <v>187</v>
      </c>
      <c r="M85">
        <v>376877</v>
      </c>
      <c r="N85">
        <v>20</v>
      </c>
      <c r="O85">
        <v>1036502</v>
      </c>
      <c r="P85">
        <v>2986924</v>
      </c>
      <c r="Q85" t="str">
        <f>VLOOKUP($B85,wgs_downloaded!$H$2:$Z$518,COLUMN()-13)</f>
        <v>isolation_source: camembert goat cheese</v>
      </c>
      <c r="R85">
        <f>VLOOKUP($B85,wgs_downloaded!$H$2:$Z$518,COLUMN()-13)</f>
        <v>3052194</v>
      </c>
      <c r="S85">
        <f>VLOOKUP($B85,wgs_downloaded!$H$2:$Z$518,COLUMN()-13)</f>
        <v>25</v>
      </c>
      <c r="T85">
        <f>VLOOKUP($B85,wgs_downloaded!$H$2:$Z$518,COLUMN()-13)</f>
        <v>3049</v>
      </c>
      <c r="U85" t="str">
        <f>VLOOKUP($B85,wgs_downloaded!$H$2:$Z$518,COLUMN()-13)</f>
        <v>Yes</v>
      </c>
      <c r="V85">
        <f>VLOOKUP($B85,wgs_downloaded!$H$2:$Z$518,COLUMN()-13)</f>
        <v>0</v>
      </c>
      <c r="W85">
        <f>VLOOKUP($B85,wgs_downloaded!$H$2:$Z$518,COLUMN()-13)</f>
        <v>0</v>
      </c>
      <c r="X85">
        <f>VLOOKUP($B85,wgs_downloaded!$H$2:$Z$518,COLUMN()-13)</f>
        <v>0</v>
      </c>
      <c r="Y85" t="str">
        <f>VLOOKUP($B85,wgs_downloaded!$H$2:$Z$518,COLUMN()-13)</f>
        <v>No</v>
      </c>
      <c r="Z85" t="str">
        <f>VLOOKUP($B85,wgs_downloaded!$H$2:$Z$518,COLUMN()-13)</f>
        <v/>
      </c>
      <c r="AA85" t="str">
        <f>VLOOKUP($B85,wgs_downloaded!$H$2:$Z$518,COLUMN()-13)</f>
        <v/>
      </c>
      <c r="AB85">
        <f>VLOOKUP($B85,wgs_downloaded!$H$2:$Z$518,COLUMN()-13)</f>
        <v>43899.041666666664</v>
      </c>
      <c r="AC85">
        <f>VLOOKUP($B85,wgs_downloaded!$H$2:$Z$518,COLUMN()-13)</f>
        <v>43497.041666666664</v>
      </c>
      <c r="AD85" t="str">
        <f>VLOOKUP($B85,wgs_downloaded!$H$2:$Z$518,COLUMN()-13)</f>
        <v>Israel</v>
      </c>
      <c r="AE85">
        <f>VLOOKUP($B85,wgs_downloaded!$H$2:$Z$518,COLUMN()-13)</f>
        <v>0</v>
      </c>
      <c r="AF85">
        <f>VLOOKUP($B85,wgs_downloaded!$H$2:$Z$518,COLUMN()-13)</f>
        <v>2002</v>
      </c>
    </row>
    <row r="86" spans="1:32" x14ac:dyDescent="0.3">
      <c r="A86" t="s">
        <v>3432</v>
      </c>
      <c r="B86" t="str">
        <f t="shared" si="1"/>
        <v>SRR8215997</v>
      </c>
      <c r="C86">
        <v>650</v>
      </c>
      <c r="D86">
        <v>612</v>
      </c>
      <c r="E86" t="s">
        <v>3433</v>
      </c>
      <c r="F86">
        <v>3117686</v>
      </c>
      <c r="G86">
        <v>3045082</v>
      </c>
      <c r="H86" t="s">
        <v>3434</v>
      </c>
      <c r="I86">
        <v>885</v>
      </c>
      <c r="J86">
        <v>181</v>
      </c>
      <c r="K86">
        <v>468</v>
      </c>
      <c r="M86">
        <v>355977</v>
      </c>
      <c r="N86">
        <v>20</v>
      </c>
      <c r="O86">
        <v>663750</v>
      </c>
      <c r="P86">
        <v>3004127</v>
      </c>
      <c r="Q86" t="str">
        <f>VLOOKUP($B86,wgs_downloaded!$H$2:$Z$518,COLUMN()-13)</f>
        <v>isolation_source: semi-soft cheese</v>
      </c>
      <c r="R86">
        <f>VLOOKUP($B86,wgs_downloaded!$H$2:$Z$518,COLUMN()-13)</f>
        <v>3099549</v>
      </c>
      <c r="S86">
        <f>VLOOKUP($B86,wgs_downloaded!$H$2:$Z$518,COLUMN()-13)</f>
        <v>21</v>
      </c>
      <c r="T86">
        <f>VLOOKUP($B86,wgs_downloaded!$H$2:$Z$518,COLUMN()-13)</f>
        <v>3080</v>
      </c>
      <c r="U86" t="str">
        <f>VLOOKUP($B86,wgs_downloaded!$H$2:$Z$518,COLUMN()-13)</f>
        <v>Yes</v>
      </c>
      <c r="V86">
        <f>VLOOKUP($B86,wgs_downloaded!$H$2:$Z$518,COLUMN()-13)</f>
        <v>0</v>
      </c>
      <c r="W86">
        <f>VLOOKUP($B86,wgs_downloaded!$H$2:$Z$518,COLUMN()-13)</f>
        <v>0</v>
      </c>
      <c r="X86">
        <f>VLOOKUP($B86,wgs_downloaded!$H$2:$Z$518,COLUMN()-13)</f>
        <v>0</v>
      </c>
      <c r="Y86" t="str">
        <f>VLOOKUP($B86,wgs_downloaded!$H$2:$Z$518,COLUMN()-13)</f>
        <v>No</v>
      </c>
      <c r="Z86" t="str">
        <f>VLOOKUP($B86,wgs_downloaded!$H$2:$Z$518,COLUMN()-13)</f>
        <v/>
      </c>
      <c r="AA86" t="str">
        <f>VLOOKUP($B86,wgs_downloaded!$H$2:$Z$518,COLUMN()-13)</f>
        <v/>
      </c>
      <c r="AB86">
        <f>VLOOKUP($B86,wgs_downloaded!$H$2:$Z$518,COLUMN()-13)</f>
        <v>43901.041666666664</v>
      </c>
      <c r="AC86">
        <f>VLOOKUP($B86,wgs_downloaded!$H$2:$Z$518,COLUMN()-13)</f>
        <v>43551.041666666664</v>
      </c>
      <c r="AD86" t="str">
        <f>VLOOKUP($B86,wgs_downloaded!$H$2:$Z$518,COLUMN()-13)</f>
        <v>Spain</v>
      </c>
      <c r="AE86">
        <f>VLOOKUP($B86,wgs_downloaded!$H$2:$Z$518,COLUMN()-13)</f>
        <v>0</v>
      </c>
      <c r="AF86">
        <f>VLOOKUP($B86,wgs_downloaded!$H$2:$Z$518,COLUMN()-13)</f>
        <v>2002</v>
      </c>
    </row>
    <row r="87" spans="1:32" x14ac:dyDescent="0.3">
      <c r="A87" t="s">
        <v>3435</v>
      </c>
      <c r="B87" t="str">
        <f t="shared" si="1"/>
        <v>SRR4098791</v>
      </c>
      <c r="C87">
        <v>62</v>
      </c>
      <c r="D87">
        <v>59</v>
      </c>
      <c r="E87" t="s">
        <v>3436</v>
      </c>
      <c r="F87">
        <v>261844</v>
      </c>
      <c r="G87">
        <v>258626</v>
      </c>
      <c r="H87" t="s">
        <v>3437</v>
      </c>
      <c r="I87">
        <v>20</v>
      </c>
      <c r="J87">
        <v>4</v>
      </c>
      <c r="K87">
        <v>17</v>
      </c>
      <c r="M87">
        <v>511113</v>
      </c>
      <c r="N87">
        <v>21</v>
      </c>
      <c r="O87">
        <v>784095</v>
      </c>
      <c r="P87">
        <v>2989974</v>
      </c>
      <c r="Q87" t="str">
        <f>VLOOKUP($B87,wgs_downloaded!$H$2:$Z$518,COLUMN()-13)</f>
        <v>isolation_source: shredded mozzarella cheese</v>
      </c>
      <c r="R87">
        <f>VLOOKUP($B87,wgs_downloaded!$H$2:$Z$518,COLUMN()-13)</f>
        <v>3040760</v>
      </c>
      <c r="S87">
        <f>VLOOKUP($B87,wgs_downloaded!$H$2:$Z$518,COLUMN()-13)</f>
        <v>21</v>
      </c>
      <c r="T87">
        <f>VLOOKUP($B87,wgs_downloaded!$H$2:$Z$518,COLUMN()-13)</f>
        <v>3003</v>
      </c>
      <c r="U87" t="str">
        <f>VLOOKUP($B87,wgs_downloaded!$H$2:$Z$518,COLUMN()-13)</f>
        <v>Yes</v>
      </c>
      <c r="V87">
        <f>VLOOKUP($B87,wgs_downloaded!$H$2:$Z$518,COLUMN()-13)</f>
        <v>0</v>
      </c>
      <c r="W87">
        <f>VLOOKUP($B87,wgs_downloaded!$H$2:$Z$518,COLUMN()-13)</f>
        <v>0</v>
      </c>
      <c r="X87">
        <f>VLOOKUP($B87,wgs_downloaded!$H$2:$Z$518,COLUMN()-13)</f>
        <v>0</v>
      </c>
      <c r="Y87" t="str">
        <f>VLOOKUP($B87,wgs_downloaded!$H$2:$Z$518,COLUMN()-13)</f>
        <v>No</v>
      </c>
      <c r="Z87" t="str">
        <f>VLOOKUP($B87,wgs_downloaded!$H$2:$Z$518,COLUMN()-13)</f>
        <v/>
      </c>
      <c r="AA87" t="str">
        <f>VLOOKUP($B87,wgs_downloaded!$H$2:$Z$518,COLUMN()-13)</f>
        <v/>
      </c>
      <c r="AB87">
        <f>VLOOKUP($B87,wgs_downloaded!$H$2:$Z$518,COLUMN()-13)</f>
        <v>43901.041666666664</v>
      </c>
      <c r="AC87">
        <f>VLOOKUP($B87,wgs_downloaded!$H$2:$Z$518,COLUMN()-13)</f>
        <v>43551.041666666664</v>
      </c>
      <c r="AD87" t="str">
        <f>VLOOKUP($B87,wgs_downloaded!$H$2:$Z$518,COLUMN()-13)</f>
        <v>USA</v>
      </c>
      <c r="AE87" t="str">
        <f>VLOOKUP($B87,wgs_downloaded!$H$2:$Z$518,COLUMN()-13)</f>
        <v>Illinois</v>
      </c>
      <c r="AF87">
        <f>VLOOKUP($B87,wgs_downloaded!$H$2:$Z$518,COLUMN()-13)</f>
        <v>2003</v>
      </c>
    </row>
    <row r="88" spans="1:32" x14ac:dyDescent="0.3">
      <c r="A88" t="s">
        <v>3438</v>
      </c>
      <c r="B88" t="str">
        <f t="shared" si="1"/>
        <v>SRR3945590</v>
      </c>
      <c r="C88">
        <v>324</v>
      </c>
      <c r="D88">
        <v>305</v>
      </c>
      <c r="E88" t="s">
        <v>3433</v>
      </c>
      <c r="F88">
        <v>1364238</v>
      </c>
      <c r="G88">
        <v>1339282</v>
      </c>
      <c r="H88" t="s">
        <v>3439</v>
      </c>
      <c r="I88">
        <v>98</v>
      </c>
      <c r="J88">
        <v>60</v>
      </c>
      <c r="K88">
        <v>186</v>
      </c>
      <c r="M88">
        <v>508249</v>
      </c>
      <c r="N88">
        <v>21</v>
      </c>
      <c r="O88">
        <v>620206</v>
      </c>
      <c r="P88">
        <v>2983782</v>
      </c>
      <c r="Q88" t="str">
        <f>VLOOKUP($B88,wgs_downloaded!$H$2:$Z$518,COLUMN()-13)</f>
        <v>isolation_source: ricotta cheese</v>
      </c>
      <c r="R88">
        <f>VLOOKUP($B88,wgs_downloaded!$H$2:$Z$518,COLUMN()-13)</f>
        <v>3065124</v>
      </c>
      <c r="S88">
        <f>VLOOKUP($B88,wgs_downloaded!$H$2:$Z$518,COLUMN()-13)</f>
        <v>33</v>
      </c>
      <c r="T88">
        <f>VLOOKUP($B88,wgs_downloaded!$H$2:$Z$518,COLUMN()-13)</f>
        <v>3026</v>
      </c>
      <c r="U88" t="str">
        <f>VLOOKUP($B88,wgs_downloaded!$H$2:$Z$518,COLUMN()-13)</f>
        <v>Yes</v>
      </c>
      <c r="V88">
        <f>VLOOKUP($B88,wgs_downloaded!$H$2:$Z$518,COLUMN()-13)</f>
        <v>0</v>
      </c>
      <c r="W88">
        <f>VLOOKUP($B88,wgs_downloaded!$H$2:$Z$518,COLUMN()-13)</f>
        <v>0</v>
      </c>
      <c r="X88">
        <f>VLOOKUP($B88,wgs_downloaded!$H$2:$Z$518,COLUMN()-13)</f>
        <v>0</v>
      </c>
      <c r="Y88" t="str">
        <f>VLOOKUP($B88,wgs_downloaded!$H$2:$Z$518,COLUMN()-13)</f>
        <v>No</v>
      </c>
      <c r="Z88" t="str">
        <f>VLOOKUP($B88,wgs_downloaded!$H$2:$Z$518,COLUMN()-13)</f>
        <v/>
      </c>
      <c r="AA88" t="str">
        <f>VLOOKUP($B88,wgs_downloaded!$H$2:$Z$518,COLUMN()-13)</f>
        <v/>
      </c>
      <c r="AB88">
        <f>VLOOKUP($B88,wgs_downloaded!$H$2:$Z$518,COLUMN()-13)</f>
        <v>43901.041666666664</v>
      </c>
      <c r="AC88">
        <f>VLOOKUP($B88,wgs_downloaded!$H$2:$Z$518,COLUMN()-13)</f>
        <v>43551.041666666664</v>
      </c>
      <c r="AD88" t="str">
        <f>VLOOKUP($B88,wgs_downloaded!$H$2:$Z$518,COLUMN()-13)</f>
        <v>USA</v>
      </c>
      <c r="AE88" t="str">
        <f>VLOOKUP($B88,wgs_downloaded!$H$2:$Z$518,COLUMN()-13)</f>
        <v>New Jersey</v>
      </c>
      <c r="AF88">
        <f>VLOOKUP($B88,wgs_downloaded!$H$2:$Z$518,COLUMN()-13)</f>
        <v>2012</v>
      </c>
    </row>
    <row r="89" spans="1:32" x14ac:dyDescent="0.3">
      <c r="A89" t="s">
        <v>3440</v>
      </c>
      <c r="B89" t="str">
        <f t="shared" si="1"/>
        <v>SRR3606573</v>
      </c>
      <c r="C89">
        <v>326</v>
      </c>
      <c r="D89">
        <v>286</v>
      </c>
      <c r="E89" t="s">
        <v>3441</v>
      </c>
      <c r="F89">
        <v>1606438</v>
      </c>
      <c r="G89">
        <v>1559750</v>
      </c>
      <c r="H89" t="s">
        <v>3442</v>
      </c>
      <c r="I89">
        <v>786</v>
      </c>
      <c r="J89">
        <v>211</v>
      </c>
      <c r="K89">
        <v>366</v>
      </c>
      <c r="M89">
        <v>250719</v>
      </c>
      <c r="N89">
        <v>21</v>
      </c>
      <c r="O89">
        <v>600621</v>
      </c>
      <c r="P89">
        <v>3040030</v>
      </c>
      <c r="Q89" t="str">
        <f>VLOOKUP($B89,wgs_downloaded!$H$2:$Z$518,COLUMN()-13)</f>
        <v>isolation_source: fresh mexican style cheese</v>
      </c>
      <c r="R89">
        <f>VLOOKUP($B89,wgs_downloaded!$H$2:$Z$518,COLUMN()-13)</f>
        <v>3091659</v>
      </c>
      <c r="S89">
        <f>VLOOKUP($B89,wgs_downloaded!$H$2:$Z$518,COLUMN()-13)</f>
        <v>24</v>
      </c>
      <c r="T89">
        <f>VLOOKUP($B89,wgs_downloaded!$H$2:$Z$518,COLUMN()-13)</f>
        <v>3056</v>
      </c>
      <c r="U89" t="str">
        <f>VLOOKUP($B89,wgs_downloaded!$H$2:$Z$518,COLUMN()-13)</f>
        <v>Yes</v>
      </c>
      <c r="V89">
        <f>VLOOKUP($B89,wgs_downloaded!$H$2:$Z$518,COLUMN()-13)</f>
        <v>0</v>
      </c>
      <c r="W89">
        <f>VLOOKUP($B89,wgs_downloaded!$H$2:$Z$518,COLUMN()-13)</f>
        <v>0</v>
      </c>
      <c r="X89">
        <f>VLOOKUP($B89,wgs_downloaded!$H$2:$Z$518,COLUMN()-13)</f>
        <v>0</v>
      </c>
      <c r="Y89" t="str">
        <f>VLOOKUP($B89,wgs_downloaded!$H$2:$Z$518,COLUMN()-13)</f>
        <v>No</v>
      </c>
      <c r="Z89" t="str">
        <f>VLOOKUP($B89,wgs_downloaded!$H$2:$Z$518,COLUMN()-13)</f>
        <v/>
      </c>
      <c r="AA89" t="str">
        <f>VLOOKUP($B89,wgs_downloaded!$H$2:$Z$518,COLUMN()-13)</f>
        <v/>
      </c>
      <c r="AB89">
        <f>VLOOKUP($B89,wgs_downloaded!$H$2:$Z$518,COLUMN()-13)</f>
        <v>43901.041666666664</v>
      </c>
      <c r="AC89">
        <f>VLOOKUP($B89,wgs_downloaded!$H$2:$Z$518,COLUMN()-13)</f>
        <v>43551.041666666664</v>
      </c>
      <c r="AD89" t="str">
        <f>VLOOKUP($B89,wgs_downloaded!$H$2:$Z$518,COLUMN()-13)</f>
        <v>Italy</v>
      </c>
      <c r="AE89">
        <f>VLOOKUP($B89,wgs_downloaded!$H$2:$Z$518,COLUMN()-13)</f>
        <v>0</v>
      </c>
      <c r="AF89">
        <f>VLOOKUP($B89,wgs_downloaded!$H$2:$Z$518,COLUMN()-13)</f>
        <v>2014</v>
      </c>
    </row>
    <row r="90" spans="1:32" x14ac:dyDescent="0.3">
      <c r="A90" t="s">
        <v>3443</v>
      </c>
      <c r="B90" t="str">
        <f t="shared" si="1"/>
        <v>SRR1610013</v>
      </c>
      <c r="C90">
        <v>88</v>
      </c>
      <c r="D90">
        <v>85</v>
      </c>
      <c r="E90" t="s">
        <v>3444</v>
      </c>
      <c r="F90">
        <v>450946</v>
      </c>
      <c r="G90">
        <v>439592</v>
      </c>
      <c r="H90" t="s">
        <v>3445</v>
      </c>
      <c r="I90">
        <v>122</v>
      </c>
      <c r="J90">
        <v>21</v>
      </c>
      <c r="K90">
        <v>32</v>
      </c>
      <c r="M90">
        <v>369916</v>
      </c>
      <c r="N90">
        <v>22</v>
      </c>
      <c r="O90">
        <v>532967</v>
      </c>
      <c r="P90">
        <v>3074582</v>
      </c>
      <c r="Q90" t="str">
        <f>VLOOKUP($B90,wgs_downloaded!$H$2:$Z$518,COLUMN()-13)</f>
        <v>isolation_source: r. salinas cheese</v>
      </c>
      <c r="R90">
        <f>VLOOKUP($B90,wgs_downloaded!$H$2:$Z$518,COLUMN()-13)</f>
        <v>3194976</v>
      </c>
      <c r="S90">
        <f>VLOOKUP($B90,wgs_downloaded!$H$2:$Z$518,COLUMN()-13)</f>
        <v>23</v>
      </c>
      <c r="T90">
        <f>VLOOKUP($B90,wgs_downloaded!$H$2:$Z$518,COLUMN()-13)</f>
        <v>3188</v>
      </c>
      <c r="U90" t="str">
        <f>VLOOKUP($B90,wgs_downloaded!$H$2:$Z$518,COLUMN()-13)</f>
        <v>Yes</v>
      </c>
      <c r="V90">
        <f>VLOOKUP($B90,wgs_downloaded!$H$2:$Z$518,COLUMN()-13)</f>
        <v>0</v>
      </c>
      <c r="W90">
        <f>VLOOKUP($B90,wgs_downloaded!$H$2:$Z$518,COLUMN()-13)</f>
        <v>0</v>
      </c>
      <c r="X90">
        <f>VLOOKUP($B90,wgs_downloaded!$H$2:$Z$518,COLUMN()-13)</f>
        <v>0</v>
      </c>
      <c r="Y90" t="str">
        <f>VLOOKUP($B90,wgs_downloaded!$H$2:$Z$518,COLUMN()-13)</f>
        <v>No</v>
      </c>
      <c r="Z90" t="str">
        <f>VLOOKUP($B90,wgs_downloaded!$H$2:$Z$518,COLUMN()-13)</f>
        <v/>
      </c>
      <c r="AA90" t="str">
        <f>VLOOKUP($B90,wgs_downloaded!$H$2:$Z$518,COLUMN()-13)</f>
        <v/>
      </c>
      <c r="AB90">
        <f>VLOOKUP($B90,wgs_downloaded!$H$2:$Z$518,COLUMN()-13)</f>
        <v>43550.041666666664</v>
      </c>
      <c r="AC90">
        <f>VLOOKUP($B90,wgs_downloaded!$H$2:$Z$518,COLUMN()-13)</f>
        <v>43550.041666666664</v>
      </c>
      <c r="AD90" t="str">
        <f>VLOOKUP($B90,wgs_downloaded!$H$2:$Z$518,COLUMN()-13)</f>
        <v>USA</v>
      </c>
      <c r="AE90">
        <f>VLOOKUP($B90,wgs_downloaded!$H$2:$Z$518,COLUMN()-13)</f>
        <v>0</v>
      </c>
      <c r="AF90">
        <f>VLOOKUP($B90,wgs_downloaded!$H$2:$Z$518,COLUMN()-13)</f>
        <v>1994</v>
      </c>
    </row>
    <row r="91" spans="1:32" x14ac:dyDescent="0.3">
      <c r="A91" t="s">
        <v>3446</v>
      </c>
      <c r="B91" t="str">
        <f t="shared" si="1"/>
        <v>SRR1378353</v>
      </c>
      <c r="C91">
        <v>260</v>
      </c>
      <c r="D91">
        <v>213</v>
      </c>
      <c r="E91" t="s">
        <v>3447</v>
      </c>
      <c r="F91">
        <v>1129694</v>
      </c>
      <c r="G91">
        <v>1052320</v>
      </c>
      <c r="H91" t="s">
        <v>3448</v>
      </c>
      <c r="I91">
        <v>314</v>
      </c>
      <c r="J91">
        <v>120</v>
      </c>
      <c r="K91">
        <v>139</v>
      </c>
      <c r="M91">
        <v>362923</v>
      </c>
      <c r="N91">
        <v>22</v>
      </c>
      <c r="O91">
        <v>534466</v>
      </c>
      <c r="P91">
        <v>3009758</v>
      </c>
      <c r="Q91" t="str">
        <f>VLOOKUP($B91,wgs_downloaded!$H$2:$Z$518,COLUMN()-13)</f>
        <v>isolation_source: fontina cheese</v>
      </c>
      <c r="R91">
        <f>VLOOKUP($B91,wgs_downloaded!$H$2:$Z$518,COLUMN()-13)</f>
        <v>2949333</v>
      </c>
      <c r="S91">
        <f>VLOOKUP($B91,wgs_downloaded!$H$2:$Z$518,COLUMN()-13)</f>
        <v>64</v>
      </c>
      <c r="T91">
        <f>VLOOKUP($B91,wgs_downloaded!$H$2:$Z$518,COLUMN()-13)</f>
        <v>2918</v>
      </c>
      <c r="U91" t="str">
        <f>VLOOKUP($B91,wgs_downloaded!$H$2:$Z$518,COLUMN()-13)</f>
        <v>Yes</v>
      </c>
      <c r="V91">
        <f>VLOOKUP($B91,wgs_downloaded!$H$2:$Z$518,COLUMN()-13)</f>
        <v>0</v>
      </c>
      <c r="W91">
        <f>VLOOKUP($B91,wgs_downloaded!$H$2:$Z$518,COLUMN()-13)</f>
        <v>0</v>
      </c>
      <c r="X91">
        <f>VLOOKUP($B91,wgs_downloaded!$H$2:$Z$518,COLUMN()-13)</f>
        <v>0</v>
      </c>
      <c r="Y91" t="str">
        <f>VLOOKUP($B91,wgs_downloaded!$H$2:$Z$518,COLUMN()-13)</f>
        <v>No</v>
      </c>
      <c r="Z91" t="str">
        <f>VLOOKUP($B91,wgs_downloaded!$H$2:$Z$518,COLUMN()-13)</f>
        <v/>
      </c>
      <c r="AA91" t="str">
        <f>VLOOKUP($B91,wgs_downloaded!$H$2:$Z$518,COLUMN()-13)</f>
        <v/>
      </c>
      <c r="AB91">
        <f>VLOOKUP($B91,wgs_downloaded!$H$2:$Z$518,COLUMN()-13)</f>
        <v>43551.041666666664</v>
      </c>
      <c r="AC91">
        <f>VLOOKUP($B91,wgs_downloaded!$H$2:$Z$518,COLUMN()-13)</f>
        <v>43551.041666666664</v>
      </c>
      <c r="AD91" t="str">
        <f>VLOOKUP($B91,wgs_downloaded!$H$2:$Z$518,COLUMN()-13)</f>
        <v>Italy</v>
      </c>
      <c r="AE91">
        <f>VLOOKUP($B91,wgs_downloaded!$H$2:$Z$518,COLUMN()-13)</f>
        <v>0</v>
      </c>
      <c r="AF91">
        <f>VLOOKUP($B91,wgs_downloaded!$H$2:$Z$518,COLUMN()-13)</f>
        <v>2014</v>
      </c>
    </row>
    <row r="92" spans="1:32" x14ac:dyDescent="0.3">
      <c r="A92" t="s">
        <v>3449</v>
      </c>
      <c r="B92" t="str">
        <f t="shared" si="1"/>
        <v>SRR6321747</v>
      </c>
      <c r="C92">
        <v>481</v>
      </c>
      <c r="D92">
        <v>412</v>
      </c>
      <c r="E92" t="s">
        <v>3450</v>
      </c>
      <c r="F92">
        <v>2001114</v>
      </c>
      <c r="G92">
        <v>1929126</v>
      </c>
      <c r="H92" t="s">
        <v>3256</v>
      </c>
      <c r="I92">
        <v>120</v>
      </c>
      <c r="J92">
        <v>103</v>
      </c>
      <c r="K92">
        <v>163</v>
      </c>
      <c r="M92">
        <v>337336</v>
      </c>
      <c r="N92">
        <v>22</v>
      </c>
      <c r="O92">
        <v>1399623</v>
      </c>
      <c r="P92">
        <v>3108577</v>
      </c>
      <c r="Q92" t="str">
        <f>VLOOKUP($B92,wgs_downloaded!$H$2:$Z$518,COLUMN()-13)</f>
        <v>isolation_source: ricotta piatta cheese</v>
      </c>
      <c r="R92">
        <f>VLOOKUP($B92,wgs_downloaded!$H$2:$Z$518,COLUMN()-13)</f>
        <v>3182040</v>
      </c>
      <c r="S92">
        <f>VLOOKUP($B92,wgs_downloaded!$H$2:$Z$518,COLUMN()-13)</f>
        <v>21</v>
      </c>
      <c r="T92">
        <f>VLOOKUP($B92,wgs_downloaded!$H$2:$Z$518,COLUMN()-13)</f>
        <v>3171</v>
      </c>
      <c r="U92" t="str">
        <f>VLOOKUP($B92,wgs_downloaded!$H$2:$Z$518,COLUMN()-13)</f>
        <v>Yes</v>
      </c>
      <c r="V92">
        <f>VLOOKUP($B92,wgs_downloaded!$H$2:$Z$518,COLUMN()-13)</f>
        <v>0</v>
      </c>
      <c r="W92">
        <f>VLOOKUP($B92,wgs_downloaded!$H$2:$Z$518,COLUMN()-13)</f>
        <v>0</v>
      </c>
      <c r="X92">
        <f>VLOOKUP($B92,wgs_downloaded!$H$2:$Z$518,COLUMN()-13)</f>
        <v>0</v>
      </c>
      <c r="Y92" t="str">
        <f>VLOOKUP($B92,wgs_downloaded!$H$2:$Z$518,COLUMN()-13)</f>
        <v>No</v>
      </c>
      <c r="Z92" t="str">
        <f>VLOOKUP($B92,wgs_downloaded!$H$2:$Z$518,COLUMN()-13)</f>
        <v/>
      </c>
      <c r="AA92" t="str">
        <f>VLOOKUP($B92,wgs_downloaded!$H$2:$Z$518,COLUMN()-13)</f>
        <v/>
      </c>
      <c r="AB92">
        <f>VLOOKUP($B92,wgs_downloaded!$H$2:$Z$518,COLUMN()-13)</f>
        <v>43901.041666666664</v>
      </c>
      <c r="AC92">
        <f>VLOOKUP($B92,wgs_downloaded!$H$2:$Z$518,COLUMN()-13)</f>
        <v>43550.041666666664</v>
      </c>
      <c r="AD92" t="str">
        <f>VLOOKUP($B92,wgs_downloaded!$H$2:$Z$518,COLUMN()-13)</f>
        <v>Italy</v>
      </c>
      <c r="AE92">
        <f>VLOOKUP($B92,wgs_downloaded!$H$2:$Z$518,COLUMN()-13)</f>
        <v>0</v>
      </c>
      <c r="AF92">
        <f>VLOOKUP($B92,wgs_downloaded!$H$2:$Z$518,COLUMN()-13)</f>
        <v>2003</v>
      </c>
    </row>
    <row r="93" spans="1:32" x14ac:dyDescent="0.3">
      <c r="A93" t="s">
        <v>3451</v>
      </c>
      <c r="B93" t="str">
        <f t="shared" si="1"/>
        <v>SRR3112633</v>
      </c>
      <c r="C93">
        <v>45</v>
      </c>
      <c r="D93">
        <v>40</v>
      </c>
      <c r="E93" t="s">
        <v>3452</v>
      </c>
      <c r="F93">
        <v>298410</v>
      </c>
      <c r="G93">
        <v>279530</v>
      </c>
      <c r="H93" t="s">
        <v>3453</v>
      </c>
      <c r="I93">
        <v>15688</v>
      </c>
      <c r="J93">
        <v>22</v>
      </c>
      <c r="K93">
        <v>28</v>
      </c>
      <c r="M93">
        <v>299140</v>
      </c>
      <c r="N93">
        <v>22</v>
      </c>
      <c r="O93">
        <v>486526</v>
      </c>
      <c r="P93">
        <v>2849906</v>
      </c>
      <c r="Q93" t="str">
        <f>VLOOKUP($B93,wgs_downloaded!$H$2:$Z$518,COLUMN()-13)</f>
        <v>isolation_source: Solid - Food; Food; dairy Products; Heat processed (pasterized) - Ripened - Cheese made from pasteurized milk - Semi-soft - Mozzarella\, Bocconcini; Pasteurized</v>
      </c>
      <c r="R93">
        <f>VLOOKUP($B93,wgs_downloaded!$H$2:$Z$518,COLUMN()-13)</f>
        <v>2957489</v>
      </c>
      <c r="S93">
        <f>VLOOKUP($B93,wgs_downloaded!$H$2:$Z$518,COLUMN()-13)</f>
        <v>11</v>
      </c>
      <c r="T93">
        <f>VLOOKUP($B93,wgs_downloaded!$H$2:$Z$518,COLUMN()-13)</f>
        <v>2895</v>
      </c>
      <c r="U93" t="str">
        <f>VLOOKUP($B93,wgs_downloaded!$H$2:$Z$518,COLUMN()-13)</f>
        <v>Yes</v>
      </c>
      <c r="V93">
        <f>VLOOKUP($B93,wgs_downloaded!$H$2:$Z$518,COLUMN()-13)</f>
        <v>0</v>
      </c>
      <c r="W93">
        <f>VLOOKUP($B93,wgs_downloaded!$H$2:$Z$518,COLUMN()-13)</f>
        <v>0</v>
      </c>
      <c r="X93">
        <f>VLOOKUP($B93,wgs_downloaded!$H$2:$Z$518,COLUMN()-13)</f>
        <v>0</v>
      </c>
      <c r="Y93" t="str">
        <f>VLOOKUP($B93,wgs_downloaded!$H$2:$Z$518,COLUMN()-13)</f>
        <v>No</v>
      </c>
      <c r="Z93" t="str">
        <f>VLOOKUP($B93,wgs_downloaded!$H$2:$Z$518,COLUMN()-13)</f>
        <v/>
      </c>
      <c r="AA93" t="str">
        <f>VLOOKUP($B93,wgs_downloaded!$H$2:$Z$518,COLUMN()-13)</f>
        <v/>
      </c>
      <c r="AB93">
        <f>VLOOKUP($B93,wgs_downloaded!$H$2:$Z$518,COLUMN()-13)</f>
        <v>43864.041666666664</v>
      </c>
      <c r="AC93">
        <f>VLOOKUP($B93,wgs_downloaded!$H$2:$Z$518,COLUMN()-13)</f>
        <v>43864.041666666664</v>
      </c>
      <c r="AD93" t="str">
        <f>VLOOKUP($B93,wgs_downloaded!$H$2:$Z$518,COLUMN()-13)</f>
        <v>Canada</v>
      </c>
      <c r="AE93">
        <f>VLOOKUP($B93,wgs_downloaded!$H$2:$Z$518,COLUMN()-13)</f>
        <v>0</v>
      </c>
      <c r="AF93">
        <f>VLOOKUP($B93,wgs_downloaded!$H$2:$Z$518,COLUMN()-13)</f>
        <v>2004</v>
      </c>
    </row>
    <row r="94" spans="1:32" x14ac:dyDescent="0.3">
      <c r="A94" t="s">
        <v>3454</v>
      </c>
      <c r="B94" t="str">
        <f t="shared" si="1"/>
        <v>SRR12125095</v>
      </c>
      <c r="C94">
        <v>44</v>
      </c>
      <c r="D94">
        <v>43</v>
      </c>
      <c r="E94" t="s">
        <v>3385</v>
      </c>
      <c r="F94">
        <v>188776</v>
      </c>
      <c r="G94">
        <v>186054</v>
      </c>
      <c r="H94" t="s">
        <v>3455</v>
      </c>
      <c r="I94">
        <v>33</v>
      </c>
      <c r="J94">
        <v>19</v>
      </c>
      <c r="K94">
        <v>26</v>
      </c>
      <c r="M94">
        <v>347158</v>
      </c>
      <c r="N94">
        <v>23</v>
      </c>
      <c r="O94">
        <v>601490</v>
      </c>
      <c r="P94">
        <v>2937907</v>
      </c>
      <c r="Q94" t="str">
        <f>VLOOKUP($B94,wgs_downloaded!$H$2:$Z$518,COLUMN()-13)</f>
        <v>isolation_source: Raw Milk Cheese</v>
      </c>
      <c r="R94">
        <f>VLOOKUP($B94,wgs_downloaded!$H$2:$Z$518,COLUMN()-13)</f>
        <v>3063859</v>
      </c>
      <c r="S94">
        <f>VLOOKUP($B94,wgs_downloaded!$H$2:$Z$518,COLUMN()-13)</f>
        <v>20</v>
      </c>
      <c r="T94">
        <f>VLOOKUP($B94,wgs_downloaded!$H$2:$Z$518,COLUMN()-13)</f>
        <v>2980</v>
      </c>
      <c r="U94" t="str">
        <f>VLOOKUP($B94,wgs_downloaded!$H$2:$Z$518,COLUMN()-13)</f>
        <v>Yes</v>
      </c>
      <c r="V94">
        <f>VLOOKUP($B94,wgs_downloaded!$H$2:$Z$518,COLUMN()-13)</f>
        <v>0</v>
      </c>
      <c r="W94">
        <f>VLOOKUP($B94,wgs_downloaded!$H$2:$Z$518,COLUMN()-13)</f>
        <v>0</v>
      </c>
      <c r="X94">
        <f>VLOOKUP($B94,wgs_downloaded!$H$2:$Z$518,COLUMN()-13)</f>
        <v>0</v>
      </c>
      <c r="Y94" t="str">
        <f>VLOOKUP($B94,wgs_downloaded!$H$2:$Z$518,COLUMN()-13)</f>
        <v>No</v>
      </c>
      <c r="Z94" t="str">
        <f>VLOOKUP($B94,wgs_downloaded!$H$2:$Z$518,COLUMN()-13)</f>
        <v/>
      </c>
      <c r="AA94" t="str">
        <f>VLOOKUP($B94,wgs_downloaded!$H$2:$Z$518,COLUMN()-13)</f>
        <v/>
      </c>
      <c r="AB94">
        <f>VLOOKUP($B94,wgs_downloaded!$H$2:$Z$518,COLUMN()-13)</f>
        <v>44036.083333333336</v>
      </c>
      <c r="AC94">
        <f>VLOOKUP($B94,wgs_downloaded!$H$2:$Z$518,COLUMN()-13)</f>
        <v>44036.083333333336</v>
      </c>
      <c r="AD94" t="str">
        <f>VLOOKUP($B94,wgs_downloaded!$H$2:$Z$518,COLUMN()-13)</f>
        <v>USA</v>
      </c>
      <c r="AE94" t="str">
        <f>VLOOKUP($B94,wgs_downloaded!$H$2:$Z$518,COLUMN()-13)</f>
        <v>New York</v>
      </c>
      <c r="AF94">
        <f>VLOOKUP($B94,wgs_downloaded!$H$2:$Z$518,COLUMN()-13)</f>
        <v>2020</v>
      </c>
    </row>
    <row r="95" spans="1:32" x14ac:dyDescent="0.3">
      <c r="A95" t="s">
        <v>3456</v>
      </c>
      <c r="B95" t="str">
        <f t="shared" si="1"/>
        <v>SRR8767312</v>
      </c>
      <c r="C95">
        <v>257</v>
      </c>
      <c r="D95">
        <v>228</v>
      </c>
      <c r="E95" t="s">
        <v>3457</v>
      </c>
      <c r="F95">
        <v>1107110</v>
      </c>
      <c r="G95">
        <v>1067252</v>
      </c>
      <c r="H95" t="s">
        <v>3256</v>
      </c>
      <c r="I95">
        <v>174</v>
      </c>
      <c r="J95">
        <v>104</v>
      </c>
      <c r="K95">
        <v>184</v>
      </c>
      <c r="M95">
        <v>478431</v>
      </c>
      <c r="N95">
        <v>24</v>
      </c>
      <c r="O95">
        <v>882414</v>
      </c>
      <c r="P95">
        <v>3066933</v>
      </c>
      <c r="Q95" t="str">
        <f>VLOOKUP($B95,wgs_downloaded!$H$2:$Z$518,COLUMN()-13)</f>
        <v>isolation_source: cheese</v>
      </c>
      <c r="R95">
        <f>VLOOKUP($B95,wgs_downloaded!$H$2:$Z$518,COLUMN()-13)</f>
        <v>3094040</v>
      </c>
      <c r="S95">
        <f>VLOOKUP($B95,wgs_downloaded!$H$2:$Z$518,COLUMN()-13)</f>
        <v>28</v>
      </c>
      <c r="T95">
        <f>VLOOKUP($B95,wgs_downloaded!$H$2:$Z$518,COLUMN()-13)</f>
        <v>3080</v>
      </c>
      <c r="U95" t="str">
        <f>VLOOKUP($B95,wgs_downloaded!$H$2:$Z$518,COLUMN()-13)</f>
        <v>Yes</v>
      </c>
      <c r="V95">
        <f>VLOOKUP($B95,wgs_downloaded!$H$2:$Z$518,COLUMN()-13)</f>
        <v>0</v>
      </c>
      <c r="W95">
        <f>VLOOKUP($B95,wgs_downloaded!$H$2:$Z$518,COLUMN()-13)</f>
        <v>0</v>
      </c>
      <c r="X95">
        <f>VLOOKUP($B95,wgs_downloaded!$H$2:$Z$518,COLUMN()-13)</f>
        <v>0</v>
      </c>
      <c r="Y95" t="str">
        <f>VLOOKUP($B95,wgs_downloaded!$H$2:$Z$518,COLUMN()-13)</f>
        <v>No</v>
      </c>
      <c r="Z95" t="str">
        <f>VLOOKUP($B95,wgs_downloaded!$H$2:$Z$518,COLUMN()-13)</f>
        <v/>
      </c>
      <c r="AA95" t="str">
        <f>VLOOKUP($B95,wgs_downloaded!$H$2:$Z$518,COLUMN()-13)</f>
        <v/>
      </c>
      <c r="AB95">
        <f>VLOOKUP($B95,wgs_downloaded!$H$2:$Z$518,COLUMN()-13)</f>
        <v>43556.083333333336</v>
      </c>
      <c r="AC95">
        <f>VLOOKUP($B95,wgs_downloaded!$H$2:$Z$518,COLUMN()-13)</f>
        <v>43556.083333333336</v>
      </c>
      <c r="AD95" t="str">
        <f>VLOOKUP($B95,wgs_downloaded!$H$2:$Z$518,COLUMN()-13)</f>
        <v>Chile</v>
      </c>
      <c r="AE95">
        <f>VLOOKUP($B95,wgs_downloaded!$H$2:$Z$518,COLUMN()-13)</f>
        <v>0</v>
      </c>
      <c r="AF95">
        <f>VLOOKUP($B95,wgs_downloaded!$H$2:$Z$518,COLUMN()-13)</f>
        <v>2017</v>
      </c>
    </row>
    <row r="96" spans="1:32" x14ac:dyDescent="0.3">
      <c r="A96" t="s">
        <v>3458</v>
      </c>
      <c r="B96" t="str">
        <f t="shared" si="1"/>
        <v>SRR3606570</v>
      </c>
      <c r="C96">
        <v>295</v>
      </c>
      <c r="D96">
        <v>238</v>
      </c>
      <c r="E96" t="s">
        <v>3459</v>
      </c>
      <c r="F96">
        <v>1272460</v>
      </c>
      <c r="G96">
        <v>1216610</v>
      </c>
      <c r="H96" t="s">
        <v>3460</v>
      </c>
      <c r="I96">
        <v>250</v>
      </c>
      <c r="J96">
        <v>103</v>
      </c>
      <c r="K96">
        <v>129</v>
      </c>
      <c r="M96">
        <v>250719</v>
      </c>
      <c r="N96">
        <v>24</v>
      </c>
      <c r="O96">
        <v>600357</v>
      </c>
      <c r="P96">
        <v>3039938</v>
      </c>
      <c r="Q96" t="str">
        <f>VLOOKUP($B96,wgs_downloaded!$H$2:$Z$518,COLUMN()-13)</f>
        <v>isolation_source: fresh mexican style cheese</v>
      </c>
      <c r="R96">
        <f>VLOOKUP($B96,wgs_downloaded!$H$2:$Z$518,COLUMN()-13)</f>
        <v>3060588</v>
      </c>
      <c r="S96">
        <f>VLOOKUP($B96,wgs_downloaded!$H$2:$Z$518,COLUMN()-13)</f>
        <v>23</v>
      </c>
      <c r="T96">
        <f>VLOOKUP($B96,wgs_downloaded!$H$2:$Z$518,COLUMN()-13)</f>
        <v>3022</v>
      </c>
      <c r="U96" t="str">
        <f>VLOOKUP($B96,wgs_downloaded!$H$2:$Z$518,COLUMN()-13)</f>
        <v>Yes</v>
      </c>
      <c r="V96">
        <f>VLOOKUP($B96,wgs_downloaded!$H$2:$Z$518,COLUMN()-13)</f>
        <v>0</v>
      </c>
      <c r="W96">
        <f>VLOOKUP($B96,wgs_downloaded!$H$2:$Z$518,COLUMN()-13)</f>
        <v>0</v>
      </c>
      <c r="X96">
        <f>VLOOKUP($B96,wgs_downloaded!$H$2:$Z$518,COLUMN()-13)</f>
        <v>0</v>
      </c>
      <c r="Y96" t="str">
        <f>VLOOKUP($B96,wgs_downloaded!$H$2:$Z$518,COLUMN()-13)</f>
        <v>No</v>
      </c>
      <c r="Z96" t="str">
        <f>VLOOKUP($B96,wgs_downloaded!$H$2:$Z$518,COLUMN()-13)</f>
        <v/>
      </c>
      <c r="AA96" t="str">
        <f>VLOOKUP($B96,wgs_downloaded!$H$2:$Z$518,COLUMN()-13)</f>
        <v/>
      </c>
      <c r="AB96">
        <f>VLOOKUP($B96,wgs_downloaded!$H$2:$Z$518,COLUMN()-13)</f>
        <v>43901.041666666664</v>
      </c>
      <c r="AC96">
        <f>VLOOKUP($B96,wgs_downloaded!$H$2:$Z$518,COLUMN()-13)</f>
        <v>43551.041666666664</v>
      </c>
      <c r="AD96" t="str">
        <f>VLOOKUP($B96,wgs_downloaded!$H$2:$Z$518,COLUMN()-13)</f>
        <v>Mexico</v>
      </c>
      <c r="AE96">
        <f>VLOOKUP($B96,wgs_downloaded!$H$2:$Z$518,COLUMN()-13)</f>
        <v>0</v>
      </c>
      <c r="AF96">
        <f>VLOOKUP($B96,wgs_downloaded!$H$2:$Z$518,COLUMN()-13)</f>
        <v>2007</v>
      </c>
    </row>
    <row r="97" spans="1:32" x14ac:dyDescent="0.3">
      <c r="A97" t="s">
        <v>3461</v>
      </c>
      <c r="B97" t="str">
        <f t="shared" si="1"/>
        <v>SRR8767781</v>
      </c>
      <c r="C97">
        <v>215</v>
      </c>
      <c r="D97">
        <v>191</v>
      </c>
      <c r="E97" t="s">
        <v>3462</v>
      </c>
      <c r="F97">
        <v>983296</v>
      </c>
      <c r="G97">
        <v>943650</v>
      </c>
      <c r="H97" t="s">
        <v>3463</v>
      </c>
      <c r="I97">
        <v>298</v>
      </c>
      <c r="J97">
        <v>146</v>
      </c>
      <c r="K97">
        <v>181</v>
      </c>
      <c r="M97">
        <v>439041</v>
      </c>
      <c r="N97">
        <v>25</v>
      </c>
      <c r="O97">
        <v>588342</v>
      </c>
      <c r="P97">
        <v>3008412</v>
      </c>
      <c r="Q97" t="str">
        <f>VLOOKUP($B97,wgs_downloaded!$H$2:$Z$518,COLUMN()-13)</f>
        <v>isolation_source: cheese</v>
      </c>
      <c r="R97">
        <f>VLOOKUP($B97,wgs_downloaded!$H$2:$Z$518,COLUMN()-13)</f>
        <v>3018604</v>
      </c>
      <c r="S97">
        <f>VLOOKUP($B97,wgs_downloaded!$H$2:$Z$518,COLUMN()-13)</f>
        <v>35</v>
      </c>
      <c r="T97">
        <f>VLOOKUP($B97,wgs_downloaded!$H$2:$Z$518,COLUMN()-13)</f>
        <v>3018</v>
      </c>
      <c r="U97" t="str">
        <f>VLOOKUP($B97,wgs_downloaded!$H$2:$Z$518,COLUMN()-13)</f>
        <v>Yes</v>
      </c>
      <c r="V97">
        <f>VLOOKUP($B97,wgs_downloaded!$H$2:$Z$518,COLUMN()-13)</f>
        <v>0</v>
      </c>
      <c r="W97">
        <f>VLOOKUP($B97,wgs_downloaded!$H$2:$Z$518,COLUMN()-13)</f>
        <v>0</v>
      </c>
      <c r="X97">
        <f>VLOOKUP($B97,wgs_downloaded!$H$2:$Z$518,COLUMN()-13)</f>
        <v>0</v>
      </c>
      <c r="Y97" t="str">
        <f>VLOOKUP($B97,wgs_downloaded!$H$2:$Z$518,COLUMN()-13)</f>
        <v>No</v>
      </c>
      <c r="Z97" t="str">
        <f>VLOOKUP($B97,wgs_downloaded!$H$2:$Z$518,COLUMN()-13)</f>
        <v/>
      </c>
      <c r="AA97" t="str">
        <f>VLOOKUP($B97,wgs_downloaded!$H$2:$Z$518,COLUMN()-13)</f>
        <v/>
      </c>
      <c r="AB97">
        <f>VLOOKUP($B97,wgs_downloaded!$H$2:$Z$518,COLUMN()-13)</f>
        <v>43556.083333333336</v>
      </c>
      <c r="AC97">
        <f>VLOOKUP($B97,wgs_downloaded!$H$2:$Z$518,COLUMN()-13)</f>
        <v>43556.083333333336</v>
      </c>
      <c r="AD97" t="str">
        <f>VLOOKUP($B97,wgs_downloaded!$H$2:$Z$518,COLUMN()-13)</f>
        <v>Chile</v>
      </c>
      <c r="AE97">
        <f>VLOOKUP($B97,wgs_downloaded!$H$2:$Z$518,COLUMN()-13)</f>
        <v>0</v>
      </c>
      <c r="AF97">
        <f>VLOOKUP($B97,wgs_downloaded!$H$2:$Z$518,COLUMN()-13)</f>
        <v>2016</v>
      </c>
    </row>
    <row r="98" spans="1:32" x14ac:dyDescent="0.3">
      <c r="A98" t="s">
        <v>3464</v>
      </c>
      <c r="B98" t="str">
        <f t="shared" si="1"/>
        <v>SRR1818017</v>
      </c>
      <c r="C98">
        <v>65</v>
      </c>
      <c r="D98">
        <v>58</v>
      </c>
      <c r="E98" t="s">
        <v>3465</v>
      </c>
      <c r="F98">
        <v>272960</v>
      </c>
      <c r="G98">
        <v>262544</v>
      </c>
      <c r="H98" t="s">
        <v>3466</v>
      </c>
      <c r="I98">
        <v>29</v>
      </c>
      <c r="J98">
        <v>9</v>
      </c>
      <c r="K98">
        <v>15</v>
      </c>
      <c r="M98">
        <v>431571</v>
      </c>
      <c r="N98">
        <v>25</v>
      </c>
      <c r="O98">
        <v>749207</v>
      </c>
      <c r="P98">
        <v>2999968</v>
      </c>
      <c r="Q98" t="str">
        <f>VLOOKUP($B98,wgs_downloaded!$H$2:$Z$518,COLUMN()-13)</f>
        <v>isolation_source: blue-veined\, mold-ripened cheese</v>
      </c>
      <c r="R98">
        <f>VLOOKUP($B98,wgs_downloaded!$H$2:$Z$518,COLUMN()-13)</f>
        <v>3048702</v>
      </c>
      <c r="S98">
        <f>VLOOKUP($B98,wgs_downloaded!$H$2:$Z$518,COLUMN()-13)</f>
        <v>25</v>
      </c>
      <c r="T98">
        <f>VLOOKUP($B98,wgs_downloaded!$H$2:$Z$518,COLUMN()-13)</f>
        <v>3043</v>
      </c>
      <c r="U98" t="str">
        <f>VLOOKUP($B98,wgs_downloaded!$H$2:$Z$518,COLUMN()-13)</f>
        <v>Yes</v>
      </c>
      <c r="V98">
        <f>VLOOKUP($B98,wgs_downloaded!$H$2:$Z$518,COLUMN()-13)</f>
        <v>0</v>
      </c>
      <c r="W98">
        <f>VLOOKUP($B98,wgs_downloaded!$H$2:$Z$518,COLUMN()-13)</f>
        <v>0</v>
      </c>
      <c r="X98">
        <f>VLOOKUP($B98,wgs_downloaded!$H$2:$Z$518,COLUMN()-13)</f>
        <v>0</v>
      </c>
      <c r="Y98" t="str">
        <f>VLOOKUP($B98,wgs_downloaded!$H$2:$Z$518,COLUMN()-13)</f>
        <v>No</v>
      </c>
      <c r="Z98" t="str">
        <f>VLOOKUP($B98,wgs_downloaded!$H$2:$Z$518,COLUMN()-13)</f>
        <v/>
      </c>
      <c r="AA98" t="str">
        <f>VLOOKUP($B98,wgs_downloaded!$H$2:$Z$518,COLUMN()-13)</f>
        <v/>
      </c>
      <c r="AB98">
        <f>VLOOKUP($B98,wgs_downloaded!$H$2:$Z$518,COLUMN()-13)</f>
        <v>43563.083333333336</v>
      </c>
      <c r="AC98">
        <f>VLOOKUP($B98,wgs_downloaded!$H$2:$Z$518,COLUMN()-13)</f>
        <v>43563.083333333336</v>
      </c>
      <c r="AD98" t="str">
        <f>VLOOKUP($B98,wgs_downloaded!$H$2:$Z$518,COLUMN()-13)</f>
        <v>USA</v>
      </c>
      <c r="AE98" t="str">
        <f>VLOOKUP($B98,wgs_downloaded!$H$2:$Z$518,COLUMN()-13)</f>
        <v>California</v>
      </c>
      <c r="AF98">
        <f>VLOOKUP($B98,wgs_downloaded!$H$2:$Z$518,COLUMN()-13)</f>
        <v>2001</v>
      </c>
    </row>
    <row r="99" spans="1:32" x14ac:dyDescent="0.3">
      <c r="A99" t="s">
        <v>3467</v>
      </c>
      <c r="B99" t="str">
        <f t="shared" si="1"/>
        <v>SRR6288265</v>
      </c>
      <c r="C99">
        <v>433</v>
      </c>
      <c r="D99">
        <v>399</v>
      </c>
      <c r="E99" t="s">
        <v>3468</v>
      </c>
      <c r="F99">
        <v>2337378</v>
      </c>
      <c r="G99">
        <v>2203576</v>
      </c>
      <c r="H99" t="s">
        <v>3397</v>
      </c>
      <c r="I99">
        <v>785</v>
      </c>
      <c r="J99">
        <v>242</v>
      </c>
      <c r="K99">
        <v>582</v>
      </c>
      <c r="M99">
        <v>359378</v>
      </c>
      <c r="N99">
        <v>25</v>
      </c>
      <c r="O99">
        <v>890267</v>
      </c>
      <c r="P99">
        <v>3039255</v>
      </c>
      <c r="Q99" t="str">
        <f>VLOOKUP($B99,wgs_downloaded!$H$2:$Z$518,COLUMN()-13)</f>
        <v>isolation_source: soft white mexican cheese</v>
      </c>
      <c r="R99">
        <f>VLOOKUP($B99,wgs_downloaded!$H$2:$Z$518,COLUMN()-13)</f>
        <v>3085342</v>
      </c>
      <c r="S99">
        <f>VLOOKUP($B99,wgs_downloaded!$H$2:$Z$518,COLUMN()-13)</f>
        <v>27</v>
      </c>
      <c r="T99">
        <f>VLOOKUP($B99,wgs_downloaded!$H$2:$Z$518,COLUMN()-13)</f>
        <v>3086</v>
      </c>
      <c r="U99" t="str">
        <f>VLOOKUP($B99,wgs_downloaded!$H$2:$Z$518,COLUMN()-13)</f>
        <v>Yes</v>
      </c>
      <c r="V99">
        <f>VLOOKUP($B99,wgs_downloaded!$H$2:$Z$518,COLUMN()-13)</f>
        <v>0</v>
      </c>
      <c r="W99">
        <f>VLOOKUP($B99,wgs_downloaded!$H$2:$Z$518,COLUMN()-13)</f>
        <v>0</v>
      </c>
      <c r="X99">
        <f>VLOOKUP($B99,wgs_downloaded!$H$2:$Z$518,COLUMN()-13)</f>
        <v>0</v>
      </c>
      <c r="Y99" t="str">
        <f>VLOOKUP($B99,wgs_downloaded!$H$2:$Z$518,COLUMN()-13)</f>
        <v>No</v>
      </c>
      <c r="Z99" t="str">
        <f>VLOOKUP($B99,wgs_downloaded!$H$2:$Z$518,COLUMN()-13)</f>
        <v/>
      </c>
      <c r="AA99" t="str">
        <f>VLOOKUP($B99,wgs_downloaded!$H$2:$Z$518,COLUMN()-13)</f>
        <v/>
      </c>
      <c r="AB99">
        <f>VLOOKUP($B99,wgs_downloaded!$H$2:$Z$518,COLUMN()-13)</f>
        <v>43900.041666666664</v>
      </c>
      <c r="AC99">
        <f>VLOOKUP($B99,wgs_downloaded!$H$2:$Z$518,COLUMN()-13)</f>
        <v>43550.041666666664</v>
      </c>
      <c r="AD99" t="str">
        <f>VLOOKUP($B99,wgs_downloaded!$H$2:$Z$518,COLUMN()-13)</f>
        <v>USA</v>
      </c>
      <c r="AE99" t="str">
        <f>VLOOKUP($B99,wgs_downloaded!$H$2:$Z$518,COLUMN()-13)</f>
        <v>Texas</v>
      </c>
      <c r="AF99">
        <f>VLOOKUP($B99,wgs_downloaded!$H$2:$Z$518,COLUMN()-13)</f>
        <v>2003</v>
      </c>
    </row>
    <row r="100" spans="1:32" x14ac:dyDescent="0.3">
      <c r="A100" t="s">
        <v>3469</v>
      </c>
      <c r="B100" t="str">
        <f t="shared" si="1"/>
        <v>SRR12125022</v>
      </c>
      <c r="C100">
        <v>45</v>
      </c>
      <c r="D100">
        <v>41</v>
      </c>
      <c r="E100" t="s">
        <v>3470</v>
      </c>
      <c r="F100">
        <v>193382</v>
      </c>
      <c r="G100">
        <v>185666</v>
      </c>
      <c r="H100" t="s">
        <v>3471</v>
      </c>
      <c r="I100">
        <v>28</v>
      </c>
      <c r="J100">
        <v>16</v>
      </c>
      <c r="K100">
        <v>11</v>
      </c>
      <c r="M100">
        <v>274534</v>
      </c>
      <c r="N100">
        <v>25</v>
      </c>
      <c r="O100">
        <v>606795</v>
      </c>
      <c r="P100">
        <v>2915468</v>
      </c>
      <c r="Q100" t="str">
        <f>VLOOKUP($B100,wgs_downloaded!$H$2:$Z$518,COLUMN()-13)</f>
        <v>isolation_source: Raw Milk Cheese</v>
      </c>
      <c r="R100">
        <f>VLOOKUP($B100,wgs_downloaded!$H$2:$Z$518,COLUMN()-13)</f>
        <v>3007568</v>
      </c>
      <c r="S100">
        <f>VLOOKUP($B100,wgs_downloaded!$H$2:$Z$518,COLUMN()-13)</f>
        <v>13</v>
      </c>
      <c r="T100">
        <f>VLOOKUP($B100,wgs_downloaded!$H$2:$Z$518,COLUMN()-13)</f>
        <v>2926</v>
      </c>
      <c r="U100" t="str">
        <f>VLOOKUP($B100,wgs_downloaded!$H$2:$Z$518,COLUMN()-13)</f>
        <v>Yes</v>
      </c>
      <c r="V100">
        <f>VLOOKUP($B100,wgs_downloaded!$H$2:$Z$518,COLUMN()-13)</f>
        <v>0</v>
      </c>
      <c r="W100">
        <f>VLOOKUP($B100,wgs_downloaded!$H$2:$Z$518,COLUMN()-13)</f>
        <v>0</v>
      </c>
      <c r="X100">
        <f>VLOOKUP($B100,wgs_downloaded!$H$2:$Z$518,COLUMN()-13)</f>
        <v>0</v>
      </c>
      <c r="Y100" t="str">
        <f>VLOOKUP($B100,wgs_downloaded!$H$2:$Z$518,COLUMN()-13)</f>
        <v>No</v>
      </c>
      <c r="Z100" t="str">
        <f>VLOOKUP($B100,wgs_downloaded!$H$2:$Z$518,COLUMN()-13)</f>
        <v/>
      </c>
      <c r="AA100" t="str">
        <f>VLOOKUP($B100,wgs_downloaded!$H$2:$Z$518,COLUMN()-13)</f>
        <v/>
      </c>
      <c r="AB100">
        <f>VLOOKUP($B100,wgs_downloaded!$H$2:$Z$518,COLUMN()-13)</f>
        <v>44036.083333333336</v>
      </c>
      <c r="AC100">
        <f>VLOOKUP($B100,wgs_downloaded!$H$2:$Z$518,COLUMN()-13)</f>
        <v>44036.083333333336</v>
      </c>
      <c r="AD100" t="str">
        <f>VLOOKUP($B100,wgs_downloaded!$H$2:$Z$518,COLUMN()-13)</f>
        <v>USA</v>
      </c>
      <c r="AE100" t="str">
        <f>VLOOKUP($B100,wgs_downloaded!$H$2:$Z$518,COLUMN()-13)</f>
        <v>New York</v>
      </c>
      <c r="AF100">
        <f>VLOOKUP($B100,wgs_downloaded!$H$2:$Z$518,COLUMN()-13)</f>
        <v>2020</v>
      </c>
    </row>
    <row r="101" spans="1:32" x14ac:dyDescent="0.3">
      <c r="A101" t="s">
        <v>3472</v>
      </c>
      <c r="B101" t="str">
        <f t="shared" si="1"/>
        <v>SRR13486047</v>
      </c>
      <c r="C101">
        <v>43</v>
      </c>
      <c r="D101">
        <v>40</v>
      </c>
      <c r="E101" t="s">
        <v>3473</v>
      </c>
      <c r="F101">
        <v>180954</v>
      </c>
      <c r="G101">
        <v>176038</v>
      </c>
      <c r="H101" t="s">
        <v>3474</v>
      </c>
      <c r="I101">
        <v>15</v>
      </c>
      <c r="J101">
        <v>6</v>
      </c>
      <c r="K101">
        <v>18</v>
      </c>
      <c r="M101">
        <v>263382</v>
      </c>
      <c r="N101">
        <v>25</v>
      </c>
      <c r="O101">
        <v>561846</v>
      </c>
      <c r="P101">
        <v>2918647</v>
      </c>
      <c r="Q101" t="str">
        <f>VLOOKUP($B101,wgs_downloaded!$H$2:$Z$518,COLUMN()-13)</f>
        <v>isolation_source: cheese</v>
      </c>
      <c r="R101">
        <f>VLOOKUP($B101,wgs_downloaded!$H$2:$Z$518,COLUMN()-13)</f>
        <v>2995542</v>
      </c>
      <c r="S101">
        <f>VLOOKUP($B101,wgs_downloaded!$H$2:$Z$518,COLUMN()-13)</f>
        <v>11</v>
      </c>
      <c r="T101">
        <f>VLOOKUP($B101,wgs_downloaded!$H$2:$Z$518,COLUMN()-13)</f>
        <v>2912</v>
      </c>
      <c r="U101" t="str">
        <f>VLOOKUP($B101,wgs_downloaded!$H$2:$Z$518,COLUMN()-13)</f>
        <v>Yes</v>
      </c>
      <c r="V101">
        <f>VLOOKUP($B101,wgs_downloaded!$H$2:$Z$518,COLUMN()-13)</f>
        <v>0</v>
      </c>
      <c r="W101">
        <f>VLOOKUP($B101,wgs_downloaded!$H$2:$Z$518,COLUMN()-13)</f>
        <v>0</v>
      </c>
      <c r="X101">
        <f>VLOOKUP($B101,wgs_downloaded!$H$2:$Z$518,COLUMN()-13)</f>
        <v>0</v>
      </c>
      <c r="Y101" t="str">
        <f>VLOOKUP($B101,wgs_downloaded!$H$2:$Z$518,COLUMN()-13)</f>
        <v>No</v>
      </c>
      <c r="Z101" t="str">
        <f>VLOOKUP($B101,wgs_downloaded!$H$2:$Z$518,COLUMN()-13)</f>
        <v/>
      </c>
      <c r="AA101" t="str">
        <f>VLOOKUP($B101,wgs_downloaded!$H$2:$Z$518,COLUMN()-13)</f>
        <v/>
      </c>
      <c r="AB101">
        <f>VLOOKUP($B101,wgs_downloaded!$H$2:$Z$518,COLUMN()-13)</f>
        <v>44216.041666666664</v>
      </c>
      <c r="AC101">
        <f>VLOOKUP($B101,wgs_downloaded!$H$2:$Z$518,COLUMN()-13)</f>
        <v>44216.041666666664</v>
      </c>
      <c r="AD101" t="str">
        <f>VLOOKUP($B101,wgs_downloaded!$H$2:$Z$518,COLUMN()-13)</f>
        <v>USA</v>
      </c>
      <c r="AE101" t="str">
        <f>VLOOKUP($B101,wgs_downloaded!$H$2:$Z$518,COLUMN()-13)</f>
        <v>New York</v>
      </c>
      <c r="AF101">
        <f>VLOOKUP($B101,wgs_downloaded!$H$2:$Z$518,COLUMN()-13)</f>
        <v>2020</v>
      </c>
    </row>
    <row r="102" spans="1:32" x14ac:dyDescent="0.3">
      <c r="A102" t="s">
        <v>3475</v>
      </c>
      <c r="B102" t="str">
        <f t="shared" si="1"/>
        <v>SRR2924593</v>
      </c>
      <c r="C102">
        <v>67</v>
      </c>
      <c r="D102">
        <v>58</v>
      </c>
      <c r="E102" t="s">
        <v>3476</v>
      </c>
      <c r="F102">
        <v>293644</v>
      </c>
      <c r="G102">
        <v>281148</v>
      </c>
      <c r="H102" t="s">
        <v>3227</v>
      </c>
      <c r="I102">
        <v>41</v>
      </c>
      <c r="J102">
        <v>7</v>
      </c>
      <c r="K102">
        <v>27</v>
      </c>
      <c r="M102">
        <v>186241</v>
      </c>
      <c r="N102">
        <v>25</v>
      </c>
      <c r="O102">
        <v>510257</v>
      </c>
      <c r="P102">
        <v>2879189</v>
      </c>
      <c r="Q102" t="str">
        <f>VLOOKUP($B102,wgs_downloaded!$H$2:$Z$518,COLUMN()-13)</f>
        <v>isolation_source: soft ripened cheese</v>
      </c>
      <c r="R102">
        <f>VLOOKUP($B102,wgs_downloaded!$H$2:$Z$518,COLUMN()-13)</f>
        <v>0</v>
      </c>
      <c r="S102">
        <f>VLOOKUP($B102,wgs_downloaded!$H$2:$Z$518,COLUMN()-13)</f>
        <v>0</v>
      </c>
      <c r="T102">
        <f>VLOOKUP($B102,wgs_downloaded!$H$2:$Z$518,COLUMN()-13)</f>
        <v>0</v>
      </c>
      <c r="U102" t="str">
        <f>VLOOKUP($B102,wgs_downloaded!$H$2:$Z$518,COLUMN()-13)</f>
        <v>No</v>
      </c>
      <c r="V102">
        <f>VLOOKUP($B102,wgs_downloaded!$H$2:$Z$518,COLUMN()-13)</f>
        <v>0</v>
      </c>
      <c r="W102">
        <f>VLOOKUP($B102,wgs_downloaded!$H$2:$Z$518,COLUMN()-13)</f>
        <v>0</v>
      </c>
      <c r="X102">
        <f>VLOOKUP($B102,wgs_downloaded!$H$2:$Z$518,COLUMN()-13)</f>
        <v>0</v>
      </c>
      <c r="Y102" t="str">
        <f>VLOOKUP($B102,wgs_downloaded!$H$2:$Z$518,COLUMN()-13)</f>
        <v>No</v>
      </c>
      <c r="Z102" t="str">
        <f>VLOOKUP($B102,wgs_downloaded!$H$2:$Z$518,COLUMN()-13)</f>
        <v>NZ_QOSK01000001-NZ_QOSK01000016</v>
      </c>
      <c r="AA102" t="str">
        <f>VLOOKUP($B102,wgs_downloaded!$H$2:$Z$518,COLUMN()-13)</f>
        <v/>
      </c>
      <c r="AB102">
        <f>VLOOKUP($B102,wgs_downloaded!$H$2:$Z$518,COLUMN()-13)</f>
        <v>44056.083333333336</v>
      </c>
      <c r="AC102">
        <f>VLOOKUP($B102,wgs_downloaded!$H$2:$Z$518,COLUMN()-13)</f>
        <v>43377.083333333336</v>
      </c>
      <c r="AD102" t="str">
        <f>VLOOKUP($B102,wgs_downloaded!$H$2:$Z$518,COLUMN()-13)</f>
        <v>USA</v>
      </c>
      <c r="AE102" t="str">
        <f>VLOOKUP($B102,wgs_downloaded!$H$2:$Z$518,COLUMN()-13)</f>
        <v>Maryland</v>
      </c>
      <c r="AF102">
        <f>VLOOKUP($B102,wgs_downloaded!$H$2:$Z$518,COLUMN()-13)</f>
        <v>2013</v>
      </c>
    </row>
    <row r="103" spans="1:32" x14ac:dyDescent="0.3">
      <c r="A103" t="s">
        <v>3477</v>
      </c>
      <c r="B103" t="str">
        <f t="shared" si="1"/>
        <v>SRR12125804</v>
      </c>
      <c r="C103">
        <v>51</v>
      </c>
      <c r="D103">
        <v>48</v>
      </c>
      <c r="E103" t="s">
        <v>3478</v>
      </c>
      <c r="F103">
        <v>218734</v>
      </c>
      <c r="G103">
        <v>214332</v>
      </c>
      <c r="H103" t="s">
        <v>3479</v>
      </c>
      <c r="I103">
        <v>35</v>
      </c>
      <c r="J103">
        <v>15</v>
      </c>
      <c r="K103">
        <v>14</v>
      </c>
      <c r="M103">
        <v>345963</v>
      </c>
      <c r="N103">
        <v>26</v>
      </c>
      <c r="O103">
        <v>685583</v>
      </c>
      <c r="P103">
        <v>2921581</v>
      </c>
      <c r="Q103" t="str">
        <f>VLOOKUP($B103,wgs_downloaded!$H$2:$Z$518,COLUMN()-13)</f>
        <v>isolation_source: Raw Milk Cheese</v>
      </c>
      <c r="R103">
        <f>VLOOKUP($B103,wgs_downloaded!$H$2:$Z$518,COLUMN()-13)</f>
        <v>3002114</v>
      </c>
      <c r="S103">
        <f>VLOOKUP($B103,wgs_downloaded!$H$2:$Z$518,COLUMN()-13)</f>
        <v>19</v>
      </c>
      <c r="T103">
        <f>VLOOKUP($B103,wgs_downloaded!$H$2:$Z$518,COLUMN()-13)</f>
        <v>2916</v>
      </c>
      <c r="U103" t="str">
        <f>VLOOKUP($B103,wgs_downloaded!$H$2:$Z$518,COLUMN()-13)</f>
        <v>Yes</v>
      </c>
      <c r="V103">
        <f>VLOOKUP($B103,wgs_downloaded!$H$2:$Z$518,COLUMN()-13)</f>
        <v>0</v>
      </c>
      <c r="W103">
        <f>VLOOKUP($B103,wgs_downloaded!$H$2:$Z$518,COLUMN()-13)</f>
        <v>0</v>
      </c>
      <c r="X103">
        <f>VLOOKUP($B103,wgs_downloaded!$H$2:$Z$518,COLUMN()-13)</f>
        <v>0</v>
      </c>
      <c r="Y103" t="str">
        <f>VLOOKUP($B103,wgs_downloaded!$H$2:$Z$518,COLUMN()-13)</f>
        <v>No</v>
      </c>
      <c r="Z103" t="str">
        <f>VLOOKUP($B103,wgs_downloaded!$H$2:$Z$518,COLUMN()-13)</f>
        <v/>
      </c>
      <c r="AA103" t="str">
        <f>VLOOKUP($B103,wgs_downloaded!$H$2:$Z$518,COLUMN()-13)</f>
        <v/>
      </c>
      <c r="AB103">
        <f>VLOOKUP($B103,wgs_downloaded!$H$2:$Z$518,COLUMN()-13)</f>
        <v>44035.083333333336</v>
      </c>
      <c r="AC103">
        <f>VLOOKUP($B103,wgs_downloaded!$H$2:$Z$518,COLUMN()-13)</f>
        <v>44035.083333333336</v>
      </c>
      <c r="AD103" t="str">
        <f>VLOOKUP($B103,wgs_downloaded!$H$2:$Z$518,COLUMN()-13)</f>
        <v>USA</v>
      </c>
      <c r="AE103" t="str">
        <f>VLOOKUP($B103,wgs_downloaded!$H$2:$Z$518,COLUMN()-13)</f>
        <v>New York</v>
      </c>
      <c r="AF103">
        <f>VLOOKUP($B103,wgs_downloaded!$H$2:$Z$518,COLUMN()-13)</f>
        <v>2020</v>
      </c>
    </row>
    <row r="104" spans="1:32" x14ac:dyDescent="0.3">
      <c r="A104" t="s">
        <v>3480</v>
      </c>
      <c r="B104" t="str">
        <f t="shared" si="1"/>
        <v>SRR1182225</v>
      </c>
      <c r="C104">
        <v>52</v>
      </c>
      <c r="D104">
        <v>50</v>
      </c>
      <c r="E104" t="s">
        <v>3481</v>
      </c>
      <c r="F104">
        <v>221168</v>
      </c>
      <c r="G104">
        <v>218266</v>
      </c>
      <c r="H104" t="s">
        <v>3482</v>
      </c>
      <c r="I104">
        <v>11</v>
      </c>
      <c r="J104">
        <v>4</v>
      </c>
      <c r="K104">
        <v>16</v>
      </c>
      <c r="M104">
        <v>220058</v>
      </c>
      <c r="N104">
        <v>26</v>
      </c>
      <c r="O104">
        <v>537345</v>
      </c>
      <c r="P104">
        <v>3009706</v>
      </c>
      <c r="Q104" t="str">
        <f>VLOOKUP($B104,wgs_downloaded!$H$2:$Z$518,COLUMN()-13)</f>
        <v>isolation_source: fresh cheese curd</v>
      </c>
      <c r="R104">
        <f>VLOOKUP($B104,wgs_downloaded!$H$2:$Z$518,COLUMN()-13)</f>
        <v>3066509</v>
      </c>
      <c r="S104">
        <f>VLOOKUP($B104,wgs_downloaded!$H$2:$Z$518,COLUMN()-13)</f>
        <v>21</v>
      </c>
      <c r="T104">
        <f>VLOOKUP($B104,wgs_downloaded!$H$2:$Z$518,COLUMN()-13)</f>
        <v>3033</v>
      </c>
      <c r="U104" t="str">
        <f>VLOOKUP($B104,wgs_downloaded!$H$2:$Z$518,COLUMN()-13)</f>
        <v>Yes</v>
      </c>
      <c r="V104">
        <f>VLOOKUP($B104,wgs_downloaded!$H$2:$Z$518,COLUMN()-13)</f>
        <v>0</v>
      </c>
      <c r="W104">
        <f>VLOOKUP($B104,wgs_downloaded!$H$2:$Z$518,COLUMN()-13)</f>
        <v>0</v>
      </c>
      <c r="X104">
        <f>VLOOKUP($B104,wgs_downloaded!$H$2:$Z$518,COLUMN()-13)</f>
        <v>0</v>
      </c>
      <c r="Y104" t="str">
        <f>VLOOKUP($B104,wgs_downloaded!$H$2:$Z$518,COLUMN()-13)</f>
        <v>No</v>
      </c>
      <c r="Z104" t="str">
        <f>VLOOKUP($B104,wgs_downloaded!$H$2:$Z$518,COLUMN()-13)</f>
        <v/>
      </c>
      <c r="AA104" t="str">
        <f>VLOOKUP($B104,wgs_downloaded!$H$2:$Z$518,COLUMN()-13)</f>
        <v/>
      </c>
      <c r="AB104">
        <f>VLOOKUP($B104,wgs_downloaded!$H$2:$Z$518,COLUMN()-13)</f>
        <v>43551.041666666664</v>
      </c>
      <c r="AC104">
        <f>VLOOKUP($B104,wgs_downloaded!$H$2:$Z$518,COLUMN()-13)</f>
        <v>43551.041666666664</v>
      </c>
      <c r="AD104" t="str">
        <f>VLOOKUP($B104,wgs_downloaded!$H$2:$Z$518,COLUMN()-13)</f>
        <v>USA</v>
      </c>
      <c r="AE104" t="str">
        <f>VLOOKUP($B104,wgs_downloaded!$H$2:$Z$518,COLUMN()-13)</f>
        <v>Virginia</v>
      </c>
      <c r="AF104">
        <f>VLOOKUP($B104,wgs_downloaded!$H$2:$Z$518,COLUMN()-13)</f>
        <v>2014</v>
      </c>
    </row>
    <row r="105" spans="1:32" x14ac:dyDescent="0.3">
      <c r="A105" t="s">
        <v>3483</v>
      </c>
      <c r="B105" t="str">
        <f t="shared" si="1"/>
        <v>SRR8767385</v>
      </c>
      <c r="C105">
        <v>184</v>
      </c>
      <c r="D105">
        <v>162</v>
      </c>
      <c r="E105" t="s">
        <v>3484</v>
      </c>
      <c r="F105">
        <v>849146</v>
      </c>
      <c r="G105">
        <v>810084</v>
      </c>
      <c r="H105" t="s">
        <v>3485</v>
      </c>
      <c r="I105">
        <v>271</v>
      </c>
      <c r="J105">
        <v>151</v>
      </c>
      <c r="K105">
        <v>186</v>
      </c>
      <c r="M105">
        <v>513574</v>
      </c>
      <c r="N105">
        <v>27</v>
      </c>
      <c r="O105">
        <v>881748</v>
      </c>
      <c r="P105">
        <v>3068134</v>
      </c>
      <c r="Q105" t="str">
        <f>VLOOKUP($B105,wgs_downloaded!$H$2:$Z$518,COLUMN()-13)</f>
        <v>isolation_source: cheese</v>
      </c>
      <c r="R105">
        <f>VLOOKUP($B105,wgs_downloaded!$H$2:$Z$518,COLUMN()-13)</f>
        <v>3074011</v>
      </c>
      <c r="S105">
        <f>VLOOKUP($B105,wgs_downloaded!$H$2:$Z$518,COLUMN()-13)</f>
        <v>24</v>
      </c>
      <c r="T105">
        <f>VLOOKUP($B105,wgs_downloaded!$H$2:$Z$518,COLUMN()-13)</f>
        <v>3055</v>
      </c>
      <c r="U105" t="str">
        <f>VLOOKUP($B105,wgs_downloaded!$H$2:$Z$518,COLUMN()-13)</f>
        <v>Yes</v>
      </c>
      <c r="V105">
        <f>VLOOKUP($B105,wgs_downloaded!$H$2:$Z$518,COLUMN()-13)</f>
        <v>0</v>
      </c>
      <c r="W105">
        <f>VLOOKUP($B105,wgs_downloaded!$H$2:$Z$518,COLUMN()-13)</f>
        <v>0</v>
      </c>
      <c r="X105">
        <f>VLOOKUP($B105,wgs_downloaded!$H$2:$Z$518,COLUMN()-13)</f>
        <v>0</v>
      </c>
      <c r="Y105" t="str">
        <f>VLOOKUP($B105,wgs_downloaded!$H$2:$Z$518,COLUMN()-13)</f>
        <v>No</v>
      </c>
      <c r="Z105" t="str">
        <f>VLOOKUP($B105,wgs_downloaded!$H$2:$Z$518,COLUMN()-13)</f>
        <v/>
      </c>
      <c r="AA105" t="str">
        <f>VLOOKUP($B105,wgs_downloaded!$H$2:$Z$518,COLUMN()-13)</f>
        <v/>
      </c>
      <c r="AB105">
        <f>VLOOKUP($B105,wgs_downloaded!$H$2:$Z$518,COLUMN()-13)</f>
        <v>43556.083333333336</v>
      </c>
      <c r="AC105">
        <f>VLOOKUP($B105,wgs_downloaded!$H$2:$Z$518,COLUMN()-13)</f>
        <v>43556.083333333336</v>
      </c>
      <c r="AD105" t="str">
        <f>VLOOKUP($B105,wgs_downloaded!$H$2:$Z$518,COLUMN()-13)</f>
        <v>Chile</v>
      </c>
      <c r="AE105">
        <f>VLOOKUP($B105,wgs_downloaded!$H$2:$Z$518,COLUMN()-13)</f>
        <v>0</v>
      </c>
      <c r="AF105">
        <f>VLOOKUP($B105,wgs_downloaded!$H$2:$Z$518,COLUMN()-13)</f>
        <v>2016</v>
      </c>
    </row>
    <row r="106" spans="1:32" x14ac:dyDescent="0.3">
      <c r="A106" t="s">
        <v>3486</v>
      </c>
      <c r="B106" t="str">
        <f t="shared" si="1"/>
        <v>SRR8767292</v>
      </c>
      <c r="C106">
        <v>299</v>
      </c>
      <c r="D106">
        <v>266</v>
      </c>
      <c r="E106" t="s">
        <v>3487</v>
      </c>
      <c r="F106">
        <v>1280340</v>
      </c>
      <c r="G106">
        <v>1236594</v>
      </c>
      <c r="H106" t="s">
        <v>3488</v>
      </c>
      <c r="I106">
        <v>240</v>
      </c>
      <c r="J106">
        <v>93</v>
      </c>
      <c r="K106">
        <v>216</v>
      </c>
      <c r="M106">
        <v>513552</v>
      </c>
      <c r="N106">
        <v>27</v>
      </c>
      <c r="O106">
        <v>885525</v>
      </c>
      <c r="P106">
        <v>3108330</v>
      </c>
      <c r="Q106" t="str">
        <f>VLOOKUP($B106,wgs_downloaded!$H$2:$Z$518,COLUMN()-13)</f>
        <v>isolation_source: cheese</v>
      </c>
      <c r="R106">
        <f>VLOOKUP($B106,wgs_downloaded!$H$2:$Z$518,COLUMN()-13)</f>
        <v>3139773</v>
      </c>
      <c r="S106">
        <f>VLOOKUP($B106,wgs_downloaded!$H$2:$Z$518,COLUMN()-13)</f>
        <v>27</v>
      </c>
      <c r="T106">
        <f>VLOOKUP($B106,wgs_downloaded!$H$2:$Z$518,COLUMN()-13)</f>
        <v>3133</v>
      </c>
      <c r="U106" t="str">
        <f>VLOOKUP($B106,wgs_downloaded!$H$2:$Z$518,COLUMN()-13)</f>
        <v>Yes</v>
      </c>
      <c r="V106">
        <f>VLOOKUP($B106,wgs_downloaded!$H$2:$Z$518,COLUMN()-13)</f>
        <v>0</v>
      </c>
      <c r="W106">
        <f>VLOOKUP($B106,wgs_downloaded!$H$2:$Z$518,COLUMN()-13)</f>
        <v>0</v>
      </c>
      <c r="X106">
        <f>VLOOKUP($B106,wgs_downloaded!$H$2:$Z$518,COLUMN()-13)</f>
        <v>0</v>
      </c>
      <c r="Y106" t="str">
        <f>VLOOKUP($B106,wgs_downloaded!$H$2:$Z$518,COLUMN()-13)</f>
        <v>No</v>
      </c>
      <c r="Z106" t="str">
        <f>VLOOKUP($B106,wgs_downloaded!$H$2:$Z$518,COLUMN()-13)</f>
        <v/>
      </c>
      <c r="AA106" t="str">
        <f>VLOOKUP($B106,wgs_downloaded!$H$2:$Z$518,COLUMN()-13)</f>
        <v/>
      </c>
      <c r="AB106">
        <f>VLOOKUP($B106,wgs_downloaded!$H$2:$Z$518,COLUMN()-13)</f>
        <v>43556.083333333336</v>
      </c>
      <c r="AC106">
        <f>VLOOKUP($B106,wgs_downloaded!$H$2:$Z$518,COLUMN()-13)</f>
        <v>43556.083333333336</v>
      </c>
      <c r="AD106" t="str">
        <f>VLOOKUP($B106,wgs_downloaded!$H$2:$Z$518,COLUMN()-13)</f>
        <v>Chile</v>
      </c>
      <c r="AE106">
        <f>VLOOKUP($B106,wgs_downloaded!$H$2:$Z$518,COLUMN()-13)</f>
        <v>0</v>
      </c>
      <c r="AF106">
        <f>VLOOKUP($B106,wgs_downloaded!$H$2:$Z$518,COLUMN()-13)</f>
        <v>2017</v>
      </c>
    </row>
    <row r="107" spans="1:32" x14ac:dyDescent="0.3">
      <c r="A107" t="s">
        <v>3489</v>
      </c>
      <c r="B107" t="str">
        <f t="shared" si="1"/>
        <v>SRR8767354</v>
      </c>
      <c r="C107">
        <v>364</v>
      </c>
      <c r="D107">
        <v>344</v>
      </c>
      <c r="E107" t="s">
        <v>3490</v>
      </c>
      <c r="F107">
        <v>1684264</v>
      </c>
      <c r="G107">
        <v>1640536</v>
      </c>
      <c r="H107" t="s">
        <v>3491</v>
      </c>
      <c r="I107">
        <v>445</v>
      </c>
      <c r="J107">
        <v>67</v>
      </c>
      <c r="K107">
        <v>166</v>
      </c>
      <c r="M107">
        <v>513486</v>
      </c>
      <c r="N107">
        <v>27</v>
      </c>
      <c r="O107">
        <v>885605</v>
      </c>
      <c r="P107">
        <v>3109084</v>
      </c>
      <c r="Q107" t="str">
        <f>VLOOKUP($B107,wgs_downloaded!$H$2:$Z$518,COLUMN()-13)</f>
        <v>isolation_source: cheese</v>
      </c>
      <c r="R107">
        <f>VLOOKUP($B107,wgs_downloaded!$H$2:$Z$518,COLUMN()-13)</f>
        <v>3155128</v>
      </c>
      <c r="S107">
        <f>VLOOKUP($B107,wgs_downloaded!$H$2:$Z$518,COLUMN()-13)</f>
        <v>42</v>
      </c>
      <c r="T107">
        <f>VLOOKUP($B107,wgs_downloaded!$H$2:$Z$518,COLUMN()-13)</f>
        <v>3154</v>
      </c>
      <c r="U107" t="str">
        <f>VLOOKUP($B107,wgs_downloaded!$H$2:$Z$518,COLUMN()-13)</f>
        <v>Yes</v>
      </c>
      <c r="V107">
        <f>VLOOKUP($B107,wgs_downloaded!$H$2:$Z$518,COLUMN()-13)</f>
        <v>0</v>
      </c>
      <c r="W107">
        <f>VLOOKUP($B107,wgs_downloaded!$H$2:$Z$518,COLUMN()-13)</f>
        <v>0</v>
      </c>
      <c r="X107">
        <f>VLOOKUP($B107,wgs_downloaded!$H$2:$Z$518,COLUMN()-13)</f>
        <v>0</v>
      </c>
      <c r="Y107" t="str">
        <f>VLOOKUP($B107,wgs_downloaded!$H$2:$Z$518,COLUMN()-13)</f>
        <v>No</v>
      </c>
      <c r="Z107" t="str">
        <f>VLOOKUP($B107,wgs_downloaded!$H$2:$Z$518,COLUMN()-13)</f>
        <v/>
      </c>
      <c r="AA107" t="str">
        <f>VLOOKUP($B107,wgs_downloaded!$H$2:$Z$518,COLUMN()-13)</f>
        <v/>
      </c>
      <c r="AB107">
        <f>VLOOKUP($B107,wgs_downloaded!$H$2:$Z$518,COLUMN()-13)</f>
        <v>43555.041666666664</v>
      </c>
      <c r="AC107">
        <f>VLOOKUP($B107,wgs_downloaded!$H$2:$Z$518,COLUMN()-13)</f>
        <v>43555.041666666664</v>
      </c>
      <c r="AD107" t="str">
        <f>VLOOKUP($B107,wgs_downloaded!$H$2:$Z$518,COLUMN()-13)</f>
        <v>Chile</v>
      </c>
      <c r="AE107">
        <f>VLOOKUP($B107,wgs_downloaded!$H$2:$Z$518,COLUMN()-13)</f>
        <v>0</v>
      </c>
      <c r="AF107">
        <f>VLOOKUP($B107,wgs_downloaded!$H$2:$Z$518,COLUMN()-13)</f>
        <v>2016</v>
      </c>
    </row>
    <row r="108" spans="1:32" x14ac:dyDescent="0.3">
      <c r="A108" t="s">
        <v>3492</v>
      </c>
      <c r="B108" t="str">
        <f t="shared" si="1"/>
        <v>SRR7525562</v>
      </c>
      <c r="C108">
        <v>690</v>
      </c>
      <c r="D108">
        <v>653</v>
      </c>
      <c r="E108" t="s">
        <v>3493</v>
      </c>
      <c r="F108">
        <v>3338640</v>
      </c>
      <c r="G108">
        <v>3264002</v>
      </c>
      <c r="H108" t="s">
        <v>3494</v>
      </c>
      <c r="I108">
        <v>1213</v>
      </c>
      <c r="J108">
        <v>342</v>
      </c>
      <c r="K108">
        <v>416</v>
      </c>
      <c r="M108">
        <v>501880</v>
      </c>
      <c r="N108">
        <v>27</v>
      </c>
      <c r="O108">
        <v>608288</v>
      </c>
      <c r="P108">
        <v>3064269</v>
      </c>
      <c r="Q108" t="str">
        <f>VLOOKUP($B108,wgs_downloaded!$H$2:$Z$518,COLUMN()-13)</f>
        <v>isolation_source: sheep's milk cheese</v>
      </c>
      <c r="R108">
        <f>VLOOKUP($B108,wgs_downloaded!$H$2:$Z$518,COLUMN()-13)</f>
        <v>3172272</v>
      </c>
      <c r="S108">
        <f>VLOOKUP($B108,wgs_downloaded!$H$2:$Z$518,COLUMN()-13)</f>
        <v>27</v>
      </c>
      <c r="T108">
        <f>VLOOKUP($B108,wgs_downloaded!$H$2:$Z$518,COLUMN()-13)</f>
        <v>3180</v>
      </c>
      <c r="U108" t="str">
        <f>VLOOKUP($B108,wgs_downloaded!$H$2:$Z$518,COLUMN()-13)</f>
        <v>Yes</v>
      </c>
      <c r="V108">
        <f>VLOOKUP($B108,wgs_downloaded!$H$2:$Z$518,COLUMN()-13)</f>
        <v>0</v>
      </c>
      <c r="W108">
        <f>VLOOKUP($B108,wgs_downloaded!$H$2:$Z$518,COLUMN()-13)</f>
        <v>0</v>
      </c>
      <c r="X108">
        <f>VLOOKUP($B108,wgs_downloaded!$H$2:$Z$518,COLUMN()-13)</f>
        <v>0</v>
      </c>
      <c r="Y108" t="str">
        <f>VLOOKUP($B108,wgs_downloaded!$H$2:$Z$518,COLUMN()-13)</f>
        <v>No</v>
      </c>
      <c r="Z108" t="str">
        <f>VLOOKUP($B108,wgs_downloaded!$H$2:$Z$518,COLUMN()-13)</f>
        <v/>
      </c>
      <c r="AA108" t="str">
        <f>VLOOKUP($B108,wgs_downloaded!$H$2:$Z$518,COLUMN()-13)</f>
        <v/>
      </c>
      <c r="AB108">
        <f>VLOOKUP($B108,wgs_downloaded!$H$2:$Z$518,COLUMN()-13)</f>
        <v>43906.041666666664</v>
      </c>
      <c r="AC108">
        <f>VLOOKUP($B108,wgs_downloaded!$H$2:$Z$518,COLUMN()-13)</f>
        <v>43396.083333333336</v>
      </c>
      <c r="AD108" t="str">
        <f>VLOOKUP($B108,wgs_downloaded!$H$2:$Z$518,COLUMN()-13)</f>
        <v>Italy</v>
      </c>
      <c r="AE108">
        <f>VLOOKUP($B108,wgs_downloaded!$H$2:$Z$518,COLUMN()-13)</f>
        <v>0</v>
      </c>
      <c r="AF108">
        <f>VLOOKUP($B108,wgs_downloaded!$H$2:$Z$518,COLUMN()-13)</f>
        <v>2004</v>
      </c>
    </row>
    <row r="109" spans="1:32" x14ac:dyDescent="0.3">
      <c r="A109" t="s">
        <v>3495</v>
      </c>
      <c r="B109" t="str">
        <f t="shared" si="1"/>
        <v>SRR5342838</v>
      </c>
      <c r="C109">
        <v>640</v>
      </c>
      <c r="D109">
        <v>609</v>
      </c>
      <c r="E109" t="s">
        <v>3496</v>
      </c>
      <c r="F109">
        <v>3184982</v>
      </c>
      <c r="G109">
        <v>3122588</v>
      </c>
      <c r="H109" t="s">
        <v>3304</v>
      </c>
      <c r="I109">
        <v>1037</v>
      </c>
      <c r="J109">
        <v>118</v>
      </c>
      <c r="K109">
        <v>431</v>
      </c>
      <c r="M109">
        <v>418659</v>
      </c>
      <c r="N109">
        <v>27</v>
      </c>
      <c r="O109">
        <v>794204</v>
      </c>
      <c r="P109">
        <v>3102492</v>
      </c>
      <c r="Q109" t="str">
        <f>VLOOKUP($B109,wgs_downloaded!$H$2:$Z$518,COLUMN()-13)</f>
        <v>isolation_source: blue cheese crumbles</v>
      </c>
      <c r="R109">
        <f>VLOOKUP($B109,wgs_downloaded!$H$2:$Z$518,COLUMN()-13)</f>
        <v>3223944</v>
      </c>
      <c r="S109">
        <f>VLOOKUP($B109,wgs_downloaded!$H$2:$Z$518,COLUMN()-13)</f>
        <v>34</v>
      </c>
      <c r="T109">
        <f>VLOOKUP($B109,wgs_downloaded!$H$2:$Z$518,COLUMN()-13)</f>
        <v>3220</v>
      </c>
      <c r="U109" t="str">
        <f>VLOOKUP($B109,wgs_downloaded!$H$2:$Z$518,COLUMN()-13)</f>
        <v>Yes</v>
      </c>
      <c r="V109">
        <f>VLOOKUP($B109,wgs_downloaded!$H$2:$Z$518,COLUMN()-13)</f>
        <v>0</v>
      </c>
      <c r="W109">
        <f>VLOOKUP($B109,wgs_downloaded!$H$2:$Z$518,COLUMN()-13)</f>
        <v>0</v>
      </c>
      <c r="X109">
        <f>VLOOKUP($B109,wgs_downloaded!$H$2:$Z$518,COLUMN()-13)</f>
        <v>0</v>
      </c>
      <c r="Y109" t="str">
        <f>VLOOKUP($B109,wgs_downloaded!$H$2:$Z$518,COLUMN()-13)</f>
        <v>No</v>
      </c>
      <c r="Z109" t="str">
        <f>VLOOKUP($B109,wgs_downloaded!$H$2:$Z$518,COLUMN()-13)</f>
        <v/>
      </c>
      <c r="AA109" t="str">
        <f>VLOOKUP($B109,wgs_downloaded!$H$2:$Z$518,COLUMN()-13)</f>
        <v/>
      </c>
      <c r="AB109">
        <f>VLOOKUP($B109,wgs_downloaded!$H$2:$Z$518,COLUMN()-13)</f>
        <v>43900.041666666664</v>
      </c>
      <c r="AC109">
        <f>VLOOKUP($B109,wgs_downloaded!$H$2:$Z$518,COLUMN()-13)</f>
        <v>43550.041666666664</v>
      </c>
      <c r="AD109" t="str">
        <f>VLOOKUP($B109,wgs_downloaded!$H$2:$Z$518,COLUMN()-13)</f>
        <v>USA</v>
      </c>
      <c r="AE109" t="str">
        <f>VLOOKUP($B109,wgs_downloaded!$H$2:$Z$518,COLUMN()-13)</f>
        <v>Idaho</v>
      </c>
      <c r="AF109">
        <f>VLOOKUP($B109,wgs_downloaded!$H$2:$Z$518,COLUMN()-13)</f>
        <v>2001</v>
      </c>
    </row>
    <row r="110" spans="1:32" x14ac:dyDescent="0.3">
      <c r="A110" t="s">
        <v>3497</v>
      </c>
      <c r="B110" t="str">
        <f t="shared" si="1"/>
        <v>SRR3215346</v>
      </c>
      <c r="C110">
        <v>50</v>
      </c>
      <c r="D110">
        <v>42</v>
      </c>
      <c r="E110" t="s">
        <v>3498</v>
      </c>
      <c r="F110">
        <v>206754</v>
      </c>
      <c r="G110">
        <v>198310</v>
      </c>
      <c r="H110" t="s">
        <v>3499</v>
      </c>
      <c r="I110">
        <v>10</v>
      </c>
      <c r="J110">
        <v>5</v>
      </c>
      <c r="K110">
        <v>6</v>
      </c>
      <c r="M110">
        <v>242356</v>
      </c>
      <c r="N110">
        <v>27</v>
      </c>
      <c r="O110">
        <v>372512</v>
      </c>
      <c r="P110">
        <v>2919968</v>
      </c>
      <c r="Q110" t="str">
        <f>VLOOKUP($B110,wgs_downloaded!$H$2:$Z$518,COLUMN()-13)</f>
        <v>isolation_source: cheese</v>
      </c>
      <c r="R110">
        <f>VLOOKUP($B110,wgs_downloaded!$H$2:$Z$518,COLUMN()-13)</f>
        <v>0</v>
      </c>
      <c r="S110">
        <f>VLOOKUP($B110,wgs_downloaded!$H$2:$Z$518,COLUMN()-13)</f>
        <v>0</v>
      </c>
      <c r="T110">
        <f>VLOOKUP($B110,wgs_downloaded!$H$2:$Z$518,COLUMN()-13)</f>
        <v>0</v>
      </c>
      <c r="U110" t="str">
        <f>VLOOKUP($B110,wgs_downloaded!$H$2:$Z$518,COLUMN()-13)</f>
        <v>No</v>
      </c>
      <c r="V110">
        <f>VLOOKUP($B110,wgs_downloaded!$H$2:$Z$518,COLUMN()-13)</f>
        <v>0</v>
      </c>
      <c r="W110">
        <f>VLOOKUP($B110,wgs_downloaded!$H$2:$Z$518,COLUMN()-13)</f>
        <v>0</v>
      </c>
      <c r="X110">
        <f>VLOOKUP($B110,wgs_downloaded!$H$2:$Z$518,COLUMN()-13)</f>
        <v>0</v>
      </c>
      <c r="Y110" t="str">
        <f>VLOOKUP($B110,wgs_downloaded!$H$2:$Z$518,COLUMN()-13)</f>
        <v>No</v>
      </c>
      <c r="Z110" t="str">
        <f>VLOOKUP($B110,wgs_downloaded!$H$2:$Z$518,COLUMN()-13)</f>
        <v>NZ_NXWT01000001-NZ_NXWT01000016</v>
      </c>
      <c r="AA110" t="str">
        <f>VLOOKUP($B110,wgs_downloaded!$H$2:$Z$518,COLUMN()-13)</f>
        <v/>
      </c>
      <c r="AB110">
        <f>VLOOKUP($B110,wgs_downloaded!$H$2:$Z$518,COLUMN()-13)</f>
        <v>44027.083333333336</v>
      </c>
      <c r="AC110">
        <f>VLOOKUP($B110,wgs_downloaded!$H$2:$Z$518,COLUMN()-13)</f>
        <v>43024.083333333336</v>
      </c>
      <c r="AD110" t="str">
        <f>VLOOKUP($B110,wgs_downloaded!$H$2:$Z$518,COLUMN()-13)</f>
        <v>Italy</v>
      </c>
      <c r="AE110">
        <f>VLOOKUP($B110,wgs_downloaded!$H$2:$Z$518,COLUMN()-13)</f>
        <v>0</v>
      </c>
      <c r="AF110">
        <f>VLOOKUP($B110,wgs_downloaded!$H$2:$Z$518,COLUMN()-13)</f>
        <v>2003</v>
      </c>
    </row>
    <row r="111" spans="1:32" x14ac:dyDescent="0.3">
      <c r="A111" t="s">
        <v>3500</v>
      </c>
      <c r="B111" t="str">
        <f t="shared" si="1"/>
        <v>SRR10484557</v>
      </c>
      <c r="C111">
        <v>47</v>
      </c>
      <c r="D111">
        <v>42</v>
      </c>
      <c r="E111" t="s">
        <v>3501</v>
      </c>
      <c r="F111">
        <v>197274</v>
      </c>
      <c r="G111">
        <v>190562</v>
      </c>
      <c r="H111" t="s">
        <v>3502</v>
      </c>
      <c r="I111">
        <v>13</v>
      </c>
      <c r="J111">
        <v>8</v>
      </c>
      <c r="K111">
        <v>16</v>
      </c>
      <c r="M111">
        <v>168162</v>
      </c>
      <c r="N111">
        <v>27</v>
      </c>
      <c r="O111">
        <v>408551</v>
      </c>
      <c r="P111">
        <v>2890647</v>
      </c>
      <c r="Q111" t="s">
        <v>132</v>
      </c>
      <c r="R111">
        <v>2950947</v>
      </c>
      <c r="S111">
        <v>14</v>
      </c>
      <c r="T111">
        <v>2853</v>
      </c>
      <c r="U111" t="s">
        <v>133</v>
      </c>
      <c r="V111">
        <v>0</v>
      </c>
      <c r="W111">
        <v>0</v>
      </c>
      <c r="X111">
        <v>0</v>
      </c>
      <c r="Y111" t="s">
        <v>134</v>
      </c>
      <c r="Z111" t="s">
        <v>127</v>
      </c>
      <c r="AA111" t="s">
        <v>127</v>
      </c>
      <c r="AB111" s="16">
        <v>43916</v>
      </c>
      <c r="AC111" s="16">
        <v>43916</v>
      </c>
      <c r="AD111" t="s">
        <v>135</v>
      </c>
      <c r="AE111" t="s">
        <v>256</v>
      </c>
      <c r="AF111">
        <v>2019</v>
      </c>
    </row>
    <row r="112" spans="1:32" x14ac:dyDescent="0.3">
      <c r="A112" t="s">
        <v>3503</v>
      </c>
      <c r="B112" t="str">
        <f t="shared" si="1"/>
        <v>SRR8767347</v>
      </c>
      <c r="C112">
        <v>341</v>
      </c>
      <c r="D112">
        <v>323</v>
      </c>
      <c r="E112" t="s">
        <v>3504</v>
      </c>
      <c r="F112">
        <v>1537338</v>
      </c>
      <c r="G112">
        <v>1505634</v>
      </c>
      <c r="H112" t="s">
        <v>3277</v>
      </c>
      <c r="I112">
        <v>374</v>
      </c>
      <c r="J112">
        <v>61</v>
      </c>
      <c r="K112">
        <v>114</v>
      </c>
      <c r="M112">
        <v>513552</v>
      </c>
      <c r="N112">
        <v>28</v>
      </c>
      <c r="O112">
        <v>745236</v>
      </c>
      <c r="P112">
        <v>3068225</v>
      </c>
      <c r="Q112" t="str">
        <f>VLOOKUP($B112,wgs_downloaded!$H$2:$Z$518,COLUMN()-13)</f>
        <v>isolation_source: cheese</v>
      </c>
      <c r="R112">
        <f>VLOOKUP($B112,wgs_downloaded!$H$2:$Z$518,COLUMN()-13)</f>
        <v>3134392</v>
      </c>
      <c r="S112">
        <f>VLOOKUP($B112,wgs_downloaded!$H$2:$Z$518,COLUMN()-13)</f>
        <v>29</v>
      </c>
      <c r="T112">
        <f>VLOOKUP($B112,wgs_downloaded!$H$2:$Z$518,COLUMN()-13)</f>
        <v>3120</v>
      </c>
      <c r="U112" t="str">
        <f>VLOOKUP($B112,wgs_downloaded!$H$2:$Z$518,COLUMN()-13)</f>
        <v>Yes</v>
      </c>
      <c r="V112">
        <f>VLOOKUP($B112,wgs_downloaded!$H$2:$Z$518,COLUMN()-13)</f>
        <v>0</v>
      </c>
      <c r="W112">
        <f>VLOOKUP($B112,wgs_downloaded!$H$2:$Z$518,COLUMN()-13)</f>
        <v>0</v>
      </c>
      <c r="X112">
        <f>VLOOKUP($B112,wgs_downloaded!$H$2:$Z$518,COLUMN()-13)</f>
        <v>0</v>
      </c>
      <c r="Y112" t="str">
        <f>VLOOKUP($B112,wgs_downloaded!$H$2:$Z$518,COLUMN()-13)</f>
        <v>No</v>
      </c>
      <c r="Z112" t="str">
        <f>VLOOKUP($B112,wgs_downloaded!$H$2:$Z$518,COLUMN()-13)</f>
        <v/>
      </c>
      <c r="AA112" t="str">
        <f>VLOOKUP($B112,wgs_downloaded!$H$2:$Z$518,COLUMN()-13)</f>
        <v/>
      </c>
      <c r="AB112">
        <f>VLOOKUP($B112,wgs_downloaded!$H$2:$Z$518,COLUMN()-13)</f>
        <v>43555.041666666664</v>
      </c>
      <c r="AC112">
        <f>VLOOKUP($B112,wgs_downloaded!$H$2:$Z$518,COLUMN()-13)</f>
        <v>43555.041666666664</v>
      </c>
      <c r="AD112" t="str">
        <f>VLOOKUP($B112,wgs_downloaded!$H$2:$Z$518,COLUMN()-13)</f>
        <v>Chile</v>
      </c>
      <c r="AE112">
        <f>VLOOKUP($B112,wgs_downloaded!$H$2:$Z$518,COLUMN()-13)</f>
        <v>0</v>
      </c>
      <c r="AF112">
        <f>VLOOKUP($B112,wgs_downloaded!$H$2:$Z$518,COLUMN()-13)</f>
        <v>2016</v>
      </c>
    </row>
    <row r="113" spans="1:32" x14ac:dyDescent="0.3">
      <c r="A113" t="s">
        <v>3505</v>
      </c>
      <c r="B113" t="str">
        <f t="shared" si="1"/>
        <v>SRR1610014</v>
      </c>
      <c r="C113">
        <v>274</v>
      </c>
      <c r="D113">
        <v>237</v>
      </c>
      <c r="E113" t="s">
        <v>3506</v>
      </c>
      <c r="F113">
        <v>1213528</v>
      </c>
      <c r="G113">
        <v>1142336</v>
      </c>
      <c r="H113" t="s">
        <v>3507</v>
      </c>
      <c r="I113">
        <v>143</v>
      </c>
      <c r="J113">
        <v>38</v>
      </c>
      <c r="K113">
        <v>117</v>
      </c>
      <c r="M113">
        <v>353994</v>
      </c>
      <c r="N113">
        <v>28</v>
      </c>
      <c r="O113">
        <v>730433</v>
      </c>
      <c r="P113">
        <v>3164463</v>
      </c>
      <c r="Q113" t="str">
        <f>VLOOKUP($B113,wgs_downloaded!$H$2:$Z$518,COLUMN()-13)</f>
        <v>isolation_source: white cheese</v>
      </c>
      <c r="R113">
        <f>VLOOKUP($B113,wgs_downloaded!$H$2:$Z$518,COLUMN()-13)</f>
        <v>3189174</v>
      </c>
      <c r="S113">
        <f>VLOOKUP($B113,wgs_downloaded!$H$2:$Z$518,COLUMN()-13)</f>
        <v>31</v>
      </c>
      <c r="T113">
        <f>VLOOKUP($B113,wgs_downloaded!$H$2:$Z$518,COLUMN()-13)</f>
        <v>3213</v>
      </c>
      <c r="U113" t="str">
        <f>VLOOKUP($B113,wgs_downloaded!$H$2:$Z$518,COLUMN()-13)</f>
        <v>Yes</v>
      </c>
      <c r="V113">
        <f>VLOOKUP($B113,wgs_downloaded!$H$2:$Z$518,COLUMN()-13)</f>
        <v>0</v>
      </c>
      <c r="W113">
        <f>VLOOKUP($B113,wgs_downloaded!$H$2:$Z$518,COLUMN()-13)</f>
        <v>0</v>
      </c>
      <c r="X113">
        <f>VLOOKUP($B113,wgs_downloaded!$H$2:$Z$518,COLUMN()-13)</f>
        <v>0</v>
      </c>
      <c r="Y113" t="str">
        <f>VLOOKUP($B113,wgs_downloaded!$H$2:$Z$518,COLUMN()-13)</f>
        <v>No</v>
      </c>
      <c r="Z113" t="str">
        <f>VLOOKUP($B113,wgs_downloaded!$H$2:$Z$518,COLUMN()-13)</f>
        <v/>
      </c>
      <c r="AA113" t="str">
        <f>VLOOKUP($B113,wgs_downloaded!$H$2:$Z$518,COLUMN()-13)</f>
        <v/>
      </c>
      <c r="AB113">
        <f>VLOOKUP($B113,wgs_downloaded!$H$2:$Z$518,COLUMN()-13)</f>
        <v>43551.041666666664</v>
      </c>
      <c r="AC113">
        <f>VLOOKUP($B113,wgs_downloaded!$H$2:$Z$518,COLUMN()-13)</f>
        <v>43551.041666666664</v>
      </c>
      <c r="AD113" t="str">
        <f>VLOOKUP($B113,wgs_downloaded!$H$2:$Z$518,COLUMN()-13)</f>
        <v>USA</v>
      </c>
      <c r="AE113">
        <f>VLOOKUP($B113,wgs_downloaded!$H$2:$Z$518,COLUMN()-13)</f>
        <v>0</v>
      </c>
      <c r="AF113">
        <f>VLOOKUP($B113,wgs_downloaded!$H$2:$Z$518,COLUMN()-13)</f>
        <v>1994</v>
      </c>
    </row>
    <row r="114" spans="1:32" x14ac:dyDescent="0.3">
      <c r="A114" t="s">
        <v>3508</v>
      </c>
      <c r="B114" t="str">
        <f t="shared" si="1"/>
        <v>SRR6745671</v>
      </c>
      <c r="C114">
        <v>664</v>
      </c>
      <c r="D114">
        <v>624</v>
      </c>
      <c r="E114" t="s">
        <v>3509</v>
      </c>
      <c r="F114">
        <v>3786526</v>
      </c>
      <c r="G114">
        <v>3527570</v>
      </c>
      <c r="H114" t="s">
        <v>3510</v>
      </c>
      <c r="I114">
        <v>1888</v>
      </c>
      <c r="J114">
        <v>370</v>
      </c>
      <c r="K114">
        <v>381</v>
      </c>
      <c r="M114">
        <v>335855</v>
      </c>
      <c r="N114">
        <v>28</v>
      </c>
      <c r="O114">
        <v>520639</v>
      </c>
      <c r="P114">
        <v>2982515</v>
      </c>
      <c r="Q114" t="str">
        <f>VLOOKUP($B114,wgs_downloaded!$H$2:$Z$518,COLUMN()-13)</f>
        <v>isolation_source: cheese-spanish cheese</v>
      </c>
      <c r="R114">
        <f>VLOOKUP($B114,wgs_downloaded!$H$2:$Z$518,COLUMN()-13)</f>
        <v>3011128</v>
      </c>
      <c r="S114">
        <f>VLOOKUP($B114,wgs_downloaded!$H$2:$Z$518,COLUMN()-13)</f>
        <v>36</v>
      </c>
      <c r="T114">
        <f>VLOOKUP($B114,wgs_downloaded!$H$2:$Z$518,COLUMN()-13)</f>
        <v>2978</v>
      </c>
      <c r="U114" t="str">
        <f>VLOOKUP($B114,wgs_downloaded!$H$2:$Z$518,COLUMN()-13)</f>
        <v>Yes</v>
      </c>
      <c r="V114">
        <f>VLOOKUP($B114,wgs_downloaded!$H$2:$Z$518,COLUMN()-13)</f>
        <v>0</v>
      </c>
      <c r="W114">
        <f>VLOOKUP($B114,wgs_downloaded!$H$2:$Z$518,COLUMN()-13)</f>
        <v>0</v>
      </c>
      <c r="X114">
        <f>VLOOKUP($B114,wgs_downloaded!$H$2:$Z$518,COLUMN()-13)</f>
        <v>0</v>
      </c>
      <c r="Y114" t="str">
        <f>VLOOKUP($B114,wgs_downloaded!$H$2:$Z$518,COLUMN()-13)</f>
        <v>No</v>
      </c>
      <c r="Z114" t="str">
        <f>VLOOKUP($B114,wgs_downloaded!$H$2:$Z$518,COLUMN()-13)</f>
        <v/>
      </c>
      <c r="AA114" t="str">
        <f>VLOOKUP($B114,wgs_downloaded!$H$2:$Z$518,COLUMN()-13)</f>
        <v/>
      </c>
      <c r="AB114">
        <f>VLOOKUP($B114,wgs_downloaded!$H$2:$Z$518,COLUMN()-13)</f>
        <v>43559.083333333336</v>
      </c>
      <c r="AC114">
        <f>VLOOKUP($B114,wgs_downloaded!$H$2:$Z$518,COLUMN()-13)</f>
        <v>43559.083333333336</v>
      </c>
      <c r="AD114" t="str">
        <f>VLOOKUP($B114,wgs_downloaded!$H$2:$Z$518,COLUMN()-13)</f>
        <v>USA</v>
      </c>
      <c r="AE114" t="str">
        <f>VLOOKUP($B114,wgs_downloaded!$H$2:$Z$518,COLUMN()-13)</f>
        <v>New York</v>
      </c>
      <c r="AF114">
        <f>VLOOKUP($B114,wgs_downloaded!$H$2:$Z$518,COLUMN()-13)</f>
        <v>2012</v>
      </c>
    </row>
    <row r="115" spans="1:32" x14ac:dyDescent="0.3">
      <c r="A115" t="s">
        <v>3511</v>
      </c>
      <c r="B115" t="str">
        <f t="shared" si="1"/>
        <v>SRR8767295</v>
      </c>
      <c r="C115">
        <v>241</v>
      </c>
      <c r="D115">
        <v>206</v>
      </c>
      <c r="E115" t="s">
        <v>3512</v>
      </c>
      <c r="F115">
        <v>1025178</v>
      </c>
      <c r="G115">
        <v>976374</v>
      </c>
      <c r="H115" t="s">
        <v>3513</v>
      </c>
      <c r="I115">
        <v>153</v>
      </c>
      <c r="J115">
        <v>78</v>
      </c>
      <c r="K115">
        <v>166</v>
      </c>
      <c r="M115">
        <v>513554</v>
      </c>
      <c r="N115">
        <v>29</v>
      </c>
      <c r="O115">
        <v>885605</v>
      </c>
      <c r="P115">
        <v>3108540</v>
      </c>
      <c r="Q115" t="str">
        <f>VLOOKUP($B115,wgs_downloaded!$H$2:$Z$518,COLUMN()-13)</f>
        <v>isolation_source: cheese</v>
      </c>
      <c r="R115">
        <f>VLOOKUP($B115,wgs_downloaded!$H$2:$Z$518,COLUMN()-13)</f>
        <v>3123200</v>
      </c>
      <c r="S115">
        <f>VLOOKUP($B115,wgs_downloaded!$H$2:$Z$518,COLUMN()-13)</f>
        <v>32</v>
      </c>
      <c r="T115">
        <f>VLOOKUP($B115,wgs_downloaded!$H$2:$Z$518,COLUMN()-13)</f>
        <v>3114</v>
      </c>
      <c r="U115" t="str">
        <f>VLOOKUP($B115,wgs_downloaded!$H$2:$Z$518,COLUMN()-13)</f>
        <v>Yes</v>
      </c>
      <c r="V115">
        <f>VLOOKUP($B115,wgs_downloaded!$H$2:$Z$518,COLUMN()-13)</f>
        <v>0</v>
      </c>
      <c r="W115">
        <f>VLOOKUP($B115,wgs_downloaded!$H$2:$Z$518,COLUMN()-13)</f>
        <v>0</v>
      </c>
      <c r="X115">
        <f>VLOOKUP($B115,wgs_downloaded!$H$2:$Z$518,COLUMN()-13)</f>
        <v>0</v>
      </c>
      <c r="Y115" t="str">
        <f>VLOOKUP($B115,wgs_downloaded!$H$2:$Z$518,COLUMN()-13)</f>
        <v>No</v>
      </c>
      <c r="Z115" t="str">
        <f>VLOOKUP($B115,wgs_downloaded!$H$2:$Z$518,COLUMN()-13)</f>
        <v/>
      </c>
      <c r="AA115" t="str">
        <f>VLOOKUP($B115,wgs_downloaded!$H$2:$Z$518,COLUMN()-13)</f>
        <v/>
      </c>
      <c r="AB115">
        <f>VLOOKUP($B115,wgs_downloaded!$H$2:$Z$518,COLUMN()-13)</f>
        <v>43555.041666666664</v>
      </c>
      <c r="AC115">
        <f>VLOOKUP($B115,wgs_downloaded!$H$2:$Z$518,COLUMN()-13)</f>
        <v>43555.041666666664</v>
      </c>
      <c r="AD115" t="str">
        <f>VLOOKUP($B115,wgs_downloaded!$H$2:$Z$518,COLUMN()-13)</f>
        <v>Chile</v>
      </c>
      <c r="AE115">
        <f>VLOOKUP($B115,wgs_downloaded!$H$2:$Z$518,COLUMN()-13)</f>
        <v>0</v>
      </c>
      <c r="AF115">
        <f>VLOOKUP($B115,wgs_downloaded!$H$2:$Z$518,COLUMN()-13)</f>
        <v>2017</v>
      </c>
    </row>
    <row r="116" spans="1:32" x14ac:dyDescent="0.3">
      <c r="A116" t="s">
        <v>3514</v>
      </c>
      <c r="B116" t="str">
        <f t="shared" si="1"/>
        <v>SRR8837515</v>
      </c>
      <c r="C116">
        <v>67</v>
      </c>
      <c r="D116">
        <v>64</v>
      </c>
      <c r="E116" t="s">
        <v>3515</v>
      </c>
      <c r="F116">
        <v>338994</v>
      </c>
      <c r="G116">
        <v>329190</v>
      </c>
      <c r="H116" t="s">
        <v>3516</v>
      </c>
      <c r="I116">
        <v>135</v>
      </c>
      <c r="J116">
        <v>20</v>
      </c>
      <c r="K116">
        <v>22</v>
      </c>
      <c r="M116">
        <v>254373</v>
      </c>
      <c r="N116">
        <v>29</v>
      </c>
      <c r="O116">
        <v>472019</v>
      </c>
      <c r="P116">
        <v>2957155</v>
      </c>
      <c r="Q116" t="str">
        <f>VLOOKUP($B116,wgs_downloaded!$H$2:$Z$518,COLUMN()-13)</f>
        <v>isolation_source: cheese</v>
      </c>
      <c r="R116">
        <f>VLOOKUP($B116,wgs_downloaded!$H$2:$Z$518,COLUMN()-13)</f>
        <v>3017082</v>
      </c>
      <c r="S116">
        <f>VLOOKUP($B116,wgs_downloaded!$H$2:$Z$518,COLUMN()-13)</f>
        <v>14</v>
      </c>
      <c r="T116">
        <f>VLOOKUP($B116,wgs_downloaded!$H$2:$Z$518,COLUMN()-13)</f>
        <v>3015</v>
      </c>
      <c r="U116" t="str">
        <f>VLOOKUP($B116,wgs_downloaded!$H$2:$Z$518,COLUMN()-13)</f>
        <v>Yes</v>
      </c>
      <c r="V116">
        <f>VLOOKUP($B116,wgs_downloaded!$H$2:$Z$518,COLUMN()-13)</f>
        <v>0</v>
      </c>
      <c r="W116">
        <f>VLOOKUP($B116,wgs_downloaded!$H$2:$Z$518,COLUMN()-13)</f>
        <v>0</v>
      </c>
      <c r="X116">
        <f>VLOOKUP($B116,wgs_downloaded!$H$2:$Z$518,COLUMN()-13)</f>
        <v>0</v>
      </c>
      <c r="Y116" t="str">
        <f>VLOOKUP($B116,wgs_downloaded!$H$2:$Z$518,COLUMN()-13)</f>
        <v>No</v>
      </c>
      <c r="Z116" t="str">
        <f>VLOOKUP($B116,wgs_downloaded!$H$2:$Z$518,COLUMN()-13)</f>
        <v/>
      </c>
      <c r="AA116" t="str">
        <f>VLOOKUP($B116,wgs_downloaded!$H$2:$Z$518,COLUMN()-13)</f>
        <v/>
      </c>
      <c r="AB116">
        <f>VLOOKUP($B116,wgs_downloaded!$H$2:$Z$518,COLUMN()-13)</f>
        <v>43564.083333333336</v>
      </c>
      <c r="AC116">
        <f>VLOOKUP($B116,wgs_downloaded!$H$2:$Z$518,COLUMN()-13)</f>
        <v>43564.083333333336</v>
      </c>
      <c r="AD116" t="str">
        <f>VLOOKUP($B116,wgs_downloaded!$H$2:$Z$518,COLUMN()-13)</f>
        <v>Chile</v>
      </c>
      <c r="AE116">
        <f>VLOOKUP($B116,wgs_downloaded!$H$2:$Z$518,COLUMN()-13)</f>
        <v>0</v>
      </c>
      <c r="AF116">
        <f>VLOOKUP($B116,wgs_downloaded!$H$2:$Z$518,COLUMN()-13)</f>
        <v>2016</v>
      </c>
    </row>
    <row r="117" spans="1:32" x14ac:dyDescent="0.3">
      <c r="A117" t="s">
        <v>3517</v>
      </c>
      <c r="B117" t="str">
        <f t="shared" si="1"/>
        <v>SRR5000317</v>
      </c>
      <c r="C117">
        <v>68</v>
      </c>
      <c r="D117">
        <v>62</v>
      </c>
      <c r="E117" t="s">
        <v>3518</v>
      </c>
      <c r="F117">
        <v>286648</v>
      </c>
      <c r="G117">
        <v>279454</v>
      </c>
      <c r="H117" t="s">
        <v>3519</v>
      </c>
      <c r="I117">
        <v>9</v>
      </c>
      <c r="J117">
        <v>5</v>
      </c>
      <c r="K117">
        <v>16</v>
      </c>
      <c r="M117">
        <v>238297</v>
      </c>
      <c r="N117">
        <v>29</v>
      </c>
      <c r="O117">
        <v>510257</v>
      </c>
      <c r="P117">
        <v>2878710</v>
      </c>
      <c r="Q117" t="str">
        <f>VLOOKUP($B117,wgs_downloaded!$H$2:$Z$518,COLUMN()-13)</f>
        <v>isolation_source: Soft cheese</v>
      </c>
      <c r="R117">
        <f>VLOOKUP($B117,wgs_downloaded!$H$2:$Z$518,COLUMN()-13)</f>
        <v>2935595</v>
      </c>
      <c r="S117">
        <f>VLOOKUP($B117,wgs_downloaded!$H$2:$Z$518,COLUMN()-13)</f>
        <v>14</v>
      </c>
      <c r="T117">
        <f>VLOOKUP($B117,wgs_downloaded!$H$2:$Z$518,COLUMN()-13)</f>
        <v>2880</v>
      </c>
      <c r="U117" t="str">
        <f>VLOOKUP($B117,wgs_downloaded!$H$2:$Z$518,COLUMN()-13)</f>
        <v>Yes</v>
      </c>
      <c r="V117">
        <f>VLOOKUP($B117,wgs_downloaded!$H$2:$Z$518,COLUMN()-13)</f>
        <v>0</v>
      </c>
      <c r="W117">
        <f>VLOOKUP($B117,wgs_downloaded!$H$2:$Z$518,COLUMN()-13)</f>
        <v>0</v>
      </c>
      <c r="X117">
        <f>VLOOKUP($B117,wgs_downloaded!$H$2:$Z$518,COLUMN()-13)</f>
        <v>0</v>
      </c>
      <c r="Y117" t="str">
        <f>VLOOKUP($B117,wgs_downloaded!$H$2:$Z$518,COLUMN()-13)</f>
        <v>No</v>
      </c>
      <c r="Z117" t="str">
        <f>VLOOKUP($B117,wgs_downloaded!$H$2:$Z$518,COLUMN()-13)</f>
        <v/>
      </c>
      <c r="AA117" t="str">
        <f>VLOOKUP($B117,wgs_downloaded!$H$2:$Z$518,COLUMN()-13)</f>
        <v/>
      </c>
      <c r="AB117">
        <f>VLOOKUP($B117,wgs_downloaded!$H$2:$Z$518,COLUMN()-13)</f>
        <v>43558.083333333336</v>
      </c>
      <c r="AC117">
        <f>VLOOKUP($B117,wgs_downloaded!$H$2:$Z$518,COLUMN()-13)</f>
        <v>43558.083333333336</v>
      </c>
      <c r="AD117" t="str">
        <f>VLOOKUP($B117,wgs_downloaded!$H$2:$Z$518,COLUMN()-13)</f>
        <v>USA</v>
      </c>
      <c r="AE117" t="str">
        <f>VLOOKUP($B117,wgs_downloaded!$H$2:$Z$518,COLUMN()-13)</f>
        <v>Minnesota</v>
      </c>
      <c r="AF117">
        <f>VLOOKUP($B117,wgs_downloaded!$H$2:$Z$518,COLUMN()-13)</f>
        <v>2013</v>
      </c>
    </row>
    <row r="118" spans="1:32" x14ac:dyDescent="0.3">
      <c r="A118" t="s">
        <v>3520</v>
      </c>
      <c r="B118" t="str">
        <f t="shared" si="1"/>
        <v>SRR8767785</v>
      </c>
      <c r="C118">
        <v>144</v>
      </c>
      <c r="D118">
        <v>126</v>
      </c>
      <c r="E118" t="s">
        <v>3521</v>
      </c>
      <c r="F118">
        <v>691412</v>
      </c>
      <c r="G118">
        <v>651134</v>
      </c>
      <c r="H118" t="s">
        <v>3522</v>
      </c>
      <c r="I118">
        <v>209</v>
      </c>
      <c r="J118">
        <v>129</v>
      </c>
      <c r="K118">
        <v>132</v>
      </c>
      <c r="M118">
        <v>217381</v>
      </c>
      <c r="N118">
        <v>29</v>
      </c>
      <c r="O118">
        <v>404244</v>
      </c>
      <c r="P118">
        <v>2922313</v>
      </c>
      <c r="Q118" t="str">
        <f>VLOOKUP($B118,wgs_downloaded!$H$2:$Z$518,COLUMN()-13)</f>
        <v>isolation_source: cheese</v>
      </c>
      <c r="R118">
        <f>VLOOKUP($B118,wgs_downloaded!$H$2:$Z$518,COLUMN()-13)</f>
        <v>2953490</v>
      </c>
      <c r="S118">
        <f>VLOOKUP($B118,wgs_downloaded!$H$2:$Z$518,COLUMN()-13)</f>
        <v>54</v>
      </c>
      <c r="T118">
        <f>VLOOKUP($B118,wgs_downloaded!$H$2:$Z$518,COLUMN()-13)</f>
        <v>2952</v>
      </c>
      <c r="U118" t="str">
        <f>VLOOKUP($B118,wgs_downloaded!$H$2:$Z$518,COLUMN()-13)</f>
        <v>Yes</v>
      </c>
      <c r="V118">
        <f>VLOOKUP($B118,wgs_downloaded!$H$2:$Z$518,COLUMN()-13)</f>
        <v>0</v>
      </c>
      <c r="W118">
        <f>VLOOKUP($B118,wgs_downloaded!$H$2:$Z$518,COLUMN()-13)</f>
        <v>0</v>
      </c>
      <c r="X118">
        <f>VLOOKUP($B118,wgs_downloaded!$H$2:$Z$518,COLUMN()-13)</f>
        <v>0</v>
      </c>
      <c r="Y118" t="str">
        <f>VLOOKUP($B118,wgs_downloaded!$H$2:$Z$518,COLUMN()-13)</f>
        <v>No</v>
      </c>
      <c r="Z118" t="str">
        <f>VLOOKUP($B118,wgs_downloaded!$H$2:$Z$518,COLUMN()-13)</f>
        <v/>
      </c>
      <c r="AA118" t="str">
        <f>VLOOKUP($B118,wgs_downloaded!$H$2:$Z$518,COLUMN()-13)</f>
        <v/>
      </c>
      <c r="AB118">
        <f>VLOOKUP($B118,wgs_downloaded!$H$2:$Z$518,COLUMN()-13)</f>
        <v>43556.083333333336</v>
      </c>
      <c r="AC118">
        <f>VLOOKUP($B118,wgs_downloaded!$H$2:$Z$518,COLUMN()-13)</f>
        <v>43556.083333333336</v>
      </c>
      <c r="AD118" t="str">
        <f>VLOOKUP($B118,wgs_downloaded!$H$2:$Z$518,COLUMN()-13)</f>
        <v>Chile</v>
      </c>
      <c r="AE118">
        <f>VLOOKUP($B118,wgs_downloaded!$H$2:$Z$518,COLUMN()-13)</f>
        <v>0</v>
      </c>
      <c r="AF118">
        <f>VLOOKUP($B118,wgs_downloaded!$H$2:$Z$518,COLUMN()-13)</f>
        <v>2016</v>
      </c>
    </row>
    <row r="119" spans="1:32" x14ac:dyDescent="0.3">
      <c r="A119" t="s">
        <v>3523</v>
      </c>
      <c r="B119" t="str">
        <f t="shared" si="1"/>
        <v>SRR5341885</v>
      </c>
      <c r="C119">
        <v>522</v>
      </c>
      <c r="D119">
        <v>499</v>
      </c>
      <c r="E119" t="s">
        <v>3373</v>
      </c>
      <c r="F119">
        <v>2445080</v>
      </c>
      <c r="G119">
        <v>2382248</v>
      </c>
      <c r="H119" t="s">
        <v>3348</v>
      </c>
      <c r="I119">
        <v>371</v>
      </c>
      <c r="J119">
        <v>107</v>
      </c>
      <c r="K119">
        <v>234</v>
      </c>
      <c r="M119">
        <v>198783</v>
      </c>
      <c r="N119">
        <v>29</v>
      </c>
      <c r="O119">
        <v>305035</v>
      </c>
      <c r="P119">
        <v>2918565</v>
      </c>
      <c r="Q119" t="str">
        <f>VLOOKUP($B119,wgs_downloaded!$H$2:$Z$518,COLUMN()-13)</f>
        <v>isolation_source: cheese</v>
      </c>
      <c r="R119">
        <f>VLOOKUP($B119,wgs_downloaded!$H$2:$Z$518,COLUMN()-13)</f>
        <v>2931488</v>
      </c>
      <c r="S119">
        <f>VLOOKUP($B119,wgs_downloaded!$H$2:$Z$518,COLUMN()-13)</f>
        <v>80</v>
      </c>
      <c r="T119">
        <f>VLOOKUP($B119,wgs_downloaded!$H$2:$Z$518,COLUMN()-13)</f>
        <v>2919</v>
      </c>
      <c r="U119" t="str">
        <f>VLOOKUP($B119,wgs_downloaded!$H$2:$Z$518,COLUMN()-13)</f>
        <v>Yes</v>
      </c>
      <c r="V119">
        <f>VLOOKUP($B119,wgs_downloaded!$H$2:$Z$518,COLUMN()-13)</f>
        <v>0</v>
      </c>
      <c r="W119">
        <f>VLOOKUP($B119,wgs_downloaded!$H$2:$Z$518,COLUMN()-13)</f>
        <v>0</v>
      </c>
      <c r="X119">
        <f>VLOOKUP($B119,wgs_downloaded!$H$2:$Z$518,COLUMN()-13)</f>
        <v>0</v>
      </c>
      <c r="Y119" t="str">
        <f>VLOOKUP($B119,wgs_downloaded!$H$2:$Z$518,COLUMN()-13)</f>
        <v>No</v>
      </c>
      <c r="Z119" t="str">
        <f>VLOOKUP($B119,wgs_downloaded!$H$2:$Z$518,COLUMN()-13)</f>
        <v/>
      </c>
      <c r="AA119" t="str">
        <f>VLOOKUP($B119,wgs_downloaded!$H$2:$Z$518,COLUMN()-13)</f>
        <v/>
      </c>
      <c r="AB119">
        <f>VLOOKUP($B119,wgs_downloaded!$H$2:$Z$518,COLUMN()-13)</f>
        <v>43563.083333333336</v>
      </c>
      <c r="AC119">
        <f>VLOOKUP($B119,wgs_downloaded!$H$2:$Z$518,COLUMN()-13)</f>
        <v>43563.083333333336</v>
      </c>
      <c r="AD119" t="str">
        <f>VLOOKUP($B119,wgs_downloaded!$H$2:$Z$518,COLUMN()-13)</f>
        <v>USA</v>
      </c>
      <c r="AE119" t="str">
        <f>VLOOKUP($B119,wgs_downloaded!$H$2:$Z$518,COLUMN()-13)</f>
        <v>New York</v>
      </c>
      <c r="AF119">
        <f>VLOOKUP($B119,wgs_downloaded!$H$2:$Z$518,COLUMN()-13)</f>
        <v>2017</v>
      </c>
    </row>
    <row r="120" spans="1:32" x14ac:dyDescent="0.3">
      <c r="A120" t="s">
        <v>3524</v>
      </c>
      <c r="B120" t="str">
        <f t="shared" si="1"/>
        <v>SRR3215349</v>
      </c>
      <c r="C120">
        <v>48</v>
      </c>
      <c r="D120">
        <v>42</v>
      </c>
      <c r="E120" t="s">
        <v>3525</v>
      </c>
      <c r="F120">
        <v>203108</v>
      </c>
      <c r="G120">
        <v>196464</v>
      </c>
      <c r="H120" t="s">
        <v>3526</v>
      </c>
      <c r="I120">
        <v>8</v>
      </c>
      <c r="J120">
        <v>2</v>
      </c>
      <c r="K120">
        <v>10</v>
      </c>
      <c r="M120">
        <v>195161</v>
      </c>
      <c r="N120">
        <v>29</v>
      </c>
      <c r="O120">
        <v>489723</v>
      </c>
      <c r="P120">
        <v>2879440</v>
      </c>
      <c r="Q120" t="str">
        <f>VLOOKUP($B120,wgs_downloaded!$H$2:$Z$518,COLUMN()-13)</f>
        <v>isolation_source: cheese</v>
      </c>
      <c r="R120">
        <f>VLOOKUP($B120,wgs_downloaded!$H$2:$Z$518,COLUMN()-13)</f>
        <v>0</v>
      </c>
      <c r="S120">
        <f>VLOOKUP($B120,wgs_downloaded!$H$2:$Z$518,COLUMN()-13)</f>
        <v>0</v>
      </c>
      <c r="T120">
        <f>VLOOKUP($B120,wgs_downloaded!$H$2:$Z$518,COLUMN()-13)</f>
        <v>0</v>
      </c>
      <c r="U120" t="str">
        <f>VLOOKUP($B120,wgs_downloaded!$H$2:$Z$518,COLUMN()-13)</f>
        <v>No</v>
      </c>
      <c r="V120">
        <f>VLOOKUP($B120,wgs_downloaded!$H$2:$Z$518,COLUMN()-13)</f>
        <v>0</v>
      </c>
      <c r="W120">
        <f>VLOOKUP($B120,wgs_downloaded!$H$2:$Z$518,COLUMN()-13)</f>
        <v>0</v>
      </c>
      <c r="X120">
        <f>VLOOKUP($B120,wgs_downloaded!$H$2:$Z$518,COLUMN()-13)</f>
        <v>0</v>
      </c>
      <c r="Y120" t="str">
        <f>VLOOKUP($B120,wgs_downloaded!$H$2:$Z$518,COLUMN()-13)</f>
        <v>No</v>
      </c>
      <c r="Z120" t="str">
        <f>VLOOKUP($B120,wgs_downloaded!$H$2:$Z$518,COLUMN()-13)</f>
        <v>NZ_NXTH01000001-NZ_NXTH01000012</v>
      </c>
      <c r="AA120" t="str">
        <f>VLOOKUP($B120,wgs_downloaded!$H$2:$Z$518,COLUMN()-13)</f>
        <v/>
      </c>
      <c r="AB120">
        <f>VLOOKUP($B120,wgs_downloaded!$H$2:$Z$518,COLUMN()-13)</f>
        <v>43982.083333333336</v>
      </c>
      <c r="AC120">
        <f>VLOOKUP($B120,wgs_downloaded!$H$2:$Z$518,COLUMN()-13)</f>
        <v>43024.083333333336</v>
      </c>
      <c r="AD120" t="str">
        <f>VLOOKUP($B120,wgs_downloaded!$H$2:$Z$518,COLUMN()-13)</f>
        <v>Italy</v>
      </c>
      <c r="AE120">
        <f>VLOOKUP($B120,wgs_downloaded!$H$2:$Z$518,COLUMN()-13)</f>
        <v>0</v>
      </c>
      <c r="AF120">
        <f>VLOOKUP($B120,wgs_downloaded!$H$2:$Z$518,COLUMN()-13)</f>
        <v>2011</v>
      </c>
    </row>
    <row r="121" spans="1:32" x14ac:dyDescent="0.3">
      <c r="A121" t="s">
        <v>3527</v>
      </c>
      <c r="B121" t="str">
        <f t="shared" si="1"/>
        <v>SRR12418437</v>
      </c>
      <c r="C121">
        <v>64</v>
      </c>
      <c r="D121">
        <v>60</v>
      </c>
      <c r="E121" t="s">
        <v>3436</v>
      </c>
      <c r="F121">
        <v>276090</v>
      </c>
      <c r="G121">
        <v>270338</v>
      </c>
      <c r="H121" t="s">
        <v>3249</v>
      </c>
      <c r="I121">
        <v>80</v>
      </c>
      <c r="J121">
        <v>19</v>
      </c>
      <c r="K121">
        <v>34</v>
      </c>
      <c r="M121">
        <v>620986</v>
      </c>
      <c r="N121">
        <v>30</v>
      </c>
      <c r="O121">
        <v>877486</v>
      </c>
      <c r="P121">
        <v>2962763</v>
      </c>
      <c r="Q121" t="str">
        <f>VLOOKUP($B121,wgs_downloaded!$H$2:$Z$518,COLUMN()-13)</f>
        <v>isolation_source: Five Cheese Stuffed Shells</v>
      </c>
      <c r="R121">
        <f>VLOOKUP($B121,wgs_downloaded!$H$2:$Z$518,COLUMN()-13)</f>
        <v>3470730</v>
      </c>
      <c r="S121">
        <f>VLOOKUP($B121,wgs_downloaded!$H$2:$Z$518,COLUMN()-13)</f>
        <v>17</v>
      </c>
      <c r="T121">
        <f>VLOOKUP($B121,wgs_downloaded!$H$2:$Z$518,COLUMN()-13)</f>
        <v>3432</v>
      </c>
      <c r="U121" t="str">
        <f>VLOOKUP($B121,wgs_downloaded!$H$2:$Z$518,COLUMN()-13)</f>
        <v>Yes</v>
      </c>
      <c r="V121">
        <f>VLOOKUP($B121,wgs_downloaded!$H$2:$Z$518,COLUMN()-13)</f>
        <v>0</v>
      </c>
      <c r="W121">
        <f>VLOOKUP($B121,wgs_downloaded!$H$2:$Z$518,COLUMN()-13)</f>
        <v>0</v>
      </c>
      <c r="X121">
        <f>VLOOKUP($B121,wgs_downloaded!$H$2:$Z$518,COLUMN()-13)</f>
        <v>0</v>
      </c>
      <c r="Y121" t="str">
        <f>VLOOKUP($B121,wgs_downloaded!$H$2:$Z$518,COLUMN()-13)</f>
        <v>No</v>
      </c>
      <c r="Z121" t="str">
        <f>VLOOKUP($B121,wgs_downloaded!$H$2:$Z$518,COLUMN()-13)</f>
        <v/>
      </c>
      <c r="AA121" t="str">
        <f>VLOOKUP($B121,wgs_downloaded!$H$2:$Z$518,COLUMN()-13)</f>
        <v/>
      </c>
      <c r="AB121">
        <f>VLOOKUP($B121,wgs_downloaded!$H$2:$Z$518,COLUMN()-13)</f>
        <v>44053.083333333336</v>
      </c>
      <c r="AC121">
        <f>VLOOKUP($B121,wgs_downloaded!$H$2:$Z$518,COLUMN()-13)</f>
        <v>44053.083333333336</v>
      </c>
      <c r="AD121" t="str">
        <f>VLOOKUP($B121,wgs_downloaded!$H$2:$Z$518,COLUMN()-13)</f>
        <v>USA</v>
      </c>
      <c r="AE121" t="str">
        <f>VLOOKUP($B121,wgs_downloaded!$H$2:$Z$518,COLUMN()-13)</f>
        <v>New Jersey</v>
      </c>
      <c r="AF121">
        <f>VLOOKUP($B121,wgs_downloaded!$H$2:$Z$518,COLUMN()-13)</f>
        <v>2020</v>
      </c>
    </row>
    <row r="122" spans="1:32" x14ac:dyDescent="0.3">
      <c r="A122" t="s">
        <v>3528</v>
      </c>
      <c r="B122" t="str">
        <f t="shared" si="1"/>
        <v>SRR8767298</v>
      </c>
      <c r="C122">
        <v>212</v>
      </c>
      <c r="D122">
        <v>184</v>
      </c>
      <c r="E122" t="s">
        <v>3529</v>
      </c>
      <c r="F122">
        <v>911182</v>
      </c>
      <c r="G122">
        <v>870350</v>
      </c>
      <c r="H122" t="s">
        <v>3530</v>
      </c>
      <c r="I122">
        <v>179</v>
      </c>
      <c r="J122">
        <v>66</v>
      </c>
      <c r="K122">
        <v>147</v>
      </c>
      <c r="M122">
        <v>513554</v>
      </c>
      <c r="N122">
        <v>30</v>
      </c>
      <c r="O122">
        <v>885525</v>
      </c>
      <c r="P122">
        <v>3108033</v>
      </c>
      <c r="Q122" t="str">
        <f>VLOOKUP($B122,wgs_downloaded!$H$2:$Z$518,COLUMN()-13)</f>
        <v>isolation_source: cheese</v>
      </c>
      <c r="R122">
        <f>VLOOKUP($B122,wgs_downloaded!$H$2:$Z$518,COLUMN()-13)</f>
        <v>3165262</v>
      </c>
      <c r="S122">
        <f>VLOOKUP($B122,wgs_downloaded!$H$2:$Z$518,COLUMN()-13)</f>
        <v>33</v>
      </c>
      <c r="T122">
        <f>VLOOKUP($B122,wgs_downloaded!$H$2:$Z$518,COLUMN()-13)</f>
        <v>3167</v>
      </c>
      <c r="U122" t="str">
        <f>VLOOKUP($B122,wgs_downloaded!$H$2:$Z$518,COLUMN()-13)</f>
        <v>Yes</v>
      </c>
      <c r="V122">
        <f>VLOOKUP($B122,wgs_downloaded!$H$2:$Z$518,COLUMN()-13)</f>
        <v>0</v>
      </c>
      <c r="W122">
        <f>VLOOKUP($B122,wgs_downloaded!$H$2:$Z$518,COLUMN()-13)</f>
        <v>0</v>
      </c>
      <c r="X122">
        <f>VLOOKUP($B122,wgs_downloaded!$H$2:$Z$518,COLUMN()-13)</f>
        <v>0</v>
      </c>
      <c r="Y122" t="str">
        <f>VLOOKUP($B122,wgs_downloaded!$H$2:$Z$518,COLUMN()-13)</f>
        <v>No</v>
      </c>
      <c r="Z122" t="str">
        <f>VLOOKUP($B122,wgs_downloaded!$H$2:$Z$518,COLUMN()-13)</f>
        <v/>
      </c>
      <c r="AA122" t="str">
        <f>VLOOKUP($B122,wgs_downloaded!$H$2:$Z$518,COLUMN()-13)</f>
        <v/>
      </c>
      <c r="AB122">
        <f>VLOOKUP($B122,wgs_downloaded!$H$2:$Z$518,COLUMN()-13)</f>
        <v>43556.083333333336</v>
      </c>
      <c r="AC122">
        <f>VLOOKUP($B122,wgs_downloaded!$H$2:$Z$518,COLUMN()-13)</f>
        <v>43556.083333333336</v>
      </c>
      <c r="AD122" t="str">
        <f>VLOOKUP($B122,wgs_downloaded!$H$2:$Z$518,COLUMN()-13)</f>
        <v>Chile</v>
      </c>
      <c r="AE122">
        <f>VLOOKUP($B122,wgs_downloaded!$H$2:$Z$518,COLUMN()-13)</f>
        <v>0</v>
      </c>
      <c r="AF122">
        <f>VLOOKUP($B122,wgs_downloaded!$H$2:$Z$518,COLUMN()-13)</f>
        <v>2017</v>
      </c>
    </row>
    <row r="123" spans="1:32" x14ac:dyDescent="0.3">
      <c r="A123" t="s">
        <v>3531</v>
      </c>
      <c r="B123" t="str">
        <f t="shared" si="1"/>
        <v>SRR8767360</v>
      </c>
      <c r="C123">
        <v>274</v>
      </c>
      <c r="D123">
        <v>258</v>
      </c>
      <c r="E123" t="s">
        <v>3397</v>
      </c>
      <c r="F123">
        <v>1202052</v>
      </c>
      <c r="G123">
        <v>1177324</v>
      </c>
      <c r="H123" t="s">
        <v>3277</v>
      </c>
      <c r="I123">
        <v>204</v>
      </c>
      <c r="J123">
        <v>24</v>
      </c>
      <c r="K123">
        <v>138</v>
      </c>
      <c r="M123">
        <v>513552</v>
      </c>
      <c r="N123">
        <v>30</v>
      </c>
      <c r="O123">
        <v>885606</v>
      </c>
      <c r="P123">
        <v>3109568</v>
      </c>
      <c r="Q123" t="str">
        <f>VLOOKUP($B123,wgs_downloaded!$H$2:$Z$518,COLUMN()-13)</f>
        <v>isolation_source: cheese</v>
      </c>
      <c r="R123">
        <f>VLOOKUP($B123,wgs_downloaded!$H$2:$Z$518,COLUMN()-13)</f>
        <v>3185968</v>
      </c>
      <c r="S123">
        <f>VLOOKUP($B123,wgs_downloaded!$H$2:$Z$518,COLUMN()-13)</f>
        <v>35</v>
      </c>
      <c r="T123">
        <f>VLOOKUP($B123,wgs_downloaded!$H$2:$Z$518,COLUMN()-13)</f>
        <v>3185</v>
      </c>
      <c r="U123" t="str">
        <f>VLOOKUP($B123,wgs_downloaded!$H$2:$Z$518,COLUMN()-13)</f>
        <v>Yes</v>
      </c>
      <c r="V123">
        <f>VLOOKUP($B123,wgs_downloaded!$H$2:$Z$518,COLUMN()-13)</f>
        <v>0</v>
      </c>
      <c r="W123">
        <f>VLOOKUP($B123,wgs_downloaded!$H$2:$Z$518,COLUMN()-13)</f>
        <v>0</v>
      </c>
      <c r="X123">
        <f>VLOOKUP($B123,wgs_downloaded!$H$2:$Z$518,COLUMN()-13)</f>
        <v>0</v>
      </c>
      <c r="Y123" t="str">
        <f>VLOOKUP($B123,wgs_downloaded!$H$2:$Z$518,COLUMN()-13)</f>
        <v>No</v>
      </c>
      <c r="Z123" t="str">
        <f>VLOOKUP($B123,wgs_downloaded!$H$2:$Z$518,COLUMN()-13)</f>
        <v/>
      </c>
      <c r="AA123" t="str">
        <f>VLOOKUP($B123,wgs_downloaded!$H$2:$Z$518,COLUMN()-13)</f>
        <v/>
      </c>
      <c r="AB123">
        <f>VLOOKUP($B123,wgs_downloaded!$H$2:$Z$518,COLUMN()-13)</f>
        <v>43556.083333333336</v>
      </c>
      <c r="AC123">
        <f>VLOOKUP($B123,wgs_downloaded!$H$2:$Z$518,COLUMN()-13)</f>
        <v>43556.083333333336</v>
      </c>
      <c r="AD123" t="str">
        <f>VLOOKUP($B123,wgs_downloaded!$H$2:$Z$518,COLUMN()-13)</f>
        <v>Chile</v>
      </c>
      <c r="AE123">
        <f>VLOOKUP($B123,wgs_downloaded!$H$2:$Z$518,COLUMN()-13)</f>
        <v>0</v>
      </c>
      <c r="AF123">
        <f>VLOOKUP($B123,wgs_downloaded!$H$2:$Z$518,COLUMN()-13)</f>
        <v>2016</v>
      </c>
    </row>
    <row r="124" spans="1:32" x14ac:dyDescent="0.3">
      <c r="A124" t="s">
        <v>3532</v>
      </c>
      <c r="B124" t="str">
        <f t="shared" si="1"/>
        <v>SRR8767314</v>
      </c>
      <c r="C124">
        <v>146</v>
      </c>
      <c r="D124">
        <v>128</v>
      </c>
      <c r="E124" t="s">
        <v>3533</v>
      </c>
      <c r="F124">
        <v>626754</v>
      </c>
      <c r="G124">
        <v>601654</v>
      </c>
      <c r="H124" t="s">
        <v>3314</v>
      </c>
      <c r="I124">
        <v>84</v>
      </c>
      <c r="J124">
        <v>40</v>
      </c>
      <c r="K124">
        <v>106</v>
      </c>
      <c r="M124">
        <v>513486</v>
      </c>
      <c r="N124">
        <v>30</v>
      </c>
      <c r="O124">
        <v>885525</v>
      </c>
      <c r="P124">
        <v>3108530</v>
      </c>
      <c r="Q124" t="str">
        <f>VLOOKUP($B124,wgs_downloaded!$H$2:$Z$518,COLUMN()-13)</f>
        <v>isolation_source: cheese</v>
      </c>
      <c r="R124">
        <f>VLOOKUP($B124,wgs_downloaded!$H$2:$Z$518,COLUMN()-13)</f>
        <v>3113579</v>
      </c>
      <c r="S124">
        <f>VLOOKUP($B124,wgs_downloaded!$H$2:$Z$518,COLUMN()-13)</f>
        <v>30</v>
      </c>
      <c r="T124">
        <f>VLOOKUP($B124,wgs_downloaded!$H$2:$Z$518,COLUMN()-13)</f>
        <v>3104</v>
      </c>
      <c r="U124" t="str">
        <f>VLOOKUP($B124,wgs_downloaded!$H$2:$Z$518,COLUMN()-13)</f>
        <v>Yes</v>
      </c>
      <c r="V124">
        <f>VLOOKUP($B124,wgs_downloaded!$H$2:$Z$518,COLUMN()-13)</f>
        <v>0</v>
      </c>
      <c r="W124">
        <f>VLOOKUP($B124,wgs_downloaded!$H$2:$Z$518,COLUMN()-13)</f>
        <v>0</v>
      </c>
      <c r="X124">
        <f>VLOOKUP($B124,wgs_downloaded!$H$2:$Z$518,COLUMN()-13)</f>
        <v>0</v>
      </c>
      <c r="Y124" t="str">
        <f>VLOOKUP($B124,wgs_downloaded!$H$2:$Z$518,COLUMN()-13)</f>
        <v>No</v>
      </c>
      <c r="Z124" t="str">
        <f>VLOOKUP($B124,wgs_downloaded!$H$2:$Z$518,COLUMN()-13)</f>
        <v/>
      </c>
      <c r="AA124" t="str">
        <f>VLOOKUP($B124,wgs_downloaded!$H$2:$Z$518,COLUMN()-13)</f>
        <v/>
      </c>
      <c r="AB124">
        <f>VLOOKUP($B124,wgs_downloaded!$H$2:$Z$518,COLUMN()-13)</f>
        <v>43556.083333333336</v>
      </c>
      <c r="AC124">
        <f>VLOOKUP($B124,wgs_downloaded!$H$2:$Z$518,COLUMN()-13)</f>
        <v>43556.083333333336</v>
      </c>
      <c r="AD124" t="str">
        <f>VLOOKUP($B124,wgs_downloaded!$H$2:$Z$518,COLUMN()-13)</f>
        <v>Chile</v>
      </c>
      <c r="AE124">
        <f>VLOOKUP($B124,wgs_downloaded!$H$2:$Z$518,COLUMN()-13)</f>
        <v>0</v>
      </c>
      <c r="AF124">
        <f>VLOOKUP($B124,wgs_downloaded!$H$2:$Z$518,COLUMN()-13)</f>
        <v>2016</v>
      </c>
    </row>
    <row r="125" spans="1:32" x14ac:dyDescent="0.3">
      <c r="A125" t="s">
        <v>3534</v>
      </c>
      <c r="B125" t="str">
        <f t="shared" si="1"/>
        <v>SRR8216405</v>
      </c>
      <c r="C125">
        <v>312</v>
      </c>
      <c r="D125">
        <v>262</v>
      </c>
      <c r="E125" t="s">
        <v>3535</v>
      </c>
      <c r="F125">
        <v>1333298</v>
      </c>
      <c r="G125">
        <v>1241670</v>
      </c>
      <c r="H125" t="s">
        <v>3536</v>
      </c>
      <c r="I125">
        <v>116</v>
      </c>
      <c r="J125">
        <v>44</v>
      </c>
      <c r="K125">
        <v>162</v>
      </c>
      <c r="M125">
        <v>362641</v>
      </c>
      <c r="N125">
        <v>30</v>
      </c>
      <c r="O125">
        <v>434364</v>
      </c>
      <c r="P125">
        <v>2987680</v>
      </c>
      <c r="Q125" t="str">
        <f>VLOOKUP($B125,wgs_downloaded!$H$2:$Z$518,COLUMN()-13)</f>
        <v>isolation_source: bucheron goat cheese</v>
      </c>
      <c r="R125">
        <f>VLOOKUP($B125,wgs_downloaded!$H$2:$Z$518,COLUMN()-13)</f>
        <v>3040091</v>
      </c>
      <c r="S125">
        <f>VLOOKUP($B125,wgs_downloaded!$H$2:$Z$518,COLUMN()-13)</f>
        <v>57</v>
      </c>
      <c r="T125">
        <f>VLOOKUP($B125,wgs_downloaded!$H$2:$Z$518,COLUMN()-13)</f>
        <v>3044</v>
      </c>
      <c r="U125" t="str">
        <f>VLOOKUP($B125,wgs_downloaded!$H$2:$Z$518,COLUMN()-13)</f>
        <v>Yes</v>
      </c>
      <c r="V125">
        <f>VLOOKUP($B125,wgs_downloaded!$H$2:$Z$518,COLUMN()-13)</f>
        <v>0</v>
      </c>
      <c r="W125">
        <f>VLOOKUP($B125,wgs_downloaded!$H$2:$Z$518,COLUMN()-13)</f>
        <v>0</v>
      </c>
      <c r="X125">
        <f>VLOOKUP($B125,wgs_downloaded!$H$2:$Z$518,COLUMN()-13)</f>
        <v>0</v>
      </c>
      <c r="Y125" t="str">
        <f>VLOOKUP($B125,wgs_downloaded!$H$2:$Z$518,COLUMN()-13)</f>
        <v>No</v>
      </c>
      <c r="Z125" t="str">
        <f>VLOOKUP($B125,wgs_downloaded!$H$2:$Z$518,COLUMN()-13)</f>
        <v/>
      </c>
      <c r="AA125" t="str">
        <f>VLOOKUP($B125,wgs_downloaded!$H$2:$Z$518,COLUMN()-13)</f>
        <v/>
      </c>
      <c r="AB125">
        <f>VLOOKUP($B125,wgs_downloaded!$H$2:$Z$518,COLUMN()-13)</f>
        <v>43901.041666666664</v>
      </c>
      <c r="AC125">
        <f>VLOOKUP($B125,wgs_downloaded!$H$2:$Z$518,COLUMN()-13)</f>
        <v>43551.041666666664</v>
      </c>
      <c r="AD125" t="str">
        <f>VLOOKUP($B125,wgs_downloaded!$H$2:$Z$518,COLUMN()-13)</f>
        <v>Israel</v>
      </c>
      <c r="AE125">
        <f>VLOOKUP($B125,wgs_downloaded!$H$2:$Z$518,COLUMN()-13)</f>
        <v>0</v>
      </c>
      <c r="AF125">
        <f>VLOOKUP($B125,wgs_downloaded!$H$2:$Z$518,COLUMN()-13)</f>
        <v>2002</v>
      </c>
    </row>
    <row r="126" spans="1:32" x14ac:dyDescent="0.3">
      <c r="A126" t="s">
        <v>3537</v>
      </c>
      <c r="B126" t="str">
        <f t="shared" si="1"/>
        <v>SRR1610011</v>
      </c>
      <c r="C126">
        <v>77</v>
      </c>
      <c r="D126">
        <v>70</v>
      </c>
      <c r="E126" t="s">
        <v>3538</v>
      </c>
      <c r="F126">
        <v>339684</v>
      </c>
      <c r="G126">
        <v>328040</v>
      </c>
      <c r="H126" t="s">
        <v>3539</v>
      </c>
      <c r="I126">
        <v>33</v>
      </c>
      <c r="J126">
        <v>7</v>
      </c>
      <c r="K126">
        <v>20</v>
      </c>
      <c r="M126">
        <v>312189</v>
      </c>
      <c r="N126">
        <v>30</v>
      </c>
      <c r="O126">
        <v>556930</v>
      </c>
      <c r="P126">
        <v>3063985</v>
      </c>
      <c r="Q126" t="str">
        <f>VLOOKUP($B126,wgs_downloaded!$H$2:$Z$518,COLUMN()-13)</f>
        <v>isolation_source: white cheese</v>
      </c>
      <c r="R126">
        <f>VLOOKUP($B126,wgs_downloaded!$H$2:$Z$518,COLUMN()-13)</f>
        <v>3190140</v>
      </c>
      <c r="S126">
        <f>VLOOKUP($B126,wgs_downloaded!$H$2:$Z$518,COLUMN()-13)</f>
        <v>20</v>
      </c>
      <c r="T126">
        <f>VLOOKUP($B126,wgs_downloaded!$H$2:$Z$518,COLUMN()-13)</f>
        <v>3196</v>
      </c>
      <c r="U126" t="str">
        <f>VLOOKUP($B126,wgs_downloaded!$H$2:$Z$518,COLUMN()-13)</f>
        <v>Yes</v>
      </c>
      <c r="V126">
        <f>VLOOKUP($B126,wgs_downloaded!$H$2:$Z$518,COLUMN()-13)</f>
        <v>0</v>
      </c>
      <c r="W126">
        <f>VLOOKUP($B126,wgs_downloaded!$H$2:$Z$518,COLUMN()-13)</f>
        <v>0</v>
      </c>
      <c r="X126">
        <f>VLOOKUP($B126,wgs_downloaded!$H$2:$Z$518,COLUMN()-13)</f>
        <v>0</v>
      </c>
      <c r="Y126" t="str">
        <f>VLOOKUP($B126,wgs_downloaded!$H$2:$Z$518,COLUMN()-13)</f>
        <v>No</v>
      </c>
      <c r="Z126" t="str">
        <f>VLOOKUP($B126,wgs_downloaded!$H$2:$Z$518,COLUMN()-13)</f>
        <v/>
      </c>
      <c r="AA126" t="str">
        <f>VLOOKUP($B126,wgs_downloaded!$H$2:$Z$518,COLUMN()-13)</f>
        <v/>
      </c>
      <c r="AB126">
        <f>VLOOKUP($B126,wgs_downloaded!$H$2:$Z$518,COLUMN()-13)</f>
        <v>43550.041666666664</v>
      </c>
      <c r="AC126">
        <f>VLOOKUP($B126,wgs_downloaded!$H$2:$Z$518,COLUMN()-13)</f>
        <v>43550.041666666664</v>
      </c>
      <c r="AD126" t="str">
        <f>VLOOKUP($B126,wgs_downloaded!$H$2:$Z$518,COLUMN()-13)</f>
        <v>USA</v>
      </c>
      <c r="AE126" t="str">
        <f>VLOOKUP($B126,wgs_downloaded!$H$2:$Z$518,COLUMN()-13)</f>
        <v>Washington</v>
      </c>
      <c r="AF126">
        <f>VLOOKUP($B126,wgs_downloaded!$H$2:$Z$518,COLUMN()-13)</f>
        <v>1994</v>
      </c>
    </row>
    <row r="127" spans="1:32" x14ac:dyDescent="0.3">
      <c r="A127" t="s">
        <v>3540</v>
      </c>
      <c r="B127" t="str">
        <f t="shared" si="1"/>
        <v>SRR5663603</v>
      </c>
      <c r="C127">
        <v>298</v>
      </c>
      <c r="D127">
        <v>264</v>
      </c>
      <c r="E127" t="s">
        <v>3541</v>
      </c>
      <c r="F127">
        <v>1252452</v>
      </c>
      <c r="G127">
        <v>1213224</v>
      </c>
      <c r="H127" t="s">
        <v>3542</v>
      </c>
      <c r="I127">
        <v>62</v>
      </c>
      <c r="J127">
        <v>29</v>
      </c>
      <c r="K127">
        <v>89</v>
      </c>
      <c r="M127">
        <v>284983</v>
      </c>
      <c r="N127">
        <v>30</v>
      </c>
      <c r="O127">
        <v>508249</v>
      </c>
      <c r="P127">
        <v>3022670</v>
      </c>
      <c r="Q127" t="str">
        <f>VLOOKUP($B127,wgs_downloaded!$H$2:$Z$518,COLUMN()-13)</f>
        <v>isolation_source: cheese</v>
      </c>
      <c r="R127">
        <f>VLOOKUP($B127,wgs_downloaded!$H$2:$Z$518,COLUMN()-13)</f>
        <v>3072158</v>
      </c>
      <c r="S127">
        <f>VLOOKUP($B127,wgs_downloaded!$H$2:$Z$518,COLUMN()-13)</f>
        <v>36</v>
      </c>
      <c r="T127">
        <f>VLOOKUP($B127,wgs_downloaded!$H$2:$Z$518,COLUMN()-13)</f>
        <v>3048</v>
      </c>
      <c r="U127" t="str">
        <f>VLOOKUP($B127,wgs_downloaded!$H$2:$Z$518,COLUMN()-13)</f>
        <v>Yes</v>
      </c>
      <c r="V127">
        <f>VLOOKUP($B127,wgs_downloaded!$H$2:$Z$518,COLUMN()-13)</f>
        <v>0</v>
      </c>
      <c r="W127">
        <f>VLOOKUP($B127,wgs_downloaded!$H$2:$Z$518,COLUMN()-13)</f>
        <v>0</v>
      </c>
      <c r="X127">
        <f>VLOOKUP($B127,wgs_downloaded!$H$2:$Z$518,COLUMN()-13)</f>
        <v>0</v>
      </c>
      <c r="Y127" t="str">
        <f>VLOOKUP($B127,wgs_downloaded!$H$2:$Z$518,COLUMN()-13)</f>
        <v>No</v>
      </c>
      <c r="Z127" t="str">
        <f>VLOOKUP($B127,wgs_downloaded!$H$2:$Z$518,COLUMN()-13)</f>
        <v/>
      </c>
      <c r="AA127" t="str">
        <f>VLOOKUP($B127,wgs_downloaded!$H$2:$Z$518,COLUMN()-13)</f>
        <v/>
      </c>
      <c r="AB127">
        <f>VLOOKUP($B127,wgs_downloaded!$H$2:$Z$518,COLUMN()-13)</f>
        <v>43563.083333333336</v>
      </c>
      <c r="AC127">
        <f>VLOOKUP($B127,wgs_downloaded!$H$2:$Z$518,COLUMN()-13)</f>
        <v>43563.083333333336</v>
      </c>
      <c r="AD127" t="str">
        <f>VLOOKUP($B127,wgs_downloaded!$H$2:$Z$518,COLUMN()-13)</f>
        <v>USA</v>
      </c>
      <c r="AE127" t="str">
        <f>VLOOKUP($B127,wgs_downloaded!$H$2:$Z$518,COLUMN()-13)</f>
        <v>Michigan</v>
      </c>
      <c r="AF127">
        <f>VLOOKUP($B127,wgs_downloaded!$H$2:$Z$518,COLUMN()-13)</f>
        <v>2012</v>
      </c>
    </row>
    <row r="128" spans="1:32" x14ac:dyDescent="0.3">
      <c r="A128" t="s">
        <v>3543</v>
      </c>
      <c r="B128" t="str">
        <f t="shared" si="1"/>
        <v>SRR8216056</v>
      </c>
      <c r="C128">
        <v>58</v>
      </c>
      <c r="D128">
        <v>54</v>
      </c>
      <c r="E128" t="s">
        <v>3544</v>
      </c>
      <c r="F128">
        <v>279856</v>
      </c>
      <c r="G128">
        <v>268668</v>
      </c>
      <c r="H128" t="s">
        <v>3314</v>
      </c>
      <c r="I128">
        <v>69</v>
      </c>
      <c r="J128">
        <v>10</v>
      </c>
      <c r="K128">
        <v>23</v>
      </c>
      <c r="M128">
        <v>157774</v>
      </c>
      <c r="N128">
        <v>30</v>
      </c>
      <c r="O128">
        <v>479406</v>
      </c>
      <c r="P128">
        <v>3008118</v>
      </c>
      <c r="Q128" t="str">
        <f>VLOOKUP($B128,wgs_downloaded!$H$2:$Z$518,COLUMN()-13)</f>
        <v>isolation_source: cow/sheep milk cheese</v>
      </c>
      <c r="R128">
        <f>VLOOKUP($B128,wgs_downloaded!$H$2:$Z$518,COLUMN()-13)</f>
        <v>3094427</v>
      </c>
      <c r="S128">
        <f>VLOOKUP($B128,wgs_downloaded!$H$2:$Z$518,COLUMN()-13)</f>
        <v>64</v>
      </c>
      <c r="T128">
        <f>VLOOKUP($B128,wgs_downloaded!$H$2:$Z$518,COLUMN()-13)</f>
        <v>3074</v>
      </c>
      <c r="U128" t="str">
        <f>VLOOKUP($B128,wgs_downloaded!$H$2:$Z$518,COLUMN()-13)</f>
        <v>Yes</v>
      </c>
      <c r="V128">
        <f>VLOOKUP($B128,wgs_downloaded!$H$2:$Z$518,COLUMN()-13)</f>
        <v>0</v>
      </c>
      <c r="W128">
        <f>VLOOKUP($B128,wgs_downloaded!$H$2:$Z$518,COLUMN()-13)</f>
        <v>0</v>
      </c>
      <c r="X128">
        <f>VLOOKUP($B128,wgs_downloaded!$H$2:$Z$518,COLUMN()-13)</f>
        <v>0</v>
      </c>
      <c r="Y128" t="str">
        <f>VLOOKUP($B128,wgs_downloaded!$H$2:$Z$518,COLUMN()-13)</f>
        <v>No</v>
      </c>
      <c r="Z128" t="str">
        <f>VLOOKUP($B128,wgs_downloaded!$H$2:$Z$518,COLUMN()-13)</f>
        <v/>
      </c>
      <c r="AA128" t="str">
        <f>VLOOKUP($B128,wgs_downloaded!$H$2:$Z$518,COLUMN()-13)</f>
        <v/>
      </c>
      <c r="AB128">
        <f>VLOOKUP($B128,wgs_downloaded!$H$2:$Z$518,COLUMN()-13)</f>
        <v>43901.041666666664</v>
      </c>
      <c r="AC128">
        <f>VLOOKUP($B128,wgs_downloaded!$H$2:$Z$518,COLUMN()-13)</f>
        <v>43551.041666666664</v>
      </c>
      <c r="AD128" t="str">
        <f>VLOOKUP($B128,wgs_downloaded!$H$2:$Z$518,COLUMN()-13)</f>
        <v>Portugal</v>
      </c>
      <c r="AE128">
        <f>VLOOKUP($B128,wgs_downloaded!$H$2:$Z$518,COLUMN()-13)</f>
        <v>0</v>
      </c>
      <c r="AF128">
        <f>VLOOKUP($B128,wgs_downloaded!$H$2:$Z$518,COLUMN()-13)</f>
        <v>2004</v>
      </c>
    </row>
    <row r="129" spans="1:32" x14ac:dyDescent="0.3">
      <c r="A129" t="s">
        <v>3545</v>
      </c>
      <c r="B129" t="str">
        <f t="shared" si="1"/>
        <v>SRR8767309</v>
      </c>
      <c r="C129">
        <v>204</v>
      </c>
      <c r="D129">
        <v>174</v>
      </c>
      <c r="E129" t="s">
        <v>3546</v>
      </c>
      <c r="F129">
        <v>867966</v>
      </c>
      <c r="G129">
        <v>822250</v>
      </c>
      <c r="H129" t="s">
        <v>3547</v>
      </c>
      <c r="I129">
        <v>106</v>
      </c>
      <c r="J129">
        <v>63</v>
      </c>
      <c r="K129">
        <v>116</v>
      </c>
      <c r="M129">
        <v>513574</v>
      </c>
      <c r="N129">
        <v>31</v>
      </c>
      <c r="O129">
        <v>885498</v>
      </c>
      <c r="P129">
        <v>3108863</v>
      </c>
      <c r="Q129" t="str">
        <f>VLOOKUP($B129,wgs_downloaded!$H$2:$Z$518,COLUMN()-13)</f>
        <v>isolation_source: cheese</v>
      </c>
      <c r="R129">
        <f>VLOOKUP($B129,wgs_downloaded!$H$2:$Z$518,COLUMN()-13)</f>
        <v>3132084</v>
      </c>
      <c r="S129">
        <f>VLOOKUP($B129,wgs_downloaded!$H$2:$Z$518,COLUMN()-13)</f>
        <v>31</v>
      </c>
      <c r="T129">
        <f>VLOOKUP($B129,wgs_downloaded!$H$2:$Z$518,COLUMN()-13)</f>
        <v>3129</v>
      </c>
      <c r="U129" t="str">
        <f>VLOOKUP($B129,wgs_downloaded!$H$2:$Z$518,COLUMN()-13)</f>
        <v>Yes</v>
      </c>
      <c r="V129">
        <f>VLOOKUP($B129,wgs_downloaded!$H$2:$Z$518,COLUMN()-13)</f>
        <v>0</v>
      </c>
      <c r="W129">
        <f>VLOOKUP($B129,wgs_downloaded!$H$2:$Z$518,COLUMN()-13)</f>
        <v>0</v>
      </c>
      <c r="X129">
        <f>VLOOKUP($B129,wgs_downloaded!$H$2:$Z$518,COLUMN()-13)</f>
        <v>0</v>
      </c>
      <c r="Y129" t="str">
        <f>VLOOKUP($B129,wgs_downloaded!$H$2:$Z$518,COLUMN()-13)</f>
        <v>No</v>
      </c>
      <c r="Z129" t="str">
        <f>VLOOKUP($B129,wgs_downloaded!$H$2:$Z$518,COLUMN()-13)</f>
        <v/>
      </c>
      <c r="AA129" t="str">
        <f>VLOOKUP($B129,wgs_downloaded!$H$2:$Z$518,COLUMN()-13)</f>
        <v/>
      </c>
      <c r="AB129">
        <f>VLOOKUP($B129,wgs_downloaded!$H$2:$Z$518,COLUMN()-13)</f>
        <v>43555.041666666664</v>
      </c>
      <c r="AC129">
        <f>VLOOKUP($B129,wgs_downloaded!$H$2:$Z$518,COLUMN()-13)</f>
        <v>43555.041666666664</v>
      </c>
      <c r="AD129" t="str">
        <f>VLOOKUP($B129,wgs_downloaded!$H$2:$Z$518,COLUMN()-13)</f>
        <v>Chile</v>
      </c>
      <c r="AE129">
        <f>VLOOKUP($B129,wgs_downloaded!$H$2:$Z$518,COLUMN()-13)</f>
        <v>0</v>
      </c>
      <c r="AF129">
        <f>VLOOKUP($B129,wgs_downloaded!$H$2:$Z$518,COLUMN()-13)</f>
        <v>2017</v>
      </c>
    </row>
    <row r="130" spans="1:32" x14ac:dyDescent="0.3">
      <c r="A130" t="s">
        <v>3548</v>
      </c>
      <c r="B130" t="str">
        <f t="shared" si="1"/>
        <v>SRR8767294</v>
      </c>
      <c r="C130">
        <v>225</v>
      </c>
      <c r="D130">
        <v>195</v>
      </c>
      <c r="E130" t="s">
        <v>3549</v>
      </c>
      <c r="F130">
        <v>962104</v>
      </c>
      <c r="G130">
        <v>917390</v>
      </c>
      <c r="H130" t="s">
        <v>3550</v>
      </c>
      <c r="I130">
        <v>162</v>
      </c>
      <c r="J130">
        <v>68</v>
      </c>
      <c r="K130">
        <v>173</v>
      </c>
      <c r="M130">
        <v>513554</v>
      </c>
      <c r="N130">
        <v>31</v>
      </c>
      <c r="O130">
        <v>845143</v>
      </c>
      <c r="P130">
        <v>3109258</v>
      </c>
      <c r="Q130" t="str">
        <f>VLOOKUP($B130,wgs_downloaded!$H$2:$Z$518,COLUMN()-13)</f>
        <v>isolation_source: cheese</v>
      </c>
      <c r="R130">
        <f>VLOOKUP($B130,wgs_downloaded!$H$2:$Z$518,COLUMN()-13)</f>
        <v>3121818</v>
      </c>
      <c r="S130">
        <f>VLOOKUP($B130,wgs_downloaded!$H$2:$Z$518,COLUMN()-13)</f>
        <v>29</v>
      </c>
      <c r="T130">
        <f>VLOOKUP($B130,wgs_downloaded!$H$2:$Z$518,COLUMN()-13)</f>
        <v>3116</v>
      </c>
      <c r="U130" t="str">
        <f>VLOOKUP($B130,wgs_downloaded!$H$2:$Z$518,COLUMN()-13)</f>
        <v>Yes</v>
      </c>
      <c r="V130">
        <f>VLOOKUP($B130,wgs_downloaded!$H$2:$Z$518,COLUMN()-13)</f>
        <v>0</v>
      </c>
      <c r="W130">
        <f>VLOOKUP($B130,wgs_downloaded!$H$2:$Z$518,COLUMN()-13)</f>
        <v>0</v>
      </c>
      <c r="X130">
        <f>VLOOKUP($B130,wgs_downloaded!$H$2:$Z$518,COLUMN()-13)</f>
        <v>0</v>
      </c>
      <c r="Y130" t="str">
        <f>VLOOKUP($B130,wgs_downloaded!$H$2:$Z$518,COLUMN()-13)</f>
        <v>No</v>
      </c>
      <c r="Z130" t="str">
        <f>VLOOKUP($B130,wgs_downloaded!$H$2:$Z$518,COLUMN()-13)</f>
        <v/>
      </c>
      <c r="AA130" t="str">
        <f>VLOOKUP($B130,wgs_downloaded!$H$2:$Z$518,COLUMN()-13)</f>
        <v/>
      </c>
      <c r="AB130">
        <f>VLOOKUP($B130,wgs_downloaded!$H$2:$Z$518,COLUMN()-13)</f>
        <v>43556.083333333336</v>
      </c>
      <c r="AC130">
        <f>VLOOKUP($B130,wgs_downloaded!$H$2:$Z$518,COLUMN()-13)</f>
        <v>43556.083333333336</v>
      </c>
      <c r="AD130" t="str">
        <f>VLOOKUP($B130,wgs_downloaded!$H$2:$Z$518,COLUMN()-13)</f>
        <v>Chile</v>
      </c>
      <c r="AE130">
        <f>VLOOKUP($B130,wgs_downloaded!$H$2:$Z$518,COLUMN()-13)</f>
        <v>0</v>
      </c>
      <c r="AF130">
        <f>VLOOKUP($B130,wgs_downloaded!$H$2:$Z$518,COLUMN()-13)</f>
        <v>2017</v>
      </c>
    </row>
    <row r="131" spans="1:32" x14ac:dyDescent="0.3">
      <c r="A131" t="s">
        <v>3551</v>
      </c>
      <c r="B131" t="str">
        <f t="shared" ref="B131:B194" si="2">LEFT(A131, SEARCH("_",A131)-1)</f>
        <v>SRR1283973</v>
      </c>
      <c r="C131">
        <v>640</v>
      </c>
      <c r="D131">
        <v>586</v>
      </c>
      <c r="E131" t="s">
        <v>3202</v>
      </c>
      <c r="F131">
        <v>6096526</v>
      </c>
      <c r="G131">
        <v>5820586</v>
      </c>
      <c r="H131" t="s">
        <v>3552</v>
      </c>
      <c r="I131">
        <v>41796</v>
      </c>
      <c r="J131">
        <v>1518</v>
      </c>
      <c r="K131">
        <v>2704</v>
      </c>
      <c r="M131">
        <v>362075</v>
      </c>
      <c r="N131">
        <v>31</v>
      </c>
      <c r="O131">
        <v>806911</v>
      </c>
      <c r="P131">
        <v>3035284</v>
      </c>
      <c r="Q131" t="str">
        <f>VLOOKUP($B131,wgs_downloaded!$H$2:$Z$518,COLUMN()-13)</f>
        <v>isolation_source: cheese</v>
      </c>
      <c r="R131">
        <f>VLOOKUP($B131,wgs_downloaded!$H$2:$Z$518,COLUMN()-13)</f>
        <v>0</v>
      </c>
      <c r="S131">
        <f>VLOOKUP($B131,wgs_downloaded!$H$2:$Z$518,COLUMN()-13)</f>
        <v>0</v>
      </c>
      <c r="T131">
        <f>VLOOKUP($B131,wgs_downloaded!$H$2:$Z$518,COLUMN()-13)</f>
        <v>0</v>
      </c>
      <c r="U131" t="str">
        <f>VLOOKUP($B131,wgs_downloaded!$H$2:$Z$518,COLUMN()-13)</f>
        <v>No</v>
      </c>
      <c r="V131">
        <f>VLOOKUP($B131,wgs_downloaded!$H$2:$Z$518,COLUMN()-13)</f>
        <v>68</v>
      </c>
      <c r="W131">
        <f>VLOOKUP($B131,wgs_downloaded!$H$2:$Z$518,COLUMN()-13)</f>
        <v>2884</v>
      </c>
      <c r="X131">
        <f>VLOOKUP($B131,wgs_downloaded!$H$2:$Z$518,COLUMN()-13)</f>
        <v>2956931</v>
      </c>
      <c r="Y131" t="str">
        <f>VLOOKUP($B131,wgs_downloaded!$H$2:$Z$518,COLUMN()-13)</f>
        <v>Yes</v>
      </c>
      <c r="Z131" t="str">
        <f>VLOOKUP($B131,wgs_downloaded!$H$2:$Z$518,COLUMN()-13)</f>
        <v>NZ_JNGP01000001-NZ_JNGP01000068</v>
      </c>
      <c r="AA131" t="str">
        <f>VLOOKUP($B131,wgs_downloaded!$H$2:$Z$518,COLUMN()-13)</f>
        <v/>
      </c>
      <c r="AB131">
        <f>VLOOKUP($B131,wgs_downloaded!$H$2:$Z$518,COLUMN()-13)</f>
        <v>44090.083333333336</v>
      </c>
      <c r="AC131">
        <f>VLOOKUP($B131,wgs_downloaded!$H$2:$Z$518,COLUMN()-13)</f>
        <v>42396.041666666664</v>
      </c>
      <c r="AD131" t="str">
        <f>VLOOKUP($B131,wgs_downloaded!$H$2:$Z$518,COLUMN()-13)</f>
        <v>No data</v>
      </c>
      <c r="AE131">
        <f>VLOOKUP($B131,wgs_downloaded!$H$2:$Z$518,COLUMN()-13)</f>
        <v>0</v>
      </c>
      <c r="AF131">
        <f>VLOOKUP($B131,wgs_downloaded!$H$2:$Z$518,COLUMN()-13)</f>
        <v>2012</v>
      </c>
    </row>
    <row r="132" spans="1:32" x14ac:dyDescent="0.3">
      <c r="A132" t="s">
        <v>3553</v>
      </c>
      <c r="B132" t="str">
        <f t="shared" si="2"/>
        <v>SRR5494844</v>
      </c>
      <c r="C132">
        <v>82</v>
      </c>
      <c r="D132">
        <v>76</v>
      </c>
      <c r="E132" t="s">
        <v>3554</v>
      </c>
      <c r="F132">
        <v>385248</v>
      </c>
      <c r="G132">
        <v>376050</v>
      </c>
      <c r="H132" t="s">
        <v>3555</v>
      </c>
      <c r="I132">
        <v>61</v>
      </c>
      <c r="J132">
        <v>16</v>
      </c>
      <c r="K132">
        <v>27</v>
      </c>
      <c r="M132">
        <v>235859</v>
      </c>
      <c r="N132">
        <v>31</v>
      </c>
      <c r="O132">
        <v>441635</v>
      </c>
      <c r="P132">
        <v>2960355</v>
      </c>
      <c r="Q132" t="str">
        <f>VLOOKUP($B132,wgs_downloaded!$H$2:$Z$518,COLUMN()-13)</f>
        <v>isolation_source: cheese</v>
      </c>
      <c r="R132">
        <f>VLOOKUP($B132,wgs_downloaded!$H$2:$Z$518,COLUMN()-13)</f>
        <v>3046692</v>
      </c>
      <c r="S132">
        <f>VLOOKUP($B132,wgs_downloaded!$H$2:$Z$518,COLUMN()-13)</f>
        <v>32</v>
      </c>
      <c r="T132">
        <f>VLOOKUP($B132,wgs_downloaded!$H$2:$Z$518,COLUMN()-13)</f>
        <v>3015</v>
      </c>
      <c r="U132" t="str">
        <f>VLOOKUP($B132,wgs_downloaded!$H$2:$Z$518,COLUMN()-13)</f>
        <v>Yes</v>
      </c>
      <c r="V132">
        <f>VLOOKUP($B132,wgs_downloaded!$H$2:$Z$518,COLUMN()-13)</f>
        <v>0</v>
      </c>
      <c r="W132">
        <f>VLOOKUP($B132,wgs_downloaded!$H$2:$Z$518,COLUMN()-13)</f>
        <v>0</v>
      </c>
      <c r="X132">
        <f>VLOOKUP($B132,wgs_downloaded!$H$2:$Z$518,COLUMN()-13)</f>
        <v>0</v>
      </c>
      <c r="Y132" t="str">
        <f>VLOOKUP($B132,wgs_downloaded!$H$2:$Z$518,COLUMN()-13)</f>
        <v>No</v>
      </c>
      <c r="Z132" t="str">
        <f>VLOOKUP($B132,wgs_downloaded!$H$2:$Z$518,COLUMN()-13)</f>
        <v/>
      </c>
      <c r="AA132" t="str">
        <f>VLOOKUP($B132,wgs_downloaded!$H$2:$Z$518,COLUMN()-13)</f>
        <v/>
      </c>
      <c r="AB132">
        <f>VLOOKUP($B132,wgs_downloaded!$H$2:$Z$518,COLUMN()-13)</f>
        <v>43563.083333333336</v>
      </c>
      <c r="AC132">
        <f>VLOOKUP($B132,wgs_downloaded!$H$2:$Z$518,COLUMN()-13)</f>
        <v>43563.083333333336</v>
      </c>
      <c r="AD132" t="str">
        <f>VLOOKUP($B132,wgs_downloaded!$H$2:$Z$518,COLUMN()-13)</f>
        <v>USA</v>
      </c>
      <c r="AE132" t="str">
        <f>VLOOKUP($B132,wgs_downloaded!$H$2:$Z$518,COLUMN()-13)</f>
        <v>Michigan</v>
      </c>
      <c r="AF132">
        <f>VLOOKUP($B132,wgs_downloaded!$H$2:$Z$518,COLUMN()-13)</f>
        <v>2011</v>
      </c>
    </row>
    <row r="133" spans="1:32" x14ac:dyDescent="0.3">
      <c r="A133" t="s">
        <v>3556</v>
      </c>
      <c r="B133" t="str">
        <f t="shared" si="2"/>
        <v>SRR5667286</v>
      </c>
      <c r="C133">
        <v>251</v>
      </c>
      <c r="D133">
        <v>194</v>
      </c>
      <c r="E133" t="s">
        <v>3557</v>
      </c>
      <c r="F133">
        <v>1039796</v>
      </c>
      <c r="G133">
        <v>969012</v>
      </c>
      <c r="H133" t="s">
        <v>3558</v>
      </c>
      <c r="I133">
        <v>55</v>
      </c>
      <c r="J133">
        <v>21</v>
      </c>
      <c r="K133">
        <v>74</v>
      </c>
      <c r="M133">
        <v>308341</v>
      </c>
      <c r="N133">
        <v>32</v>
      </c>
      <c r="O133">
        <v>600097</v>
      </c>
      <c r="P133">
        <v>3097319</v>
      </c>
      <c r="Q133" t="str">
        <f>VLOOKUP($B133,wgs_downloaded!$H$2:$Z$518,COLUMN()-13)</f>
        <v>isolation_source: cotija cheese</v>
      </c>
      <c r="R133">
        <f>VLOOKUP($B133,wgs_downloaded!$H$2:$Z$518,COLUMN()-13)</f>
        <v>3174619</v>
      </c>
      <c r="S133">
        <f>VLOOKUP($B133,wgs_downloaded!$H$2:$Z$518,COLUMN()-13)</f>
        <v>29</v>
      </c>
      <c r="T133">
        <f>VLOOKUP($B133,wgs_downloaded!$H$2:$Z$518,COLUMN()-13)</f>
        <v>3152</v>
      </c>
      <c r="U133" t="str">
        <f>VLOOKUP($B133,wgs_downloaded!$H$2:$Z$518,COLUMN()-13)</f>
        <v>Yes</v>
      </c>
      <c r="V133">
        <f>VLOOKUP($B133,wgs_downloaded!$H$2:$Z$518,COLUMN()-13)</f>
        <v>0</v>
      </c>
      <c r="W133">
        <f>VLOOKUP($B133,wgs_downloaded!$H$2:$Z$518,COLUMN()-13)</f>
        <v>0</v>
      </c>
      <c r="X133">
        <f>VLOOKUP($B133,wgs_downloaded!$H$2:$Z$518,COLUMN()-13)</f>
        <v>0</v>
      </c>
      <c r="Y133" t="str">
        <f>VLOOKUP($B133,wgs_downloaded!$H$2:$Z$518,COLUMN()-13)</f>
        <v>No</v>
      </c>
      <c r="Z133" t="str">
        <f>VLOOKUP($B133,wgs_downloaded!$H$2:$Z$518,COLUMN()-13)</f>
        <v/>
      </c>
      <c r="AA133" t="str">
        <f>VLOOKUP($B133,wgs_downloaded!$H$2:$Z$518,COLUMN()-13)</f>
        <v/>
      </c>
      <c r="AB133">
        <f>VLOOKUP($B133,wgs_downloaded!$H$2:$Z$518,COLUMN()-13)</f>
        <v>43901.041666666664</v>
      </c>
      <c r="AC133">
        <f>VLOOKUP($B133,wgs_downloaded!$H$2:$Z$518,COLUMN()-13)</f>
        <v>43550.041666666664</v>
      </c>
      <c r="AD133" t="str">
        <f>VLOOKUP($B133,wgs_downloaded!$H$2:$Z$518,COLUMN()-13)</f>
        <v>Mexico</v>
      </c>
      <c r="AE133">
        <f>VLOOKUP($B133,wgs_downloaded!$H$2:$Z$518,COLUMN()-13)</f>
        <v>0</v>
      </c>
      <c r="AF133">
        <f>VLOOKUP($B133,wgs_downloaded!$H$2:$Z$518,COLUMN()-13)</f>
        <v>2010</v>
      </c>
    </row>
    <row r="134" spans="1:32" x14ac:dyDescent="0.3">
      <c r="A134" t="s">
        <v>3559</v>
      </c>
      <c r="B134" t="str">
        <f t="shared" si="2"/>
        <v>SRR5085096</v>
      </c>
      <c r="C134">
        <v>391</v>
      </c>
      <c r="D134">
        <v>270</v>
      </c>
      <c r="E134" t="s">
        <v>3560</v>
      </c>
      <c r="F134">
        <v>2685434</v>
      </c>
      <c r="G134">
        <v>2164302</v>
      </c>
      <c r="H134" t="s">
        <v>3561</v>
      </c>
      <c r="I134">
        <v>318</v>
      </c>
      <c r="J134">
        <v>118</v>
      </c>
      <c r="K134">
        <v>223</v>
      </c>
      <c r="M134">
        <v>292288</v>
      </c>
      <c r="N134">
        <v>32</v>
      </c>
      <c r="O134">
        <v>718772</v>
      </c>
      <c r="P134">
        <v>3050072</v>
      </c>
      <c r="Q134" t="str">
        <f>VLOOKUP($B134,wgs_downloaded!$H$2:$Z$518,COLUMN()-13)</f>
        <v>isolation_source: bovine cheese blue</v>
      </c>
      <c r="R134">
        <f>VLOOKUP($B134,wgs_downloaded!$H$2:$Z$518,COLUMN()-13)</f>
        <v>0</v>
      </c>
      <c r="S134">
        <f>VLOOKUP($B134,wgs_downloaded!$H$2:$Z$518,COLUMN()-13)</f>
        <v>0</v>
      </c>
      <c r="T134">
        <f>VLOOKUP($B134,wgs_downloaded!$H$2:$Z$518,COLUMN()-13)</f>
        <v>0</v>
      </c>
      <c r="U134" t="str">
        <f>VLOOKUP($B134,wgs_downloaded!$H$2:$Z$518,COLUMN()-13)</f>
        <v>No</v>
      </c>
      <c r="V134">
        <f>VLOOKUP($B134,wgs_downloaded!$H$2:$Z$518,COLUMN()-13)</f>
        <v>0</v>
      </c>
      <c r="W134">
        <f>VLOOKUP($B134,wgs_downloaded!$H$2:$Z$518,COLUMN()-13)</f>
        <v>0</v>
      </c>
      <c r="X134">
        <f>VLOOKUP($B134,wgs_downloaded!$H$2:$Z$518,COLUMN()-13)</f>
        <v>0</v>
      </c>
      <c r="Y134" t="str">
        <f>VLOOKUP($B134,wgs_downloaded!$H$2:$Z$518,COLUMN()-13)</f>
        <v>No</v>
      </c>
      <c r="Z134" t="str">
        <f>VLOOKUP($B134,wgs_downloaded!$H$2:$Z$518,COLUMN()-13)</f>
        <v>NZ_NYAY01000001-NZ_NYAY01000038</v>
      </c>
      <c r="AA134" t="str">
        <f>VLOOKUP($B134,wgs_downloaded!$H$2:$Z$518,COLUMN()-13)</f>
        <v/>
      </c>
      <c r="AB134">
        <f>VLOOKUP($B134,wgs_downloaded!$H$2:$Z$518,COLUMN()-13)</f>
        <v>44250.041666666664</v>
      </c>
      <c r="AC134">
        <f>VLOOKUP($B134,wgs_downloaded!$H$2:$Z$518,COLUMN()-13)</f>
        <v>43022.083333333336</v>
      </c>
      <c r="AD134" t="str">
        <f>VLOOKUP($B134,wgs_downloaded!$H$2:$Z$518,COLUMN()-13)</f>
        <v>Italy</v>
      </c>
      <c r="AE134">
        <f>VLOOKUP($B134,wgs_downloaded!$H$2:$Z$518,COLUMN()-13)</f>
        <v>0</v>
      </c>
      <c r="AF134">
        <f>VLOOKUP($B134,wgs_downloaded!$H$2:$Z$518,COLUMN()-13)</f>
        <v>2006</v>
      </c>
    </row>
    <row r="135" spans="1:32" x14ac:dyDescent="0.3">
      <c r="A135" t="s">
        <v>3562</v>
      </c>
      <c r="B135" t="str">
        <f t="shared" si="2"/>
        <v>SRR5645600</v>
      </c>
      <c r="C135">
        <v>215</v>
      </c>
      <c r="D135">
        <v>127</v>
      </c>
      <c r="E135" t="s">
        <v>3563</v>
      </c>
      <c r="F135">
        <v>876880</v>
      </c>
      <c r="G135">
        <v>829698</v>
      </c>
      <c r="H135" t="s">
        <v>3564</v>
      </c>
      <c r="I135">
        <v>79</v>
      </c>
      <c r="J135">
        <v>52</v>
      </c>
      <c r="K135">
        <v>109</v>
      </c>
      <c r="M135">
        <v>286760</v>
      </c>
      <c r="N135">
        <v>33</v>
      </c>
      <c r="O135">
        <v>463780</v>
      </c>
      <c r="P135">
        <v>3019556</v>
      </c>
      <c r="Q135" t="str">
        <f>VLOOKUP($B135,wgs_downloaded!$H$2:$Z$518,COLUMN()-13)</f>
        <v>isolation_source: cheese</v>
      </c>
      <c r="R135">
        <f>VLOOKUP($B135,wgs_downloaded!$H$2:$Z$518,COLUMN()-13)</f>
        <v>3024117</v>
      </c>
      <c r="S135">
        <f>VLOOKUP($B135,wgs_downloaded!$H$2:$Z$518,COLUMN()-13)</f>
        <v>41</v>
      </c>
      <c r="T135">
        <f>VLOOKUP($B135,wgs_downloaded!$H$2:$Z$518,COLUMN()-13)</f>
        <v>3004</v>
      </c>
      <c r="U135" t="str">
        <f>VLOOKUP($B135,wgs_downloaded!$H$2:$Z$518,COLUMN()-13)</f>
        <v>Yes</v>
      </c>
      <c r="V135">
        <f>VLOOKUP($B135,wgs_downloaded!$H$2:$Z$518,COLUMN()-13)</f>
        <v>0</v>
      </c>
      <c r="W135">
        <f>VLOOKUP($B135,wgs_downloaded!$H$2:$Z$518,COLUMN()-13)</f>
        <v>0</v>
      </c>
      <c r="X135">
        <f>VLOOKUP($B135,wgs_downloaded!$H$2:$Z$518,COLUMN()-13)</f>
        <v>0</v>
      </c>
      <c r="Y135" t="str">
        <f>VLOOKUP($B135,wgs_downloaded!$H$2:$Z$518,COLUMN()-13)</f>
        <v>No</v>
      </c>
      <c r="Z135" t="str">
        <f>VLOOKUP($B135,wgs_downloaded!$H$2:$Z$518,COLUMN()-13)</f>
        <v/>
      </c>
      <c r="AA135" t="str">
        <f>VLOOKUP($B135,wgs_downloaded!$H$2:$Z$518,COLUMN()-13)</f>
        <v/>
      </c>
      <c r="AB135">
        <f>VLOOKUP($B135,wgs_downloaded!$H$2:$Z$518,COLUMN()-13)</f>
        <v>43563.083333333336</v>
      </c>
      <c r="AC135">
        <f>VLOOKUP($B135,wgs_downloaded!$H$2:$Z$518,COLUMN()-13)</f>
        <v>43563.083333333336</v>
      </c>
      <c r="AD135" t="str">
        <f>VLOOKUP($B135,wgs_downloaded!$H$2:$Z$518,COLUMN()-13)</f>
        <v>USA</v>
      </c>
      <c r="AE135" t="str">
        <f>VLOOKUP($B135,wgs_downloaded!$H$2:$Z$518,COLUMN()-13)</f>
        <v>Michigan</v>
      </c>
      <c r="AF135">
        <f>VLOOKUP($B135,wgs_downloaded!$H$2:$Z$518,COLUMN()-13)</f>
        <v>2012</v>
      </c>
    </row>
    <row r="136" spans="1:32" x14ac:dyDescent="0.3">
      <c r="A136" t="s">
        <v>3565</v>
      </c>
      <c r="B136" t="str">
        <f t="shared" si="2"/>
        <v>SRR2584343</v>
      </c>
      <c r="C136">
        <v>70</v>
      </c>
      <c r="D136">
        <v>65</v>
      </c>
      <c r="E136" t="s">
        <v>3566</v>
      </c>
      <c r="F136">
        <v>301410</v>
      </c>
      <c r="G136">
        <v>294954</v>
      </c>
      <c r="H136" t="s">
        <v>3567</v>
      </c>
      <c r="I136">
        <v>33</v>
      </c>
      <c r="J136">
        <v>3</v>
      </c>
      <c r="K136">
        <v>22</v>
      </c>
      <c r="M136">
        <v>272630</v>
      </c>
      <c r="N136">
        <v>33</v>
      </c>
      <c r="O136">
        <v>479954</v>
      </c>
      <c r="P136">
        <v>3066288</v>
      </c>
      <c r="Q136" t="str">
        <f>VLOOKUP($B136,wgs_downloaded!$H$2:$Z$518,COLUMN()-13)</f>
        <v>isolation_source: cheese</v>
      </c>
      <c r="R136">
        <f>VLOOKUP($B136,wgs_downloaded!$H$2:$Z$518,COLUMN()-13)</f>
        <v>3155491</v>
      </c>
      <c r="S136">
        <f>VLOOKUP($B136,wgs_downloaded!$H$2:$Z$518,COLUMN()-13)</f>
        <v>24</v>
      </c>
      <c r="T136">
        <f>VLOOKUP($B136,wgs_downloaded!$H$2:$Z$518,COLUMN()-13)</f>
        <v>3137</v>
      </c>
      <c r="U136" t="str">
        <f>VLOOKUP($B136,wgs_downloaded!$H$2:$Z$518,COLUMN()-13)</f>
        <v>Yes</v>
      </c>
      <c r="V136">
        <f>VLOOKUP($B136,wgs_downloaded!$H$2:$Z$518,COLUMN()-13)</f>
        <v>0</v>
      </c>
      <c r="W136">
        <f>VLOOKUP($B136,wgs_downloaded!$H$2:$Z$518,COLUMN()-13)</f>
        <v>0</v>
      </c>
      <c r="X136">
        <f>VLOOKUP($B136,wgs_downloaded!$H$2:$Z$518,COLUMN()-13)</f>
        <v>0</v>
      </c>
      <c r="Y136" t="str">
        <f>VLOOKUP($B136,wgs_downloaded!$H$2:$Z$518,COLUMN()-13)</f>
        <v>No</v>
      </c>
      <c r="Z136" t="str">
        <f>VLOOKUP($B136,wgs_downloaded!$H$2:$Z$518,COLUMN()-13)</f>
        <v/>
      </c>
      <c r="AA136" t="str">
        <f>VLOOKUP($B136,wgs_downloaded!$H$2:$Z$518,COLUMN()-13)</f>
        <v/>
      </c>
      <c r="AB136">
        <f>VLOOKUP($B136,wgs_downloaded!$H$2:$Z$518,COLUMN()-13)</f>
        <v>43551.041666666664</v>
      </c>
      <c r="AC136">
        <f>VLOOKUP($B136,wgs_downloaded!$H$2:$Z$518,COLUMN()-13)</f>
        <v>43551.041666666664</v>
      </c>
      <c r="AD136" t="str">
        <f>VLOOKUP($B136,wgs_downloaded!$H$2:$Z$518,COLUMN()-13)</f>
        <v>USA</v>
      </c>
      <c r="AE136" t="str">
        <f>VLOOKUP($B136,wgs_downloaded!$H$2:$Z$518,COLUMN()-13)</f>
        <v>Florida</v>
      </c>
      <c r="AF136">
        <f>VLOOKUP($B136,wgs_downloaded!$H$2:$Z$518,COLUMN()-13)</f>
        <v>2011</v>
      </c>
    </row>
    <row r="137" spans="1:32" x14ac:dyDescent="0.3">
      <c r="A137" t="s">
        <v>3568</v>
      </c>
      <c r="B137" t="str">
        <f t="shared" si="2"/>
        <v>SRR1181535</v>
      </c>
      <c r="C137">
        <v>50</v>
      </c>
      <c r="D137">
        <v>46</v>
      </c>
      <c r="E137" t="s">
        <v>3569</v>
      </c>
      <c r="F137">
        <v>213492</v>
      </c>
      <c r="G137">
        <v>208616</v>
      </c>
      <c r="H137" t="s">
        <v>3570</v>
      </c>
      <c r="I137">
        <v>6</v>
      </c>
      <c r="J137">
        <v>5</v>
      </c>
      <c r="K137">
        <v>18</v>
      </c>
      <c r="M137">
        <v>226734</v>
      </c>
      <c r="N137">
        <v>33</v>
      </c>
      <c r="O137">
        <v>478759</v>
      </c>
      <c r="P137">
        <v>3008340</v>
      </c>
      <c r="Q137" t="str">
        <f>VLOOKUP($B137,wgs_downloaded!$H$2:$Z$518,COLUMN()-13)</f>
        <v>isolation_source: cheese</v>
      </c>
      <c r="R137">
        <f>VLOOKUP($B137,wgs_downloaded!$H$2:$Z$518,COLUMN()-13)</f>
        <v>3060732</v>
      </c>
      <c r="S137">
        <f>VLOOKUP($B137,wgs_downloaded!$H$2:$Z$518,COLUMN()-13)</f>
        <v>23</v>
      </c>
      <c r="T137">
        <f>VLOOKUP($B137,wgs_downloaded!$H$2:$Z$518,COLUMN()-13)</f>
        <v>3029</v>
      </c>
      <c r="U137" t="str">
        <f>VLOOKUP($B137,wgs_downloaded!$H$2:$Z$518,COLUMN()-13)</f>
        <v>Yes</v>
      </c>
      <c r="V137">
        <f>VLOOKUP($B137,wgs_downloaded!$H$2:$Z$518,COLUMN()-13)</f>
        <v>0</v>
      </c>
      <c r="W137">
        <f>VLOOKUP($B137,wgs_downloaded!$H$2:$Z$518,COLUMN()-13)</f>
        <v>0</v>
      </c>
      <c r="X137">
        <f>VLOOKUP($B137,wgs_downloaded!$H$2:$Z$518,COLUMN()-13)</f>
        <v>0</v>
      </c>
      <c r="Y137" t="str">
        <f>VLOOKUP($B137,wgs_downloaded!$H$2:$Z$518,COLUMN()-13)</f>
        <v>No</v>
      </c>
      <c r="Z137" t="str">
        <f>VLOOKUP($B137,wgs_downloaded!$H$2:$Z$518,COLUMN()-13)</f>
        <v/>
      </c>
      <c r="AA137" t="str">
        <f>VLOOKUP($B137,wgs_downloaded!$H$2:$Z$518,COLUMN()-13)</f>
        <v/>
      </c>
      <c r="AB137">
        <f>VLOOKUP($B137,wgs_downloaded!$H$2:$Z$518,COLUMN()-13)</f>
        <v>43550.041666666664</v>
      </c>
      <c r="AC137">
        <f>VLOOKUP($B137,wgs_downloaded!$H$2:$Z$518,COLUMN()-13)</f>
        <v>43550.041666666664</v>
      </c>
      <c r="AD137" t="str">
        <f>VLOOKUP($B137,wgs_downloaded!$H$2:$Z$518,COLUMN()-13)</f>
        <v>USA</v>
      </c>
      <c r="AE137" t="str">
        <f>VLOOKUP($B137,wgs_downloaded!$H$2:$Z$518,COLUMN()-13)</f>
        <v>Maryland</v>
      </c>
      <c r="AF137">
        <f>VLOOKUP($B137,wgs_downloaded!$H$2:$Z$518,COLUMN()-13)</f>
        <v>2014</v>
      </c>
    </row>
    <row r="138" spans="1:32" x14ac:dyDescent="0.3">
      <c r="A138" t="s">
        <v>3571</v>
      </c>
      <c r="B138" t="str">
        <f t="shared" si="2"/>
        <v>SRR3606562</v>
      </c>
      <c r="C138">
        <v>71</v>
      </c>
      <c r="D138">
        <v>63</v>
      </c>
      <c r="E138" t="s">
        <v>3572</v>
      </c>
      <c r="F138">
        <v>394366</v>
      </c>
      <c r="G138">
        <v>373906</v>
      </c>
      <c r="H138" t="s">
        <v>3258</v>
      </c>
      <c r="I138">
        <v>189</v>
      </c>
      <c r="J138">
        <v>75</v>
      </c>
      <c r="K138">
        <v>73</v>
      </c>
      <c r="M138">
        <v>142872</v>
      </c>
      <c r="N138">
        <v>33</v>
      </c>
      <c r="O138">
        <v>521074</v>
      </c>
      <c r="P138">
        <v>2879072</v>
      </c>
      <c r="Q138" t="str">
        <f>VLOOKUP($B138,wgs_downloaded!$H$2:$Z$518,COLUMN()-13)</f>
        <v>isolation_source: queso fresco</v>
      </c>
      <c r="R138">
        <f>VLOOKUP($B138,wgs_downloaded!$H$2:$Z$518,COLUMN()-13)</f>
        <v>2929888</v>
      </c>
      <c r="S138">
        <f>VLOOKUP($B138,wgs_downloaded!$H$2:$Z$518,COLUMN()-13)</f>
        <v>14</v>
      </c>
      <c r="T138">
        <f>VLOOKUP($B138,wgs_downloaded!$H$2:$Z$518,COLUMN()-13)</f>
        <v>2886</v>
      </c>
      <c r="U138" t="str">
        <f>VLOOKUP($B138,wgs_downloaded!$H$2:$Z$518,COLUMN()-13)</f>
        <v>Yes</v>
      </c>
      <c r="V138">
        <f>VLOOKUP($B138,wgs_downloaded!$H$2:$Z$518,COLUMN()-13)</f>
        <v>0</v>
      </c>
      <c r="W138">
        <f>VLOOKUP($B138,wgs_downloaded!$H$2:$Z$518,COLUMN()-13)</f>
        <v>0</v>
      </c>
      <c r="X138">
        <f>VLOOKUP($B138,wgs_downloaded!$H$2:$Z$518,COLUMN()-13)</f>
        <v>0</v>
      </c>
      <c r="Y138" t="str">
        <f>VLOOKUP($B138,wgs_downloaded!$H$2:$Z$518,COLUMN()-13)</f>
        <v>No</v>
      </c>
      <c r="Z138" t="str">
        <f>VLOOKUP($B138,wgs_downloaded!$H$2:$Z$518,COLUMN()-13)</f>
        <v/>
      </c>
      <c r="AA138" t="str">
        <f>VLOOKUP($B138,wgs_downloaded!$H$2:$Z$518,COLUMN()-13)</f>
        <v/>
      </c>
      <c r="AB138">
        <f>VLOOKUP($B138,wgs_downloaded!$H$2:$Z$518,COLUMN()-13)</f>
        <v>43901.041666666664</v>
      </c>
      <c r="AC138">
        <f>VLOOKUP($B138,wgs_downloaded!$H$2:$Z$518,COLUMN()-13)</f>
        <v>43551.041666666664</v>
      </c>
      <c r="AD138" t="str">
        <f>VLOOKUP($B138,wgs_downloaded!$H$2:$Z$518,COLUMN()-13)</f>
        <v>USA</v>
      </c>
      <c r="AE138" t="str">
        <f>VLOOKUP($B138,wgs_downloaded!$H$2:$Z$518,COLUMN()-13)</f>
        <v>Michigan</v>
      </c>
      <c r="AF138">
        <f>VLOOKUP($B138,wgs_downloaded!$H$2:$Z$518,COLUMN()-13)</f>
        <v>2009</v>
      </c>
    </row>
    <row r="139" spans="1:32" x14ac:dyDescent="0.3">
      <c r="A139" t="s">
        <v>3573</v>
      </c>
      <c r="B139" t="str">
        <f t="shared" si="2"/>
        <v>SRR8767353</v>
      </c>
      <c r="C139">
        <v>285</v>
      </c>
      <c r="D139">
        <v>267</v>
      </c>
      <c r="E139" t="s">
        <v>3574</v>
      </c>
      <c r="F139">
        <v>1238416</v>
      </c>
      <c r="G139">
        <v>1213030</v>
      </c>
      <c r="H139" t="s">
        <v>3575</v>
      </c>
      <c r="I139">
        <v>205</v>
      </c>
      <c r="J139">
        <v>37</v>
      </c>
      <c r="K139">
        <v>130</v>
      </c>
      <c r="M139">
        <v>478792</v>
      </c>
      <c r="N139">
        <v>34</v>
      </c>
      <c r="O139">
        <v>885605</v>
      </c>
      <c r="P139">
        <v>3109825</v>
      </c>
      <c r="Q139" t="str">
        <f>VLOOKUP($B139,wgs_downloaded!$H$2:$Z$518,COLUMN()-13)</f>
        <v>isolation_source: cheese</v>
      </c>
      <c r="R139">
        <f>VLOOKUP($B139,wgs_downloaded!$H$2:$Z$518,COLUMN()-13)</f>
        <v>3217887</v>
      </c>
      <c r="S139">
        <f>VLOOKUP($B139,wgs_downloaded!$H$2:$Z$518,COLUMN()-13)</f>
        <v>38</v>
      </c>
      <c r="T139">
        <f>VLOOKUP($B139,wgs_downloaded!$H$2:$Z$518,COLUMN()-13)</f>
        <v>3227</v>
      </c>
      <c r="U139" t="str">
        <f>VLOOKUP($B139,wgs_downloaded!$H$2:$Z$518,COLUMN()-13)</f>
        <v>Yes</v>
      </c>
      <c r="V139">
        <f>VLOOKUP($B139,wgs_downloaded!$H$2:$Z$518,COLUMN()-13)</f>
        <v>0</v>
      </c>
      <c r="W139">
        <f>VLOOKUP($B139,wgs_downloaded!$H$2:$Z$518,COLUMN()-13)</f>
        <v>0</v>
      </c>
      <c r="X139">
        <f>VLOOKUP($B139,wgs_downloaded!$H$2:$Z$518,COLUMN()-13)</f>
        <v>0</v>
      </c>
      <c r="Y139" t="str">
        <f>VLOOKUP($B139,wgs_downloaded!$H$2:$Z$518,COLUMN()-13)</f>
        <v>No</v>
      </c>
      <c r="Z139" t="str">
        <f>VLOOKUP($B139,wgs_downloaded!$H$2:$Z$518,COLUMN()-13)</f>
        <v/>
      </c>
      <c r="AA139" t="str">
        <f>VLOOKUP($B139,wgs_downloaded!$H$2:$Z$518,COLUMN()-13)</f>
        <v/>
      </c>
      <c r="AB139">
        <f>VLOOKUP($B139,wgs_downloaded!$H$2:$Z$518,COLUMN()-13)</f>
        <v>43555.041666666664</v>
      </c>
      <c r="AC139">
        <f>VLOOKUP($B139,wgs_downloaded!$H$2:$Z$518,COLUMN()-13)</f>
        <v>43555.041666666664</v>
      </c>
      <c r="AD139" t="str">
        <f>VLOOKUP($B139,wgs_downloaded!$H$2:$Z$518,COLUMN()-13)</f>
        <v>Chile</v>
      </c>
      <c r="AE139">
        <f>VLOOKUP($B139,wgs_downloaded!$H$2:$Z$518,COLUMN()-13)</f>
        <v>0</v>
      </c>
      <c r="AF139">
        <f>VLOOKUP($B139,wgs_downloaded!$H$2:$Z$518,COLUMN()-13)</f>
        <v>2016</v>
      </c>
    </row>
    <row r="140" spans="1:32" x14ac:dyDescent="0.3">
      <c r="A140" t="s">
        <v>3576</v>
      </c>
      <c r="B140" t="str">
        <f t="shared" si="2"/>
        <v>SRR8172414</v>
      </c>
      <c r="C140">
        <v>355</v>
      </c>
      <c r="D140">
        <v>318</v>
      </c>
      <c r="E140" t="s">
        <v>3577</v>
      </c>
      <c r="F140">
        <v>1840486</v>
      </c>
      <c r="G140">
        <v>1727498</v>
      </c>
      <c r="H140" t="s">
        <v>3578</v>
      </c>
      <c r="I140">
        <v>605</v>
      </c>
      <c r="J140">
        <v>119</v>
      </c>
      <c r="K140">
        <v>230</v>
      </c>
      <c r="M140">
        <v>204453</v>
      </c>
      <c r="N140">
        <v>34</v>
      </c>
      <c r="O140">
        <v>340211</v>
      </c>
      <c r="P140">
        <v>3153151</v>
      </c>
      <c r="Q140" t="str">
        <f>VLOOKUP($B140,wgs_downloaded!$H$2:$Z$518,COLUMN()-13)</f>
        <v>isolation_source: cheese</v>
      </c>
      <c r="R140">
        <f>VLOOKUP($B140,wgs_downloaded!$H$2:$Z$518,COLUMN()-13)</f>
        <v>3223220</v>
      </c>
      <c r="S140">
        <f>VLOOKUP($B140,wgs_downloaded!$H$2:$Z$518,COLUMN()-13)</f>
        <v>59</v>
      </c>
      <c r="T140">
        <f>VLOOKUP($B140,wgs_downloaded!$H$2:$Z$518,COLUMN()-13)</f>
        <v>3206</v>
      </c>
      <c r="U140" t="str">
        <f>VLOOKUP($B140,wgs_downloaded!$H$2:$Z$518,COLUMN()-13)</f>
        <v>Yes</v>
      </c>
      <c r="V140">
        <f>VLOOKUP($B140,wgs_downloaded!$H$2:$Z$518,COLUMN()-13)</f>
        <v>0</v>
      </c>
      <c r="W140">
        <f>VLOOKUP($B140,wgs_downloaded!$H$2:$Z$518,COLUMN()-13)</f>
        <v>0</v>
      </c>
      <c r="X140">
        <f>VLOOKUP($B140,wgs_downloaded!$H$2:$Z$518,COLUMN()-13)</f>
        <v>0</v>
      </c>
      <c r="Y140" t="str">
        <f>VLOOKUP($B140,wgs_downloaded!$H$2:$Z$518,COLUMN()-13)</f>
        <v>No</v>
      </c>
      <c r="Z140" t="str">
        <f>VLOOKUP($B140,wgs_downloaded!$H$2:$Z$518,COLUMN()-13)</f>
        <v/>
      </c>
      <c r="AA140" t="str">
        <f>VLOOKUP($B140,wgs_downloaded!$H$2:$Z$518,COLUMN()-13)</f>
        <v/>
      </c>
      <c r="AB140">
        <f>VLOOKUP($B140,wgs_downloaded!$H$2:$Z$518,COLUMN()-13)</f>
        <v>43564.083333333336</v>
      </c>
      <c r="AC140">
        <f>VLOOKUP($B140,wgs_downloaded!$H$2:$Z$518,COLUMN()-13)</f>
        <v>43564.083333333336</v>
      </c>
      <c r="AD140" t="str">
        <f>VLOOKUP($B140,wgs_downloaded!$H$2:$Z$518,COLUMN()-13)</f>
        <v>USA</v>
      </c>
      <c r="AE140" t="str">
        <f>VLOOKUP($B140,wgs_downloaded!$H$2:$Z$518,COLUMN()-13)</f>
        <v>Michigan</v>
      </c>
      <c r="AF140">
        <f>VLOOKUP($B140,wgs_downloaded!$H$2:$Z$518,COLUMN()-13)</f>
        <v>2018</v>
      </c>
    </row>
    <row r="141" spans="1:32" x14ac:dyDescent="0.3">
      <c r="A141" t="s">
        <v>3579</v>
      </c>
      <c r="B141" t="str">
        <f t="shared" si="2"/>
        <v>SRR1982199</v>
      </c>
      <c r="C141">
        <v>107</v>
      </c>
      <c r="D141">
        <v>104</v>
      </c>
      <c r="E141" t="s">
        <v>3580</v>
      </c>
      <c r="F141">
        <v>480848</v>
      </c>
      <c r="G141">
        <v>475264</v>
      </c>
      <c r="H141" t="s">
        <v>3581</v>
      </c>
      <c r="I141">
        <v>74</v>
      </c>
      <c r="J141">
        <v>25</v>
      </c>
      <c r="K141">
        <v>66</v>
      </c>
      <c r="M141">
        <v>292727</v>
      </c>
      <c r="N141">
        <v>36</v>
      </c>
      <c r="O141">
        <v>463576</v>
      </c>
      <c r="P141">
        <v>3047674</v>
      </c>
      <c r="Q141" t="str">
        <f>VLOOKUP($B141,wgs_downloaded!$H$2:$Z$518,COLUMN()-13)</f>
        <v>isolation_source: cheese</v>
      </c>
      <c r="R141">
        <f>VLOOKUP($B141,wgs_downloaded!$H$2:$Z$518,COLUMN()-13)</f>
        <v>3135127</v>
      </c>
      <c r="S141">
        <f>VLOOKUP($B141,wgs_downloaded!$H$2:$Z$518,COLUMN()-13)</f>
        <v>24</v>
      </c>
      <c r="T141">
        <f>VLOOKUP($B141,wgs_downloaded!$H$2:$Z$518,COLUMN()-13)</f>
        <v>3091</v>
      </c>
      <c r="U141" t="str">
        <f>VLOOKUP($B141,wgs_downloaded!$H$2:$Z$518,COLUMN()-13)</f>
        <v>Yes</v>
      </c>
      <c r="V141">
        <f>VLOOKUP($B141,wgs_downloaded!$H$2:$Z$518,COLUMN()-13)</f>
        <v>0</v>
      </c>
      <c r="W141">
        <f>VLOOKUP($B141,wgs_downloaded!$H$2:$Z$518,COLUMN()-13)</f>
        <v>0</v>
      </c>
      <c r="X141">
        <f>VLOOKUP($B141,wgs_downloaded!$H$2:$Z$518,COLUMN()-13)</f>
        <v>0</v>
      </c>
      <c r="Y141" t="str">
        <f>VLOOKUP($B141,wgs_downloaded!$H$2:$Z$518,COLUMN()-13)</f>
        <v>No</v>
      </c>
      <c r="Z141" t="str">
        <f>VLOOKUP($B141,wgs_downloaded!$H$2:$Z$518,COLUMN()-13)</f>
        <v/>
      </c>
      <c r="AA141" t="str">
        <f>VLOOKUP($B141,wgs_downloaded!$H$2:$Z$518,COLUMN()-13)</f>
        <v/>
      </c>
      <c r="AB141">
        <f>VLOOKUP($B141,wgs_downloaded!$H$2:$Z$518,COLUMN()-13)</f>
        <v>43551.041666666664</v>
      </c>
      <c r="AC141">
        <f>VLOOKUP($B141,wgs_downloaded!$H$2:$Z$518,COLUMN()-13)</f>
        <v>43551.041666666664</v>
      </c>
      <c r="AD141" t="str">
        <f>VLOOKUP($B141,wgs_downloaded!$H$2:$Z$518,COLUMN()-13)</f>
        <v>USA</v>
      </c>
      <c r="AE141" t="str">
        <f>VLOOKUP($B141,wgs_downloaded!$H$2:$Z$518,COLUMN()-13)</f>
        <v>Maryland</v>
      </c>
      <c r="AF141">
        <f>VLOOKUP($B141,wgs_downloaded!$H$2:$Z$518,COLUMN()-13)</f>
        <v>2014</v>
      </c>
    </row>
    <row r="142" spans="1:32" x14ac:dyDescent="0.3">
      <c r="A142" t="s">
        <v>3582</v>
      </c>
      <c r="B142" t="str">
        <f t="shared" si="2"/>
        <v>SRR8767797</v>
      </c>
      <c r="C142">
        <v>68</v>
      </c>
      <c r="D142">
        <v>60</v>
      </c>
      <c r="E142" t="s">
        <v>3583</v>
      </c>
      <c r="F142">
        <v>299748</v>
      </c>
      <c r="G142">
        <v>286590</v>
      </c>
      <c r="H142" t="s">
        <v>3460</v>
      </c>
      <c r="I142">
        <v>49</v>
      </c>
      <c r="J142">
        <v>36</v>
      </c>
      <c r="K142">
        <v>33</v>
      </c>
      <c r="M142">
        <v>261200</v>
      </c>
      <c r="N142">
        <v>36</v>
      </c>
      <c r="O142">
        <v>403527</v>
      </c>
      <c r="P142">
        <v>3006997</v>
      </c>
      <c r="Q142" t="str">
        <f>VLOOKUP($B142,wgs_downloaded!$H$2:$Z$518,COLUMN()-13)</f>
        <v>isolation_source: cheese</v>
      </c>
      <c r="R142">
        <f>VLOOKUP($B142,wgs_downloaded!$H$2:$Z$518,COLUMN()-13)</f>
        <v>3016361</v>
      </c>
      <c r="S142">
        <f>VLOOKUP($B142,wgs_downloaded!$H$2:$Z$518,COLUMN()-13)</f>
        <v>19</v>
      </c>
      <c r="T142">
        <f>VLOOKUP($B142,wgs_downloaded!$H$2:$Z$518,COLUMN()-13)</f>
        <v>3010</v>
      </c>
      <c r="U142" t="str">
        <f>VLOOKUP($B142,wgs_downloaded!$H$2:$Z$518,COLUMN()-13)</f>
        <v>Yes</v>
      </c>
      <c r="V142">
        <f>VLOOKUP($B142,wgs_downloaded!$H$2:$Z$518,COLUMN()-13)</f>
        <v>0</v>
      </c>
      <c r="W142">
        <f>VLOOKUP($B142,wgs_downloaded!$H$2:$Z$518,COLUMN()-13)</f>
        <v>0</v>
      </c>
      <c r="X142">
        <f>VLOOKUP($B142,wgs_downloaded!$H$2:$Z$518,COLUMN()-13)</f>
        <v>0</v>
      </c>
      <c r="Y142" t="str">
        <f>VLOOKUP($B142,wgs_downloaded!$H$2:$Z$518,COLUMN()-13)</f>
        <v>No</v>
      </c>
      <c r="Z142" t="str">
        <f>VLOOKUP($B142,wgs_downloaded!$H$2:$Z$518,COLUMN()-13)</f>
        <v/>
      </c>
      <c r="AA142" t="str">
        <f>VLOOKUP($B142,wgs_downloaded!$H$2:$Z$518,COLUMN()-13)</f>
        <v/>
      </c>
      <c r="AB142">
        <f>VLOOKUP($B142,wgs_downloaded!$H$2:$Z$518,COLUMN()-13)</f>
        <v>43556.083333333336</v>
      </c>
      <c r="AC142">
        <f>VLOOKUP($B142,wgs_downloaded!$H$2:$Z$518,COLUMN()-13)</f>
        <v>43556.083333333336</v>
      </c>
      <c r="AD142" t="str">
        <f>VLOOKUP($B142,wgs_downloaded!$H$2:$Z$518,COLUMN()-13)</f>
        <v>Chile</v>
      </c>
      <c r="AE142">
        <f>VLOOKUP($B142,wgs_downloaded!$H$2:$Z$518,COLUMN()-13)</f>
        <v>0</v>
      </c>
      <c r="AF142">
        <f>VLOOKUP($B142,wgs_downloaded!$H$2:$Z$518,COLUMN()-13)</f>
        <v>2016</v>
      </c>
    </row>
    <row r="143" spans="1:32" x14ac:dyDescent="0.3">
      <c r="A143" t="s">
        <v>3584</v>
      </c>
      <c r="B143" t="str">
        <f t="shared" si="2"/>
        <v>SRR3345876</v>
      </c>
      <c r="C143">
        <v>53</v>
      </c>
      <c r="D143">
        <v>49</v>
      </c>
      <c r="E143" t="s">
        <v>3585</v>
      </c>
      <c r="F143">
        <v>361680</v>
      </c>
      <c r="G143">
        <v>347504</v>
      </c>
      <c r="H143" t="s">
        <v>3586</v>
      </c>
      <c r="I143">
        <v>24</v>
      </c>
      <c r="J143">
        <v>8</v>
      </c>
      <c r="K143">
        <v>13</v>
      </c>
      <c r="M143">
        <v>258837</v>
      </c>
      <c r="N143">
        <v>37</v>
      </c>
      <c r="O143">
        <v>431821</v>
      </c>
      <c r="P143">
        <v>3102365</v>
      </c>
      <c r="Q143" t="str">
        <f>VLOOKUP($B143,wgs_downloaded!$H$2:$Z$518,COLUMN()-13)</f>
        <v>isolation_source: cheese</v>
      </c>
      <c r="R143">
        <f>VLOOKUP($B143,wgs_downloaded!$H$2:$Z$518,COLUMN()-13)</f>
        <v>0</v>
      </c>
      <c r="S143">
        <f>VLOOKUP($B143,wgs_downloaded!$H$2:$Z$518,COLUMN()-13)</f>
        <v>0</v>
      </c>
      <c r="T143">
        <f>VLOOKUP($B143,wgs_downloaded!$H$2:$Z$518,COLUMN()-13)</f>
        <v>0</v>
      </c>
      <c r="U143" t="str">
        <f>VLOOKUP($B143,wgs_downloaded!$H$2:$Z$518,COLUMN()-13)</f>
        <v>No</v>
      </c>
      <c r="V143">
        <f>VLOOKUP($B143,wgs_downloaded!$H$2:$Z$518,COLUMN()-13)</f>
        <v>0</v>
      </c>
      <c r="W143">
        <f>VLOOKUP($B143,wgs_downloaded!$H$2:$Z$518,COLUMN()-13)</f>
        <v>0</v>
      </c>
      <c r="X143">
        <f>VLOOKUP($B143,wgs_downloaded!$H$2:$Z$518,COLUMN()-13)</f>
        <v>0</v>
      </c>
      <c r="Y143" t="str">
        <f>VLOOKUP($B143,wgs_downloaded!$H$2:$Z$518,COLUMN()-13)</f>
        <v>No</v>
      </c>
      <c r="Z143" t="str">
        <f>VLOOKUP($B143,wgs_downloaded!$H$2:$Z$518,COLUMN()-13)</f>
        <v>NZ_NXWJ01000001-NZ_NXWJ01000033</v>
      </c>
      <c r="AA143" t="str">
        <f>VLOOKUP($B143,wgs_downloaded!$H$2:$Z$518,COLUMN()-13)</f>
        <v/>
      </c>
      <c r="AB143">
        <f>VLOOKUP($B143,wgs_downloaded!$H$2:$Z$518,COLUMN()-13)</f>
        <v>43982.083333333336</v>
      </c>
      <c r="AC143">
        <f>VLOOKUP($B143,wgs_downloaded!$H$2:$Z$518,COLUMN()-13)</f>
        <v>43024.083333333336</v>
      </c>
      <c r="AD143" t="str">
        <f>VLOOKUP($B143,wgs_downloaded!$H$2:$Z$518,COLUMN()-13)</f>
        <v>Italy</v>
      </c>
      <c r="AE143">
        <f>VLOOKUP($B143,wgs_downloaded!$H$2:$Z$518,COLUMN()-13)</f>
        <v>0</v>
      </c>
      <c r="AF143">
        <f>VLOOKUP($B143,wgs_downloaded!$H$2:$Z$518,COLUMN()-13)</f>
        <v>2012</v>
      </c>
    </row>
    <row r="144" spans="1:32" x14ac:dyDescent="0.3">
      <c r="A144" t="s">
        <v>3587</v>
      </c>
      <c r="B144" t="str">
        <f t="shared" si="2"/>
        <v>SRR1182224</v>
      </c>
      <c r="C144">
        <v>51</v>
      </c>
      <c r="D144">
        <v>49</v>
      </c>
      <c r="E144" t="s">
        <v>3259</v>
      </c>
      <c r="F144">
        <v>225358</v>
      </c>
      <c r="G144">
        <v>220158</v>
      </c>
      <c r="H144" t="s">
        <v>3588</v>
      </c>
      <c r="I144">
        <v>20</v>
      </c>
      <c r="J144">
        <v>5</v>
      </c>
      <c r="K144">
        <v>15</v>
      </c>
      <c r="M144">
        <v>124508</v>
      </c>
      <c r="N144">
        <v>37</v>
      </c>
      <c r="O144">
        <v>399237</v>
      </c>
      <c r="P144">
        <v>3009870</v>
      </c>
      <c r="Q144" t="str">
        <f>VLOOKUP($B144,wgs_downloaded!$H$2:$Z$518,COLUMN()-13)</f>
        <v>isolation_source: fresh cheese curd</v>
      </c>
      <c r="R144">
        <f>VLOOKUP($B144,wgs_downloaded!$H$2:$Z$518,COLUMN()-13)</f>
        <v>3134646</v>
      </c>
      <c r="S144">
        <f>VLOOKUP($B144,wgs_downloaded!$H$2:$Z$518,COLUMN()-13)</f>
        <v>22</v>
      </c>
      <c r="T144">
        <f>VLOOKUP($B144,wgs_downloaded!$H$2:$Z$518,COLUMN()-13)</f>
        <v>3090</v>
      </c>
      <c r="U144" t="str">
        <f>VLOOKUP($B144,wgs_downloaded!$H$2:$Z$518,COLUMN()-13)</f>
        <v>Yes</v>
      </c>
      <c r="V144">
        <f>VLOOKUP($B144,wgs_downloaded!$H$2:$Z$518,COLUMN()-13)</f>
        <v>0</v>
      </c>
      <c r="W144">
        <f>VLOOKUP($B144,wgs_downloaded!$H$2:$Z$518,COLUMN()-13)</f>
        <v>0</v>
      </c>
      <c r="X144">
        <f>VLOOKUP($B144,wgs_downloaded!$H$2:$Z$518,COLUMN()-13)</f>
        <v>0</v>
      </c>
      <c r="Y144" t="str">
        <f>VLOOKUP($B144,wgs_downloaded!$H$2:$Z$518,COLUMN()-13)</f>
        <v>No</v>
      </c>
      <c r="Z144" t="str">
        <f>VLOOKUP($B144,wgs_downloaded!$H$2:$Z$518,COLUMN()-13)</f>
        <v/>
      </c>
      <c r="AA144" t="str">
        <f>VLOOKUP($B144,wgs_downloaded!$H$2:$Z$518,COLUMN()-13)</f>
        <v/>
      </c>
      <c r="AB144">
        <f>VLOOKUP($B144,wgs_downloaded!$H$2:$Z$518,COLUMN()-13)</f>
        <v>43551.041666666664</v>
      </c>
      <c r="AC144">
        <f>VLOOKUP($B144,wgs_downloaded!$H$2:$Z$518,COLUMN()-13)</f>
        <v>43551.041666666664</v>
      </c>
      <c r="AD144" t="str">
        <f>VLOOKUP($B144,wgs_downloaded!$H$2:$Z$518,COLUMN()-13)</f>
        <v>USA</v>
      </c>
      <c r="AE144" t="str">
        <f>VLOOKUP($B144,wgs_downloaded!$H$2:$Z$518,COLUMN()-13)</f>
        <v>Virginia</v>
      </c>
      <c r="AF144">
        <f>VLOOKUP($B144,wgs_downloaded!$H$2:$Z$518,COLUMN()-13)</f>
        <v>2014</v>
      </c>
    </row>
    <row r="145" spans="1:32" x14ac:dyDescent="0.3">
      <c r="A145" t="s">
        <v>3589</v>
      </c>
      <c r="B145" t="str">
        <f t="shared" si="2"/>
        <v>SRR8767795</v>
      </c>
      <c r="C145">
        <v>77</v>
      </c>
      <c r="D145">
        <v>71</v>
      </c>
      <c r="E145" t="s">
        <v>3327</v>
      </c>
      <c r="F145">
        <v>352976</v>
      </c>
      <c r="G145">
        <v>343086</v>
      </c>
      <c r="H145" t="s">
        <v>3590</v>
      </c>
      <c r="I145">
        <v>102</v>
      </c>
      <c r="J145">
        <v>20</v>
      </c>
      <c r="K145">
        <v>46</v>
      </c>
      <c r="M145">
        <v>154098</v>
      </c>
      <c r="N145">
        <v>39</v>
      </c>
      <c r="O145">
        <v>266309</v>
      </c>
      <c r="P145">
        <v>2913267</v>
      </c>
      <c r="Q145" t="str">
        <f>VLOOKUP($B145,wgs_downloaded!$H$2:$Z$518,COLUMN()-13)</f>
        <v>isolation_source: cheese</v>
      </c>
      <c r="R145">
        <f>VLOOKUP($B145,wgs_downloaded!$H$2:$Z$518,COLUMN()-13)</f>
        <v>2961574</v>
      </c>
      <c r="S145">
        <f>VLOOKUP($B145,wgs_downloaded!$H$2:$Z$518,COLUMN()-13)</f>
        <v>14</v>
      </c>
      <c r="T145">
        <f>VLOOKUP($B145,wgs_downloaded!$H$2:$Z$518,COLUMN()-13)</f>
        <v>2914</v>
      </c>
      <c r="U145" t="str">
        <f>VLOOKUP($B145,wgs_downloaded!$H$2:$Z$518,COLUMN()-13)</f>
        <v>Yes</v>
      </c>
      <c r="V145">
        <f>VLOOKUP($B145,wgs_downloaded!$H$2:$Z$518,COLUMN()-13)</f>
        <v>0</v>
      </c>
      <c r="W145">
        <f>VLOOKUP($B145,wgs_downloaded!$H$2:$Z$518,COLUMN()-13)</f>
        <v>0</v>
      </c>
      <c r="X145">
        <f>VLOOKUP($B145,wgs_downloaded!$H$2:$Z$518,COLUMN()-13)</f>
        <v>0</v>
      </c>
      <c r="Y145" t="str">
        <f>VLOOKUP($B145,wgs_downloaded!$H$2:$Z$518,COLUMN()-13)</f>
        <v>No</v>
      </c>
      <c r="Z145" t="str">
        <f>VLOOKUP($B145,wgs_downloaded!$H$2:$Z$518,COLUMN()-13)</f>
        <v/>
      </c>
      <c r="AA145" t="str">
        <f>VLOOKUP($B145,wgs_downloaded!$H$2:$Z$518,COLUMN()-13)</f>
        <v/>
      </c>
      <c r="AB145">
        <f>VLOOKUP($B145,wgs_downloaded!$H$2:$Z$518,COLUMN()-13)</f>
        <v>43556.083333333336</v>
      </c>
      <c r="AC145">
        <f>VLOOKUP($B145,wgs_downloaded!$H$2:$Z$518,COLUMN()-13)</f>
        <v>43556.083333333336</v>
      </c>
      <c r="AD145" t="str">
        <f>VLOOKUP($B145,wgs_downloaded!$H$2:$Z$518,COLUMN()-13)</f>
        <v>Chile</v>
      </c>
      <c r="AE145">
        <f>VLOOKUP($B145,wgs_downloaded!$H$2:$Z$518,COLUMN()-13)</f>
        <v>0</v>
      </c>
      <c r="AF145">
        <f>VLOOKUP($B145,wgs_downloaded!$H$2:$Z$518,COLUMN()-13)</f>
        <v>2016</v>
      </c>
    </row>
    <row r="146" spans="1:32" x14ac:dyDescent="0.3">
      <c r="A146" t="s">
        <v>3591</v>
      </c>
      <c r="B146" t="str">
        <f t="shared" si="2"/>
        <v>SRR3215351</v>
      </c>
      <c r="C146">
        <v>41</v>
      </c>
      <c r="D146">
        <v>36</v>
      </c>
      <c r="E146" t="s">
        <v>3592</v>
      </c>
      <c r="F146">
        <v>169566</v>
      </c>
      <c r="G146">
        <v>164794</v>
      </c>
      <c r="H146" t="s">
        <v>3593</v>
      </c>
      <c r="I146">
        <v>4</v>
      </c>
      <c r="J146">
        <v>4</v>
      </c>
      <c r="K146">
        <v>9</v>
      </c>
      <c r="M146">
        <v>132046</v>
      </c>
      <c r="N146">
        <v>39</v>
      </c>
      <c r="O146">
        <v>359928</v>
      </c>
      <c r="P146">
        <v>2872602</v>
      </c>
      <c r="Q146" t="str">
        <f>VLOOKUP($B146,wgs_downloaded!$H$2:$Z$518,COLUMN()-13)</f>
        <v>isolation_source: cheese</v>
      </c>
      <c r="R146">
        <f>VLOOKUP($B146,wgs_downloaded!$H$2:$Z$518,COLUMN()-13)</f>
        <v>0</v>
      </c>
      <c r="S146">
        <f>VLOOKUP($B146,wgs_downloaded!$H$2:$Z$518,COLUMN()-13)</f>
        <v>0</v>
      </c>
      <c r="T146">
        <f>VLOOKUP($B146,wgs_downloaded!$H$2:$Z$518,COLUMN()-13)</f>
        <v>0</v>
      </c>
      <c r="U146" t="str">
        <f>VLOOKUP($B146,wgs_downloaded!$H$2:$Z$518,COLUMN()-13)</f>
        <v>No</v>
      </c>
      <c r="V146">
        <f>VLOOKUP($B146,wgs_downloaded!$H$2:$Z$518,COLUMN()-13)</f>
        <v>0</v>
      </c>
      <c r="W146">
        <f>VLOOKUP($B146,wgs_downloaded!$H$2:$Z$518,COLUMN()-13)</f>
        <v>0</v>
      </c>
      <c r="X146">
        <f>VLOOKUP($B146,wgs_downloaded!$H$2:$Z$518,COLUMN()-13)</f>
        <v>0</v>
      </c>
      <c r="Y146" t="str">
        <f>VLOOKUP($B146,wgs_downloaded!$H$2:$Z$518,COLUMN()-13)</f>
        <v>No</v>
      </c>
      <c r="Z146" t="str">
        <f>VLOOKUP($B146,wgs_downloaded!$H$2:$Z$518,COLUMN()-13)</f>
        <v>NZ_NXTF01000001-NZ_NXTF01000013</v>
      </c>
      <c r="AA146" t="str">
        <f>VLOOKUP($B146,wgs_downloaded!$H$2:$Z$518,COLUMN()-13)</f>
        <v/>
      </c>
      <c r="AB146">
        <f>VLOOKUP($B146,wgs_downloaded!$H$2:$Z$518,COLUMN()-13)</f>
        <v>43982.083333333336</v>
      </c>
      <c r="AC146">
        <f>VLOOKUP($B146,wgs_downloaded!$H$2:$Z$518,COLUMN()-13)</f>
        <v>43024.083333333336</v>
      </c>
      <c r="AD146" t="str">
        <f>VLOOKUP($B146,wgs_downloaded!$H$2:$Z$518,COLUMN()-13)</f>
        <v>Italy</v>
      </c>
      <c r="AE146">
        <f>VLOOKUP($B146,wgs_downloaded!$H$2:$Z$518,COLUMN()-13)</f>
        <v>0</v>
      </c>
      <c r="AF146">
        <f>VLOOKUP($B146,wgs_downloaded!$H$2:$Z$518,COLUMN()-13)</f>
        <v>2011</v>
      </c>
    </row>
    <row r="147" spans="1:32" x14ac:dyDescent="0.3">
      <c r="A147" t="s">
        <v>3594</v>
      </c>
      <c r="B147" t="str">
        <f t="shared" si="2"/>
        <v>SRR8210492</v>
      </c>
      <c r="C147">
        <v>409</v>
      </c>
      <c r="D147">
        <v>350</v>
      </c>
      <c r="E147" t="s">
        <v>3595</v>
      </c>
      <c r="F147">
        <v>1733932</v>
      </c>
      <c r="G147">
        <v>1635892</v>
      </c>
      <c r="H147" t="s">
        <v>3596</v>
      </c>
      <c r="I147">
        <v>186</v>
      </c>
      <c r="J147">
        <v>73</v>
      </c>
      <c r="K147">
        <v>167</v>
      </c>
      <c r="M147">
        <v>359997</v>
      </c>
      <c r="N147">
        <v>40</v>
      </c>
      <c r="O147">
        <v>472830</v>
      </c>
      <c r="P147">
        <v>3072764</v>
      </c>
      <c r="Q147" t="str">
        <f>VLOOKUP($B147,wgs_downloaded!$H$2:$Z$518,COLUMN()-13)</f>
        <v>isolation_source: talleggio cheese</v>
      </c>
      <c r="R147">
        <f>VLOOKUP($B147,wgs_downloaded!$H$2:$Z$518,COLUMN()-13)</f>
        <v>3110518</v>
      </c>
      <c r="S147">
        <f>VLOOKUP($B147,wgs_downloaded!$H$2:$Z$518,COLUMN()-13)</f>
        <v>83</v>
      </c>
      <c r="T147">
        <f>VLOOKUP($B147,wgs_downloaded!$H$2:$Z$518,COLUMN()-13)</f>
        <v>3129</v>
      </c>
      <c r="U147" t="str">
        <f>VLOOKUP($B147,wgs_downloaded!$H$2:$Z$518,COLUMN()-13)</f>
        <v>Yes</v>
      </c>
      <c r="V147">
        <f>VLOOKUP($B147,wgs_downloaded!$H$2:$Z$518,COLUMN()-13)</f>
        <v>0</v>
      </c>
      <c r="W147">
        <f>VLOOKUP($B147,wgs_downloaded!$H$2:$Z$518,COLUMN()-13)</f>
        <v>0</v>
      </c>
      <c r="X147">
        <f>VLOOKUP($B147,wgs_downloaded!$H$2:$Z$518,COLUMN()-13)</f>
        <v>0</v>
      </c>
      <c r="Y147" t="str">
        <f>VLOOKUP($B147,wgs_downloaded!$H$2:$Z$518,COLUMN()-13)</f>
        <v>No</v>
      </c>
      <c r="Z147" t="str">
        <f>VLOOKUP($B147,wgs_downloaded!$H$2:$Z$518,COLUMN()-13)</f>
        <v/>
      </c>
      <c r="AA147" t="str">
        <f>VLOOKUP($B147,wgs_downloaded!$H$2:$Z$518,COLUMN()-13)</f>
        <v/>
      </c>
      <c r="AB147">
        <f>VLOOKUP($B147,wgs_downloaded!$H$2:$Z$518,COLUMN()-13)</f>
        <v>43901.041666666664</v>
      </c>
      <c r="AC147">
        <f>VLOOKUP($B147,wgs_downloaded!$H$2:$Z$518,COLUMN()-13)</f>
        <v>43551.041666666664</v>
      </c>
      <c r="AD147" t="str">
        <f>VLOOKUP($B147,wgs_downloaded!$H$2:$Z$518,COLUMN()-13)</f>
        <v>Italy</v>
      </c>
      <c r="AE147">
        <f>VLOOKUP($B147,wgs_downloaded!$H$2:$Z$518,COLUMN()-13)</f>
        <v>0</v>
      </c>
      <c r="AF147">
        <f>VLOOKUP($B147,wgs_downloaded!$H$2:$Z$518,COLUMN()-13)</f>
        <v>2005</v>
      </c>
    </row>
    <row r="148" spans="1:32" x14ac:dyDescent="0.3">
      <c r="A148" t="s">
        <v>3597</v>
      </c>
      <c r="B148" t="str">
        <f t="shared" si="2"/>
        <v>SRR1283975</v>
      </c>
      <c r="C148">
        <v>744</v>
      </c>
      <c r="D148">
        <v>676</v>
      </c>
      <c r="E148" t="s">
        <v>3598</v>
      </c>
      <c r="F148">
        <v>7094550</v>
      </c>
      <c r="G148">
        <v>6714170</v>
      </c>
      <c r="H148" t="s">
        <v>3599</v>
      </c>
      <c r="I148">
        <v>105989</v>
      </c>
      <c r="J148">
        <v>3487</v>
      </c>
      <c r="K148">
        <v>3656</v>
      </c>
      <c r="M148">
        <v>332970</v>
      </c>
      <c r="N148">
        <v>40</v>
      </c>
      <c r="O148">
        <v>500410</v>
      </c>
      <c r="P148">
        <v>3020487</v>
      </c>
      <c r="Q148" t="str">
        <f>VLOOKUP($B148,wgs_downloaded!$H$2:$Z$518,COLUMN()-13)</f>
        <v>isolation_source: cheese</v>
      </c>
      <c r="R148">
        <f>VLOOKUP($B148,wgs_downloaded!$H$2:$Z$518,COLUMN()-13)</f>
        <v>0</v>
      </c>
      <c r="S148">
        <f>VLOOKUP($B148,wgs_downloaded!$H$2:$Z$518,COLUMN()-13)</f>
        <v>0</v>
      </c>
      <c r="T148">
        <f>VLOOKUP($B148,wgs_downloaded!$H$2:$Z$518,COLUMN()-13)</f>
        <v>0</v>
      </c>
      <c r="U148" t="str">
        <f>VLOOKUP($B148,wgs_downloaded!$H$2:$Z$518,COLUMN()-13)</f>
        <v>No</v>
      </c>
      <c r="V148">
        <f>VLOOKUP($B148,wgs_downloaded!$H$2:$Z$518,COLUMN()-13)</f>
        <v>37</v>
      </c>
      <c r="W148">
        <f>VLOOKUP($B148,wgs_downloaded!$H$2:$Z$518,COLUMN()-13)</f>
        <v>2881</v>
      </c>
      <c r="X148">
        <f>VLOOKUP($B148,wgs_downloaded!$H$2:$Z$518,COLUMN()-13)</f>
        <v>2936779</v>
      </c>
      <c r="Y148" t="str">
        <f>VLOOKUP($B148,wgs_downloaded!$H$2:$Z$518,COLUMN()-13)</f>
        <v>Yes</v>
      </c>
      <c r="Z148" t="str">
        <f>VLOOKUP($B148,wgs_downloaded!$H$2:$Z$518,COLUMN()-13)</f>
        <v>NZ_JNGZ01000001-NZ_JNGZ01000037</v>
      </c>
      <c r="AA148" t="str">
        <f>VLOOKUP($B148,wgs_downloaded!$H$2:$Z$518,COLUMN()-13)</f>
        <v/>
      </c>
      <c r="AB148">
        <f>VLOOKUP($B148,wgs_downloaded!$H$2:$Z$518,COLUMN()-13)</f>
        <v>44090.083333333336</v>
      </c>
      <c r="AC148">
        <f>VLOOKUP($B148,wgs_downloaded!$H$2:$Z$518,COLUMN()-13)</f>
        <v>42396.041666666664</v>
      </c>
      <c r="AD148" t="str">
        <f>VLOOKUP($B148,wgs_downloaded!$H$2:$Z$518,COLUMN()-13)</f>
        <v>No data</v>
      </c>
      <c r="AE148">
        <f>VLOOKUP($B148,wgs_downloaded!$H$2:$Z$518,COLUMN()-13)</f>
        <v>0</v>
      </c>
      <c r="AF148">
        <f>VLOOKUP($B148,wgs_downloaded!$H$2:$Z$518,COLUMN()-13)</f>
        <v>2012</v>
      </c>
    </row>
    <row r="149" spans="1:32" x14ac:dyDescent="0.3">
      <c r="A149" t="s">
        <v>3600</v>
      </c>
      <c r="B149" t="str">
        <f t="shared" si="2"/>
        <v>SRR3660092</v>
      </c>
      <c r="C149">
        <v>68</v>
      </c>
      <c r="D149">
        <v>60</v>
      </c>
      <c r="E149" t="s">
        <v>3601</v>
      </c>
      <c r="F149">
        <v>320710</v>
      </c>
      <c r="G149">
        <v>313202</v>
      </c>
      <c r="H149" t="s">
        <v>3197</v>
      </c>
      <c r="I149">
        <v>73</v>
      </c>
      <c r="J149">
        <v>20</v>
      </c>
      <c r="K149">
        <v>36</v>
      </c>
      <c r="M149">
        <v>159639</v>
      </c>
      <c r="N149">
        <v>42</v>
      </c>
      <c r="O149">
        <v>241700</v>
      </c>
      <c r="P149">
        <v>2969782</v>
      </c>
      <c r="Q149" t="str">
        <f>VLOOKUP($B149,wgs_downloaded!$H$2:$Z$518,COLUMN()-13)</f>
        <v>isolation_source: queso fresco cheese</v>
      </c>
      <c r="R149">
        <f>VLOOKUP($B149,wgs_downloaded!$H$2:$Z$518,COLUMN()-13)</f>
        <v>3099034</v>
      </c>
      <c r="S149">
        <f>VLOOKUP($B149,wgs_downloaded!$H$2:$Z$518,COLUMN()-13)</f>
        <v>17</v>
      </c>
      <c r="T149">
        <f>VLOOKUP($B149,wgs_downloaded!$H$2:$Z$518,COLUMN()-13)</f>
        <v>3057</v>
      </c>
      <c r="U149" t="str">
        <f>VLOOKUP($B149,wgs_downloaded!$H$2:$Z$518,COLUMN()-13)</f>
        <v>Yes</v>
      </c>
      <c r="V149">
        <f>VLOOKUP($B149,wgs_downloaded!$H$2:$Z$518,COLUMN()-13)</f>
        <v>0</v>
      </c>
      <c r="W149">
        <f>VLOOKUP($B149,wgs_downloaded!$H$2:$Z$518,COLUMN()-13)</f>
        <v>0</v>
      </c>
      <c r="X149">
        <f>VLOOKUP($B149,wgs_downloaded!$H$2:$Z$518,COLUMN()-13)</f>
        <v>0</v>
      </c>
      <c r="Y149" t="str">
        <f>VLOOKUP($B149,wgs_downloaded!$H$2:$Z$518,COLUMN()-13)</f>
        <v>No</v>
      </c>
      <c r="Z149" t="str">
        <f>VLOOKUP($B149,wgs_downloaded!$H$2:$Z$518,COLUMN()-13)</f>
        <v/>
      </c>
      <c r="AA149" t="str">
        <f>VLOOKUP($B149,wgs_downloaded!$H$2:$Z$518,COLUMN()-13)</f>
        <v/>
      </c>
      <c r="AB149">
        <f>VLOOKUP($B149,wgs_downloaded!$H$2:$Z$518,COLUMN()-13)</f>
        <v>43560.083333333336</v>
      </c>
      <c r="AC149">
        <f>VLOOKUP($B149,wgs_downloaded!$H$2:$Z$518,COLUMN()-13)</f>
        <v>43560.083333333336</v>
      </c>
      <c r="AD149" t="str">
        <f>VLOOKUP($B149,wgs_downloaded!$H$2:$Z$518,COLUMN()-13)</f>
        <v>USA</v>
      </c>
      <c r="AE149" t="str">
        <f>VLOOKUP($B149,wgs_downloaded!$H$2:$Z$518,COLUMN()-13)</f>
        <v>Florida</v>
      </c>
      <c r="AF149">
        <f>VLOOKUP($B149,wgs_downloaded!$H$2:$Z$518,COLUMN()-13)</f>
        <v>2005</v>
      </c>
    </row>
    <row r="150" spans="1:32" x14ac:dyDescent="0.3">
      <c r="A150" t="s">
        <v>3602</v>
      </c>
      <c r="B150" t="str">
        <f t="shared" si="2"/>
        <v>SRR1187427</v>
      </c>
      <c r="C150">
        <v>41</v>
      </c>
      <c r="D150">
        <v>39</v>
      </c>
      <c r="E150" t="s">
        <v>3603</v>
      </c>
      <c r="F150">
        <v>174308</v>
      </c>
      <c r="G150">
        <v>172122</v>
      </c>
      <c r="H150" t="s">
        <v>3604</v>
      </c>
      <c r="I150">
        <v>9</v>
      </c>
      <c r="J150">
        <v>6</v>
      </c>
      <c r="K150">
        <v>11</v>
      </c>
      <c r="M150">
        <v>138320</v>
      </c>
      <c r="N150">
        <v>42</v>
      </c>
      <c r="O150">
        <v>300302</v>
      </c>
      <c r="P150">
        <v>3008482</v>
      </c>
      <c r="Q150" t="str">
        <f>VLOOKUP($B150,wgs_downloaded!$H$2:$Z$518,COLUMN()-13)</f>
        <v>isolation_source: fresh cheese curd</v>
      </c>
      <c r="R150">
        <f>VLOOKUP($B150,wgs_downloaded!$H$2:$Z$518,COLUMN()-13)</f>
        <v>3134812</v>
      </c>
      <c r="S150">
        <f>VLOOKUP($B150,wgs_downloaded!$H$2:$Z$518,COLUMN()-13)</f>
        <v>23</v>
      </c>
      <c r="T150">
        <f>VLOOKUP($B150,wgs_downloaded!$H$2:$Z$518,COLUMN()-13)</f>
        <v>3092</v>
      </c>
      <c r="U150" t="str">
        <f>VLOOKUP($B150,wgs_downloaded!$H$2:$Z$518,COLUMN()-13)</f>
        <v>Yes</v>
      </c>
      <c r="V150">
        <f>VLOOKUP($B150,wgs_downloaded!$H$2:$Z$518,COLUMN()-13)</f>
        <v>0</v>
      </c>
      <c r="W150">
        <f>VLOOKUP($B150,wgs_downloaded!$H$2:$Z$518,COLUMN()-13)</f>
        <v>0</v>
      </c>
      <c r="X150">
        <f>VLOOKUP($B150,wgs_downloaded!$H$2:$Z$518,COLUMN()-13)</f>
        <v>0</v>
      </c>
      <c r="Y150" t="str">
        <f>VLOOKUP($B150,wgs_downloaded!$H$2:$Z$518,COLUMN()-13)</f>
        <v>No</v>
      </c>
      <c r="Z150" t="str">
        <f>VLOOKUP($B150,wgs_downloaded!$H$2:$Z$518,COLUMN()-13)</f>
        <v/>
      </c>
      <c r="AA150" t="str">
        <f>VLOOKUP($B150,wgs_downloaded!$H$2:$Z$518,COLUMN()-13)</f>
        <v/>
      </c>
      <c r="AB150">
        <f>VLOOKUP($B150,wgs_downloaded!$H$2:$Z$518,COLUMN()-13)</f>
        <v>43551.041666666664</v>
      </c>
      <c r="AC150">
        <f>VLOOKUP($B150,wgs_downloaded!$H$2:$Z$518,COLUMN()-13)</f>
        <v>43551.041666666664</v>
      </c>
      <c r="AD150" t="str">
        <f>VLOOKUP($B150,wgs_downloaded!$H$2:$Z$518,COLUMN()-13)</f>
        <v>USA</v>
      </c>
      <c r="AE150" t="str">
        <f>VLOOKUP($B150,wgs_downloaded!$H$2:$Z$518,COLUMN()-13)</f>
        <v>Virginia</v>
      </c>
      <c r="AF150">
        <f>VLOOKUP($B150,wgs_downloaded!$H$2:$Z$518,COLUMN()-13)</f>
        <v>2014</v>
      </c>
    </row>
    <row r="151" spans="1:32" x14ac:dyDescent="0.3">
      <c r="A151" t="s">
        <v>3605</v>
      </c>
      <c r="B151" t="str">
        <f t="shared" si="2"/>
        <v>SRR1610015</v>
      </c>
      <c r="C151">
        <v>62</v>
      </c>
      <c r="D151">
        <v>59</v>
      </c>
      <c r="E151" t="s">
        <v>3606</v>
      </c>
      <c r="F151">
        <v>271524</v>
      </c>
      <c r="G151">
        <v>266112</v>
      </c>
      <c r="H151" t="s">
        <v>3607</v>
      </c>
      <c r="I151">
        <v>31</v>
      </c>
      <c r="J151">
        <v>12</v>
      </c>
      <c r="K151">
        <v>25</v>
      </c>
      <c r="M151">
        <v>203421</v>
      </c>
      <c r="N151">
        <v>44</v>
      </c>
      <c r="O151">
        <v>342120</v>
      </c>
      <c r="P151">
        <v>3062266</v>
      </c>
      <c r="Q151" t="str">
        <f>VLOOKUP($B151,wgs_downloaded!$H$2:$Z$518,COLUMN()-13)</f>
        <v>isolation_source: white cheese</v>
      </c>
      <c r="R151">
        <f>VLOOKUP($B151,wgs_downloaded!$H$2:$Z$518,COLUMN()-13)</f>
        <v>3139672</v>
      </c>
      <c r="S151">
        <f>VLOOKUP($B151,wgs_downloaded!$H$2:$Z$518,COLUMN()-13)</f>
        <v>24</v>
      </c>
      <c r="T151">
        <f>VLOOKUP($B151,wgs_downloaded!$H$2:$Z$518,COLUMN()-13)</f>
        <v>3153</v>
      </c>
      <c r="U151" t="str">
        <f>VLOOKUP($B151,wgs_downloaded!$H$2:$Z$518,COLUMN()-13)</f>
        <v>Yes</v>
      </c>
      <c r="V151">
        <f>VLOOKUP($B151,wgs_downloaded!$H$2:$Z$518,COLUMN()-13)</f>
        <v>0</v>
      </c>
      <c r="W151">
        <f>VLOOKUP($B151,wgs_downloaded!$H$2:$Z$518,COLUMN()-13)</f>
        <v>0</v>
      </c>
      <c r="X151">
        <f>VLOOKUP($B151,wgs_downloaded!$H$2:$Z$518,COLUMN()-13)</f>
        <v>0</v>
      </c>
      <c r="Y151" t="str">
        <f>VLOOKUP($B151,wgs_downloaded!$H$2:$Z$518,COLUMN()-13)</f>
        <v>No</v>
      </c>
      <c r="Z151" t="str">
        <f>VLOOKUP($B151,wgs_downloaded!$H$2:$Z$518,COLUMN()-13)</f>
        <v/>
      </c>
      <c r="AA151" t="str">
        <f>VLOOKUP($B151,wgs_downloaded!$H$2:$Z$518,COLUMN()-13)</f>
        <v/>
      </c>
      <c r="AB151">
        <f>VLOOKUP($B151,wgs_downloaded!$H$2:$Z$518,COLUMN()-13)</f>
        <v>43551.041666666664</v>
      </c>
      <c r="AC151">
        <f>VLOOKUP($B151,wgs_downloaded!$H$2:$Z$518,COLUMN()-13)</f>
        <v>43551.041666666664</v>
      </c>
      <c r="AD151" t="str">
        <f>VLOOKUP($B151,wgs_downloaded!$H$2:$Z$518,COLUMN()-13)</f>
        <v>USA</v>
      </c>
      <c r="AE151">
        <f>VLOOKUP($B151,wgs_downloaded!$H$2:$Z$518,COLUMN()-13)</f>
        <v>0</v>
      </c>
      <c r="AF151">
        <f>VLOOKUP($B151,wgs_downloaded!$H$2:$Z$518,COLUMN()-13)</f>
        <v>1994</v>
      </c>
    </row>
    <row r="152" spans="1:32" x14ac:dyDescent="0.3">
      <c r="A152" t="s">
        <v>3608</v>
      </c>
      <c r="B152" t="str">
        <f t="shared" si="2"/>
        <v>SRR8235320</v>
      </c>
      <c r="C152">
        <v>484</v>
      </c>
      <c r="D152">
        <v>420</v>
      </c>
      <c r="E152" t="s">
        <v>3609</v>
      </c>
      <c r="F152">
        <v>2077340</v>
      </c>
      <c r="G152">
        <v>1989414</v>
      </c>
      <c r="H152" t="s">
        <v>3229</v>
      </c>
      <c r="I152">
        <v>204</v>
      </c>
      <c r="J152">
        <v>111</v>
      </c>
      <c r="K152">
        <v>249</v>
      </c>
      <c r="M152">
        <v>244586</v>
      </c>
      <c r="N152">
        <v>45</v>
      </c>
      <c r="O152">
        <v>580117</v>
      </c>
      <c r="P152">
        <v>2971190</v>
      </c>
      <c r="Q152" t="str">
        <f>VLOOKUP($B152,wgs_downloaded!$H$2:$Z$518,COLUMN()-13)</f>
        <v>isolation_source: pasteurized cows' milk cheese</v>
      </c>
      <c r="R152">
        <f>VLOOKUP($B152,wgs_downloaded!$H$2:$Z$518,COLUMN()-13)</f>
        <v>2983637</v>
      </c>
      <c r="S152">
        <f>VLOOKUP($B152,wgs_downloaded!$H$2:$Z$518,COLUMN()-13)</f>
        <v>104</v>
      </c>
      <c r="T152">
        <f>VLOOKUP($B152,wgs_downloaded!$H$2:$Z$518,COLUMN()-13)</f>
        <v>3006</v>
      </c>
      <c r="U152" t="str">
        <f>VLOOKUP($B152,wgs_downloaded!$H$2:$Z$518,COLUMN()-13)</f>
        <v>Yes</v>
      </c>
      <c r="V152">
        <f>VLOOKUP($B152,wgs_downloaded!$H$2:$Z$518,COLUMN()-13)</f>
        <v>0</v>
      </c>
      <c r="W152">
        <f>VLOOKUP($B152,wgs_downloaded!$H$2:$Z$518,COLUMN()-13)</f>
        <v>0</v>
      </c>
      <c r="X152">
        <f>VLOOKUP($B152,wgs_downloaded!$H$2:$Z$518,COLUMN()-13)</f>
        <v>0</v>
      </c>
      <c r="Y152" t="str">
        <f>VLOOKUP($B152,wgs_downloaded!$H$2:$Z$518,COLUMN()-13)</f>
        <v>No</v>
      </c>
      <c r="Z152" t="str">
        <f>VLOOKUP($B152,wgs_downloaded!$H$2:$Z$518,COLUMN()-13)</f>
        <v/>
      </c>
      <c r="AA152" t="str">
        <f>VLOOKUP($B152,wgs_downloaded!$H$2:$Z$518,COLUMN()-13)</f>
        <v/>
      </c>
      <c r="AB152">
        <f>VLOOKUP($B152,wgs_downloaded!$H$2:$Z$518,COLUMN()-13)</f>
        <v>43901.041666666664</v>
      </c>
      <c r="AC152">
        <f>VLOOKUP($B152,wgs_downloaded!$H$2:$Z$518,COLUMN()-13)</f>
        <v>43551.041666666664</v>
      </c>
      <c r="AD152" t="str">
        <f>VLOOKUP($B152,wgs_downloaded!$H$2:$Z$518,COLUMN()-13)</f>
        <v>USA</v>
      </c>
      <c r="AE152" t="str">
        <f>VLOOKUP($B152,wgs_downloaded!$H$2:$Z$518,COLUMN()-13)</f>
        <v>New York</v>
      </c>
      <c r="AF152">
        <f>VLOOKUP($B152,wgs_downloaded!$H$2:$Z$518,COLUMN()-13)</f>
        <v>2018</v>
      </c>
    </row>
    <row r="153" spans="1:32" x14ac:dyDescent="0.3">
      <c r="A153" t="s">
        <v>3610</v>
      </c>
      <c r="B153" t="str">
        <f t="shared" si="2"/>
        <v>SRR3945591</v>
      </c>
      <c r="C153">
        <v>69</v>
      </c>
      <c r="D153">
        <v>64</v>
      </c>
      <c r="E153" t="s">
        <v>3611</v>
      </c>
      <c r="F153">
        <v>293086</v>
      </c>
      <c r="G153">
        <v>286074</v>
      </c>
      <c r="H153" t="s">
        <v>3555</v>
      </c>
      <c r="I153">
        <v>31</v>
      </c>
      <c r="J153">
        <v>14</v>
      </c>
      <c r="K153">
        <v>35</v>
      </c>
      <c r="M153">
        <v>173501</v>
      </c>
      <c r="N153">
        <v>45</v>
      </c>
      <c r="O153">
        <v>348100</v>
      </c>
      <c r="P153">
        <v>2979371</v>
      </c>
      <c r="Q153" t="str">
        <f>VLOOKUP($B153,wgs_downloaded!$H$2:$Z$518,COLUMN()-13)</f>
        <v>isolation_source: ricotta cheese</v>
      </c>
      <c r="R153">
        <f>VLOOKUP($B153,wgs_downloaded!$H$2:$Z$518,COLUMN()-13)</f>
        <v>3052397</v>
      </c>
      <c r="S153">
        <f>VLOOKUP($B153,wgs_downloaded!$H$2:$Z$518,COLUMN()-13)</f>
        <v>26</v>
      </c>
      <c r="T153">
        <f>VLOOKUP($B153,wgs_downloaded!$H$2:$Z$518,COLUMN()-13)</f>
        <v>3017</v>
      </c>
      <c r="U153" t="str">
        <f>VLOOKUP($B153,wgs_downloaded!$H$2:$Z$518,COLUMN()-13)</f>
        <v>Yes</v>
      </c>
      <c r="V153">
        <f>VLOOKUP($B153,wgs_downloaded!$H$2:$Z$518,COLUMN()-13)</f>
        <v>0</v>
      </c>
      <c r="W153">
        <f>VLOOKUP($B153,wgs_downloaded!$H$2:$Z$518,COLUMN()-13)</f>
        <v>0</v>
      </c>
      <c r="X153">
        <f>VLOOKUP($B153,wgs_downloaded!$H$2:$Z$518,COLUMN()-13)</f>
        <v>0</v>
      </c>
      <c r="Y153" t="str">
        <f>VLOOKUP($B153,wgs_downloaded!$H$2:$Z$518,COLUMN()-13)</f>
        <v>No</v>
      </c>
      <c r="Z153" t="str">
        <f>VLOOKUP($B153,wgs_downloaded!$H$2:$Z$518,COLUMN()-13)</f>
        <v/>
      </c>
      <c r="AA153" t="str">
        <f>VLOOKUP($B153,wgs_downloaded!$H$2:$Z$518,COLUMN()-13)</f>
        <v/>
      </c>
      <c r="AB153">
        <f>VLOOKUP($B153,wgs_downloaded!$H$2:$Z$518,COLUMN()-13)</f>
        <v>43901.041666666664</v>
      </c>
      <c r="AC153">
        <f>VLOOKUP($B153,wgs_downloaded!$H$2:$Z$518,COLUMN()-13)</f>
        <v>43551.041666666664</v>
      </c>
      <c r="AD153" t="str">
        <f>VLOOKUP($B153,wgs_downloaded!$H$2:$Z$518,COLUMN()-13)</f>
        <v>USA</v>
      </c>
      <c r="AE153" t="str">
        <f>VLOOKUP($B153,wgs_downloaded!$H$2:$Z$518,COLUMN()-13)</f>
        <v>New Jersey</v>
      </c>
      <c r="AF153">
        <f>VLOOKUP($B153,wgs_downloaded!$H$2:$Z$518,COLUMN()-13)</f>
        <v>2012</v>
      </c>
    </row>
    <row r="154" spans="1:32" x14ac:dyDescent="0.3">
      <c r="A154" t="s">
        <v>3612</v>
      </c>
      <c r="B154" t="str">
        <f t="shared" si="2"/>
        <v>SRR1610006</v>
      </c>
      <c r="C154">
        <v>104</v>
      </c>
      <c r="D154">
        <v>99</v>
      </c>
      <c r="E154" t="s">
        <v>3613</v>
      </c>
      <c r="F154">
        <v>462388</v>
      </c>
      <c r="G154">
        <v>450022</v>
      </c>
      <c r="H154" t="s">
        <v>3614</v>
      </c>
      <c r="I154">
        <v>55</v>
      </c>
      <c r="J154">
        <v>13</v>
      </c>
      <c r="K154">
        <v>29</v>
      </c>
      <c r="M154">
        <v>145645</v>
      </c>
      <c r="N154">
        <v>45</v>
      </c>
      <c r="O154">
        <v>344007</v>
      </c>
      <c r="P154">
        <v>3070541</v>
      </c>
      <c r="Q154" t="str">
        <f>VLOOKUP($B154,wgs_downloaded!$H$2:$Z$518,COLUMN()-13)</f>
        <v>isolation_source: mexican-style soft cheese</v>
      </c>
      <c r="R154">
        <f>VLOOKUP($B154,wgs_downloaded!$H$2:$Z$518,COLUMN()-13)</f>
        <v>3130378</v>
      </c>
      <c r="S154">
        <f>VLOOKUP($B154,wgs_downloaded!$H$2:$Z$518,COLUMN()-13)</f>
        <v>30</v>
      </c>
      <c r="T154">
        <f>VLOOKUP($B154,wgs_downloaded!$H$2:$Z$518,COLUMN()-13)</f>
        <v>3141</v>
      </c>
      <c r="U154" t="str">
        <f>VLOOKUP($B154,wgs_downloaded!$H$2:$Z$518,COLUMN()-13)</f>
        <v>Yes</v>
      </c>
      <c r="V154">
        <f>VLOOKUP($B154,wgs_downloaded!$H$2:$Z$518,COLUMN()-13)</f>
        <v>0</v>
      </c>
      <c r="W154">
        <f>VLOOKUP($B154,wgs_downloaded!$H$2:$Z$518,COLUMN()-13)</f>
        <v>0</v>
      </c>
      <c r="X154">
        <f>VLOOKUP($B154,wgs_downloaded!$H$2:$Z$518,COLUMN()-13)</f>
        <v>0</v>
      </c>
      <c r="Y154" t="str">
        <f>VLOOKUP($B154,wgs_downloaded!$H$2:$Z$518,COLUMN()-13)</f>
        <v>No</v>
      </c>
      <c r="Z154" t="str">
        <f>VLOOKUP($B154,wgs_downloaded!$H$2:$Z$518,COLUMN()-13)</f>
        <v/>
      </c>
      <c r="AA154" t="str">
        <f>VLOOKUP($B154,wgs_downloaded!$H$2:$Z$518,COLUMN()-13)</f>
        <v/>
      </c>
      <c r="AB154">
        <f>VLOOKUP($B154,wgs_downloaded!$H$2:$Z$518,COLUMN()-13)</f>
        <v>43550.041666666664</v>
      </c>
      <c r="AC154">
        <f>VLOOKUP($B154,wgs_downloaded!$H$2:$Z$518,COLUMN()-13)</f>
        <v>43550.041666666664</v>
      </c>
      <c r="AD154" t="str">
        <f>VLOOKUP($B154,wgs_downloaded!$H$2:$Z$518,COLUMN()-13)</f>
        <v>USA</v>
      </c>
      <c r="AE154">
        <f>VLOOKUP($B154,wgs_downloaded!$H$2:$Z$518,COLUMN()-13)</f>
        <v>0</v>
      </c>
      <c r="AF154">
        <f>VLOOKUP($B154,wgs_downloaded!$H$2:$Z$518,COLUMN()-13)</f>
        <v>1994</v>
      </c>
    </row>
    <row r="155" spans="1:32" x14ac:dyDescent="0.3">
      <c r="A155" t="s">
        <v>3615</v>
      </c>
      <c r="B155" t="str">
        <f t="shared" si="2"/>
        <v>SRR1016596</v>
      </c>
      <c r="C155">
        <v>53</v>
      </c>
      <c r="D155">
        <v>51</v>
      </c>
      <c r="E155" t="s">
        <v>3616</v>
      </c>
      <c r="F155">
        <v>380934</v>
      </c>
      <c r="G155">
        <v>366026</v>
      </c>
      <c r="H155" t="s">
        <v>3617</v>
      </c>
      <c r="I155">
        <v>28</v>
      </c>
      <c r="J155">
        <v>23</v>
      </c>
      <c r="K155">
        <v>35</v>
      </c>
      <c r="M155">
        <v>134366</v>
      </c>
      <c r="N155">
        <v>45</v>
      </c>
      <c r="O155">
        <v>307701</v>
      </c>
      <c r="P155">
        <v>3034759</v>
      </c>
      <c r="Q155" t="s">
        <v>132</v>
      </c>
      <c r="R155">
        <v>3082802</v>
      </c>
      <c r="S155">
        <v>31</v>
      </c>
      <c r="T155">
        <v>3078</v>
      </c>
      <c r="U155" t="s">
        <v>133</v>
      </c>
      <c r="V155">
        <v>0</v>
      </c>
      <c r="W155">
        <v>0</v>
      </c>
      <c r="X155">
        <v>0</v>
      </c>
      <c r="Y155" t="s">
        <v>134</v>
      </c>
      <c r="Z155" t="s">
        <v>127</v>
      </c>
      <c r="AA155" t="s">
        <v>127</v>
      </c>
      <c r="AB155" s="16">
        <v>43550.041666666664</v>
      </c>
      <c r="AC155" s="16">
        <v>43550.041666666664</v>
      </c>
      <c r="AD155" t="s">
        <v>135</v>
      </c>
      <c r="AE155" t="s">
        <v>157</v>
      </c>
      <c r="AF155" s="2">
        <v>2013</v>
      </c>
    </row>
    <row r="156" spans="1:32" x14ac:dyDescent="0.3">
      <c r="A156" t="s">
        <v>3618</v>
      </c>
      <c r="B156" t="str">
        <f t="shared" si="2"/>
        <v>SRR3181839</v>
      </c>
      <c r="C156">
        <v>69</v>
      </c>
      <c r="D156">
        <v>60</v>
      </c>
      <c r="E156" t="s">
        <v>3619</v>
      </c>
      <c r="F156">
        <v>343938</v>
      </c>
      <c r="G156">
        <v>330020</v>
      </c>
      <c r="H156" t="s">
        <v>3620</v>
      </c>
      <c r="I156">
        <v>111</v>
      </c>
      <c r="J156">
        <v>21</v>
      </c>
      <c r="K156">
        <v>32</v>
      </c>
      <c r="M156">
        <v>131465</v>
      </c>
      <c r="N156">
        <v>46</v>
      </c>
      <c r="O156">
        <v>303394</v>
      </c>
      <c r="P156">
        <v>2890281</v>
      </c>
      <c r="Q156" t="str">
        <f>VLOOKUP($B156,wgs_downloaded!$H$2:$Z$518,COLUMN()-13)</f>
        <v>isolation_source: blue cheese</v>
      </c>
      <c r="R156">
        <f>VLOOKUP($B156,wgs_downloaded!$H$2:$Z$518,COLUMN()-13)</f>
        <v>2934050</v>
      </c>
      <c r="S156">
        <f>VLOOKUP($B156,wgs_downloaded!$H$2:$Z$518,COLUMN()-13)</f>
        <v>19</v>
      </c>
      <c r="T156">
        <f>VLOOKUP($B156,wgs_downloaded!$H$2:$Z$518,COLUMN()-13)</f>
        <v>2884</v>
      </c>
      <c r="U156" t="str">
        <f>VLOOKUP($B156,wgs_downloaded!$H$2:$Z$518,COLUMN()-13)</f>
        <v>Yes</v>
      </c>
      <c r="V156">
        <f>VLOOKUP($B156,wgs_downloaded!$H$2:$Z$518,COLUMN()-13)</f>
        <v>0</v>
      </c>
      <c r="W156">
        <f>VLOOKUP($B156,wgs_downloaded!$H$2:$Z$518,COLUMN()-13)</f>
        <v>0</v>
      </c>
      <c r="X156">
        <f>VLOOKUP($B156,wgs_downloaded!$H$2:$Z$518,COLUMN()-13)</f>
        <v>0</v>
      </c>
      <c r="Y156" t="str">
        <f>VLOOKUP($B156,wgs_downloaded!$H$2:$Z$518,COLUMN()-13)</f>
        <v>No</v>
      </c>
      <c r="Z156" t="str">
        <f>VLOOKUP($B156,wgs_downloaded!$H$2:$Z$518,COLUMN()-13)</f>
        <v/>
      </c>
      <c r="AA156" t="str">
        <f>VLOOKUP($B156,wgs_downloaded!$H$2:$Z$518,COLUMN()-13)</f>
        <v/>
      </c>
      <c r="AB156">
        <f>VLOOKUP($B156,wgs_downloaded!$H$2:$Z$518,COLUMN()-13)</f>
        <v>43901.041666666664</v>
      </c>
      <c r="AC156">
        <f>VLOOKUP($B156,wgs_downloaded!$H$2:$Z$518,COLUMN()-13)</f>
        <v>43551.041666666664</v>
      </c>
      <c r="AD156" t="str">
        <f>VLOOKUP($B156,wgs_downloaded!$H$2:$Z$518,COLUMN()-13)</f>
        <v>USA</v>
      </c>
      <c r="AE156">
        <f>VLOOKUP($B156,wgs_downloaded!$H$2:$Z$518,COLUMN()-13)</f>
        <v>0</v>
      </c>
      <c r="AF156">
        <f>VLOOKUP($B156,wgs_downloaded!$H$2:$Z$518,COLUMN()-13)</f>
        <v>2011</v>
      </c>
    </row>
    <row r="157" spans="1:32" x14ac:dyDescent="0.3">
      <c r="A157" t="s">
        <v>3621</v>
      </c>
      <c r="B157" t="str">
        <f t="shared" si="2"/>
        <v>SRR5494839</v>
      </c>
      <c r="C157">
        <v>85</v>
      </c>
      <c r="D157">
        <v>78</v>
      </c>
      <c r="E157" t="s">
        <v>3622</v>
      </c>
      <c r="F157">
        <v>433940</v>
      </c>
      <c r="G157">
        <v>418510</v>
      </c>
      <c r="H157" t="s">
        <v>3623</v>
      </c>
      <c r="I157">
        <v>77</v>
      </c>
      <c r="J157">
        <v>31</v>
      </c>
      <c r="K157">
        <v>43</v>
      </c>
      <c r="M157">
        <v>155504</v>
      </c>
      <c r="N157">
        <v>47</v>
      </c>
      <c r="O157">
        <v>348341</v>
      </c>
      <c r="P157">
        <v>3019112</v>
      </c>
      <c r="Q157" t="str">
        <f>VLOOKUP($B157,wgs_downloaded!$H$2:$Z$518,COLUMN()-13)</f>
        <v>isolation_source: cheese</v>
      </c>
      <c r="R157">
        <f>VLOOKUP($B157,wgs_downloaded!$H$2:$Z$518,COLUMN()-13)</f>
        <v>3141185</v>
      </c>
      <c r="S157">
        <f>VLOOKUP($B157,wgs_downloaded!$H$2:$Z$518,COLUMN()-13)</f>
        <v>38</v>
      </c>
      <c r="T157">
        <f>VLOOKUP($B157,wgs_downloaded!$H$2:$Z$518,COLUMN()-13)</f>
        <v>3110</v>
      </c>
      <c r="U157" t="str">
        <f>VLOOKUP($B157,wgs_downloaded!$H$2:$Z$518,COLUMN()-13)</f>
        <v>Yes</v>
      </c>
      <c r="V157">
        <f>VLOOKUP($B157,wgs_downloaded!$H$2:$Z$518,COLUMN()-13)</f>
        <v>0</v>
      </c>
      <c r="W157">
        <f>VLOOKUP($B157,wgs_downloaded!$H$2:$Z$518,COLUMN()-13)</f>
        <v>0</v>
      </c>
      <c r="X157">
        <f>VLOOKUP($B157,wgs_downloaded!$H$2:$Z$518,COLUMN()-13)</f>
        <v>0</v>
      </c>
      <c r="Y157" t="str">
        <f>VLOOKUP($B157,wgs_downloaded!$H$2:$Z$518,COLUMN()-13)</f>
        <v>No</v>
      </c>
      <c r="Z157" t="str">
        <f>VLOOKUP($B157,wgs_downloaded!$H$2:$Z$518,COLUMN()-13)</f>
        <v/>
      </c>
      <c r="AA157" t="str">
        <f>VLOOKUP($B157,wgs_downloaded!$H$2:$Z$518,COLUMN()-13)</f>
        <v/>
      </c>
      <c r="AB157">
        <f>VLOOKUP($B157,wgs_downloaded!$H$2:$Z$518,COLUMN()-13)</f>
        <v>43563.083333333336</v>
      </c>
      <c r="AC157">
        <f>VLOOKUP($B157,wgs_downloaded!$H$2:$Z$518,COLUMN()-13)</f>
        <v>43563.083333333336</v>
      </c>
      <c r="AD157" t="str">
        <f>VLOOKUP($B157,wgs_downloaded!$H$2:$Z$518,COLUMN()-13)</f>
        <v>USA</v>
      </c>
      <c r="AE157" t="str">
        <f>VLOOKUP($B157,wgs_downloaded!$H$2:$Z$518,COLUMN()-13)</f>
        <v>Michigan</v>
      </c>
      <c r="AF157">
        <f>VLOOKUP($B157,wgs_downloaded!$H$2:$Z$518,COLUMN()-13)</f>
        <v>2011</v>
      </c>
    </row>
    <row r="158" spans="1:32" x14ac:dyDescent="0.3">
      <c r="A158" t="s">
        <v>3624</v>
      </c>
      <c r="B158" t="str">
        <f t="shared" si="2"/>
        <v>SRR1812797</v>
      </c>
      <c r="C158">
        <v>69</v>
      </c>
      <c r="D158">
        <v>64</v>
      </c>
      <c r="E158" t="s">
        <v>3290</v>
      </c>
      <c r="F158">
        <v>366540</v>
      </c>
      <c r="G158">
        <v>354100</v>
      </c>
      <c r="H158" t="s">
        <v>3625</v>
      </c>
      <c r="I158">
        <v>133</v>
      </c>
      <c r="J158">
        <v>38</v>
      </c>
      <c r="K158">
        <v>42</v>
      </c>
      <c r="M158">
        <v>148862</v>
      </c>
      <c r="N158">
        <v>47</v>
      </c>
      <c r="O158">
        <v>262404</v>
      </c>
      <c r="P158">
        <v>2868691</v>
      </c>
      <c r="Q158" t="str">
        <f>VLOOKUP($B158,wgs_downloaded!$H$2:$Z$518,COLUMN()-13)</f>
        <v>isolation_source: aged raw milk cheese prep 10/31/14</v>
      </c>
      <c r="R158">
        <f>VLOOKUP($B158,wgs_downloaded!$H$2:$Z$518,COLUMN()-13)</f>
        <v>2887466</v>
      </c>
      <c r="S158">
        <f>VLOOKUP($B158,wgs_downloaded!$H$2:$Z$518,COLUMN()-13)</f>
        <v>20</v>
      </c>
      <c r="T158">
        <f>VLOOKUP($B158,wgs_downloaded!$H$2:$Z$518,COLUMN()-13)</f>
        <v>2863</v>
      </c>
      <c r="U158" t="str">
        <f>VLOOKUP($B158,wgs_downloaded!$H$2:$Z$518,COLUMN()-13)</f>
        <v>Yes</v>
      </c>
      <c r="V158">
        <f>VLOOKUP($B158,wgs_downloaded!$H$2:$Z$518,COLUMN()-13)</f>
        <v>0</v>
      </c>
      <c r="W158">
        <f>VLOOKUP($B158,wgs_downloaded!$H$2:$Z$518,COLUMN()-13)</f>
        <v>0</v>
      </c>
      <c r="X158">
        <f>VLOOKUP($B158,wgs_downloaded!$H$2:$Z$518,COLUMN()-13)</f>
        <v>0</v>
      </c>
      <c r="Y158" t="str">
        <f>VLOOKUP($B158,wgs_downloaded!$H$2:$Z$518,COLUMN()-13)</f>
        <v>No</v>
      </c>
      <c r="Z158" t="str">
        <f>VLOOKUP($B158,wgs_downloaded!$H$2:$Z$518,COLUMN()-13)</f>
        <v/>
      </c>
      <c r="AA158" t="str">
        <f>VLOOKUP($B158,wgs_downloaded!$H$2:$Z$518,COLUMN()-13)</f>
        <v/>
      </c>
      <c r="AB158">
        <f>VLOOKUP($B158,wgs_downloaded!$H$2:$Z$518,COLUMN()-13)</f>
        <v>43551.041666666664</v>
      </c>
      <c r="AC158">
        <f>VLOOKUP($B158,wgs_downloaded!$H$2:$Z$518,COLUMN()-13)</f>
        <v>43551.041666666664</v>
      </c>
      <c r="AD158" t="str">
        <f>VLOOKUP($B158,wgs_downloaded!$H$2:$Z$518,COLUMN()-13)</f>
        <v>USA</v>
      </c>
      <c r="AE158" t="str">
        <f>VLOOKUP($B158,wgs_downloaded!$H$2:$Z$518,COLUMN()-13)</f>
        <v>New Hampshire</v>
      </c>
      <c r="AF158">
        <f>VLOOKUP($B158,wgs_downloaded!$H$2:$Z$518,COLUMN()-13)</f>
        <v>2015</v>
      </c>
    </row>
    <row r="159" spans="1:32" x14ac:dyDescent="0.3">
      <c r="A159" t="s">
        <v>3626</v>
      </c>
      <c r="B159" t="str">
        <f t="shared" si="2"/>
        <v>SRR3345539</v>
      </c>
      <c r="C159">
        <v>53</v>
      </c>
      <c r="D159">
        <v>45</v>
      </c>
      <c r="E159" t="s">
        <v>3627</v>
      </c>
      <c r="F159">
        <v>369630</v>
      </c>
      <c r="G159">
        <v>335560</v>
      </c>
      <c r="H159" t="s">
        <v>3628</v>
      </c>
      <c r="I159">
        <v>21</v>
      </c>
      <c r="J159">
        <v>18</v>
      </c>
      <c r="K159">
        <v>22</v>
      </c>
      <c r="M159">
        <v>115786</v>
      </c>
      <c r="N159">
        <v>47</v>
      </c>
      <c r="O159">
        <v>289421</v>
      </c>
      <c r="P159">
        <v>3036986</v>
      </c>
      <c r="Q159" t="str">
        <f>VLOOKUP($B159,wgs_downloaded!$H$2:$Z$518,COLUMN()-13)</f>
        <v>isolation_source: cheese</v>
      </c>
      <c r="R159">
        <f>VLOOKUP($B159,wgs_downloaded!$H$2:$Z$518,COLUMN()-13)</f>
        <v>0</v>
      </c>
      <c r="S159">
        <f>VLOOKUP($B159,wgs_downloaded!$H$2:$Z$518,COLUMN()-13)</f>
        <v>0</v>
      </c>
      <c r="T159">
        <f>VLOOKUP($B159,wgs_downloaded!$H$2:$Z$518,COLUMN()-13)</f>
        <v>0</v>
      </c>
      <c r="U159" t="str">
        <f>VLOOKUP($B159,wgs_downloaded!$H$2:$Z$518,COLUMN()-13)</f>
        <v>No</v>
      </c>
      <c r="V159">
        <f>VLOOKUP($B159,wgs_downloaded!$H$2:$Z$518,COLUMN()-13)</f>
        <v>0</v>
      </c>
      <c r="W159">
        <f>VLOOKUP($B159,wgs_downloaded!$H$2:$Z$518,COLUMN()-13)</f>
        <v>0</v>
      </c>
      <c r="X159">
        <f>VLOOKUP($B159,wgs_downloaded!$H$2:$Z$518,COLUMN()-13)</f>
        <v>0</v>
      </c>
      <c r="Y159" t="str">
        <f>VLOOKUP($B159,wgs_downloaded!$H$2:$Z$518,COLUMN()-13)</f>
        <v>No</v>
      </c>
      <c r="Z159" t="str">
        <f>VLOOKUP($B159,wgs_downloaded!$H$2:$Z$518,COLUMN()-13)</f>
        <v>NZ_NXZS01000001-NZ_NXZS01000025</v>
      </c>
      <c r="AA159" t="str">
        <f>VLOOKUP($B159,wgs_downloaded!$H$2:$Z$518,COLUMN()-13)</f>
        <v/>
      </c>
      <c r="AB159">
        <f>VLOOKUP($B159,wgs_downloaded!$H$2:$Z$518,COLUMN()-13)</f>
        <v>43982.083333333336</v>
      </c>
      <c r="AC159">
        <f>VLOOKUP($B159,wgs_downloaded!$H$2:$Z$518,COLUMN()-13)</f>
        <v>43024.083333333336</v>
      </c>
      <c r="AD159" t="str">
        <f>VLOOKUP($B159,wgs_downloaded!$H$2:$Z$518,COLUMN()-13)</f>
        <v>Italy</v>
      </c>
      <c r="AE159">
        <f>VLOOKUP($B159,wgs_downloaded!$H$2:$Z$518,COLUMN()-13)</f>
        <v>0</v>
      </c>
      <c r="AF159">
        <f>VLOOKUP($B159,wgs_downloaded!$H$2:$Z$518,COLUMN()-13)</f>
        <v>2012</v>
      </c>
    </row>
    <row r="160" spans="1:32" x14ac:dyDescent="0.3">
      <c r="A160" t="s">
        <v>3629</v>
      </c>
      <c r="B160" t="str">
        <f t="shared" si="2"/>
        <v>SRR12419633</v>
      </c>
      <c r="C160">
        <v>56</v>
      </c>
      <c r="D160">
        <v>54</v>
      </c>
      <c r="E160" t="s">
        <v>3630</v>
      </c>
      <c r="F160">
        <v>259298</v>
      </c>
      <c r="G160">
        <v>254848</v>
      </c>
      <c r="H160" t="s">
        <v>3631</v>
      </c>
      <c r="I160">
        <v>94</v>
      </c>
      <c r="J160">
        <v>38</v>
      </c>
      <c r="K160">
        <v>56</v>
      </c>
      <c r="M160">
        <v>371493</v>
      </c>
      <c r="N160">
        <v>48</v>
      </c>
      <c r="O160">
        <v>507107</v>
      </c>
      <c r="P160">
        <v>2958224</v>
      </c>
      <c r="Q160" t="str">
        <f>VLOOKUP($B160,wgs_downloaded!$H$2:$Z$518,COLUMN()-13)</f>
        <v>isolation_source: Five Cheese Stuffed Shells</v>
      </c>
      <c r="R160">
        <f>VLOOKUP($B160,wgs_downloaded!$H$2:$Z$518,COLUMN()-13)</f>
        <v>3432105</v>
      </c>
      <c r="S160">
        <f>VLOOKUP($B160,wgs_downloaded!$H$2:$Z$518,COLUMN()-13)</f>
        <v>18</v>
      </c>
      <c r="T160">
        <f>VLOOKUP($B160,wgs_downloaded!$H$2:$Z$518,COLUMN()-13)</f>
        <v>3389</v>
      </c>
      <c r="U160" t="str">
        <f>VLOOKUP($B160,wgs_downloaded!$H$2:$Z$518,COLUMN()-13)</f>
        <v>Yes</v>
      </c>
      <c r="V160">
        <f>VLOOKUP($B160,wgs_downloaded!$H$2:$Z$518,COLUMN()-13)</f>
        <v>0</v>
      </c>
      <c r="W160">
        <f>VLOOKUP($B160,wgs_downloaded!$H$2:$Z$518,COLUMN()-13)</f>
        <v>0</v>
      </c>
      <c r="X160">
        <f>VLOOKUP($B160,wgs_downloaded!$H$2:$Z$518,COLUMN()-13)</f>
        <v>0</v>
      </c>
      <c r="Y160" t="str">
        <f>VLOOKUP($B160,wgs_downloaded!$H$2:$Z$518,COLUMN()-13)</f>
        <v>No</v>
      </c>
      <c r="Z160" t="str">
        <f>VLOOKUP($B160,wgs_downloaded!$H$2:$Z$518,COLUMN()-13)</f>
        <v/>
      </c>
      <c r="AA160" t="str">
        <f>VLOOKUP($B160,wgs_downloaded!$H$2:$Z$518,COLUMN()-13)</f>
        <v/>
      </c>
      <c r="AB160">
        <f>VLOOKUP($B160,wgs_downloaded!$H$2:$Z$518,COLUMN()-13)</f>
        <v>44054.083333333336</v>
      </c>
      <c r="AC160">
        <f>VLOOKUP($B160,wgs_downloaded!$H$2:$Z$518,COLUMN()-13)</f>
        <v>44054.083333333336</v>
      </c>
      <c r="AD160" t="str">
        <f>VLOOKUP($B160,wgs_downloaded!$H$2:$Z$518,COLUMN()-13)</f>
        <v>USA</v>
      </c>
      <c r="AE160" t="str">
        <f>VLOOKUP($B160,wgs_downloaded!$H$2:$Z$518,COLUMN()-13)</f>
        <v>New Jersey</v>
      </c>
      <c r="AF160">
        <f>VLOOKUP($B160,wgs_downloaded!$H$2:$Z$518,COLUMN()-13)</f>
        <v>2020</v>
      </c>
    </row>
    <row r="161" spans="1:32" x14ac:dyDescent="0.3">
      <c r="A161" t="s">
        <v>3632</v>
      </c>
      <c r="B161" t="str">
        <f t="shared" si="2"/>
        <v>SRR8767316</v>
      </c>
      <c r="C161">
        <v>186</v>
      </c>
      <c r="D161">
        <v>163</v>
      </c>
      <c r="E161" t="s">
        <v>3633</v>
      </c>
      <c r="F161">
        <v>823824</v>
      </c>
      <c r="G161">
        <v>788088</v>
      </c>
      <c r="H161" t="s">
        <v>3634</v>
      </c>
      <c r="I161">
        <v>158</v>
      </c>
      <c r="J161">
        <v>92</v>
      </c>
      <c r="K161">
        <v>129</v>
      </c>
      <c r="M161">
        <v>358739</v>
      </c>
      <c r="N161">
        <v>48</v>
      </c>
      <c r="O161">
        <v>622677</v>
      </c>
      <c r="P161">
        <v>3105044</v>
      </c>
      <c r="Q161" t="str">
        <f>VLOOKUP($B161,wgs_downloaded!$H$2:$Z$518,COLUMN()-13)</f>
        <v>isolation_source: cheese</v>
      </c>
      <c r="R161">
        <f>VLOOKUP($B161,wgs_downloaded!$H$2:$Z$518,COLUMN()-13)</f>
        <v>3163082</v>
      </c>
      <c r="S161">
        <f>VLOOKUP($B161,wgs_downloaded!$H$2:$Z$518,COLUMN()-13)</f>
        <v>74</v>
      </c>
      <c r="T161">
        <f>VLOOKUP($B161,wgs_downloaded!$H$2:$Z$518,COLUMN()-13)</f>
        <v>3182</v>
      </c>
      <c r="U161" t="str">
        <f>VLOOKUP($B161,wgs_downloaded!$H$2:$Z$518,COLUMN()-13)</f>
        <v>Yes</v>
      </c>
      <c r="V161">
        <f>VLOOKUP($B161,wgs_downloaded!$H$2:$Z$518,COLUMN()-13)</f>
        <v>0</v>
      </c>
      <c r="W161">
        <f>VLOOKUP($B161,wgs_downloaded!$H$2:$Z$518,COLUMN()-13)</f>
        <v>0</v>
      </c>
      <c r="X161">
        <f>VLOOKUP($B161,wgs_downloaded!$H$2:$Z$518,COLUMN()-13)</f>
        <v>0</v>
      </c>
      <c r="Y161" t="str">
        <f>VLOOKUP($B161,wgs_downloaded!$H$2:$Z$518,COLUMN()-13)</f>
        <v>No</v>
      </c>
      <c r="Z161" t="str">
        <f>VLOOKUP($B161,wgs_downloaded!$H$2:$Z$518,COLUMN()-13)</f>
        <v/>
      </c>
      <c r="AA161" t="str">
        <f>VLOOKUP($B161,wgs_downloaded!$H$2:$Z$518,COLUMN()-13)</f>
        <v/>
      </c>
      <c r="AB161">
        <f>VLOOKUP($B161,wgs_downloaded!$H$2:$Z$518,COLUMN()-13)</f>
        <v>43555.041666666664</v>
      </c>
      <c r="AC161">
        <f>VLOOKUP($B161,wgs_downloaded!$H$2:$Z$518,COLUMN()-13)</f>
        <v>43555.041666666664</v>
      </c>
      <c r="AD161" t="str">
        <f>VLOOKUP($B161,wgs_downloaded!$H$2:$Z$518,COLUMN()-13)</f>
        <v>Chile</v>
      </c>
      <c r="AE161">
        <f>VLOOKUP($B161,wgs_downloaded!$H$2:$Z$518,COLUMN()-13)</f>
        <v>0</v>
      </c>
      <c r="AF161">
        <f>VLOOKUP($B161,wgs_downloaded!$H$2:$Z$518,COLUMN()-13)</f>
        <v>2016</v>
      </c>
    </row>
    <row r="162" spans="1:32" x14ac:dyDescent="0.3">
      <c r="A162" t="s">
        <v>3635</v>
      </c>
      <c r="B162" t="str">
        <f t="shared" si="2"/>
        <v>SRR2102432</v>
      </c>
      <c r="C162">
        <v>97</v>
      </c>
      <c r="D162">
        <v>88</v>
      </c>
      <c r="E162" t="s">
        <v>3279</v>
      </c>
      <c r="F162">
        <v>423068</v>
      </c>
      <c r="G162">
        <v>410008</v>
      </c>
      <c r="H162" t="s">
        <v>3280</v>
      </c>
      <c r="I162">
        <v>54</v>
      </c>
      <c r="J162">
        <v>16</v>
      </c>
      <c r="K162">
        <v>53</v>
      </c>
      <c r="M162">
        <v>151751</v>
      </c>
      <c r="N162">
        <v>48</v>
      </c>
      <c r="O162">
        <v>261135</v>
      </c>
      <c r="P162">
        <v>3034620</v>
      </c>
      <c r="Q162" t="str">
        <f>VLOOKUP($B162,wgs_downloaded!$H$2:$Z$518,COLUMN()-13)</f>
        <v>isolation_source: cheese</v>
      </c>
      <c r="R162">
        <f>VLOOKUP($B162,wgs_downloaded!$H$2:$Z$518,COLUMN()-13)</f>
        <v>3088043</v>
      </c>
      <c r="S162">
        <f>VLOOKUP($B162,wgs_downloaded!$H$2:$Z$518,COLUMN()-13)</f>
        <v>19</v>
      </c>
      <c r="T162">
        <f>VLOOKUP($B162,wgs_downloaded!$H$2:$Z$518,COLUMN()-13)</f>
        <v>3041</v>
      </c>
      <c r="U162" t="str">
        <f>VLOOKUP($B162,wgs_downloaded!$H$2:$Z$518,COLUMN()-13)</f>
        <v>Yes</v>
      </c>
      <c r="V162">
        <f>VLOOKUP($B162,wgs_downloaded!$H$2:$Z$518,COLUMN()-13)</f>
        <v>0</v>
      </c>
      <c r="W162">
        <f>VLOOKUP($B162,wgs_downloaded!$H$2:$Z$518,COLUMN()-13)</f>
        <v>0</v>
      </c>
      <c r="X162">
        <f>VLOOKUP($B162,wgs_downloaded!$H$2:$Z$518,COLUMN()-13)</f>
        <v>0</v>
      </c>
      <c r="Y162" t="str">
        <f>VLOOKUP($B162,wgs_downloaded!$H$2:$Z$518,COLUMN()-13)</f>
        <v>No</v>
      </c>
      <c r="Z162" t="str">
        <f>VLOOKUP($B162,wgs_downloaded!$H$2:$Z$518,COLUMN()-13)</f>
        <v/>
      </c>
      <c r="AA162" t="str">
        <f>VLOOKUP($B162,wgs_downloaded!$H$2:$Z$518,COLUMN()-13)</f>
        <v/>
      </c>
      <c r="AB162">
        <f>VLOOKUP($B162,wgs_downloaded!$H$2:$Z$518,COLUMN()-13)</f>
        <v>43551.041666666664</v>
      </c>
      <c r="AC162">
        <f>VLOOKUP($B162,wgs_downloaded!$H$2:$Z$518,COLUMN()-13)</f>
        <v>43551.041666666664</v>
      </c>
      <c r="AD162" t="str">
        <f>VLOOKUP($B162,wgs_downloaded!$H$2:$Z$518,COLUMN()-13)</f>
        <v>Greece</v>
      </c>
      <c r="AE162">
        <f>VLOOKUP($B162,wgs_downloaded!$H$2:$Z$518,COLUMN()-13)</f>
        <v>0</v>
      </c>
      <c r="AF162">
        <f>VLOOKUP($B162,wgs_downloaded!$H$2:$Z$518,COLUMN()-13)</f>
        <v>2015</v>
      </c>
    </row>
    <row r="163" spans="1:32" x14ac:dyDescent="0.3">
      <c r="A163" t="s">
        <v>3636</v>
      </c>
      <c r="B163" t="str">
        <f t="shared" si="2"/>
        <v>SRR975370</v>
      </c>
      <c r="C163">
        <v>39</v>
      </c>
      <c r="D163">
        <v>37</v>
      </c>
      <c r="E163" t="s">
        <v>3637</v>
      </c>
      <c r="F163">
        <v>165446</v>
      </c>
      <c r="G163">
        <v>161698</v>
      </c>
      <c r="H163" t="s">
        <v>3638</v>
      </c>
      <c r="I163">
        <v>9</v>
      </c>
      <c r="J163">
        <v>7</v>
      </c>
      <c r="K163">
        <v>15</v>
      </c>
      <c r="M163">
        <v>134627</v>
      </c>
      <c r="N163">
        <v>49</v>
      </c>
      <c r="O163">
        <v>452151</v>
      </c>
      <c r="P163">
        <v>3093949</v>
      </c>
      <c r="Q163" t="str">
        <f>VLOOKUP($B163,wgs_downloaded!$H$2:$Z$518,COLUMN()-13)</f>
        <v>isolation_source: goat cheese</v>
      </c>
      <c r="R163">
        <f>VLOOKUP($B163,wgs_downloaded!$H$2:$Z$518,COLUMN()-13)</f>
        <v>3126172</v>
      </c>
      <c r="S163">
        <f>VLOOKUP($B163,wgs_downloaded!$H$2:$Z$518,COLUMN()-13)</f>
        <v>24</v>
      </c>
      <c r="T163">
        <f>VLOOKUP($B163,wgs_downloaded!$H$2:$Z$518,COLUMN()-13)</f>
        <v>3139</v>
      </c>
      <c r="U163" t="str">
        <f>VLOOKUP($B163,wgs_downloaded!$H$2:$Z$518,COLUMN()-13)</f>
        <v>Yes</v>
      </c>
      <c r="V163">
        <f>VLOOKUP($B163,wgs_downloaded!$H$2:$Z$518,COLUMN()-13)</f>
        <v>0</v>
      </c>
      <c r="W163">
        <f>VLOOKUP($B163,wgs_downloaded!$H$2:$Z$518,COLUMN()-13)</f>
        <v>0</v>
      </c>
      <c r="X163">
        <f>VLOOKUP($B163,wgs_downloaded!$H$2:$Z$518,COLUMN()-13)</f>
        <v>0</v>
      </c>
      <c r="Y163" t="str">
        <f>VLOOKUP($B163,wgs_downloaded!$H$2:$Z$518,COLUMN()-13)</f>
        <v>No</v>
      </c>
      <c r="Z163" t="str">
        <f>VLOOKUP($B163,wgs_downloaded!$H$2:$Z$518,COLUMN()-13)</f>
        <v/>
      </c>
      <c r="AA163" t="str">
        <f>VLOOKUP($B163,wgs_downloaded!$H$2:$Z$518,COLUMN()-13)</f>
        <v/>
      </c>
      <c r="AB163">
        <f>VLOOKUP($B163,wgs_downloaded!$H$2:$Z$518,COLUMN()-13)</f>
        <v>43563.083333333336</v>
      </c>
      <c r="AC163">
        <f>VLOOKUP($B163,wgs_downloaded!$H$2:$Z$518,COLUMN()-13)</f>
        <v>43563.083333333336</v>
      </c>
      <c r="AD163" t="str">
        <f>VLOOKUP($B163,wgs_downloaded!$H$2:$Z$518,COLUMN()-13)</f>
        <v>Spain</v>
      </c>
      <c r="AE163" t="str">
        <f>VLOOKUP($B163,wgs_downloaded!$H$2:$Z$518,COLUMN()-13)</f>
        <v xml:space="preserve"> </v>
      </c>
      <c r="AF163">
        <f>VLOOKUP($B163,wgs_downloaded!$H$2:$Z$518,COLUMN()-13)</f>
        <v>2009</v>
      </c>
    </row>
    <row r="164" spans="1:32" x14ac:dyDescent="0.3">
      <c r="A164" t="s">
        <v>3639</v>
      </c>
      <c r="B164" t="str">
        <f t="shared" si="2"/>
        <v>SRR1187445</v>
      </c>
      <c r="C164">
        <v>43</v>
      </c>
      <c r="D164">
        <v>42</v>
      </c>
      <c r="E164" t="s">
        <v>3418</v>
      </c>
      <c r="F164">
        <v>185252</v>
      </c>
      <c r="G164">
        <v>182932</v>
      </c>
      <c r="H164" t="s">
        <v>3604</v>
      </c>
      <c r="I164">
        <v>12</v>
      </c>
      <c r="J164">
        <v>5</v>
      </c>
      <c r="K164">
        <v>12</v>
      </c>
      <c r="M164">
        <v>128133</v>
      </c>
      <c r="N164">
        <v>49</v>
      </c>
      <c r="O164">
        <v>221324</v>
      </c>
      <c r="P164">
        <v>3008625</v>
      </c>
      <c r="Q164" t="str">
        <f>VLOOKUP($B164,wgs_downloaded!$H$2:$Z$518,COLUMN()-13)</f>
        <v>isolation_source: fresh cheese curd</v>
      </c>
      <c r="R164">
        <f>VLOOKUP($B164,wgs_downloaded!$H$2:$Z$518,COLUMN()-13)</f>
        <v>3080783</v>
      </c>
      <c r="S164">
        <f>VLOOKUP($B164,wgs_downloaded!$H$2:$Z$518,COLUMN()-13)</f>
        <v>22</v>
      </c>
      <c r="T164">
        <f>VLOOKUP($B164,wgs_downloaded!$H$2:$Z$518,COLUMN()-13)</f>
        <v>3043</v>
      </c>
      <c r="U164" t="str">
        <f>VLOOKUP($B164,wgs_downloaded!$H$2:$Z$518,COLUMN()-13)</f>
        <v>Yes</v>
      </c>
      <c r="V164">
        <f>VLOOKUP($B164,wgs_downloaded!$H$2:$Z$518,COLUMN()-13)</f>
        <v>0</v>
      </c>
      <c r="W164">
        <f>VLOOKUP($B164,wgs_downloaded!$H$2:$Z$518,COLUMN()-13)</f>
        <v>0</v>
      </c>
      <c r="X164">
        <f>VLOOKUP($B164,wgs_downloaded!$H$2:$Z$518,COLUMN()-13)</f>
        <v>0</v>
      </c>
      <c r="Y164" t="str">
        <f>VLOOKUP($B164,wgs_downloaded!$H$2:$Z$518,COLUMN()-13)</f>
        <v>No</v>
      </c>
      <c r="Z164" t="str">
        <f>VLOOKUP($B164,wgs_downloaded!$H$2:$Z$518,COLUMN()-13)</f>
        <v/>
      </c>
      <c r="AA164" t="str">
        <f>VLOOKUP($B164,wgs_downloaded!$H$2:$Z$518,COLUMN()-13)</f>
        <v/>
      </c>
      <c r="AB164">
        <f>VLOOKUP($B164,wgs_downloaded!$H$2:$Z$518,COLUMN()-13)</f>
        <v>43551.041666666664</v>
      </c>
      <c r="AC164">
        <f>VLOOKUP($B164,wgs_downloaded!$H$2:$Z$518,COLUMN()-13)</f>
        <v>43551.041666666664</v>
      </c>
      <c r="AD164" t="str">
        <f>VLOOKUP($B164,wgs_downloaded!$H$2:$Z$518,COLUMN()-13)</f>
        <v>USA</v>
      </c>
      <c r="AE164" t="str">
        <f>VLOOKUP($B164,wgs_downloaded!$H$2:$Z$518,COLUMN()-13)</f>
        <v>Virginia</v>
      </c>
      <c r="AF164">
        <f>VLOOKUP($B164,wgs_downloaded!$H$2:$Z$518,COLUMN()-13)</f>
        <v>2014</v>
      </c>
    </row>
    <row r="165" spans="1:32" x14ac:dyDescent="0.3">
      <c r="A165" t="s">
        <v>3640</v>
      </c>
      <c r="B165" t="str">
        <f t="shared" si="2"/>
        <v>SRR3173373</v>
      </c>
      <c r="C165">
        <v>363</v>
      </c>
      <c r="D165">
        <v>338</v>
      </c>
      <c r="E165" t="s">
        <v>3641</v>
      </c>
      <c r="F165">
        <v>1579934</v>
      </c>
      <c r="G165">
        <v>1545148</v>
      </c>
      <c r="H165" t="s">
        <v>3642</v>
      </c>
      <c r="I165">
        <v>190</v>
      </c>
      <c r="J165">
        <v>58</v>
      </c>
      <c r="K165">
        <v>190</v>
      </c>
      <c r="M165">
        <v>159768</v>
      </c>
      <c r="N165">
        <v>53</v>
      </c>
      <c r="O165">
        <v>335087</v>
      </c>
      <c r="P165">
        <v>2980135</v>
      </c>
      <c r="Q165" t="str">
        <f>VLOOKUP($B165,wgs_downloaded!$H$2:$Z$518,COLUMN()-13)</f>
        <v>isolation_source: fresh cheese</v>
      </c>
      <c r="R165">
        <f>VLOOKUP($B165,wgs_downloaded!$H$2:$Z$518,COLUMN()-13)</f>
        <v>3016321</v>
      </c>
      <c r="S165">
        <f>VLOOKUP($B165,wgs_downloaded!$H$2:$Z$518,COLUMN()-13)</f>
        <v>58</v>
      </c>
      <c r="T165">
        <f>VLOOKUP($B165,wgs_downloaded!$H$2:$Z$518,COLUMN()-13)</f>
        <v>3003</v>
      </c>
      <c r="U165" t="str">
        <f>VLOOKUP($B165,wgs_downloaded!$H$2:$Z$518,COLUMN()-13)</f>
        <v>Yes</v>
      </c>
      <c r="V165">
        <f>VLOOKUP($B165,wgs_downloaded!$H$2:$Z$518,COLUMN()-13)</f>
        <v>0</v>
      </c>
      <c r="W165">
        <f>VLOOKUP($B165,wgs_downloaded!$H$2:$Z$518,COLUMN()-13)</f>
        <v>0</v>
      </c>
      <c r="X165">
        <f>VLOOKUP($B165,wgs_downloaded!$H$2:$Z$518,COLUMN()-13)</f>
        <v>0</v>
      </c>
      <c r="Y165" t="str">
        <f>VLOOKUP($B165,wgs_downloaded!$H$2:$Z$518,COLUMN()-13)</f>
        <v>No</v>
      </c>
      <c r="Z165" t="str">
        <f>VLOOKUP($B165,wgs_downloaded!$H$2:$Z$518,COLUMN()-13)</f>
        <v/>
      </c>
      <c r="AA165" t="str">
        <f>VLOOKUP($B165,wgs_downloaded!$H$2:$Z$518,COLUMN()-13)</f>
        <v/>
      </c>
      <c r="AB165">
        <f>VLOOKUP($B165,wgs_downloaded!$H$2:$Z$518,COLUMN()-13)</f>
        <v>43901.041666666664</v>
      </c>
      <c r="AC165">
        <f>VLOOKUP($B165,wgs_downloaded!$H$2:$Z$518,COLUMN()-13)</f>
        <v>43551.041666666664</v>
      </c>
      <c r="AD165" t="str">
        <f>VLOOKUP($B165,wgs_downloaded!$H$2:$Z$518,COLUMN()-13)</f>
        <v>USA</v>
      </c>
      <c r="AE165" t="str">
        <f>VLOOKUP($B165,wgs_downloaded!$H$2:$Z$518,COLUMN()-13)</f>
        <v>New York</v>
      </c>
      <c r="AF165">
        <f>VLOOKUP($B165,wgs_downloaded!$H$2:$Z$518,COLUMN()-13)</f>
        <v>2009</v>
      </c>
    </row>
    <row r="166" spans="1:32" x14ac:dyDescent="0.3">
      <c r="A166" t="s">
        <v>3643</v>
      </c>
      <c r="B166" t="str">
        <f t="shared" si="2"/>
        <v>SRR5378819</v>
      </c>
      <c r="C166">
        <v>66</v>
      </c>
      <c r="D166">
        <v>60</v>
      </c>
      <c r="E166" t="s">
        <v>3644</v>
      </c>
      <c r="F166">
        <v>297378</v>
      </c>
      <c r="G166">
        <v>290340</v>
      </c>
      <c r="H166" t="s">
        <v>3645</v>
      </c>
      <c r="I166">
        <v>48</v>
      </c>
      <c r="J166">
        <v>27</v>
      </c>
      <c r="K166">
        <v>29</v>
      </c>
      <c r="M166">
        <v>106960</v>
      </c>
      <c r="N166">
        <v>53</v>
      </c>
      <c r="O166">
        <v>237613</v>
      </c>
      <c r="P166">
        <v>2916319</v>
      </c>
      <c r="Q166" t="str">
        <f>VLOOKUP($B166,wgs_downloaded!$H$2:$Z$518,COLUMN()-13)</f>
        <v>isolation_source: Raw Milk Cheese</v>
      </c>
      <c r="R166">
        <f>VLOOKUP($B166,wgs_downloaded!$H$2:$Z$518,COLUMN()-13)</f>
        <v>2954751</v>
      </c>
      <c r="S166">
        <f>VLOOKUP($B166,wgs_downloaded!$H$2:$Z$518,COLUMN()-13)</f>
        <v>16</v>
      </c>
      <c r="T166">
        <f>VLOOKUP($B166,wgs_downloaded!$H$2:$Z$518,COLUMN()-13)</f>
        <v>2930</v>
      </c>
      <c r="U166" t="str">
        <f>VLOOKUP($B166,wgs_downloaded!$H$2:$Z$518,COLUMN()-13)</f>
        <v>Yes</v>
      </c>
      <c r="V166">
        <f>VLOOKUP($B166,wgs_downloaded!$H$2:$Z$518,COLUMN()-13)</f>
        <v>0</v>
      </c>
      <c r="W166">
        <f>VLOOKUP($B166,wgs_downloaded!$H$2:$Z$518,COLUMN()-13)</f>
        <v>0</v>
      </c>
      <c r="X166">
        <f>VLOOKUP($B166,wgs_downloaded!$H$2:$Z$518,COLUMN()-13)</f>
        <v>0</v>
      </c>
      <c r="Y166" t="str">
        <f>VLOOKUP($B166,wgs_downloaded!$H$2:$Z$518,COLUMN()-13)</f>
        <v>No</v>
      </c>
      <c r="Z166" t="str">
        <f>VLOOKUP($B166,wgs_downloaded!$H$2:$Z$518,COLUMN()-13)</f>
        <v/>
      </c>
      <c r="AA166" t="str">
        <f>VLOOKUP($B166,wgs_downloaded!$H$2:$Z$518,COLUMN()-13)</f>
        <v/>
      </c>
      <c r="AB166">
        <f>VLOOKUP($B166,wgs_downloaded!$H$2:$Z$518,COLUMN()-13)</f>
        <v>43901.041666666664</v>
      </c>
      <c r="AC166">
        <f>VLOOKUP($B166,wgs_downloaded!$H$2:$Z$518,COLUMN()-13)</f>
        <v>43550.041666666664</v>
      </c>
      <c r="AD166" t="str">
        <f>VLOOKUP($B166,wgs_downloaded!$H$2:$Z$518,COLUMN()-13)</f>
        <v>USA</v>
      </c>
      <c r="AE166" t="str">
        <f>VLOOKUP($B166,wgs_downloaded!$H$2:$Z$518,COLUMN()-13)</f>
        <v>New York</v>
      </c>
      <c r="AF166">
        <f>VLOOKUP($B166,wgs_downloaded!$H$2:$Z$518,COLUMN()-13)</f>
        <v>2017</v>
      </c>
    </row>
    <row r="167" spans="1:32" x14ac:dyDescent="0.3">
      <c r="A167" t="s">
        <v>3646</v>
      </c>
      <c r="B167" t="str">
        <f t="shared" si="2"/>
        <v>SRR1609994</v>
      </c>
      <c r="C167">
        <v>63</v>
      </c>
      <c r="D167">
        <v>58</v>
      </c>
      <c r="E167" t="s">
        <v>3647</v>
      </c>
      <c r="F167">
        <v>328680</v>
      </c>
      <c r="G167">
        <v>314020</v>
      </c>
      <c r="H167" t="s">
        <v>3648</v>
      </c>
      <c r="I167">
        <v>87</v>
      </c>
      <c r="J167">
        <v>18</v>
      </c>
      <c r="K167">
        <v>27</v>
      </c>
      <c r="M167">
        <v>135251</v>
      </c>
      <c r="N167">
        <v>54</v>
      </c>
      <c r="O167">
        <v>238438</v>
      </c>
      <c r="P167">
        <v>3047603</v>
      </c>
      <c r="Q167" t="str">
        <f>VLOOKUP($B167,wgs_downloaded!$H$2:$Z$518,COLUMN()-13)</f>
        <v>isolation_source: white cheese</v>
      </c>
      <c r="R167">
        <f>VLOOKUP($B167,wgs_downloaded!$H$2:$Z$518,COLUMN()-13)</f>
        <v>3193826</v>
      </c>
      <c r="S167">
        <f>VLOOKUP($B167,wgs_downloaded!$H$2:$Z$518,COLUMN()-13)</f>
        <v>18</v>
      </c>
      <c r="T167">
        <f>VLOOKUP($B167,wgs_downloaded!$H$2:$Z$518,COLUMN()-13)</f>
        <v>3181</v>
      </c>
      <c r="U167" t="str">
        <f>VLOOKUP($B167,wgs_downloaded!$H$2:$Z$518,COLUMN()-13)</f>
        <v>Yes</v>
      </c>
      <c r="V167">
        <f>VLOOKUP($B167,wgs_downloaded!$H$2:$Z$518,COLUMN()-13)</f>
        <v>0</v>
      </c>
      <c r="W167">
        <f>VLOOKUP($B167,wgs_downloaded!$H$2:$Z$518,COLUMN()-13)</f>
        <v>0</v>
      </c>
      <c r="X167">
        <f>VLOOKUP($B167,wgs_downloaded!$H$2:$Z$518,COLUMN()-13)</f>
        <v>0</v>
      </c>
      <c r="Y167" t="str">
        <f>VLOOKUP($B167,wgs_downloaded!$H$2:$Z$518,COLUMN()-13)</f>
        <v>No</v>
      </c>
      <c r="Z167" t="str">
        <f>VLOOKUP($B167,wgs_downloaded!$H$2:$Z$518,COLUMN()-13)</f>
        <v/>
      </c>
      <c r="AA167" t="str">
        <f>VLOOKUP($B167,wgs_downloaded!$H$2:$Z$518,COLUMN()-13)</f>
        <v/>
      </c>
      <c r="AB167">
        <f>VLOOKUP($B167,wgs_downloaded!$H$2:$Z$518,COLUMN()-13)</f>
        <v>43551.041666666664</v>
      </c>
      <c r="AC167">
        <f>VLOOKUP($B167,wgs_downloaded!$H$2:$Z$518,COLUMN()-13)</f>
        <v>43551.041666666664</v>
      </c>
      <c r="AD167" t="str">
        <f>VLOOKUP($B167,wgs_downloaded!$H$2:$Z$518,COLUMN()-13)</f>
        <v>USA</v>
      </c>
      <c r="AE167">
        <f>VLOOKUP($B167,wgs_downloaded!$H$2:$Z$518,COLUMN()-13)</f>
        <v>0</v>
      </c>
      <c r="AF167">
        <f>VLOOKUP($B167,wgs_downloaded!$H$2:$Z$518,COLUMN()-13)</f>
        <v>1994</v>
      </c>
    </row>
    <row r="168" spans="1:32" x14ac:dyDescent="0.3">
      <c r="A168" t="s">
        <v>3649</v>
      </c>
      <c r="B168" t="str">
        <f t="shared" si="2"/>
        <v>SRR8838736</v>
      </c>
      <c r="C168">
        <v>71</v>
      </c>
      <c r="D168">
        <v>69</v>
      </c>
      <c r="E168" t="s">
        <v>3650</v>
      </c>
      <c r="F168">
        <v>340950</v>
      </c>
      <c r="G168">
        <v>335130</v>
      </c>
      <c r="H168" t="s">
        <v>3651</v>
      </c>
      <c r="I168">
        <v>97</v>
      </c>
      <c r="J168">
        <v>11</v>
      </c>
      <c r="K168">
        <v>20</v>
      </c>
      <c r="M168">
        <v>180085</v>
      </c>
      <c r="N168">
        <v>55</v>
      </c>
      <c r="O168">
        <v>288418</v>
      </c>
      <c r="P168">
        <v>2909870</v>
      </c>
      <c r="Q168" t="str">
        <f>VLOOKUP($B168,wgs_downloaded!$H$2:$Z$518,COLUMN()-13)</f>
        <v>isolation_source: cheese</v>
      </c>
      <c r="R168">
        <f>VLOOKUP($B168,wgs_downloaded!$H$2:$Z$518,COLUMN()-13)</f>
        <v>2984309</v>
      </c>
      <c r="S168">
        <f>VLOOKUP($B168,wgs_downloaded!$H$2:$Z$518,COLUMN()-13)</f>
        <v>16</v>
      </c>
      <c r="T168">
        <f>VLOOKUP($B168,wgs_downloaded!$H$2:$Z$518,COLUMN()-13)</f>
        <v>2935</v>
      </c>
      <c r="U168" t="str">
        <f>VLOOKUP($B168,wgs_downloaded!$H$2:$Z$518,COLUMN()-13)</f>
        <v>Yes</v>
      </c>
      <c r="V168">
        <f>VLOOKUP($B168,wgs_downloaded!$H$2:$Z$518,COLUMN()-13)</f>
        <v>0</v>
      </c>
      <c r="W168">
        <f>VLOOKUP($B168,wgs_downloaded!$H$2:$Z$518,COLUMN()-13)</f>
        <v>0</v>
      </c>
      <c r="X168">
        <f>VLOOKUP($B168,wgs_downloaded!$H$2:$Z$518,COLUMN()-13)</f>
        <v>0</v>
      </c>
      <c r="Y168" t="str">
        <f>VLOOKUP($B168,wgs_downloaded!$H$2:$Z$518,COLUMN()-13)</f>
        <v>No</v>
      </c>
      <c r="Z168" t="str">
        <f>VLOOKUP($B168,wgs_downloaded!$H$2:$Z$518,COLUMN()-13)</f>
        <v/>
      </c>
      <c r="AA168" t="str">
        <f>VLOOKUP($B168,wgs_downloaded!$H$2:$Z$518,COLUMN()-13)</f>
        <v/>
      </c>
      <c r="AB168">
        <f>VLOOKUP($B168,wgs_downloaded!$H$2:$Z$518,COLUMN()-13)</f>
        <v>43564.083333333336</v>
      </c>
      <c r="AC168">
        <f>VLOOKUP($B168,wgs_downloaded!$H$2:$Z$518,COLUMN()-13)</f>
        <v>43564.083333333336</v>
      </c>
      <c r="AD168" t="str">
        <f>VLOOKUP($B168,wgs_downloaded!$H$2:$Z$518,COLUMN()-13)</f>
        <v>Chile</v>
      </c>
      <c r="AE168">
        <f>VLOOKUP($B168,wgs_downloaded!$H$2:$Z$518,COLUMN()-13)</f>
        <v>0</v>
      </c>
      <c r="AF168">
        <f>VLOOKUP($B168,wgs_downloaded!$H$2:$Z$518,COLUMN()-13)</f>
        <v>2016</v>
      </c>
    </row>
    <row r="169" spans="1:32" x14ac:dyDescent="0.3">
      <c r="A169" t="s">
        <v>3652</v>
      </c>
      <c r="B169" t="str">
        <f t="shared" si="2"/>
        <v>SRR3995860</v>
      </c>
      <c r="C169">
        <v>51</v>
      </c>
      <c r="D169">
        <v>47</v>
      </c>
      <c r="E169" t="s">
        <v>3653</v>
      </c>
      <c r="F169">
        <v>219438</v>
      </c>
      <c r="G169">
        <v>214610</v>
      </c>
      <c r="H169" t="s">
        <v>3642</v>
      </c>
      <c r="I169">
        <v>18</v>
      </c>
      <c r="J169">
        <v>7</v>
      </c>
      <c r="K169">
        <v>11</v>
      </c>
      <c r="M169">
        <v>203381</v>
      </c>
      <c r="N169">
        <v>56</v>
      </c>
      <c r="O169">
        <v>438898</v>
      </c>
      <c r="P169">
        <v>2990240</v>
      </c>
      <c r="Q169" t="str">
        <f>VLOOKUP($B169,wgs_downloaded!$H$2:$Z$518,COLUMN()-13)</f>
        <v>isolation_source: queso cotija</v>
      </c>
      <c r="R169">
        <f>VLOOKUP($B169,wgs_downloaded!$H$2:$Z$518,COLUMN()-13)</f>
        <v>3111488</v>
      </c>
      <c r="S169">
        <f>VLOOKUP($B169,wgs_downloaded!$H$2:$Z$518,COLUMN()-13)</f>
        <v>15</v>
      </c>
      <c r="T169">
        <f>VLOOKUP($B169,wgs_downloaded!$H$2:$Z$518,COLUMN()-13)</f>
        <v>3063</v>
      </c>
      <c r="U169" t="str">
        <f>VLOOKUP($B169,wgs_downloaded!$H$2:$Z$518,COLUMN()-13)</f>
        <v>Yes</v>
      </c>
      <c r="V169">
        <f>VLOOKUP($B169,wgs_downloaded!$H$2:$Z$518,COLUMN()-13)</f>
        <v>0</v>
      </c>
      <c r="W169">
        <f>VLOOKUP($B169,wgs_downloaded!$H$2:$Z$518,COLUMN()-13)</f>
        <v>0</v>
      </c>
      <c r="X169">
        <f>VLOOKUP($B169,wgs_downloaded!$H$2:$Z$518,COLUMN()-13)</f>
        <v>0</v>
      </c>
      <c r="Y169" t="str">
        <f>VLOOKUP($B169,wgs_downloaded!$H$2:$Z$518,COLUMN()-13)</f>
        <v>No</v>
      </c>
      <c r="Z169" t="str">
        <f>VLOOKUP($B169,wgs_downloaded!$H$2:$Z$518,COLUMN()-13)</f>
        <v/>
      </c>
      <c r="AA169" t="str">
        <f>VLOOKUP($B169,wgs_downloaded!$H$2:$Z$518,COLUMN()-13)</f>
        <v/>
      </c>
      <c r="AB169">
        <f>VLOOKUP($B169,wgs_downloaded!$H$2:$Z$518,COLUMN()-13)</f>
        <v>43901.041666666664</v>
      </c>
      <c r="AC169">
        <f>VLOOKUP($B169,wgs_downloaded!$H$2:$Z$518,COLUMN()-13)</f>
        <v>43558.083333333336</v>
      </c>
      <c r="AD169" t="str">
        <f>VLOOKUP($B169,wgs_downloaded!$H$2:$Z$518,COLUMN()-13)</f>
        <v>USA</v>
      </c>
      <c r="AE169" t="str">
        <f>VLOOKUP($B169,wgs_downloaded!$H$2:$Z$518,COLUMN()-13)</f>
        <v>Wisconsin</v>
      </c>
      <c r="AF169">
        <f>VLOOKUP($B169,wgs_downloaded!$H$2:$Z$518,COLUMN()-13)</f>
        <v>2011</v>
      </c>
    </row>
    <row r="170" spans="1:32" x14ac:dyDescent="0.3">
      <c r="A170" t="s">
        <v>3654</v>
      </c>
      <c r="B170" t="str">
        <f t="shared" si="2"/>
        <v>SRR1068558</v>
      </c>
      <c r="C170">
        <v>70</v>
      </c>
      <c r="D170">
        <v>67</v>
      </c>
      <c r="E170" t="s">
        <v>3655</v>
      </c>
      <c r="F170">
        <v>491874</v>
      </c>
      <c r="G170">
        <v>477342</v>
      </c>
      <c r="H170" t="s">
        <v>3656</v>
      </c>
      <c r="I170">
        <v>24</v>
      </c>
      <c r="J170">
        <v>11</v>
      </c>
      <c r="K170">
        <v>31</v>
      </c>
      <c r="M170">
        <v>137839</v>
      </c>
      <c r="N170">
        <v>56</v>
      </c>
      <c r="O170">
        <v>236670</v>
      </c>
      <c r="P170">
        <v>3036468</v>
      </c>
      <c r="Q170" t="str">
        <f>VLOOKUP($B170,wgs_downloaded!$H$2:$Z$518,COLUMN()-13)</f>
        <v>isolation_source: cheese</v>
      </c>
      <c r="R170">
        <f>VLOOKUP($B170,wgs_downloaded!$H$2:$Z$518,COLUMN()-13)</f>
        <v>3081814</v>
      </c>
      <c r="S170">
        <f>VLOOKUP($B170,wgs_downloaded!$H$2:$Z$518,COLUMN()-13)</f>
        <v>22</v>
      </c>
      <c r="T170">
        <f>VLOOKUP($B170,wgs_downloaded!$H$2:$Z$518,COLUMN()-13)</f>
        <v>3086</v>
      </c>
      <c r="U170" t="str">
        <f>VLOOKUP($B170,wgs_downloaded!$H$2:$Z$518,COLUMN()-13)</f>
        <v>Yes</v>
      </c>
      <c r="V170">
        <f>VLOOKUP($B170,wgs_downloaded!$H$2:$Z$518,COLUMN()-13)</f>
        <v>0</v>
      </c>
      <c r="W170">
        <f>VLOOKUP($B170,wgs_downloaded!$H$2:$Z$518,COLUMN()-13)</f>
        <v>0</v>
      </c>
      <c r="X170">
        <f>VLOOKUP($B170,wgs_downloaded!$H$2:$Z$518,COLUMN()-13)</f>
        <v>0</v>
      </c>
      <c r="Y170" t="str">
        <f>VLOOKUP($B170,wgs_downloaded!$H$2:$Z$518,COLUMN()-13)</f>
        <v>No</v>
      </c>
      <c r="Z170" t="str">
        <f>VLOOKUP($B170,wgs_downloaded!$H$2:$Z$518,COLUMN()-13)</f>
        <v/>
      </c>
      <c r="AA170" t="str">
        <f>VLOOKUP($B170,wgs_downloaded!$H$2:$Z$518,COLUMN()-13)</f>
        <v/>
      </c>
      <c r="AB170">
        <f>VLOOKUP($B170,wgs_downloaded!$H$2:$Z$518,COLUMN()-13)</f>
        <v>43551.041666666664</v>
      </c>
      <c r="AC170">
        <f>VLOOKUP($B170,wgs_downloaded!$H$2:$Z$518,COLUMN()-13)</f>
        <v>43551.041666666664</v>
      </c>
      <c r="AD170" t="str">
        <f>VLOOKUP($B170,wgs_downloaded!$H$2:$Z$518,COLUMN()-13)</f>
        <v>USA</v>
      </c>
      <c r="AE170" t="str">
        <f>VLOOKUP($B170,wgs_downloaded!$H$2:$Z$518,COLUMN()-13)</f>
        <v>Pennsylvania</v>
      </c>
      <c r="AF170">
        <f>VLOOKUP($B170,wgs_downloaded!$H$2:$Z$518,COLUMN()-13)</f>
        <v>2012</v>
      </c>
    </row>
    <row r="171" spans="1:32" x14ac:dyDescent="0.3">
      <c r="A171" t="s">
        <v>3657</v>
      </c>
      <c r="B171" t="str">
        <f t="shared" si="2"/>
        <v>SRR1187616</v>
      </c>
      <c r="C171">
        <v>50</v>
      </c>
      <c r="D171">
        <v>45</v>
      </c>
      <c r="E171" t="s">
        <v>3658</v>
      </c>
      <c r="F171">
        <v>213912</v>
      </c>
      <c r="G171">
        <v>205590</v>
      </c>
      <c r="H171" t="s">
        <v>3659</v>
      </c>
      <c r="I171">
        <v>16</v>
      </c>
      <c r="J171">
        <v>7</v>
      </c>
      <c r="K171">
        <v>19</v>
      </c>
      <c r="M171">
        <v>101999</v>
      </c>
      <c r="N171">
        <v>56</v>
      </c>
      <c r="O171">
        <v>253054</v>
      </c>
      <c r="P171">
        <v>3008490</v>
      </c>
      <c r="Q171" t="str">
        <f>VLOOKUP($B171,wgs_downloaded!$H$2:$Z$518,COLUMN()-13)</f>
        <v>isolation_source: fresh cheese curd</v>
      </c>
      <c r="R171">
        <f>VLOOKUP($B171,wgs_downloaded!$H$2:$Z$518,COLUMN()-13)</f>
        <v>3134504</v>
      </c>
      <c r="S171">
        <f>VLOOKUP($B171,wgs_downloaded!$H$2:$Z$518,COLUMN()-13)</f>
        <v>19</v>
      </c>
      <c r="T171">
        <f>VLOOKUP($B171,wgs_downloaded!$H$2:$Z$518,COLUMN()-13)</f>
        <v>3088</v>
      </c>
      <c r="U171" t="str">
        <f>VLOOKUP($B171,wgs_downloaded!$H$2:$Z$518,COLUMN()-13)</f>
        <v>Yes</v>
      </c>
      <c r="V171">
        <f>VLOOKUP($B171,wgs_downloaded!$H$2:$Z$518,COLUMN()-13)</f>
        <v>0</v>
      </c>
      <c r="W171">
        <f>VLOOKUP($B171,wgs_downloaded!$H$2:$Z$518,COLUMN()-13)</f>
        <v>0</v>
      </c>
      <c r="X171">
        <f>VLOOKUP($B171,wgs_downloaded!$H$2:$Z$518,COLUMN()-13)</f>
        <v>0</v>
      </c>
      <c r="Y171" t="str">
        <f>VLOOKUP($B171,wgs_downloaded!$H$2:$Z$518,COLUMN()-13)</f>
        <v>No</v>
      </c>
      <c r="Z171" t="str">
        <f>VLOOKUP($B171,wgs_downloaded!$H$2:$Z$518,COLUMN()-13)</f>
        <v/>
      </c>
      <c r="AA171" t="str">
        <f>VLOOKUP($B171,wgs_downloaded!$H$2:$Z$518,COLUMN()-13)</f>
        <v/>
      </c>
      <c r="AB171">
        <f>VLOOKUP($B171,wgs_downloaded!$H$2:$Z$518,COLUMN()-13)</f>
        <v>43551.041666666664</v>
      </c>
      <c r="AC171">
        <f>VLOOKUP($B171,wgs_downloaded!$H$2:$Z$518,COLUMN()-13)</f>
        <v>43551.041666666664</v>
      </c>
      <c r="AD171" t="str">
        <f>VLOOKUP($B171,wgs_downloaded!$H$2:$Z$518,COLUMN()-13)</f>
        <v>USA</v>
      </c>
      <c r="AE171" t="str">
        <f>VLOOKUP($B171,wgs_downloaded!$H$2:$Z$518,COLUMN()-13)</f>
        <v>Virginia</v>
      </c>
      <c r="AF171">
        <f>VLOOKUP($B171,wgs_downloaded!$H$2:$Z$518,COLUMN()-13)</f>
        <v>2014</v>
      </c>
    </row>
    <row r="172" spans="1:32" x14ac:dyDescent="0.3">
      <c r="A172" t="s">
        <v>3660</v>
      </c>
      <c r="B172" t="str">
        <f t="shared" si="2"/>
        <v>SRR1220730</v>
      </c>
      <c r="C172">
        <v>76</v>
      </c>
      <c r="D172">
        <v>72</v>
      </c>
      <c r="E172" t="s">
        <v>3194</v>
      </c>
      <c r="F172">
        <v>335852</v>
      </c>
      <c r="G172">
        <v>327520</v>
      </c>
      <c r="H172" t="s">
        <v>3661</v>
      </c>
      <c r="I172">
        <v>38</v>
      </c>
      <c r="J172">
        <v>27</v>
      </c>
      <c r="K172">
        <v>20</v>
      </c>
      <c r="M172">
        <v>132204</v>
      </c>
      <c r="N172">
        <v>58</v>
      </c>
      <c r="O172">
        <v>348010</v>
      </c>
      <c r="P172">
        <v>3018763</v>
      </c>
      <c r="Q172" t="str">
        <f>VLOOKUP($B172,wgs_downloaded!$H$2:$Z$518,COLUMN()-13)</f>
        <v>isolation_source: Cheddar cheese ball</v>
      </c>
      <c r="R172">
        <f>VLOOKUP($B172,wgs_downloaded!$H$2:$Z$518,COLUMN()-13)</f>
        <v>3086593</v>
      </c>
      <c r="S172">
        <f>VLOOKUP($B172,wgs_downloaded!$H$2:$Z$518,COLUMN()-13)</f>
        <v>25</v>
      </c>
      <c r="T172">
        <f>VLOOKUP($B172,wgs_downloaded!$H$2:$Z$518,COLUMN()-13)</f>
        <v>3062</v>
      </c>
      <c r="U172" t="str">
        <f>VLOOKUP($B172,wgs_downloaded!$H$2:$Z$518,COLUMN()-13)</f>
        <v>Yes</v>
      </c>
      <c r="V172">
        <f>VLOOKUP($B172,wgs_downloaded!$H$2:$Z$518,COLUMN()-13)</f>
        <v>0</v>
      </c>
      <c r="W172">
        <f>VLOOKUP($B172,wgs_downloaded!$H$2:$Z$518,COLUMN()-13)</f>
        <v>0</v>
      </c>
      <c r="X172">
        <f>VLOOKUP($B172,wgs_downloaded!$H$2:$Z$518,COLUMN()-13)</f>
        <v>0</v>
      </c>
      <c r="Y172" t="str">
        <f>VLOOKUP($B172,wgs_downloaded!$H$2:$Z$518,COLUMN()-13)</f>
        <v>No</v>
      </c>
      <c r="Z172" t="str">
        <f>VLOOKUP($B172,wgs_downloaded!$H$2:$Z$518,COLUMN()-13)</f>
        <v/>
      </c>
      <c r="AA172" t="str">
        <f>VLOOKUP($B172,wgs_downloaded!$H$2:$Z$518,COLUMN()-13)</f>
        <v/>
      </c>
      <c r="AB172">
        <f>VLOOKUP($B172,wgs_downloaded!$H$2:$Z$518,COLUMN()-13)</f>
        <v>43551.041666666664</v>
      </c>
      <c r="AC172">
        <f>VLOOKUP($B172,wgs_downloaded!$H$2:$Z$518,COLUMN()-13)</f>
        <v>43551.041666666664</v>
      </c>
      <c r="AD172" t="str">
        <f>VLOOKUP($B172,wgs_downloaded!$H$2:$Z$518,COLUMN()-13)</f>
        <v>USA</v>
      </c>
      <c r="AE172" t="str">
        <f>VLOOKUP($B172,wgs_downloaded!$H$2:$Z$518,COLUMN()-13)</f>
        <v>Minnesota</v>
      </c>
      <c r="AF172">
        <f>VLOOKUP($B172,wgs_downloaded!$H$2:$Z$518,COLUMN()-13)</f>
        <v>2014</v>
      </c>
    </row>
    <row r="173" spans="1:32" x14ac:dyDescent="0.3">
      <c r="A173" t="s">
        <v>3662</v>
      </c>
      <c r="B173" t="str">
        <f t="shared" si="2"/>
        <v>SRR8767338</v>
      </c>
      <c r="C173">
        <v>58</v>
      </c>
      <c r="D173">
        <v>53</v>
      </c>
      <c r="E173" t="s">
        <v>3663</v>
      </c>
      <c r="F173">
        <v>293348</v>
      </c>
      <c r="G173">
        <v>279698</v>
      </c>
      <c r="H173" t="s">
        <v>3550</v>
      </c>
      <c r="I173">
        <v>94</v>
      </c>
      <c r="J173">
        <v>73</v>
      </c>
      <c r="K173">
        <v>74</v>
      </c>
      <c r="M173">
        <v>96723</v>
      </c>
      <c r="N173">
        <v>58</v>
      </c>
      <c r="O173">
        <v>357066</v>
      </c>
      <c r="P173">
        <v>3064951</v>
      </c>
      <c r="Q173" t="str">
        <f>VLOOKUP($B173,wgs_downloaded!$H$2:$Z$518,COLUMN()-13)</f>
        <v>isolation_source: cheese</v>
      </c>
      <c r="R173">
        <f>VLOOKUP($B173,wgs_downloaded!$H$2:$Z$518,COLUMN()-13)</f>
        <v>3066355</v>
      </c>
      <c r="S173">
        <f>VLOOKUP($B173,wgs_downloaded!$H$2:$Z$518,COLUMN()-13)</f>
        <v>32</v>
      </c>
      <c r="T173">
        <f>VLOOKUP($B173,wgs_downloaded!$H$2:$Z$518,COLUMN()-13)</f>
        <v>3052</v>
      </c>
      <c r="U173" t="str">
        <f>VLOOKUP($B173,wgs_downloaded!$H$2:$Z$518,COLUMN()-13)</f>
        <v>Yes</v>
      </c>
      <c r="V173">
        <f>VLOOKUP($B173,wgs_downloaded!$H$2:$Z$518,COLUMN()-13)</f>
        <v>0</v>
      </c>
      <c r="W173">
        <f>VLOOKUP($B173,wgs_downloaded!$H$2:$Z$518,COLUMN()-13)</f>
        <v>0</v>
      </c>
      <c r="X173">
        <f>VLOOKUP($B173,wgs_downloaded!$H$2:$Z$518,COLUMN()-13)</f>
        <v>0</v>
      </c>
      <c r="Y173" t="str">
        <f>VLOOKUP($B173,wgs_downloaded!$H$2:$Z$518,COLUMN()-13)</f>
        <v>No</v>
      </c>
      <c r="Z173" t="str">
        <f>VLOOKUP($B173,wgs_downloaded!$H$2:$Z$518,COLUMN()-13)</f>
        <v/>
      </c>
      <c r="AA173" t="str">
        <f>VLOOKUP($B173,wgs_downloaded!$H$2:$Z$518,COLUMN()-13)</f>
        <v/>
      </c>
      <c r="AB173">
        <f>VLOOKUP($B173,wgs_downloaded!$H$2:$Z$518,COLUMN()-13)</f>
        <v>43555.041666666664</v>
      </c>
      <c r="AC173">
        <f>VLOOKUP($B173,wgs_downloaded!$H$2:$Z$518,COLUMN()-13)</f>
        <v>43555.041666666664</v>
      </c>
      <c r="AD173" t="str">
        <f>VLOOKUP($B173,wgs_downloaded!$H$2:$Z$518,COLUMN()-13)</f>
        <v>Chile</v>
      </c>
      <c r="AE173">
        <f>VLOOKUP($B173,wgs_downloaded!$H$2:$Z$518,COLUMN()-13)</f>
        <v>0</v>
      </c>
      <c r="AF173">
        <f>VLOOKUP($B173,wgs_downloaded!$H$2:$Z$518,COLUMN()-13)</f>
        <v>2017</v>
      </c>
    </row>
    <row r="174" spans="1:32" x14ac:dyDescent="0.3">
      <c r="A174" t="s">
        <v>3664</v>
      </c>
      <c r="B174" t="str">
        <f t="shared" si="2"/>
        <v>SRR8767730</v>
      </c>
      <c r="C174">
        <v>54</v>
      </c>
      <c r="D174">
        <v>50</v>
      </c>
      <c r="E174" t="s">
        <v>3665</v>
      </c>
      <c r="F174">
        <v>288096</v>
      </c>
      <c r="G174">
        <v>276064</v>
      </c>
      <c r="H174" t="s">
        <v>3666</v>
      </c>
      <c r="I174">
        <v>125</v>
      </c>
      <c r="J174">
        <v>60</v>
      </c>
      <c r="K174">
        <v>71</v>
      </c>
      <c r="M174">
        <v>93854</v>
      </c>
      <c r="N174">
        <v>59</v>
      </c>
      <c r="O174">
        <v>231981</v>
      </c>
      <c r="P174">
        <v>2910900</v>
      </c>
      <c r="Q174" t="str">
        <f>VLOOKUP($B174,wgs_downloaded!$H$2:$Z$518,COLUMN()-13)</f>
        <v>isolation_source: cheese</v>
      </c>
      <c r="R174">
        <f>VLOOKUP($B174,wgs_downloaded!$H$2:$Z$518,COLUMN()-13)</f>
        <v>2945639</v>
      </c>
      <c r="S174">
        <f>VLOOKUP($B174,wgs_downloaded!$H$2:$Z$518,COLUMN()-13)</f>
        <v>14</v>
      </c>
      <c r="T174">
        <f>VLOOKUP($B174,wgs_downloaded!$H$2:$Z$518,COLUMN()-13)</f>
        <v>2892</v>
      </c>
      <c r="U174" t="str">
        <f>VLOOKUP($B174,wgs_downloaded!$H$2:$Z$518,COLUMN()-13)</f>
        <v>Yes</v>
      </c>
      <c r="V174">
        <f>VLOOKUP($B174,wgs_downloaded!$H$2:$Z$518,COLUMN()-13)</f>
        <v>0</v>
      </c>
      <c r="W174">
        <f>VLOOKUP($B174,wgs_downloaded!$H$2:$Z$518,COLUMN()-13)</f>
        <v>0</v>
      </c>
      <c r="X174">
        <f>VLOOKUP($B174,wgs_downloaded!$H$2:$Z$518,COLUMN()-13)</f>
        <v>0</v>
      </c>
      <c r="Y174" t="str">
        <f>VLOOKUP($B174,wgs_downloaded!$H$2:$Z$518,COLUMN()-13)</f>
        <v>No</v>
      </c>
      <c r="Z174" t="str">
        <f>VLOOKUP($B174,wgs_downloaded!$H$2:$Z$518,COLUMN()-13)</f>
        <v/>
      </c>
      <c r="AA174" t="str">
        <f>VLOOKUP($B174,wgs_downloaded!$H$2:$Z$518,COLUMN()-13)</f>
        <v/>
      </c>
      <c r="AB174">
        <f>VLOOKUP($B174,wgs_downloaded!$H$2:$Z$518,COLUMN()-13)</f>
        <v>43555.041666666664</v>
      </c>
      <c r="AC174">
        <f>VLOOKUP($B174,wgs_downloaded!$H$2:$Z$518,COLUMN()-13)</f>
        <v>43555.041666666664</v>
      </c>
      <c r="AD174" t="str">
        <f>VLOOKUP($B174,wgs_downloaded!$H$2:$Z$518,COLUMN()-13)</f>
        <v>Chile</v>
      </c>
      <c r="AE174">
        <f>VLOOKUP($B174,wgs_downloaded!$H$2:$Z$518,COLUMN()-13)</f>
        <v>0</v>
      </c>
      <c r="AF174">
        <f>VLOOKUP($B174,wgs_downloaded!$H$2:$Z$518,COLUMN()-13)</f>
        <v>2016</v>
      </c>
    </row>
    <row r="175" spans="1:32" x14ac:dyDescent="0.3">
      <c r="A175" t="s">
        <v>3667</v>
      </c>
      <c r="B175" t="str">
        <f t="shared" si="2"/>
        <v>SRR6207491</v>
      </c>
      <c r="C175">
        <v>74</v>
      </c>
      <c r="D175">
        <v>67</v>
      </c>
      <c r="E175" t="s">
        <v>3668</v>
      </c>
      <c r="F175">
        <v>329872</v>
      </c>
      <c r="G175">
        <v>320050</v>
      </c>
      <c r="H175" t="s">
        <v>3669</v>
      </c>
      <c r="I175">
        <v>403</v>
      </c>
      <c r="J175">
        <v>77</v>
      </c>
      <c r="K175">
        <v>110</v>
      </c>
      <c r="M175">
        <v>158799</v>
      </c>
      <c r="N175">
        <v>60</v>
      </c>
      <c r="O175">
        <v>294666</v>
      </c>
      <c r="P175">
        <v>2968311</v>
      </c>
      <c r="Q175" t="str">
        <f>VLOOKUP($B175,wgs_downloaded!$H$2:$Z$518,COLUMN()-13)</f>
        <v>isolation_source: cheese</v>
      </c>
      <c r="R175">
        <f>VLOOKUP($B175,wgs_downloaded!$H$2:$Z$518,COLUMN()-13)</f>
        <v>3001342</v>
      </c>
      <c r="S175">
        <f>VLOOKUP($B175,wgs_downloaded!$H$2:$Z$518,COLUMN()-13)</f>
        <v>45</v>
      </c>
      <c r="T175">
        <f>VLOOKUP($B175,wgs_downloaded!$H$2:$Z$518,COLUMN()-13)</f>
        <v>2986</v>
      </c>
      <c r="U175" t="str">
        <f>VLOOKUP($B175,wgs_downloaded!$H$2:$Z$518,COLUMN()-13)</f>
        <v>Yes</v>
      </c>
      <c r="V175">
        <f>VLOOKUP($B175,wgs_downloaded!$H$2:$Z$518,COLUMN()-13)</f>
        <v>0</v>
      </c>
      <c r="W175">
        <f>VLOOKUP($B175,wgs_downloaded!$H$2:$Z$518,COLUMN()-13)</f>
        <v>0</v>
      </c>
      <c r="X175">
        <f>VLOOKUP($B175,wgs_downloaded!$H$2:$Z$518,COLUMN()-13)</f>
        <v>0</v>
      </c>
      <c r="Y175" t="str">
        <f>VLOOKUP($B175,wgs_downloaded!$H$2:$Z$518,COLUMN()-13)</f>
        <v>No</v>
      </c>
      <c r="Z175" t="str">
        <f>VLOOKUP($B175,wgs_downloaded!$H$2:$Z$518,COLUMN()-13)</f>
        <v/>
      </c>
      <c r="AA175" t="str">
        <f>VLOOKUP($B175,wgs_downloaded!$H$2:$Z$518,COLUMN()-13)</f>
        <v/>
      </c>
      <c r="AB175">
        <f>VLOOKUP($B175,wgs_downloaded!$H$2:$Z$518,COLUMN()-13)</f>
        <v>43901.041666666664</v>
      </c>
      <c r="AC175">
        <f>VLOOKUP($B175,wgs_downloaded!$H$2:$Z$518,COLUMN()-13)</f>
        <v>43551.041666666664</v>
      </c>
      <c r="AD175" t="str">
        <f>VLOOKUP($B175,wgs_downloaded!$H$2:$Z$518,COLUMN()-13)</f>
        <v>USA</v>
      </c>
      <c r="AE175" t="str">
        <f>VLOOKUP($B175,wgs_downloaded!$H$2:$Z$518,COLUMN()-13)</f>
        <v>Washington</v>
      </c>
      <c r="AF175">
        <f>VLOOKUP($B175,wgs_downloaded!$H$2:$Z$518,COLUMN()-13)</f>
        <v>2010</v>
      </c>
    </row>
    <row r="176" spans="1:32" x14ac:dyDescent="0.3">
      <c r="A176" t="s">
        <v>3670</v>
      </c>
      <c r="B176" t="str">
        <f t="shared" si="2"/>
        <v>SRR8767794</v>
      </c>
      <c r="C176">
        <v>55</v>
      </c>
      <c r="D176">
        <v>50</v>
      </c>
      <c r="E176" t="s">
        <v>3671</v>
      </c>
      <c r="F176">
        <v>251064</v>
      </c>
      <c r="G176">
        <v>242028</v>
      </c>
      <c r="H176" t="s">
        <v>3256</v>
      </c>
      <c r="I176">
        <v>46</v>
      </c>
      <c r="J176">
        <v>43</v>
      </c>
      <c r="K176">
        <v>34</v>
      </c>
      <c r="M176">
        <v>118174</v>
      </c>
      <c r="N176">
        <v>60</v>
      </c>
      <c r="O176">
        <v>302162</v>
      </c>
      <c r="P176">
        <v>2910685</v>
      </c>
      <c r="Q176" t="str">
        <f>VLOOKUP($B176,wgs_downloaded!$H$2:$Z$518,COLUMN()-13)</f>
        <v>isolation_source: cheese</v>
      </c>
      <c r="R176">
        <f>VLOOKUP($B176,wgs_downloaded!$H$2:$Z$518,COLUMN()-13)</f>
        <v>2953209</v>
      </c>
      <c r="S176">
        <f>VLOOKUP($B176,wgs_downloaded!$H$2:$Z$518,COLUMN()-13)</f>
        <v>17</v>
      </c>
      <c r="T176">
        <f>VLOOKUP($B176,wgs_downloaded!$H$2:$Z$518,COLUMN()-13)</f>
        <v>2906</v>
      </c>
      <c r="U176" t="str">
        <f>VLOOKUP($B176,wgs_downloaded!$H$2:$Z$518,COLUMN()-13)</f>
        <v>Yes</v>
      </c>
      <c r="V176">
        <f>VLOOKUP($B176,wgs_downloaded!$H$2:$Z$518,COLUMN()-13)</f>
        <v>0</v>
      </c>
      <c r="W176">
        <f>VLOOKUP($B176,wgs_downloaded!$H$2:$Z$518,COLUMN()-13)</f>
        <v>0</v>
      </c>
      <c r="X176">
        <f>VLOOKUP($B176,wgs_downloaded!$H$2:$Z$518,COLUMN()-13)</f>
        <v>0</v>
      </c>
      <c r="Y176" t="str">
        <f>VLOOKUP($B176,wgs_downloaded!$H$2:$Z$518,COLUMN()-13)</f>
        <v>No</v>
      </c>
      <c r="Z176" t="str">
        <f>VLOOKUP($B176,wgs_downloaded!$H$2:$Z$518,COLUMN()-13)</f>
        <v/>
      </c>
      <c r="AA176" t="str">
        <f>VLOOKUP($B176,wgs_downloaded!$H$2:$Z$518,COLUMN()-13)</f>
        <v/>
      </c>
      <c r="AB176">
        <f>VLOOKUP($B176,wgs_downloaded!$H$2:$Z$518,COLUMN()-13)</f>
        <v>43555.041666666664</v>
      </c>
      <c r="AC176">
        <f>VLOOKUP($B176,wgs_downloaded!$H$2:$Z$518,COLUMN()-13)</f>
        <v>43555.041666666664</v>
      </c>
      <c r="AD176" t="str">
        <f>VLOOKUP($B176,wgs_downloaded!$H$2:$Z$518,COLUMN()-13)</f>
        <v>Chile</v>
      </c>
      <c r="AE176">
        <f>VLOOKUP($B176,wgs_downloaded!$H$2:$Z$518,COLUMN()-13)</f>
        <v>0</v>
      </c>
      <c r="AF176">
        <f>VLOOKUP($B176,wgs_downloaded!$H$2:$Z$518,COLUMN()-13)</f>
        <v>2016</v>
      </c>
    </row>
    <row r="177" spans="1:32" x14ac:dyDescent="0.3">
      <c r="A177" t="s">
        <v>3672</v>
      </c>
      <c r="B177" t="str">
        <f t="shared" si="2"/>
        <v>SRR1182223</v>
      </c>
      <c r="C177">
        <v>51</v>
      </c>
      <c r="D177">
        <v>49</v>
      </c>
      <c r="E177" t="s">
        <v>3673</v>
      </c>
      <c r="F177">
        <v>221654</v>
      </c>
      <c r="G177">
        <v>218056</v>
      </c>
      <c r="H177" t="s">
        <v>3286</v>
      </c>
      <c r="I177">
        <v>11</v>
      </c>
      <c r="J177">
        <v>6</v>
      </c>
      <c r="K177">
        <v>19</v>
      </c>
      <c r="M177">
        <v>88204</v>
      </c>
      <c r="N177">
        <v>61</v>
      </c>
      <c r="O177">
        <v>461877</v>
      </c>
      <c r="P177">
        <v>3007782</v>
      </c>
      <c r="Q177" t="str">
        <f>VLOOKUP($B177,wgs_downloaded!$H$2:$Z$518,COLUMN()-13)</f>
        <v>isolation_source: fresh cheese curd</v>
      </c>
      <c r="R177">
        <f>VLOOKUP($B177,wgs_downloaded!$H$2:$Z$518,COLUMN()-13)</f>
        <v>3085143</v>
      </c>
      <c r="S177">
        <f>VLOOKUP($B177,wgs_downloaded!$H$2:$Z$518,COLUMN()-13)</f>
        <v>23</v>
      </c>
      <c r="T177">
        <f>VLOOKUP($B177,wgs_downloaded!$H$2:$Z$518,COLUMN()-13)</f>
        <v>3047</v>
      </c>
      <c r="U177" t="str">
        <f>VLOOKUP($B177,wgs_downloaded!$H$2:$Z$518,COLUMN()-13)</f>
        <v>Yes</v>
      </c>
      <c r="V177">
        <f>VLOOKUP($B177,wgs_downloaded!$H$2:$Z$518,COLUMN()-13)</f>
        <v>0</v>
      </c>
      <c r="W177">
        <f>VLOOKUP($B177,wgs_downloaded!$H$2:$Z$518,COLUMN()-13)</f>
        <v>0</v>
      </c>
      <c r="X177">
        <f>VLOOKUP($B177,wgs_downloaded!$H$2:$Z$518,COLUMN()-13)</f>
        <v>0</v>
      </c>
      <c r="Y177" t="str">
        <f>VLOOKUP($B177,wgs_downloaded!$H$2:$Z$518,COLUMN()-13)</f>
        <v>No</v>
      </c>
      <c r="Z177" t="str">
        <f>VLOOKUP($B177,wgs_downloaded!$H$2:$Z$518,COLUMN()-13)</f>
        <v/>
      </c>
      <c r="AA177" t="str">
        <f>VLOOKUP($B177,wgs_downloaded!$H$2:$Z$518,COLUMN()-13)</f>
        <v/>
      </c>
      <c r="AB177">
        <f>VLOOKUP($B177,wgs_downloaded!$H$2:$Z$518,COLUMN()-13)</f>
        <v>43551.041666666664</v>
      </c>
      <c r="AC177">
        <f>VLOOKUP($B177,wgs_downloaded!$H$2:$Z$518,COLUMN()-13)</f>
        <v>43551.041666666664</v>
      </c>
      <c r="AD177" t="str">
        <f>VLOOKUP($B177,wgs_downloaded!$H$2:$Z$518,COLUMN()-13)</f>
        <v>USA</v>
      </c>
      <c r="AE177" t="str">
        <f>VLOOKUP($B177,wgs_downloaded!$H$2:$Z$518,COLUMN()-13)</f>
        <v>Virginia</v>
      </c>
      <c r="AF177">
        <f>VLOOKUP($B177,wgs_downloaded!$H$2:$Z$518,COLUMN()-13)</f>
        <v>2014</v>
      </c>
    </row>
    <row r="178" spans="1:32" x14ac:dyDescent="0.3">
      <c r="A178" t="s">
        <v>3674</v>
      </c>
      <c r="B178" t="str">
        <f t="shared" si="2"/>
        <v>SRR5486795</v>
      </c>
      <c r="C178">
        <v>79</v>
      </c>
      <c r="D178">
        <v>76</v>
      </c>
      <c r="E178" t="s">
        <v>3675</v>
      </c>
      <c r="F178">
        <v>362286</v>
      </c>
      <c r="G178">
        <v>356894</v>
      </c>
      <c r="H178" t="s">
        <v>3368</v>
      </c>
      <c r="I178">
        <v>61</v>
      </c>
      <c r="J178">
        <v>10</v>
      </c>
      <c r="K178">
        <v>28</v>
      </c>
      <c r="M178">
        <v>107782</v>
      </c>
      <c r="N178">
        <v>62</v>
      </c>
      <c r="O178">
        <v>208076</v>
      </c>
      <c r="P178">
        <v>2984862</v>
      </c>
      <c r="Q178" t="str">
        <f>VLOOKUP($B178,wgs_downloaded!$H$2:$Z$518,COLUMN()-13)</f>
        <v>isolation_source: cubed cheddar cheese</v>
      </c>
      <c r="R178">
        <f>VLOOKUP($B178,wgs_downloaded!$H$2:$Z$518,COLUMN()-13)</f>
        <v>3050844</v>
      </c>
      <c r="S178">
        <f>VLOOKUP($B178,wgs_downloaded!$H$2:$Z$518,COLUMN()-13)</f>
        <v>23</v>
      </c>
      <c r="T178">
        <f>VLOOKUP($B178,wgs_downloaded!$H$2:$Z$518,COLUMN()-13)</f>
        <v>3013</v>
      </c>
      <c r="U178" t="str">
        <f>VLOOKUP($B178,wgs_downloaded!$H$2:$Z$518,COLUMN()-13)</f>
        <v>Yes</v>
      </c>
      <c r="V178">
        <f>VLOOKUP($B178,wgs_downloaded!$H$2:$Z$518,COLUMN()-13)</f>
        <v>0</v>
      </c>
      <c r="W178">
        <f>VLOOKUP($B178,wgs_downloaded!$H$2:$Z$518,COLUMN()-13)</f>
        <v>0</v>
      </c>
      <c r="X178">
        <f>VLOOKUP($B178,wgs_downloaded!$H$2:$Z$518,COLUMN()-13)</f>
        <v>0</v>
      </c>
      <c r="Y178" t="str">
        <f>VLOOKUP($B178,wgs_downloaded!$H$2:$Z$518,COLUMN()-13)</f>
        <v>No</v>
      </c>
      <c r="Z178" t="str">
        <f>VLOOKUP($B178,wgs_downloaded!$H$2:$Z$518,COLUMN()-13)</f>
        <v/>
      </c>
      <c r="AA178" t="str">
        <f>VLOOKUP($B178,wgs_downloaded!$H$2:$Z$518,COLUMN()-13)</f>
        <v/>
      </c>
      <c r="AB178">
        <f>VLOOKUP($B178,wgs_downloaded!$H$2:$Z$518,COLUMN()-13)</f>
        <v>43901.041666666664</v>
      </c>
      <c r="AC178">
        <f>VLOOKUP($B178,wgs_downloaded!$H$2:$Z$518,COLUMN()-13)</f>
        <v>43551.041666666664</v>
      </c>
      <c r="AD178" t="str">
        <f>VLOOKUP($B178,wgs_downloaded!$H$2:$Z$518,COLUMN()-13)</f>
        <v>USA</v>
      </c>
      <c r="AE178" t="str">
        <f>VLOOKUP($B178,wgs_downloaded!$H$2:$Z$518,COLUMN()-13)</f>
        <v>California</v>
      </c>
      <c r="AF178">
        <f>VLOOKUP($B178,wgs_downloaded!$H$2:$Z$518,COLUMN()-13)</f>
        <v>2011</v>
      </c>
    </row>
    <row r="179" spans="1:32" x14ac:dyDescent="0.3">
      <c r="A179" t="s">
        <v>3676</v>
      </c>
      <c r="B179" t="str">
        <f t="shared" si="2"/>
        <v>SRR9335703</v>
      </c>
      <c r="C179">
        <v>454</v>
      </c>
      <c r="D179">
        <v>406</v>
      </c>
      <c r="E179" t="s">
        <v>3677</v>
      </c>
      <c r="F179">
        <v>2273604</v>
      </c>
      <c r="G179">
        <v>2144724</v>
      </c>
      <c r="H179" t="s">
        <v>3678</v>
      </c>
      <c r="I179">
        <v>579</v>
      </c>
      <c r="J179">
        <v>112</v>
      </c>
      <c r="K179">
        <v>237</v>
      </c>
      <c r="M179">
        <v>200112</v>
      </c>
      <c r="N179">
        <v>64</v>
      </c>
      <c r="O179">
        <v>361998</v>
      </c>
      <c r="P179">
        <v>3148029</v>
      </c>
      <c r="Q179" t="str">
        <f>VLOOKUP($B179,wgs_downloaded!$H$2:$Z$518,COLUMN()-13)</f>
        <v>isolation_source: queso fresco cotija</v>
      </c>
      <c r="R179">
        <f>VLOOKUP($B179,wgs_downloaded!$H$2:$Z$518,COLUMN()-13)</f>
        <v>3170612</v>
      </c>
      <c r="S179">
        <f>VLOOKUP($B179,wgs_downloaded!$H$2:$Z$518,COLUMN()-13)</f>
        <v>124</v>
      </c>
      <c r="T179">
        <f>VLOOKUP($B179,wgs_downloaded!$H$2:$Z$518,COLUMN()-13)</f>
        <v>3171</v>
      </c>
      <c r="U179" t="str">
        <f>VLOOKUP($B179,wgs_downloaded!$H$2:$Z$518,COLUMN()-13)</f>
        <v>Yes</v>
      </c>
      <c r="V179">
        <f>VLOOKUP($B179,wgs_downloaded!$H$2:$Z$518,COLUMN()-13)</f>
        <v>0</v>
      </c>
      <c r="W179">
        <f>VLOOKUP($B179,wgs_downloaded!$H$2:$Z$518,COLUMN()-13)</f>
        <v>0</v>
      </c>
      <c r="X179">
        <f>VLOOKUP($B179,wgs_downloaded!$H$2:$Z$518,COLUMN()-13)</f>
        <v>0</v>
      </c>
      <c r="Y179" t="str">
        <f>VLOOKUP($B179,wgs_downloaded!$H$2:$Z$518,COLUMN()-13)</f>
        <v>No</v>
      </c>
      <c r="Z179" t="str">
        <f>VLOOKUP($B179,wgs_downloaded!$H$2:$Z$518,COLUMN()-13)</f>
        <v/>
      </c>
      <c r="AA179" t="str">
        <f>VLOOKUP($B179,wgs_downloaded!$H$2:$Z$518,COLUMN()-13)</f>
        <v/>
      </c>
      <c r="AB179">
        <f>VLOOKUP($B179,wgs_downloaded!$H$2:$Z$518,COLUMN()-13)</f>
        <v>43671.083333333336</v>
      </c>
      <c r="AC179">
        <f>VLOOKUP($B179,wgs_downloaded!$H$2:$Z$518,COLUMN()-13)</f>
        <v>43671.083333333336</v>
      </c>
      <c r="AD179" t="str">
        <f>VLOOKUP($B179,wgs_downloaded!$H$2:$Z$518,COLUMN()-13)</f>
        <v>USA</v>
      </c>
      <c r="AE179" t="str">
        <f>VLOOKUP($B179,wgs_downloaded!$H$2:$Z$518,COLUMN()-13)</f>
        <v>New York</v>
      </c>
      <c r="AF179">
        <f>VLOOKUP($B179,wgs_downloaded!$H$2:$Z$518,COLUMN()-13)</f>
        <v>2019</v>
      </c>
    </row>
    <row r="180" spans="1:32" x14ac:dyDescent="0.3">
      <c r="A180" t="s">
        <v>3679</v>
      </c>
      <c r="B180" t="str">
        <f t="shared" si="2"/>
        <v>SRR8767396</v>
      </c>
      <c r="C180">
        <v>116</v>
      </c>
      <c r="D180">
        <v>107</v>
      </c>
      <c r="E180" t="s">
        <v>3680</v>
      </c>
      <c r="F180">
        <v>595342</v>
      </c>
      <c r="G180">
        <v>566814</v>
      </c>
      <c r="H180" t="s">
        <v>3681</v>
      </c>
      <c r="I180">
        <v>264</v>
      </c>
      <c r="J180">
        <v>54</v>
      </c>
      <c r="K180">
        <v>81</v>
      </c>
      <c r="M180">
        <v>130860</v>
      </c>
      <c r="N180">
        <v>64</v>
      </c>
      <c r="O180">
        <v>302311</v>
      </c>
      <c r="P180">
        <v>3105342</v>
      </c>
      <c r="Q180" t="str">
        <f>VLOOKUP($B180,wgs_downloaded!$H$2:$Z$518,COLUMN()-13)</f>
        <v>isolation_source: cheese</v>
      </c>
      <c r="R180">
        <f>VLOOKUP($B180,wgs_downloaded!$H$2:$Z$518,COLUMN()-13)</f>
        <v>3095403</v>
      </c>
      <c r="S180">
        <f>VLOOKUP($B180,wgs_downloaded!$H$2:$Z$518,COLUMN()-13)</f>
        <v>124</v>
      </c>
      <c r="T180">
        <f>VLOOKUP($B180,wgs_downloaded!$H$2:$Z$518,COLUMN()-13)</f>
        <v>3118</v>
      </c>
      <c r="U180" t="str">
        <f>VLOOKUP($B180,wgs_downloaded!$H$2:$Z$518,COLUMN()-13)</f>
        <v>Yes</v>
      </c>
      <c r="V180">
        <f>VLOOKUP($B180,wgs_downloaded!$H$2:$Z$518,COLUMN()-13)</f>
        <v>0</v>
      </c>
      <c r="W180">
        <f>VLOOKUP($B180,wgs_downloaded!$H$2:$Z$518,COLUMN()-13)</f>
        <v>0</v>
      </c>
      <c r="X180">
        <f>VLOOKUP($B180,wgs_downloaded!$H$2:$Z$518,COLUMN()-13)</f>
        <v>0</v>
      </c>
      <c r="Y180" t="str">
        <f>VLOOKUP($B180,wgs_downloaded!$H$2:$Z$518,COLUMN()-13)</f>
        <v>No</v>
      </c>
      <c r="Z180" t="str">
        <f>VLOOKUP($B180,wgs_downloaded!$H$2:$Z$518,COLUMN()-13)</f>
        <v/>
      </c>
      <c r="AA180" t="str">
        <f>VLOOKUP($B180,wgs_downloaded!$H$2:$Z$518,COLUMN()-13)</f>
        <v/>
      </c>
      <c r="AB180">
        <f>VLOOKUP($B180,wgs_downloaded!$H$2:$Z$518,COLUMN()-13)</f>
        <v>43555.041666666664</v>
      </c>
      <c r="AC180">
        <f>VLOOKUP($B180,wgs_downloaded!$H$2:$Z$518,COLUMN()-13)</f>
        <v>43555.041666666664</v>
      </c>
      <c r="AD180" t="str">
        <f>VLOOKUP($B180,wgs_downloaded!$H$2:$Z$518,COLUMN()-13)</f>
        <v>Chile</v>
      </c>
      <c r="AE180">
        <f>VLOOKUP($B180,wgs_downloaded!$H$2:$Z$518,COLUMN()-13)</f>
        <v>0</v>
      </c>
      <c r="AF180">
        <f>VLOOKUP($B180,wgs_downloaded!$H$2:$Z$518,COLUMN()-13)</f>
        <v>2016</v>
      </c>
    </row>
    <row r="181" spans="1:32" x14ac:dyDescent="0.3">
      <c r="A181" t="s">
        <v>3682</v>
      </c>
      <c r="B181" t="str">
        <f t="shared" si="2"/>
        <v>SRR3345929</v>
      </c>
      <c r="C181">
        <v>45</v>
      </c>
      <c r="D181">
        <v>41</v>
      </c>
      <c r="E181" t="s">
        <v>3683</v>
      </c>
      <c r="F181">
        <v>312014</v>
      </c>
      <c r="G181">
        <v>297030</v>
      </c>
      <c r="H181" t="s">
        <v>3684</v>
      </c>
      <c r="I181">
        <v>17</v>
      </c>
      <c r="J181">
        <v>11</v>
      </c>
      <c r="K181">
        <v>19</v>
      </c>
      <c r="M181">
        <v>85410</v>
      </c>
      <c r="N181">
        <v>64</v>
      </c>
      <c r="O181">
        <v>353962</v>
      </c>
      <c r="P181">
        <v>2951042</v>
      </c>
      <c r="Q181" t="str">
        <f>VLOOKUP($B181,wgs_downloaded!$H$2:$Z$518,COLUMN()-13)</f>
        <v>isolation_source: cheese</v>
      </c>
      <c r="R181">
        <f>VLOOKUP($B181,wgs_downloaded!$H$2:$Z$518,COLUMN()-13)</f>
        <v>0</v>
      </c>
      <c r="S181">
        <f>VLOOKUP($B181,wgs_downloaded!$H$2:$Z$518,COLUMN()-13)</f>
        <v>0</v>
      </c>
      <c r="T181">
        <f>VLOOKUP($B181,wgs_downloaded!$H$2:$Z$518,COLUMN()-13)</f>
        <v>0</v>
      </c>
      <c r="U181" t="str">
        <f>VLOOKUP($B181,wgs_downloaded!$H$2:$Z$518,COLUMN()-13)</f>
        <v>No</v>
      </c>
      <c r="V181">
        <f>VLOOKUP($B181,wgs_downloaded!$H$2:$Z$518,COLUMN()-13)</f>
        <v>0</v>
      </c>
      <c r="W181">
        <f>VLOOKUP($B181,wgs_downloaded!$H$2:$Z$518,COLUMN()-13)</f>
        <v>0</v>
      </c>
      <c r="X181">
        <f>VLOOKUP($B181,wgs_downloaded!$H$2:$Z$518,COLUMN()-13)</f>
        <v>0</v>
      </c>
      <c r="Y181" t="str">
        <f>VLOOKUP($B181,wgs_downloaded!$H$2:$Z$518,COLUMN()-13)</f>
        <v>No</v>
      </c>
      <c r="Z181" t="str">
        <f>VLOOKUP($B181,wgs_downloaded!$H$2:$Z$518,COLUMN()-13)</f>
        <v>NZ_NXUL01000001-NZ_NXUL01000040</v>
      </c>
      <c r="AA181" t="str">
        <f>VLOOKUP($B181,wgs_downloaded!$H$2:$Z$518,COLUMN()-13)</f>
        <v/>
      </c>
      <c r="AB181">
        <f>VLOOKUP($B181,wgs_downloaded!$H$2:$Z$518,COLUMN()-13)</f>
        <v>43982.083333333336</v>
      </c>
      <c r="AC181">
        <f>VLOOKUP($B181,wgs_downloaded!$H$2:$Z$518,COLUMN()-13)</f>
        <v>43015.083333333336</v>
      </c>
      <c r="AD181" t="str">
        <f>VLOOKUP($B181,wgs_downloaded!$H$2:$Z$518,COLUMN()-13)</f>
        <v>Italy</v>
      </c>
      <c r="AE181">
        <f>VLOOKUP($B181,wgs_downloaded!$H$2:$Z$518,COLUMN()-13)</f>
        <v>0</v>
      </c>
      <c r="AF181">
        <f>VLOOKUP($B181,wgs_downloaded!$H$2:$Z$518,COLUMN()-13)</f>
        <v>2011</v>
      </c>
    </row>
    <row r="182" spans="1:32" x14ac:dyDescent="0.3">
      <c r="A182" t="s">
        <v>3685</v>
      </c>
      <c r="B182" t="str">
        <f t="shared" si="2"/>
        <v>SRR1181568</v>
      </c>
      <c r="C182">
        <v>47</v>
      </c>
      <c r="D182">
        <v>43</v>
      </c>
      <c r="E182" t="s">
        <v>3686</v>
      </c>
      <c r="F182">
        <v>203976</v>
      </c>
      <c r="G182">
        <v>196654</v>
      </c>
      <c r="H182" t="s">
        <v>3687</v>
      </c>
      <c r="I182">
        <v>17</v>
      </c>
      <c r="J182">
        <v>5</v>
      </c>
      <c r="K182">
        <v>22</v>
      </c>
      <c r="M182">
        <v>84733</v>
      </c>
      <c r="N182">
        <v>64</v>
      </c>
      <c r="O182">
        <v>362923</v>
      </c>
      <c r="P182">
        <v>3009330</v>
      </c>
      <c r="Q182" t="str">
        <f>VLOOKUP($B182,wgs_downloaded!$H$2:$Z$518,COLUMN()-13)</f>
        <v>isolation_source: cheese</v>
      </c>
      <c r="R182">
        <f>VLOOKUP($B182,wgs_downloaded!$H$2:$Z$518,COLUMN()-13)</f>
        <v>3128545</v>
      </c>
      <c r="S182">
        <f>VLOOKUP($B182,wgs_downloaded!$H$2:$Z$518,COLUMN()-13)</f>
        <v>22</v>
      </c>
      <c r="T182">
        <f>VLOOKUP($B182,wgs_downloaded!$H$2:$Z$518,COLUMN()-13)</f>
        <v>3083</v>
      </c>
      <c r="U182" t="str">
        <f>VLOOKUP($B182,wgs_downloaded!$H$2:$Z$518,COLUMN()-13)</f>
        <v>Yes</v>
      </c>
      <c r="V182">
        <f>VLOOKUP($B182,wgs_downloaded!$H$2:$Z$518,COLUMN()-13)</f>
        <v>0</v>
      </c>
      <c r="W182">
        <f>VLOOKUP($B182,wgs_downloaded!$H$2:$Z$518,COLUMN()-13)</f>
        <v>0</v>
      </c>
      <c r="X182">
        <f>VLOOKUP($B182,wgs_downloaded!$H$2:$Z$518,COLUMN()-13)</f>
        <v>0</v>
      </c>
      <c r="Y182" t="str">
        <f>VLOOKUP($B182,wgs_downloaded!$H$2:$Z$518,COLUMN()-13)</f>
        <v>No</v>
      </c>
      <c r="Z182" t="str">
        <f>VLOOKUP($B182,wgs_downloaded!$H$2:$Z$518,COLUMN()-13)</f>
        <v/>
      </c>
      <c r="AA182" t="str">
        <f>VLOOKUP($B182,wgs_downloaded!$H$2:$Z$518,COLUMN()-13)</f>
        <v/>
      </c>
      <c r="AB182">
        <f>VLOOKUP($B182,wgs_downloaded!$H$2:$Z$518,COLUMN()-13)</f>
        <v>43551.041666666664</v>
      </c>
      <c r="AC182">
        <f>VLOOKUP($B182,wgs_downloaded!$H$2:$Z$518,COLUMN()-13)</f>
        <v>43551.041666666664</v>
      </c>
      <c r="AD182" t="str">
        <f>VLOOKUP($B182,wgs_downloaded!$H$2:$Z$518,COLUMN()-13)</f>
        <v>USA</v>
      </c>
      <c r="AE182" t="str">
        <f>VLOOKUP($B182,wgs_downloaded!$H$2:$Z$518,COLUMN()-13)</f>
        <v>Maryland</v>
      </c>
      <c r="AF182">
        <f>VLOOKUP($B182,wgs_downloaded!$H$2:$Z$518,COLUMN()-13)</f>
        <v>2014</v>
      </c>
    </row>
    <row r="183" spans="1:32" x14ac:dyDescent="0.3">
      <c r="A183" t="s">
        <v>3688</v>
      </c>
      <c r="B183" t="str">
        <f t="shared" si="2"/>
        <v>SRR3345538</v>
      </c>
      <c r="C183">
        <v>41</v>
      </c>
      <c r="D183">
        <v>36</v>
      </c>
      <c r="E183" t="s">
        <v>3689</v>
      </c>
      <c r="F183">
        <v>288928</v>
      </c>
      <c r="G183">
        <v>265206</v>
      </c>
      <c r="H183" t="s">
        <v>3690</v>
      </c>
      <c r="I183">
        <v>26</v>
      </c>
      <c r="J183">
        <v>13</v>
      </c>
      <c r="K183">
        <v>16</v>
      </c>
      <c r="M183">
        <v>72153</v>
      </c>
      <c r="N183">
        <v>67</v>
      </c>
      <c r="O183">
        <v>341916</v>
      </c>
      <c r="P183">
        <v>2826516</v>
      </c>
      <c r="Q183" t="str">
        <f>VLOOKUP($B183,wgs_downloaded!$H$2:$Z$518,COLUMN()-13)</f>
        <v>isolation_source: cheese</v>
      </c>
      <c r="R183">
        <f>VLOOKUP($B183,wgs_downloaded!$H$2:$Z$518,COLUMN()-13)</f>
        <v>0</v>
      </c>
      <c r="S183">
        <f>VLOOKUP($B183,wgs_downloaded!$H$2:$Z$518,COLUMN()-13)</f>
        <v>0</v>
      </c>
      <c r="T183">
        <f>VLOOKUP($B183,wgs_downloaded!$H$2:$Z$518,COLUMN()-13)</f>
        <v>0</v>
      </c>
      <c r="U183" t="str">
        <f>VLOOKUP($B183,wgs_downloaded!$H$2:$Z$518,COLUMN()-13)</f>
        <v>No</v>
      </c>
      <c r="V183">
        <f>VLOOKUP($B183,wgs_downloaded!$H$2:$Z$518,COLUMN()-13)</f>
        <v>0</v>
      </c>
      <c r="W183">
        <f>VLOOKUP($B183,wgs_downloaded!$H$2:$Z$518,COLUMN()-13)</f>
        <v>0</v>
      </c>
      <c r="X183">
        <f>VLOOKUP($B183,wgs_downloaded!$H$2:$Z$518,COLUMN()-13)</f>
        <v>0</v>
      </c>
      <c r="Y183" t="str">
        <f>VLOOKUP($B183,wgs_downloaded!$H$2:$Z$518,COLUMN()-13)</f>
        <v>No</v>
      </c>
      <c r="Z183" t="str">
        <f>VLOOKUP($B183,wgs_downloaded!$H$2:$Z$518,COLUMN()-13)</f>
        <v>NZ_NXZT01000001-NZ_NXZT01000013</v>
      </c>
      <c r="AA183" t="str">
        <f>VLOOKUP($B183,wgs_downloaded!$H$2:$Z$518,COLUMN()-13)</f>
        <v/>
      </c>
      <c r="AB183">
        <f>VLOOKUP($B183,wgs_downloaded!$H$2:$Z$518,COLUMN()-13)</f>
        <v>43982.083333333336</v>
      </c>
      <c r="AC183">
        <f>VLOOKUP($B183,wgs_downloaded!$H$2:$Z$518,COLUMN()-13)</f>
        <v>43024.083333333336</v>
      </c>
      <c r="AD183" t="str">
        <f>VLOOKUP($B183,wgs_downloaded!$H$2:$Z$518,COLUMN()-13)</f>
        <v>Italy</v>
      </c>
      <c r="AE183">
        <f>VLOOKUP($B183,wgs_downloaded!$H$2:$Z$518,COLUMN()-13)</f>
        <v>0</v>
      </c>
      <c r="AF183">
        <f>VLOOKUP($B183,wgs_downloaded!$H$2:$Z$518,COLUMN()-13)</f>
        <v>2012</v>
      </c>
    </row>
    <row r="184" spans="1:32" x14ac:dyDescent="0.3">
      <c r="A184" t="s">
        <v>3691</v>
      </c>
      <c r="B184" t="str">
        <f t="shared" si="2"/>
        <v>SRR11362440</v>
      </c>
      <c r="C184">
        <v>65</v>
      </c>
      <c r="D184">
        <v>61</v>
      </c>
      <c r="E184" t="s">
        <v>3692</v>
      </c>
      <c r="F184">
        <v>277964</v>
      </c>
      <c r="G184">
        <v>272718</v>
      </c>
      <c r="H184" t="s">
        <v>3693</v>
      </c>
      <c r="I184">
        <v>14</v>
      </c>
      <c r="J184">
        <v>9</v>
      </c>
      <c r="K184">
        <v>15</v>
      </c>
      <c r="M184">
        <v>208778</v>
      </c>
      <c r="N184">
        <v>70</v>
      </c>
      <c r="O184">
        <v>409709</v>
      </c>
      <c r="P184">
        <v>2933065</v>
      </c>
      <c r="Q184" t="str">
        <f>VLOOKUP($B184,wgs_downloaded!$H$2:$Z$518,COLUMN()-13)</f>
        <v>isolation_source: Sheeps Milk Cheese</v>
      </c>
      <c r="R184">
        <f>VLOOKUP($B184,wgs_downloaded!$H$2:$Z$518,COLUMN()-13)</f>
        <v>3033931</v>
      </c>
      <c r="S184">
        <f>VLOOKUP($B184,wgs_downloaded!$H$2:$Z$518,COLUMN()-13)</f>
        <v>30</v>
      </c>
      <c r="T184">
        <f>VLOOKUP($B184,wgs_downloaded!$H$2:$Z$518,COLUMN()-13)</f>
        <v>2930</v>
      </c>
      <c r="U184" t="str">
        <f>VLOOKUP($B184,wgs_downloaded!$H$2:$Z$518,COLUMN()-13)</f>
        <v>Yes</v>
      </c>
      <c r="V184">
        <f>VLOOKUP($B184,wgs_downloaded!$H$2:$Z$518,COLUMN()-13)</f>
        <v>0</v>
      </c>
      <c r="W184">
        <f>VLOOKUP($B184,wgs_downloaded!$H$2:$Z$518,COLUMN()-13)</f>
        <v>0</v>
      </c>
      <c r="X184">
        <f>VLOOKUP($B184,wgs_downloaded!$H$2:$Z$518,COLUMN()-13)</f>
        <v>0</v>
      </c>
      <c r="Y184" t="str">
        <f>VLOOKUP($B184,wgs_downloaded!$H$2:$Z$518,COLUMN()-13)</f>
        <v>No</v>
      </c>
      <c r="Z184" t="str">
        <f>VLOOKUP($B184,wgs_downloaded!$H$2:$Z$518,COLUMN()-13)</f>
        <v/>
      </c>
      <c r="AA184" t="str">
        <f>VLOOKUP($B184,wgs_downloaded!$H$2:$Z$518,COLUMN()-13)</f>
        <v/>
      </c>
      <c r="AB184">
        <f>VLOOKUP($B184,wgs_downloaded!$H$2:$Z$518,COLUMN()-13)</f>
        <v>43914.041666666664</v>
      </c>
      <c r="AC184">
        <f>VLOOKUP($B184,wgs_downloaded!$H$2:$Z$518,COLUMN()-13)</f>
        <v>43914.041666666664</v>
      </c>
      <c r="AD184" t="str">
        <f>VLOOKUP($B184,wgs_downloaded!$H$2:$Z$518,COLUMN()-13)</f>
        <v>Bulgaria</v>
      </c>
      <c r="AE184">
        <f>VLOOKUP($B184,wgs_downloaded!$H$2:$Z$518,COLUMN()-13)</f>
        <v>0</v>
      </c>
      <c r="AF184">
        <f>VLOOKUP($B184,wgs_downloaded!$H$2:$Z$518,COLUMN()-13)</f>
        <v>2008</v>
      </c>
    </row>
    <row r="185" spans="1:32" x14ac:dyDescent="0.3">
      <c r="A185" t="s">
        <v>3694</v>
      </c>
      <c r="B185" t="str">
        <f t="shared" si="2"/>
        <v>SRR2533762</v>
      </c>
      <c r="C185">
        <v>50</v>
      </c>
      <c r="D185">
        <v>46</v>
      </c>
      <c r="E185" t="s">
        <v>3695</v>
      </c>
      <c r="F185">
        <v>206900</v>
      </c>
      <c r="G185">
        <v>202042</v>
      </c>
      <c r="H185" t="s">
        <v>3376</v>
      </c>
      <c r="I185">
        <v>7</v>
      </c>
      <c r="J185">
        <v>6</v>
      </c>
      <c r="K185">
        <v>10</v>
      </c>
      <c r="M185">
        <v>79516</v>
      </c>
      <c r="N185">
        <v>77</v>
      </c>
      <c r="O185">
        <v>228169</v>
      </c>
      <c r="P185">
        <v>2932836</v>
      </c>
      <c r="Q185" t="str">
        <f>VLOOKUP($B185,wgs_downloaded!$H$2:$Z$518,COLUMN()-13)</f>
        <v>isolation_source: cheese</v>
      </c>
      <c r="R185">
        <f>VLOOKUP($B185,wgs_downloaded!$H$2:$Z$518,COLUMN()-13)</f>
        <v>2960624</v>
      </c>
      <c r="S185">
        <f>VLOOKUP($B185,wgs_downloaded!$H$2:$Z$518,COLUMN()-13)</f>
        <v>19</v>
      </c>
      <c r="T185">
        <f>VLOOKUP($B185,wgs_downloaded!$H$2:$Z$518,COLUMN()-13)</f>
        <v>2928</v>
      </c>
      <c r="U185" t="str">
        <f>VLOOKUP($B185,wgs_downloaded!$H$2:$Z$518,COLUMN()-13)</f>
        <v>Yes</v>
      </c>
      <c r="V185">
        <f>VLOOKUP($B185,wgs_downloaded!$H$2:$Z$518,COLUMN()-13)</f>
        <v>0</v>
      </c>
      <c r="W185">
        <f>VLOOKUP($B185,wgs_downloaded!$H$2:$Z$518,COLUMN()-13)</f>
        <v>0</v>
      </c>
      <c r="X185">
        <f>VLOOKUP($B185,wgs_downloaded!$H$2:$Z$518,COLUMN()-13)</f>
        <v>0</v>
      </c>
      <c r="Y185" t="str">
        <f>VLOOKUP($B185,wgs_downloaded!$H$2:$Z$518,COLUMN()-13)</f>
        <v>No</v>
      </c>
      <c r="Z185" t="str">
        <f>VLOOKUP($B185,wgs_downloaded!$H$2:$Z$518,COLUMN()-13)</f>
        <v/>
      </c>
      <c r="AA185" t="str">
        <f>VLOOKUP($B185,wgs_downloaded!$H$2:$Z$518,COLUMN()-13)</f>
        <v/>
      </c>
      <c r="AB185">
        <f>VLOOKUP($B185,wgs_downloaded!$H$2:$Z$518,COLUMN()-13)</f>
        <v>43551.041666666664</v>
      </c>
      <c r="AC185">
        <f>VLOOKUP($B185,wgs_downloaded!$H$2:$Z$518,COLUMN()-13)</f>
        <v>43551.041666666664</v>
      </c>
      <c r="AD185" t="str">
        <f>VLOOKUP($B185,wgs_downloaded!$H$2:$Z$518,COLUMN()-13)</f>
        <v>USA</v>
      </c>
      <c r="AE185" t="str">
        <f>VLOOKUP($B185,wgs_downloaded!$H$2:$Z$518,COLUMN()-13)</f>
        <v>Florida</v>
      </c>
      <c r="AF185">
        <f>VLOOKUP($B185,wgs_downloaded!$H$2:$Z$518,COLUMN()-13)</f>
        <v>2013</v>
      </c>
    </row>
    <row r="186" spans="1:32" x14ac:dyDescent="0.3">
      <c r="A186" t="s">
        <v>3696</v>
      </c>
      <c r="B186" t="str">
        <f t="shared" si="2"/>
        <v>SRR5494845</v>
      </c>
      <c r="C186">
        <v>52</v>
      </c>
      <c r="D186">
        <v>49</v>
      </c>
      <c r="E186" t="s">
        <v>3276</v>
      </c>
      <c r="F186">
        <v>273416</v>
      </c>
      <c r="G186">
        <v>262542</v>
      </c>
      <c r="H186" t="s">
        <v>3697</v>
      </c>
      <c r="I186">
        <v>68</v>
      </c>
      <c r="J186">
        <v>11</v>
      </c>
      <c r="K186">
        <v>26</v>
      </c>
      <c r="M186">
        <v>104127</v>
      </c>
      <c r="N186">
        <v>79</v>
      </c>
      <c r="O186">
        <v>294770</v>
      </c>
      <c r="P186">
        <v>3015879</v>
      </c>
      <c r="Q186" t="str">
        <f>VLOOKUP($B186,wgs_downloaded!$H$2:$Z$518,COLUMN()-13)</f>
        <v>isolation_source: cheese</v>
      </c>
      <c r="R186">
        <f>VLOOKUP($B186,wgs_downloaded!$H$2:$Z$518,COLUMN()-13)</f>
        <v>3089448</v>
      </c>
      <c r="S186">
        <f>VLOOKUP($B186,wgs_downloaded!$H$2:$Z$518,COLUMN()-13)</f>
        <v>37</v>
      </c>
      <c r="T186">
        <f>VLOOKUP($B186,wgs_downloaded!$H$2:$Z$518,COLUMN()-13)</f>
        <v>3065</v>
      </c>
      <c r="U186" t="str">
        <f>VLOOKUP($B186,wgs_downloaded!$H$2:$Z$518,COLUMN()-13)</f>
        <v>Yes</v>
      </c>
      <c r="V186">
        <f>VLOOKUP($B186,wgs_downloaded!$H$2:$Z$518,COLUMN()-13)</f>
        <v>0</v>
      </c>
      <c r="W186">
        <f>VLOOKUP($B186,wgs_downloaded!$H$2:$Z$518,COLUMN()-13)</f>
        <v>0</v>
      </c>
      <c r="X186">
        <f>VLOOKUP($B186,wgs_downloaded!$H$2:$Z$518,COLUMN()-13)</f>
        <v>0</v>
      </c>
      <c r="Y186" t="str">
        <f>VLOOKUP($B186,wgs_downloaded!$H$2:$Z$518,COLUMN()-13)</f>
        <v>No</v>
      </c>
      <c r="Z186" t="str">
        <f>VLOOKUP($B186,wgs_downloaded!$H$2:$Z$518,COLUMN()-13)</f>
        <v/>
      </c>
      <c r="AA186" t="str">
        <f>VLOOKUP($B186,wgs_downloaded!$H$2:$Z$518,COLUMN()-13)</f>
        <v/>
      </c>
      <c r="AB186">
        <f>VLOOKUP($B186,wgs_downloaded!$H$2:$Z$518,COLUMN()-13)</f>
        <v>43563.083333333336</v>
      </c>
      <c r="AC186">
        <f>VLOOKUP($B186,wgs_downloaded!$H$2:$Z$518,COLUMN()-13)</f>
        <v>43563.083333333336</v>
      </c>
      <c r="AD186" t="str">
        <f>VLOOKUP($B186,wgs_downloaded!$H$2:$Z$518,COLUMN()-13)</f>
        <v>USA</v>
      </c>
      <c r="AE186" t="str">
        <f>VLOOKUP($B186,wgs_downloaded!$H$2:$Z$518,COLUMN()-13)</f>
        <v>Michigan</v>
      </c>
      <c r="AF186">
        <f>VLOOKUP($B186,wgs_downloaded!$H$2:$Z$518,COLUMN()-13)</f>
        <v>2011</v>
      </c>
    </row>
    <row r="187" spans="1:32" x14ac:dyDescent="0.3">
      <c r="A187" t="s">
        <v>3698</v>
      </c>
      <c r="B187" t="str">
        <f t="shared" si="2"/>
        <v>SRR8767352</v>
      </c>
      <c r="C187">
        <v>69</v>
      </c>
      <c r="D187">
        <v>65</v>
      </c>
      <c r="E187" t="s">
        <v>3203</v>
      </c>
      <c r="F187">
        <v>334646</v>
      </c>
      <c r="G187">
        <v>322976</v>
      </c>
      <c r="H187" t="s">
        <v>3699</v>
      </c>
      <c r="I187">
        <v>99</v>
      </c>
      <c r="J187">
        <v>15</v>
      </c>
      <c r="K187">
        <v>33</v>
      </c>
      <c r="M187">
        <v>108778</v>
      </c>
      <c r="N187">
        <v>82</v>
      </c>
      <c r="O187">
        <v>263904</v>
      </c>
      <c r="P187">
        <v>3101950</v>
      </c>
      <c r="Q187" t="str">
        <f>VLOOKUP($B187,wgs_downloaded!$H$2:$Z$518,COLUMN()-13)</f>
        <v>isolation_source: cheese</v>
      </c>
      <c r="R187">
        <f>VLOOKUP($B187,wgs_downloaded!$H$2:$Z$518,COLUMN()-13)</f>
        <v>3248811</v>
      </c>
      <c r="S187">
        <f>VLOOKUP($B187,wgs_downloaded!$H$2:$Z$518,COLUMN()-13)</f>
        <v>30</v>
      </c>
      <c r="T187">
        <f>VLOOKUP($B187,wgs_downloaded!$H$2:$Z$518,COLUMN()-13)</f>
        <v>3246</v>
      </c>
      <c r="U187" t="str">
        <f>VLOOKUP($B187,wgs_downloaded!$H$2:$Z$518,COLUMN()-13)</f>
        <v>Yes</v>
      </c>
      <c r="V187">
        <f>VLOOKUP($B187,wgs_downloaded!$H$2:$Z$518,COLUMN()-13)</f>
        <v>0</v>
      </c>
      <c r="W187">
        <f>VLOOKUP($B187,wgs_downloaded!$H$2:$Z$518,COLUMN()-13)</f>
        <v>0</v>
      </c>
      <c r="X187">
        <f>VLOOKUP($B187,wgs_downloaded!$H$2:$Z$518,COLUMN()-13)</f>
        <v>0</v>
      </c>
      <c r="Y187" t="str">
        <f>VLOOKUP($B187,wgs_downloaded!$H$2:$Z$518,COLUMN()-13)</f>
        <v>No</v>
      </c>
      <c r="Z187" t="str">
        <f>VLOOKUP($B187,wgs_downloaded!$H$2:$Z$518,COLUMN()-13)</f>
        <v/>
      </c>
      <c r="AA187" t="str">
        <f>VLOOKUP($B187,wgs_downloaded!$H$2:$Z$518,COLUMN()-13)</f>
        <v/>
      </c>
      <c r="AB187">
        <f>VLOOKUP($B187,wgs_downloaded!$H$2:$Z$518,COLUMN()-13)</f>
        <v>43555.041666666664</v>
      </c>
      <c r="AC187">
        <f>VLOOKUP($B187,wgs_downloaded!$H$2:$Z$518,COLUMN()-13)</f>
        <v>43555.041666666664</v>
      </c>
      <c r="AD187" t="str">
        <f>VLOOKUP($B187,wgs_downloaded!$H$2:$Z$518,COLUMN()-13)</f>
        <v>Chile</v>
      </c>
      <c r="AE187">
        <f>VLOOKUP($B187,wgs_downloaded!$H$2:$Z$518,COLUMN()-13)</f>
        <v>0</v>
      </c>
      <c r="AF187">
        <f>VLOOKUP($B187,wgs_downloaded!$H$2:$Z$518,COLUMN()-13)</f>
        <v>2016</v>
      </c>
    </row>
    <row r="188" spans="1:32" x14ac:dyDescent="0.3">
      <c r="A188" t="s">
        <v>3700</v>
      </c>
      <c r="B188" t="str">
        <f t="shared" si="2"/>
        <v>SRR1198952</v>
      </c>
      <c r="C188">
        <v>54</v>
      </c>
      <c r="D188">
        <v>51</v>
      </c>
      <c r="E188" t="s">
        <v>3701</v>
      </c>
      <c r="F188">
        <v>235878</v>
      </c>
      <c r="G188">
        <v>230240</v>
      </c>
      <c r="H188" t="s">
        <v>3555</v>
      </c>
      <c r="I188">
        <v>24</v>
      </c>
      <c r="J188">
        <v>8</v>
      </c>
      <c r="K188">
        <v>38</v>
      </c>
      <c r="M188">
        <v>97987</v>
      </c>
      <c r="N188">
        <v>83</v>
      </c>
      <c r="O188">
        <v>204607</v>
      </c>
      <c r="P188">
        <v>3003772</v>
      </c>
      <c r="Q188" t="str">
        <f>VLOOKUP($B188,wgs_downloaded!$H$2:$Z$518,COLUMN()-13)</f>
        <v>isolation_source: aged hard cheese</v>
      </c>
      <c r="R188">
        <f>VLOOKUP($B188,wgs_downloaded!$H$2:$Z$518,COLUMN()-13)</f>
        <v>3052819</v>
      </c>
      <c r="S188">
        <f>VLOOKUP($B188,wgs_downloaded!$H$2:$Z$518,COLUMN()-13)</f>
        <v>18</v>
      </c>
      <c r="T188">
        <f>VLOOKUP($B188,wgs_downloaded!$H$2:$Z$518,COLUMN()-13)</f>
        <v>3017</v>
      </c>
      <c r="U188" t="str">
        <f>VLOOKUP($B188,wgs_downloaded!$H$2:$Z$518,COLUMN()-13)</f>
        <v>Yes</v>
      </c>
      <c r="V188">
        <f>VLOOKUP($B188,wgs_downloaded!$H$2:$Z$518,COLUMN()-13)</f>
        <v>0</v>
      </c>
      <c r="W188">
        <f>VLOOKUP($B188,wgs_downloaded!$H$2:$Z$518,COLUMN()-13)</f>
        <v>0</v>
      </c>
      <c r="X188">
        <f>VLOOKUP($B188,wgs_downloaded!$H$2:$Z$518,COLUMN()-13)</f>
        <v>0</v>
      </c>
      <c r="Y188" t="str">
        <f>VLOOKUP($B188,wgs_downloaded!$H$2:$Z$518,COLUMN()-13)</f>
        <v>No</v>
      </c>
      <c r="Z188" t="str">
        <f>VLOOKUP($B188,wgs_downloaded!$H$2:$Z$518,COLUMN()-13)</f>
        <v/>
      </c>
      <c r="AA188" t="str">
        <f>VLOOKUP($B188,wgs_downloaded!$H$2:$Z$518,COLUMN()-13)</f>
        <v/>
      </c>
      <c r="AB188">
        <f>VLOOKUP($B188,wgs_downloaded!$H$2:$Z$518,COLUMN()-13)</f>
        <v>43551.041666666664</v>
      </c>
      <c r="AC188">
        <f>VLOOKUP($B188,wgs_downloaded!$H$2:$Z$518,COLUMN()-13)</f>
        <v>43551.041666666664</v>
      </c>
      <c r="AD188" t="str">
        <f>VLOOKUP($B188,wgs_downloaded!$H$2:$Z$518,COLUMN()-13)</f>
        <v>USA</v>
      </c>
      <c r="AE188" t="str">
        <f>VLOOKUP($B188,wgs_downloaded!$H$2:$Z$518,COLUMN()-13)</f>
        <v>Washington</v>
      </c>
      <c r="AF188">
        <f>VLOOKUP($B188,wgs_downloaded!$H$2:$Z$518,COLUMN()-13)</f>
        <v>2014</v>
      </c>
    </row>
    <row r="189" spans="1:32" x14ac:dyDescent="0.3">
      <c r="A189" t="s">
        <v>3702</v>
      </c>
      <c r="B189" t="str">
        <f t="shared" si="2"/>
        <v>SRR2924604</v>
      </c>
      <c r="C189">
        <v>62</v>
      </c>
      <c r="D189">
        <v>54</v>
      </c>
      <c r="E189" t="s">
        <v>3703</v>
      </c>
      <c r="F189">
        <v>291768</v>
      </c>
      <c r="G189">
        <v>281250</v>
      </c>
      <c r="H189" t="s">
        <v>3256</v>
      </c>
      <c r="I189">
        <v>58</v>
      </c>
      <c r="J189">
        <v>18</v>
      </c>
      <c r="K189">
        <v>27</v>
      </c>
      <c r="M189">
        <v>75766</v>
      </c>
      <c r="N189">
        <v>88</v>
      </c>
      <c r="O189">
        <v>315430</v>
      </c>
      <c r="P189">
        <v>3112582</v>
      </c>
      <c r="Q189" t="str">
        <f>VLOOKUP($B189,wgs_downloaded!$H$2:$Z$518,COLUMN()-13)</f>
        <v>isolation_source: soft ripened cheese</v>
      </c>
      <c r="R189">
        <f>VLOOKUP($B189,wgs_downloaded!$H$2:$Z$518,COLUMN()-13)</f>
        <v>3177946</v>
      </c>
      <c r="S189">
        <f>VLOOKUP($B189,wgs_downloaded!$H$2:$Z$518,COLUMN()-13)</f>
        <v>20</v>
      </c>
      <c r="T189">
        <f>VLOOKUP($B189,wgs_downloaded!$H$2:$Z$518,COLUMN()-13)</f>
        <v>3201</v>
      </c>
      <c r="U189" t="str">
        <f>VLOOKUP($B189,wgs_downloaded!$H$2:$Z$518,COLUMN()-13)</f>
        <v>Yes</v>
      </c>
      <c r="V189">
        <f>VLOOKUP($B189,wgs_downloaded!$H$2:$Z$518,COLUMN()-13)</f>
        <v>0</v>
      </c>
      <c r="W189">
        <f>VLOOKUP($B189,wgs_downloaded!$H$2:$Z$518,COLUMN()-13)</f>
        <v>0</v>
      </c>
      <c r="X189">
        <f>VLOOKUP($B189,wgs_downloaded!$H$2:$Z$518,COLUMN()-13)</f>
        <v>0</v>
      </c>
      <c r="Y189" t="str">
        <f>VLOOKUP($B189,wgs_downloaded!$H$2:$Z$518,COLUMN()-13)</f>
        <v>No</v>
      </c>
      <c r="Z189" t="str">
        <f>VLOOKUP($B189,wgs_downloaded!$H$2:$Z$518,COLUMN()-13)</f>
        <v/>
      </c>
      <c r="AA189" t="str">
        <f>VLOOKUP($B189,wgs_downloaded!$H$2:$Z$518,COLUMN()-13)</f>
        <v/>
      </c>
      <c r="AB189">
        <f>VLOOKUP($B189,wgs_downloaded!$H$2:$Z$518,COLUMN()-13)</f>
        <v>43551.041666666664</v>
      </c>
      <c r="AC189">
        <f>VLOOKUP($B189,wgs_downloaded!$H$2:$Z$518,COLUMN()-13)</f>
        <v>43551.041666666664</v>
      </c>
      <c r="AD189" t="str">
        <f>VLOOKUP($B189,wgs_downloaded!$H$2:$Z$518,COLUMN()-13)</f>
        <v>USA</v>
      </c>
      <c r="AE189" t="str">
        <f>VLOOKUP($B189,wgs_downloaded!$H$2:$Z$518,COLUMN()-13)</f>
        <v>Maryland</v>
      </c>
      <c r="AF189">
        <f>VLOOKUP($B189,wgs_downloaded!$H$2:$Z$518,COLUMN()-13)</f>
        <v>2013</v>
      </c>
    </row>
    <row r="190" spans="1:32" x14ac:dyDescent="0.3">
      <c r="A190" t="s">
        <v>3704</v>
      </c>
      <c r="B190" t="str">
        <f t="shared" si="2"/>
        <v>SRR3659465</v>
      </c>
      <c r="C190">
        <v>83</v>
      </c>
      <c r="D190">
        <v>79</v>
      </c>
      <c r="E190" t="s">
        <v>3630</v>
      </c>
      <c r="F190">
        <v>443412</v>
      </c>
      <c r="G190">
        <v>425356</v>
      </c>
      <c r="H190" t="s">
        <v>3705</v>
      </c>
      <c r="I190">
        <v>112</v>
      </c>
      <c r="J190">
        <v>30</v>
      </c>
      <c r="K190">
        <v>89</v>
      </c>
      <c r="M190">
        <v>74416</v>
      </c>
      <c r="N190">
        <v>88</v>
      </c>
      <c r="O190">
        <v>261812</v>
      </c>
      <c r="P190">
        <v>2924260</v>
      </c>
      <c r="Q190" t="str">
        <f>VLOOKUP($B190,wgs_downloaded!$H$2:$Z$518,COLUMN()-13)</f>
        <v>isolation_source: fresh white cheese</v>
      </c>
      <c r="R190">
        <f>VLOOKUP($B190,wgs_downloaded!$H$2:$Z$518,COLUMN()-13)</f>
        <v>2938965</v>
      </c>
      <c r="S190">
        <f>VLOOKUP($B190,wgs_downloaded!$H$2:$Z$518,COLUMN()-13)</f>
        <v>38</v>
      </c>
      <c r="T190">
        <f>VLOOKUP($B190,wgs_downloaded!$H$2:$Z$518,COLUMN()-13)</f>
        <v>2903</v>
      </c>
      <c r="U190" t="str">
        <f>VLOOKUP($B190,wgs_downloaded!$H$2:$Z$518,COLUMN()-13)</f>
        <v>Yes</v>
      </c>
      <c r="V190">
        <f>VLOOKUP($B190,wgs_downloaded!$H$2:$Z$518,COLUMN()-13)</f>
        <v>0</v>
      </c>
      <c r="W190">
        <f>VLOOKUP($B190,wgs_downloaded!$H$2:$Z$518,COLUMN()-13)</f>
        <v>0</v>
      </c>
      <c r="X190">
        <f>VLOOKUP($B190,wgs_downloaded!$H$2:$Z$518,COLUMN()-13)</f>
        <v>0</v>
      </c>
      <c r="Y190" t="str">
        <f>VLOOKUP($B190,wgs_downloaded!$H$2:$Z$518,COLUMN()-13)</f>
        <v>No</v>
      </c>
      <c r="Z190" t="str">
        <f>VLOOKUP($B190,wgs_downloaded!$H$2:$Z$518,COLUMN()-13)</f>
        <v/>
      </c>
      <c r="AA190" t="str">
        <f>VLOOKUP($B190,wgs_downloaded!$H$2:$Z$518,COLUMN()-13)</f>
        <v/>
      </c>
      <c r="AB190">
        <f>VLOOKUP($B190,wgs_downloaded!$H$2:$Z$518,COLUMN()-13)</f>
        <v>43901.041666666664</v>
      </c>
      <c r="AC190">
        <f>VLOOKUP($B190,wgs_downloaded!$H$2:$Z$518,COLUMN()-13)</f>
        <v>43551.041666666664</v>
      </c>
      <c r="AD190" t="str">
        <f>VLOOKUP($B190,wgs_downloaded!$H$2:$Z$518,COLUMN()-13)</f>
        <v>Mexico</v>
      </c>
      <c r="AE190">
        <f>VLOOKUP($B190,wgs_downloaded!$H$2:$Z$518,COLUMN()-13)</f>
        <v>0</v>
      </c>
      <c r="AF190">
        <f>VLOOKUP($B190,wgs_downloaded!$H$2:$Z$518,COLUMN()-13)</f>
        <v>2003</v>
      </c>
    </row>
    <row r="191" spans="1:32" x14ac:dyDescent="0.3">
      <c r="A191" t="s">
        <v>3706</v>
      </c>
      <c r="B191" t="str">
        <f t="shared" si="2"/>
        <v>SRR1187425</v>
      </c>
      <c r="C191">
        <v>39</v>
      </c>
      <c r="D191">
        <v>36</v>
      </c>
      <c r="E191" t="s">
        <v>3378</v>
      </c>
      <c r="F191">
        <v>163154</v>
      </c>
      <c r="G191">
        <v>160228</v>
      </c>
      <c r="H191" t="s">
        <v>3707</v>
      </c>
      <c r="I191">
        <v>9</v>
      </c>
      <c r="J191">
        <v>5</v>
      </c>
      <c r="K191">
        <v>12</v>
      </c>
      <c r="M191">
        <v>57586</v>
      </c>
      <c r="N191">
        <v>88</v>
      </c>
      <c r="O191">
        <v>270356</v>
      </c>
      <c r="P191">
        <v>3009048</v>
      </c>
      <c r="Q191" t="str">
        <f>VLOOKUP($B191,wgs_downloaded!$H$2:$Z$518,COLUMN()-13)</f>
        <v>isolation_source: fresh cheese curd</v>
      </c>
      <c r="R191">
        <f>VLOOKUP($B191,wgs_downloaded!$H$2:$Z$518,COLUMN()-13)</f>
        <v>3095566</v>
      </c>
      <c r="S191">
        <f>VLOOKUP($B191,wgs_downloaded!$H$2:$Z$518,COLUMN()-13)</f>
        <v>21</v>
      </c>
      <c r="T191">
        <f>VLOOKUP($B191,wgs_downloaded!$H$2:$Z$518,COLUMN()-13)</f>
        <v>3054</v>
      </c>
      <c r="U191" t="str">
        <f>VLOOKUP($B191,wgs_downloaded!$H$2:$Z$518,COLUMN()-13)</f>
        <v>Yes</v>
      </c>
      <c r="V191">
        <f>VLOOKUP($B191,wgs_downloaded!$H$2:$Z$518,COLUMN()-13)</f>
        <v>0</v>
      </c>
      <c r="W191">
        <f>VLOOKUP($B191,wgs_downloaded!$H$2:$Z$518,COLUMN()-13)</f>
        <v>0</v>
      </c>
      <c r="X191">
        <f>VLOOKUP($B191,wgs_downloaded!$H$2:$Z$518,COLUMN()-13)</f>
        <v>0</v>
      </c>
      <c r="Y191" t="str">
        <f>VLOOKUP($B191,wgs_downloaded!$H$2:$Z$518,COLUMN()-13)</f>
        <v>No</v>
      </c>
      <c r="Z191" t="str">
        <f>VLOOKUP($B191,wgs_downloaded!$H$2:$Z$518,COLUMN()-13)</f>
        <v/>
      </c>
      <c r="AA191" t="str">
        <f>VLOOKUP($B191,wgs_downloaded!$H$2:$Z$518,COLUMN()-13)</f>
        <v/>
      </c>
      <c r="AB191">
        <f>VLOOKUP($B191,wgs_downloaded!$H$2:$Z$518,COLUMN()-13)</f>
        <v>43551.041666666664</v>
      </c>
      <c r="AC191">
        <f>VLOOKUP($B191,wgs_downloaded!$H$2:$Z$518,COLUMN()-13)</f>
        <v>43551.041666666664</v>
      </c>
      <c r="AD191" t="str">
        <f>VLOOKUP($B191,wgs_downloaded!$H$2:$Z$518,COLUMN()-13)</f>
        <v>USA</v>
      </c>
      <c r="AE191" t="str">
        <f>VLOOKUP($B191,wgs_downloaded!$H$2:$Z$518,COLUMN()-13)</f>
        <v>Virginia</v>
      </c>
      <c r="AF191">
        <f>VLOOKUP($B191,wgs_downloaded!$H$2:$Z$518,COLUMN()-13)</f>
        <v>2014</v>
      </c>
    </row>
    <row r="192" spans="1:32" x14ac:dyDescent="0.3">
      <c r="A192" t="s">
        <v>3708</v>
      </c>
      <c r="B192" t="str">
        <f t="shared" si="2"/>
        <v>SRR4237880</v>
      </c>
      <c r="C192">
        <v>65</v>
      </c>
      <c r="D192">
        <v>63</v>
      </c>
      <c r="E192" t="s">
        <v>3709</v>
      </c>
      <c r="F192">
        <v>325432</v>
      </c>
      <c r="G192">
        <v>320470</v>
      </c>
      <c r="H192" t="s">
        <v>3250</v>
      </c>
      <c r="I192">
        <v>67</v>
      </c>
      <c r="J192">
        <v>35</v>
      </c>
      <c r="K192">
        <v>25</v>
      </c>
      <c r="M192">
        <v>151139</v>
      </c>
      <c r="N192">
        <v>89</v>
      </c>
      <c r="O192">
        <v>236303</v>
      </c>
      <c r="P192">
        <v>3018503</v>
      </c>
      <c r="Q192" t="str">
        <f>VLOOKUP($B192,wgs_downloaded!$H$2:$Z$518,COLUMN()-13)</f>
        <v>isolation_source: Cheese Spread</v>
      </c>
      <c r="R192">
        <f>VLOOKUP($B192,wgs_downloaded!$H$2:$Z$518,COLUMN()-13)</f>
        <v>3156493</v>
      </c>
      <c r="S192">
        <f>VLOOKUP($B192,wgs_downloaded!$H$2:$Z$518,COLUMN()-13)</f>
        <v>26</v>
      </c>
      <c r="T192">
        <f>VLOOKUP($B192,wgs_downloaded!$H$2:$Z$518,COLUMN()-13)</f>
        <v>3122</v>
      </c>
      <c r="U192" t="str">
        <f>VLOOKUP($B192,wgs_downloaded!$H$2:$Z$518,COLUMN()-13)</f>
        <v>Yes</v>
      </c>
      <c r="V192">
        <f>VLOOKUP($B192,wgs_downloaded!$H$2:$Z$518,COLUMN()-13)</f>
        <v>0</v>
      </c>
      <c r="W192">
        <f>VLOOKUP($B192,wgs_downloaded!$H$2:$Z$518,COLUMN()-13)</f>
        <v>0</v>
      </c>
      <c r="X192">
        <f>VLOOKUP($B192,wgs_downloaded!$H$2:$Z$518,COLUMN()-13)</f>
        <v>0</v>
      </c>
      <c r="Y192" t="str">
        <f>VLOOKUP($B192,wgs_downloaded!$H$2:$Z$518,COLUMN()-13)</f>
        <v>No</v>
      </c>
      <c r="Z192" t="str">
        <f>VLOOKUP($B192,wgs_downloaded!$H$2:$Z$518,COLUMN()-13)</f>
        <v/>
      </c>
      <c r="AA192" t="str">
        <f>VLOOKUP($B192,wgs_downloaded!$H$2:$Z$518,COLUMN()-13)</f>
        <v/>
      </c>
      <c r="AB192">
        <f>VLOOKUP($B192,wgs_downloaded!$H$2:$Z$518,COLUMN()-13)</f>
        <v>43558.083333333336</v>
      </c>
      <c r="AC192">
        <f>VLOOKUP($B192,wgs_downloaded!$H$2:$Z$518,COLUMN()-13)</f>
        <v>43558.083333333336</v>
      </c>
      <c r="AD192" t="str">
        <f>VLOOKUP($B192,wgs_downloaded!$H$2:$Z$518,COLUMN()-13)</f>
        <v>USA</v>
      </c>
      <c r="AE192" t="str">
        <f>VLOOKUP($B192,wgs_downloaded!$H$2:$Z$518,COLUMN()-13)</f>
        <v>Minnesota</v>
      </c>
      <c r="AF192">
        <f>VLOOKUP($B192,wgs_downloaded!$H$2:$Z$518,COLUMN()-13)</f>
        <v>2009</v>
      </c>
    </row>
    <row r="193" spans="1:32" x14ac:dyDescent="0.3">
      <c r="A193" t="s">
        <v>3710</v>
      </c>
      <c r="B193" t="str">
        <f t="shared" si="2"/>
        <v>SRR3345818</v>
      </c>
      <c r="C193">
        <v>63</v>
      </c>
      <c r="D193">
        <v>56</v>
      </c>
      <c r="E193" t="s">
        <v>3601</v>
      </c>
      <c r="F193">
        <v>463154</v>
      </c>
      <c r="G193">
        <v>423732</v>
      </c>
      <c r="H193" t="s">
        <v>3711</v>
      </c>
      <c r="I193">
        <v>98</v>
      </c>
      <c r="J193">
        <v>32</v>
      </c>
      <c r="K193">
        <v>24</v>
      </c>
      <c r="M193">
        <v>64498</v>
      </c>
      <c r="N193">
        <v>92</v>
      </c>
      <c r="O193">
        <v>186534</v>
      </c>
      <c r="P193">
        <v>2987944</v>
      </c>
      <c r="Q193" t="str">
        <f>VLOOKUP($B193,wgs_downloaded!$H$2:$Z$518,COLUMN()-13)</f>
        <v>isolation_source: cheese</v>
      </c>
      <c r="R193">
        <f>VLOOKUP($B193,wgs_downloaded!$H$2:$Z$518,COLUMN()-13)</f>
        <v>0</v>
      </c>
      <c r="S193">
        <f>VLOOKUP($B193,wgs_downloaded!$H$2:$Z$518,COLUMN()-13)</f>
        <v>0</v>
      </c>
      <c r="T193">
        <f>VLOOKUP($B193,wgs_downloaded!$H$2:$Z$518,COLUMN()-13)</f>
        <v>0</v>
      </c>
      <c r="U193" t="str">
        <f>VLOOKUP($B193,wgs_downloaded!$H$2:$Z$518,COLUMN()-13)</f>
        <v>No</v>
      </c>
      <c r="V193">
        <f>VLOOKUP($B193,wgs_downloaded!$H$2:$Z$518,COLUMN()-13)</f>
        <v>0</v>
      </c>
      <c r="W193">
        <f>VLOOKUP($B193,wgs_downloaded!$H$2:$Z$518,COLUMN()-13)</f>
        <v>0</v>
      </c>
      <c r="X193">
        <f>VLOOKUP($B193,wgs_downloaded!$H$2:$Z$518,COLUMN()-13)</f>
        <v>0</v>
      </c>
      <c r="Y193" t="str">
        <f>VLOOKUP($B193,wgs_downloaded!$H$2:$Z$518,COLUMN()-13)</f>
        <v>No</v>
      </c>
      <c r="Z193" t="str">
        <f>VLOOKUP($B193,wgs_downloaded!$H$2:$Z$518,COLUMN()-13)</f>
        <v>NZ_NXYB01000001-NZ_NXYB01000057</v>
      </c>
      <c r="AA193" t="str">
        <f>VLOOKUP($B193,wgs_downloaded!$H$2:$Z$518,COLUMN()-13)</f>
        <v/>
      </c>
      <c r="AB193">
        <f>VLOOKUP($B193,wgs_downloaded!$H$2:$Z$518,COLUMN()-13)</f>
        <v>43982.083333333336</v>
      </c>
      <c r="AC193">
        <f>VLOOKUP($B193,wgs_downloaded!$H$2:$Z$518,COLUMN()-13)</f>
        <v>43024.083333333336</v>
      </c>
      <c r="AD193" t="str">
        <f>VLOOKUP($B193,wgs_downloaded!$H$2:$Z$518,COLUMN()-13)</f>
        <v>Italy</v>
      </c>
      <c r="AE193">
        <f>VLOOKUP($B193,wgs_downloaded!$H$2:$Z$518,COLUMN()-13)</f>
        <v>0</v>
      </c>
      <c r="AF193">
        <f>VLOOKUP($B193,wgs_downloaded!$H$2:$Z$518,COLUMN()-13)</f>
        <v>2013</v>
      </c>
    </row>
    <row r="194" spans="1:32" x14ac:dyDescent="0.3">
      <c r="A194" t="s">
        <v>3712</v>
      </c>
      <c r="B194" t="str">
        <f t="shared" si="2"/>
        <v>SRR1947009</v>
      </c>
      <c r="C194">
        <v>76</v>
      </c>
      <c r="D194">
        <v>66</v>
      </c>
      <c r="E194" t="s">
        <v>3713</v>
      </c>
      <c r="F194">
        <v>391360</v>
      </c>
      <c r="G194">
        <v>362644</v>
      </c>
      <c r="H194" t="s">
        <v>3714</v>
      </c>
      <c r="I194">
        <v>167</v>
      </c>
      <c r="J194">
        <v>56</v>
      </c>
      <c r="K194">
        <v>125</v>
      </c>
      <c r="M194">
        <v>88416</v>
      </c>
      <c r="N194">
        <v>95</v>
      </c>
      <c r="O194">
        <v>327340</v>
      </c>
      <c r="P194">
        <v>3005402</v>
      </c>
      <c r="Q194" t="str">
        <f>VLOOKUP($B194,wgs_downloaded!$H$2:$Z$518,COLUMN()-13)</f>
        <v>isolation_source: cheese</v>
      </c>
      <c r="R194">
        <f>VLOOKUP($B194,wgs_downloaded!$H$2:$Z$518,COLUMN()-13)</f>
        <v>3135127</v>
      </c>
      <c r="S194">
        <f>VLOOKUP($B194,wgs_downloaded!$H$2:$Z$518,COLUMN()-13)</f>
        <v>24</v>
      </c>
      <c r="T194">
        <f>VLOOKUP($B194,wgs_downloaded!$H$2:$Z$518,COLUMN()-13)</f>
        <v>3091</v>
      </c>
      <c r="U194" t="str">
        <f>VLOOKUP($B194,wgs_downloaded!$H$2:$Z$518,COLUMN()-13)</f>
        <v>Yes</v>
      </c>
      <c r="V194">
        <f>VLOOKUP($B194,wgs_downloaded!$H$2:$Z$518,COLUMN()-13)</f>
        <v>0</v>
      </c>
      <c r="W194">
        <f>VLOOKUP($B194,wgs_downloaded!$H$2:$Z$518,COLUMN()-13)</f>
        <v>0</v>
      </c>
      <c r="X194">
        <f>VLOOKUP($B194,wgs_downloaded!$H$2:$Z$518,COLUMN()-13)</f>
        <v>0</v>
      </c>
      <c r="Y194" t="str">
        <f>VLOOKUP($B194,wgs_downloaded!$H$2:$Z$518,COLUMN()-13)</f>
        <v>No</v>
      </c>
      <c r="Z194" t="str">
        <f>VLOOKUP($B194,wgs_downloaded!$H$2:$Z$518,COLUMN()-13)</f>
        <v/>
      </c>
      <c r="AA194" t="str">
        <f>VLOOKUP($B194,wgs_downloaded!$H$2:$Z$518,COLUMN()-13)</f>
        <v/>
      </c>
      <c r="AB194">
        <f>VLOOKUP($B194,wgs_downloaded!$H$2:$Z$518,COLUMN()-13)</f>
        <v>43551.041666666664</v>
      </c>
      <c r="AC194">
        <f>VLOOKUP($B194,wgs_downloaded!$H$2:$Z$518,COLUMN()-13)</f>
        <v>43551.041666666664</v>
      </c>
      <c r="AD194" t="str">
        <f>VLOOKUP($B194,wgs_downloaded!$H$2:$Z$518,COLUMN()-13)</f>
        <v>USA</v>
      </c>
      <c r="AE194" t="str">
        <f>VLOOKUP($B194,wgs_downloaded!$H$2:$Z$518,COLUMN()-13)</f>
        <v>Maryland</v>
      </c>
      <c r="AF194">
        <f>VLOOKUP($B194,wgs_downloaded!$H$2:$Z$518,COLUMN()-13)</f>
        <v>2014</v>
      </c>
    </row>
    <row r="195" spans="1:32" x14ac:dyDescent="0.3">
      <c r="A195" t="s">
        <v>3715</v>
      </c>
      <c r="B195" t="str">
        <f t="shared" ref="B195:B258" si="3">LEFT(A195, SEARCH("_",A195)-1)</f>
        <v>SRR6446755</v>
      </c>
      <c r="C195">
        <v>95</v>
      </c>
      <c r="D195">
        <v>63</v>
      </c>
      <c r="E195" t="s">
        <v>3716</v>
      </c>
      <c r="F195">
        <v>340328</v>
      </c>
      <c r="G195">
        <v>324326</v>
      </c>
      <c r="H195" t="s">
        <v>3717</v>
      </c>
      <c r="I195">
        <v>46</v>
      </c>
      <c r="J195">
        <v>19</v>
      </c>
      <c r="K195">
        <v>32</v>
      </c>
      <c r="M195">
        <v>65015</v>
      </c>
      <c r="N195">
        <v>95</v>
      </c>
      <c r="O195">
        <v>148606</v>
      </c>
      <c r="P195">
        <v>2920952</v>
      </c>
      <c r="Q195" t="str">
        <f>VLOOKUP($B195,wgs_downloaded!$H$2:$Z$518,COLUMN()-13)</f>
        <v>isolation_source: Mexican soft cheese</v>
      </c>
      <c r="R195">
        <f>VLOOKUP($B195,wgs_downloaded!$H$2:$Z$518,COLUMN()-13)</f>
        <v>2950350</v>
      </c>
      <c r="S195">
        <f>VLOOKUP($B195,wgs_downloaded!$H$2:$Z$518,COLUMN()-13)</f>
        <v>51</v>
      </c>
      <c r="T195">
        <f>VLOOKUP($B195,wgs_downloaded!$H$2:$Z$518,COLUMN()-13)</f>
        <v>2914</v>
      </c>
      <c r="U195" t="str">
        <f>VLOOKUP($B195,wgs_downloaded!$H$2:$Z$518,COLUMN()-13)</f>
        <v>Yes</v>
      </c>
      <c r="V195">
        <f>VLOOKUP($B195,wgs_downloaded!$H$2:$Z$518,COLUMN()-13)</f>
        <v>0</v>
      </c>
      <c r="W195">
        <f>VLOOKUP($B195,wgs_downloaded!$H$2:$Z$518,COLUMN()-13)</f>
        <v>0</v>
      </c>
      <c r="X195">
        <f>VLOOKUP($B195,wgs_downloaded!$H$2:$Z$518,COLUMN()-13)</f>
        <v>0</v>
      </c>
      <c r="Y195" t="str">
        <f>VLOOKUP($B195,wgs_downloaded!$H$2:$Z$518,COLUMN()-13)</f>
        <v>No</v>
      </c>
      <c r="Z195" t="str">
        <f>VLOOKUP($B195,wgs_downloaded!$H$2:$Z$518,COLUMN()-13)</f>
        <v/>
      </c>
      <c r="AA195" t="str">
        <f>VLOOKUP($B195,wgs_downloaded!$H$2:$Z$518,COLUMN()-13)</f>
        <v/>
      </c>
      <c r="AB195">
        <f>VLOOKUP($B195,wgs_downloaded!$H$2:$Z$518,COLUMN()-13)</f>
        <v>43559.083333333336</v>
      </c>
      <c r="AC195">
        <f>VLOOKUP($B195,wgs_downloaded!$H$2:$Z$518,COLUMN()-13)</f>
        <v>43559.083333333336</v>
      </c>
      <c r="AD195" t="str">
        <f>VLOOKUP($B195,wgs_downloaded!$H$2:$Z$518,COLUMN()-13)</f>
        <v>USA</v>
      </c>
      <c r="AE195">
        <f>VLOOKUP($B195,wgs_downloaded!$H$2:$Z$518,COLUMN()-13)</f>
        <v>0</v>
      </c>
      <c r="AF195">
        <f>VLOOKUP($B195,wgs_downloaded!$H$2:$Z$518,COLUMN()-13)</f>
        <v>2003</v>
      </c>
    </row>
    <row r="196" spans="1:32" x14ac:dyDescent="0.3">
      <c r="A196" t="s">
        <v>3718</v>
      </c>
      <c r="B196" t="str">
        <f t="shared" si="3"/>
        <v>SRR10804323</v>
      </c>
      <c r="C196">
        <v>30</v>
      </c>
      <c r="D196">
        <v>29</v>
      </c>
      <c r="E196" t="s">
        <v>3719</v>
      </c>
      <c r="F196">
        <v>133794</v>
      </c>
      <c r="G196">
        <v>130788</v>
      </c>
      <c r="H196" t="s">
        <v>3720</v>
      </c>
      <c r="I196">
        <v>42</v>
      </c>
      <c r="J196">
        <v>20</v>
      </c>
      <c r="K196">
        <v>18</v>
      </c>
      <c r="M196">
        <v>48186</v>
      </c>
      <c r="N196">
        <v>95</v>
      </c>
      <c r="O196">
        <v>286387</v>
      </c>
      <c r="P196">
        <v>2928219</v>
      </c>
      <c r="Q196" t="str">
        <f>VLOOKUP($B196,wgs_downloaded!$H$2:$Z$518,COLUMN()-13)</f>
        <v>isolation_source: Raw Milk Cheese</v>
      </c>
      <c r="R196">
        <f>VLOOKUP($B196,wgs_downloaded!$H$2:$Z$518,COLUMN()-13)</f>
        <v>3011605</v>
      </c>
      <c r="S196">
        <f>VLOOKUP($B196,wgs_downloaded!$H$2:$Z$518,COLUMN()-13)</f>
        <v>15</v>
      </c>
      <c r="T196">
        <f>VLOOKUP($B196,wgs_downloaded!$H$2:$Z$518,COLUMN()-13)</f>
        <v>2934</v>
      </c>
      <c r="U196" t="str">
        <f>VLOOKUP($B196,wgs_downloaded!$H$2:$Z$518,COLUMN()-13)</f>
        <v>Yes</v>
      </c>
      <c r="V196">
        <f>VLOOKUP($B196,wgs_downloaded!$H$2:$Z$518,COLUMN()-13)</f>
        <v>0</v>
      </c>
      <c r="W196">
        <f>VLOOKUP($B196,wgs_downloaded!$H$2:$Z$518,COLUMN()-13)</f>
        <v>0</v>
      </c>
      <c r="X196">
        <f>VLOOKUP($B196,wgs_downloaded!$H$2:$Z$518,COLUMN()-13)</f>
        <v>0</v>
      </c>
      <c r="Y196" t="str">
        <f>VLOOKUP($B196,wgs_downloaded!$H$2:$Z$518,COLUMN()-13)</f>
        <v>No</v>
      </c>
      <c r="Z196" t="str">
        <f>VLOOKUP($B196,wgs_downloaded!$H$2:$Z$518,COLUMN()-13)</f>
        <v/>
      </c>
      <c r="AA196" t="str">
        <f>VLOOKUP($B196,wgs_downloaded!$H$2:$Z$518,COLUMN()-13)</f>
        <v/>
      </c>
      <c r="AB196">
        <f>VLOOKUP($B196,wgs_downloaded!$H$2:$Z$518,COLUMN()-13)</f>
        <v>43861.041666666664</v>
      </c>
      <c r="AC196">
        <f>VLOOKUP($B196,wgs_downloaded!$H$2:$Z$518,COLUMN()-13)</f>
        <v>43861.041666666664</v>
      </c>
      <c r="AD196" t="str">
        <f>VLOOKUP($B196,wgs_downloaded!$H$2:$Z$518,COLUMN()-13)</f>
        <v>USA</v>
      </c>
      <c r="AE196" t="str">
        <f>VLOOKUP($B196,wgs_downloaded!$H$2:$Z$518,COLUMN()-13)</f>
        <v>New York</v>
      </c>
      <c r="AF196">
        <f>VLOOKUP($B196,wgs_downloaded!$H$2:$Z$518,COLUMN()-13)</f>
        <v>2019</v>
      </c>
    </row>
    <row r="197" spans="1:32" x14ac:dyDescent="0.3">
      <c r="A197" t="s">
        <v>3721</v>
      </c>
      <c r="B197" t="str">
        <f t="shared" si="3"/>
        <v>SRR2924602</v>
      </c>
      <c r="C197">
        <v>60</v>
      </c>
      <c r="D197">
        <v>53</v>
      </c>
      <c r="E197" t="s">
        <v>3462</v>
      </c>
      <c r="F197">
        <v>270798</v>
      </c>
      <c r="G197">
        <v>262342</v>
      </c>
      <c r="H197" t="s">
        <v>3722</v>
      </c>
      <c r="I197">
        <v>56</v>
      </c>
      <c r="J197">
        <v>17</v>
      </c>
      <c r="K197">
        <v>28</v>
      </c>
      <c r="M197">
        <v>61984</v>
      </c>
      <c r="N197">
        <v>96</v>
      </c>
      <c r="O197">
        <v>211212</v>
      </c>
      <c r="P197">
        <v>2963685</v>
      </c>
      <c r="Q197" t="str">
        <f>VLOOKUP($B197,wgs_downloaded!$H$2:$Z$518,COLUMN()-13)</f>
        <v>isolation_source: fresh cheese</v>
      </c>
      <c r="R197">
        <f>VLOOKUP($B197,wgs_downloaded!$H$2:$Z$518,COLUMN()-13)</f>
        <v>3045885</v>
      </c>
      <c r="S197">
        <f>VLOOKUP($B197,wgs_downloaded!$H$2:$Z$518,COLUMN()-13)</f>
        <v>16</v>
      </c>
      <c r="T197">
        <f>VLOOKUP($B197,wgs_downloaded!$H$2:$Z$518,COLUMN()-13)</f>
        <v>3029</v>
      </c>
      <c r="U197" t="str">
        <f>VLOOKUP($B197,wgs_downloaded!$H$2:$Z$518,COLUMN()-13)</f>
        <v>Yes</v>
      </c>
      <c r="V197">
        <f>VLOOKUP($B197,wgs_downloaded!$H$2:$Z$518,COLUMN()-13)</f>
        <v>0</v>
      </c>
      <c r="W197">
        <f>VLOOKUP($B197,wgs_downloaded!$H$2:$Z$518,COLUMN()-13)</f>
        <v>0</v>
      </c>
      <c r="X197">
        <f>VLOOKUP($B197,wgs_downloaded!$H$2:$Z$518,COLUMN()-13)</f>
        <v>0</v>
      </c>
      <c r="Y197" t="str">
        <f>VLOOKUP($B197,wgs_downloaded!$H$2:$Z$518,COLUMN()-13)</f>
        <v>No</v>
      </c>
      <c r="Z197" t="str">
        <f>VLOOKUP($B197,wgs_downloaded!$H$2:$Z$518,COLUMN()-13)</f>
        <v/>
      </c>
      <c r="AA197" t="str">
        <f>VLOOKUP($B197,wgs_downloaded!$H$2:$Z$518,COLUMN()-13)</f>
        <v/>
      </c>
      <c r="AB197">
        <f>VLOOKUP($B197,wgs_downloaded!$H$2:$Z$518,COLUMN()-13)</f>
        <v>43551.041666666664</v>
      </c>
      <c r="AC197">
        <f>VLOOKUP($B197,wgs_downloaded!$H$2:$Z$518,COLUMN()-13)</f>
        <v>43551.041666666664</v>
      </c>
      <c r="AD197" t="str">
        <f>VLOOKUP($B197,wgs_downloaded!$H$2:$Z$518,COLUMN()-13)</f>
        <v>USA</v>
      </c>
      <c r="AE197" t="str">
        <f>VLOOKUP($B197,wgs_downloaded!$H$2:$Z$518,COLUMN()-13)</f>
        <v>Maryland</v>
      </c>
      <c r="AF197">
        <f>VLOOKUP($B197,wgs_downloaded!$H$2:$Z$518,COLUMN()-13)</f>
        <v>2013</v>
      </c>
    </row>
    <row r="198" spans="1:32" x14ac:dyDescent="0.3">
      <c r="A198" t="s">
        <v>3723</v>
      </c>
      <c r="B198" t="str">
        <f t="shared" si="3"/>
        <v>SRR10484642</v>
      </c>
      <c r="C198">
        <v>31</v>
      </c>
      <c r="D198">
        <v>28</v>
      </c>
      <c r="E198" t="s">
        <v>3724</v>
      </c>
      <c r="F198">
        <v>128720</v>
      </c>
      <c r="G198">
        <v>126176</v>
      </c>
      <c r="H198" t="s">
        <v>3725</v>
      </c>
      <c r="I198">
        <v>6</v>
      </c>
      <c r="J198">
        <v>2</v>
      </c>
      <c r="K198">
        <v>3</v>
      </c>
      <c r="M198">
        <v>55336</v>
      </c>
      <c r="N198">
        <v>98</v>
      </c>
      <c r="O198">
        <v>143545</v>
      </c>
      <c r="P198">
        <v>2872099</v>
      </c>
      <c r="Q198" t="s">
        <v>132</v>
      </c>
      <c r="R198">
        <v>2947436</v>
      </c>
      <c r="S198">
        <v>9</v>
      </c>
      <c r="T198">
        <v>2847</v>
      </c>
      <c r="U198" t="s">
        <v>133</v>
      </c>
      <c r="V198">
        <v>0</v>
      </c>
      <c r="W198">
        <v>0</v>
      </c>
      <c r="X198">
        <v>0</v>
      </c>
      <c r="Y198" t="s">
        <v>134</v>
      </c>
      <c r="Z198" t="s">
        <v>127</v>
      </c>
      <c r="AA198" t="s">
        <v>127</v>
      </c>
      <c r="AB198" s="16">
        <v>43916.041666666664</v>
      </c>
      <c r="AC198" s="16">
        <v>43916.041666666664</v>
      </c>
      <c r="AD198" t="s">
        <v>135</v>
      </c>
      <c r="AE198" t="s">
        <v>256</v>
      </c>
      <c r="AF198">
        <v>2019</v>
      </c>
    </row>
    <row r="199" spans="1:32" x14ac:dyDescent="0.3">
      <c r="A199" t="s">
        <v>3726</v>
      </c>
      <c r="B199" t="str">
        <f t="shared" si="3"/>
        <v>SRR1182222</v>
      </c>
      <c r="C199">
        <v>36</v>
      </c>
      <c r="D199">
        <v>34</v>
      </c>
      <c r="E199" t="s">
        <v>3727</v>
      </c>
      <c r="F199">
        <v>153020</v>
      </c>
      <c r="G199">
        <v>150726</v>
      </c>
      <c r="H199" t="s">
        <v>3728</v>
      </c>
      <c r="I199">
        <v>6</v>
      </c>
      <c r="J199">
        <v>5</v>
      </c>
      <c r="K199">
        <v>9</v>
      </c>
      <c r="M199">
        <v>67505</v>
      </c>
      <c r="N199">
        <v>99</v>
      </c>
      <c r="O199">
        <v>183883</v>
      </c>
      <c r="P199">
        <v>3007291</v>
      </c>
      <c r="Q199" t="str">
        <f>VLOOKUP($B199,wgs_downloaded!$H$2:$Z$518,COLUMN()-13)</f>
        <v>isolation_source: fresh cheese curd</v>
      </c>
      <c r="R199">
        <f>VLOOKUP($B199,wgs_downloaded!$H$2:$Z$518,COLUMN()-13)</f>
        <v>3135020</v>
      </c>
      <c r="S199">
        <f>VLOOKUP($B199,wgs_downloaded!$H$2:$Z$518,COLUMN()-13)</f>
        <v>21</v>
      </c>
      <c r="T199">
        <f>VLOOKUP($B199,wgs_downloaded!$H$2:$Z$518,COLUMN()-13)</f>
        <v>3091</v>
      </c>
      <c r="U199" t="str">
        <f>VLOOKUP($B199,wgs_downloaded!$H$2:$Z$518,COLUMN()-13)</f>
        <v>Yes</v>
      </c>
      <c r="V199">
        <f>VLOOKUP($B199,wgs_downloaded!$H$2:$Z$518,COLUMN()-13)</f>
        <v>0</v>
      </c>
      <c r="W199">
        <f>VLOOKUP($B199,wgs_downloaded!$H$2:$Z$518,COLUMN()-13)</f>
        <v>0</v>
      </c>
      <c r="X199">
        <f>VLOOKUP($B199,wgs_downloaded!$H$2:$Z$518,COLUMN()-13)</f>
        <v>0</v>
      </c>
      <c r="Y199" t="str">
        <f>VLOOKUP($B199,wgs_downloaded!$H$2:$Z$518,COLUMN()-13)</f>
        <v>No</v>
      </c>
      <c r="Z199" t="str">
        <f>VLOOKUP($B199,wgs_downloaded!$H$2:$Z$518,COLUMN()-13)</f>
        <v/>
      </c>
      <c r="AA199" t="str">
        <f>VLOOKUP($B199,wgs_downloaded!$H$2:$Z$518,COLUMN()-13)</f>
        <v/>
      </c>
      <c r="AB199">
        <f>VLOOKUP($B199,wgs_downloaded!$H$2:$Z$518,COLUMN()-13)</f>
        <v>43551.041666666664</v>
      </c>
      <c r="AC199">
        <f>VLOOKUP($B199,wgs_downloaded!$H$2:$Z$518,COLUMN()-13)</f>
        <v>43551.041666666664</v>
      </c>
      <c r="AD199" t="str">
        <f>VLOOKUP($B199,wgs_downloaded!$H$2:$Z$518,COLUMN()-13)</f>
        <v>USA</v>
      </c>
      <c r="AE199" t="str">
        <f>VLOOKUP($B199,wgs_downloaded!$H$2:$Z$518,COLUMN()-13)</f>
        <v>Virginia</v>
      </c>
      <c r="AF199">
        <f>VLOOKUP($B199,wgs_downloaded!$H$2:$Z$518,COLUMN()-13)</f>
        <v>2014</v>
      </c>
    </row>
    <row r="200" spans="1:32" x14ac:dyDescent="0.3">
      <c r="A200" t="s">
        <v>3729</v>
      </c>
      <c r="B200" t="str">
        <f t="shared" si="3"/>
        <v>SRR3345918</v>
      </c>
      <c r="C200">
        <v>49</v>
      </c>
      <c r="D200">
        <v>45</v>
      </c>
      <c r="E200" t="s">
        <v>3730</v>
      </c>
      <c r="F200">
        <v>347676</v>
      </c>
      <c r="G200">
        <v>327132</v>
      </c>
      <c r="H200" t="s">
        <v>3731</v>
      </c>
      <c r="I200">
        <v>29</v>
      </c>
      <c r="J200">
        <v>22</v>
      </c>
      <c r="K200">
        <v>14</v>
      </c>
      <c r="M200">
        <v>65484</v>
      </c>
      <c r="N200">
        <v>100</v>
      </c>
      <c r="O200">
        <v>227672</v>
      </c>
      <c r="P200">
        <v>2992781</v>
      </c>
      <c r="Q200" t="str">
        <f>VLOOKUP($B200,wgs_downloaded!$H$2:$Z$518,COLUMN()-13)</f>
        <v>isolation_source: cheese</v>
      </c>
      <c r="R200">
        <f>VLOOKUP($B200,wgs_downloaded!$H$2:$Z$518,COLUMN()-13)</f>
        <v>0</v>
      </c>
      <c r="S200">
        <f>VLOOKUP($B200,wgs_downloaded!$H$2:$Z$518,COLUMN()-13)</f>
        <v>0</v>
      </c>
      <c r="T200">
        <f>VLOOKUP($B200,wgs_downloaded!$H$2:$Z$518,COLUMN()-13)</f>
        <v>0</v>
      </c>
      <c r="U200" t="str">
        <f>VLOOKUP($B200,wgs_downloaded!$H$2:$Z$518,COLUMN()-13)</f>
        <v>No</v>
      </c>
      <c r="V200">
        <f>VLOOKUP($B200,wgs_downloaded!$H$2:$Z$518,COLUMN()-13)</f>
        <v>0</v>
      </c>
      <c r="W200">
        <f>VLOOKUP($B200,wgs_downloaded!$H$2:$Z$518,COLUMN()-13)</f>
        <v>0</v>
      </c>
      <c r="X200">
        <f>VLOOKUP($B200,wgs_downloaded!$H$2:$Z$518,COLUMN()-13)</f>
        <v>0</v>
      </c>
      <c r="Y200" t="str">
        <f>VLOOKUP($B200,wgs_downloaded!$H$2:$Z$518,COLUMN()-13)</f>
        <v>No</v>
      </c>
      <c r="Z200" t="str">
        <f>VLOOKUP($B200,wgs_downloaded!$H$2:$Z$518,COLUMN()-13)</f>
        <v>NZ_NXUW01000001-NZ_NXUW01000022</v>
      </c>
      <c r="AA200" t="str">
        <f>VLOOKUP($B200,wgs_downloaded!$H$2:$Z$518,COLUMN()-13)</f>
        <v/>
      </c>
      <c r="AB200">
        <f>VLOOKUP($B200,wgs_downloaded!$H$2:$Z$518,COLUMN()-13)</f>
        <v>43982.083333333336</v>
      </c>
      <c r="AC200">
        <f>VLOOKUP($B200,wgs_downloaded!$H$2:$Z$518,COLUMN()-13)</f>
        <v>43024.083333333336</v>
      </c>
      <c r="AD200" t="str">
        <f>VLOOKUP($B200,wgs_downloaded!$H$2:$Z$518,COLUMN()-13)</f>
        <v>Italy</v>
      </c>
      <c r="AE200">
        <f>VLOOKUP($B200,wgs_downloaded!$H$2:$Z$518,COLUMN()-13)</f>
        <v>0</v>
      </c>
      <c r="AF200">
        <f>VLOOKUP($B200,wgs_downloaded!$H$2:$Z$518,COLUMN()-13)</f>
        <v>2011</v>
      </c>
    </row>
    <row r="201" spans="1:32" x14ac:dyDescent="0.3">
      <c r="A201" t="s">
        <v>3732</v>
      </c>
      <c r="B201" t="str">
        <f t="shared" si="3"/>
        <v>SRR3930180</v>
      </c>
      <c r="C201">
        <v>38</v>
      </c>
      <c r="D201">
        <v>35</v>
      </c>
      <c r="E201" t="s">
        <v>3578</v>
      </c>
      <c r="F201">
        <v>158314</v>
      </c>
      <c r="G201">
        <v>155914</v>
      </c>
      <c r="H201" t="s">
        <v>3250</v>
      </c>
      <c r="I201">
        <v>9</v>
      </c>
      <c r="J201">
        <v>2</v>
      </c>
      <c r="K201">
        <v>10</v>
      </c>
      <c r="M201">
        <v>51927</v>
      </c>
      <c r="N201">
        <v>100</v>
      </c>
      <c r="O201">
        <v>207756</v>
      </c>
      <c r="P201">
        <v>2968129</v>
      </c>
      <c r="Q201" t="str">
        <f>VLOOKUP($B201,wgs_downloaded!$H$2:$Z$518,COLUMN()-13)</f>
        <v>isolation_source: sheep's milk ricotta cheese</v>
      </c>
      <c r="R201">
        <f>VLOOKUP($B201,wgs_downloaded!$H$2:$Z$518,COLUMN()-13)</f>
        <v>3012242</v>
      </c>
      <c r="S201">
        <f>VLOOKUP($B201,wgs_downloaded!$H$2:$Z$518,COLUMN()-13)</f>
        <v>15</v>
      </c>
      <c r="T201">
        <f>VLOOKUP($B201,wgs_downloaded!$H$2:$Z$518,COLUMN()-13)</f>
        <v>3003</v>
      </c>
      <c r="U201" t="str">
        <f>VLOOKUP($B201,wgs_downloaded!$H$2:$Z$518,COLUMN()-13)</f>
        <v>Yes</v>
      </c>
      <c r="V201">
        <f>VLOOKUP($B201,wgs_downloaded!$H$2:$Z$518,COLUMN()-13)</f>
        <v>0</v>
      </c>
      <c r="W201">
        <f>VLOOKUP($B201,wgs_downloaded!$H$2:$Z$518,COLUMN()-13)</f>
        <v>0</v>
      </c>
      <c r="X201">
        <f>VLOOKUP($B201,wgs_downloaded!$H$2:$Z$518,COLUMN()-13)</f>
        <v>0</v>
      </c>
      <c r="Y201" t="str">
        <f>VLOOKUP($B201,wgs_downloaded!$H$2:$Z$518,COLUMN()-13)</f>
        <v>No</v>
      </c>
      <c r="Z201" t="str">
        <f>VLOOKUP($B201,wgs_downloaded!$H$2:$Z$518,COLUMN()-13)</f>
        <v/>
      </c>
      <c r="AA201" t="str">
        <f>VLOOKUP($B201,wgs_downloaded!$H$2:$Z$518,COLUMN()-13)</f>
        <v/>
      </c>
      <c r="AB201">
        <f>VLOOKUP($B201,wgs_downloaded!$H$2:$Z$518,COLUMN()-13)</f>
        <v>43900.041666666664</v>
      </c>
      <c r="AC201">
        <f>VLOOKUP($B201,wgs_downloaded!$H$2:$Z$518,COLUMN()-13)</f>
        <v>43550.041666666664</v>
      </c>
      <c r="AD201" t="str">
        <f>VLOOKUP($B201,wgs_downloaded!$H$2:$Z$518,COLUMN()-13)</f>
        <v>Italy</v>
      </c>
      <c r="AE201">
        <f>VLOOKUP($B201,wgs_downloaded!$H$2:$Z$518,COLUMN()-13)</f>
        <v>0</v>
      </c>
      <c r="AF201">
        <f>VLOOKUP($B201,wgs_downloaded!$H$2:$Z$518,COLUMN()-13)</f>
        <v>2004</v>
      </c>
    </row>
    <row r="202" spans="1:32" x14ac:dyDescent="0.3">
      <c r="A202" t="s">
        <v>3733</v>
      </c>
      <c r="B202" t="str">
        <f t="shared" si="3"/>
        <v>SRR1812798</v>
      </c>
      <c r="C202">
        <v>76</v>
      </c>
      <c r="D202">
        <v>69</v>
      </c>
      <c r="E202" t="s">
        <v>3734</v>
      </c>
      <c r="F202">
        <v>400168</v>
      </c>
      <c r="G202">
        <v>381888</v>
      </c>
      <c r="H202" t="s">
        <v>3410</v>
      </c>
      <c r="I202">
        <v>134</v>
      </c>
      <c r="J202">
        <v>35</v>
      </c>
      <c r="K202">
        <v>31</v>
      </c>
      <c r="M202">
        <v>67896</v>
      </c>
      <c r="N202">
        <v>103</v>
      </c>
      <c r="O202">
        <v>222700</v>
      </c>
      <c r="P202">
        <v>2865289</v>
      </c>
      <c r="Q202" t="str">
        <f>VLOOKUP($B202,wgs_downloaded!$H$2:$Z$518,COLUMN()-13)</f>
        <v>isolation_source: aged raw milk cheese prep 11/6/14</v>
      </c>
      <c r="R202">
        <f>VLOOKUP($B202,wgs_downloaded!$H$2:$Z$518,COLUMN()-13)</f>
        <v>2895833</v>
      </c>
      <c r="S202">
        <f>VLOOKUP($B202,wgs_downloaded!$H$2:$Z$518,COLUMN()-13)</f>
        <v>25</v>
      </c>
      <c r="T202">
        <f>VLOOKUP($B202,wgs_downloaded!$H$2:$Z$518,COLUMN()-13)</f>
        <v>2868</v>
      </c>
      <c r="U202" t="str">
        <f>VLOOKUP($B202,wgs_downloaded!$H$2:$Z$518,COLUMN()-13)</f>
        <v>Yes</v>
      </c>
      <c r="V202">
        <f>VLOOKUP($B202,wgs_downloaded!$H$2:$Z$518,COLUMN()-13)</f>
        <v>0</v>
      </c>
      <c r="W202">
        <f>VLOOKUP($B202,wgs_downloaded!$H$2:$Z$518,COLUMN()-13)</f>
        <v>0</v>
      </c>
      <c r="X202">
        <f>VLOOKUP($B202,wgs_downloaded!$H$2:$Z$518,COLUMN()-13)</f>
        <v>0</v>
      </c>
      <c r="Y202" t="str">
        <f>VLOOKUP($B202,wgs_downloaded!$H$2:$Z$518,COLUMN()-13)</f>
        <v>No</v>
      </c>
      <c r="Z202" t="str">
        <f>VLOOKUP($B202,wgs_downloaded!$H$2:$Z$518,COLUMN()-13)</f>
        <v/>
      </c>
      <c r="AA202" t="str">
        <f>VLOOKUP($B202,wgs_downloaded!$H$2:$Z$518,COLUMN()-13)</f>
        <v/>
      </c>
      <c r="AB202">
        <f>VLOOKUP($B202,wgs_downloaded!$H$2:$Z$518,COLUMN()-13)</f>
        <v>43551.041666666664</v>
      </c>
      <c r="AC202">
        <f>VLOOKUP($B202,wgs_downloaded!$H$2:$Z$518,COLUMN()-13)</f>
        <v>43551.041666666664</v>
      </c>
      <c r="AD202" t="str">
        <f>VLOOKUP($B202,wgs_downloaded!$H$2:$Z$518,COLUMN()-13)</f>
        <v>USA</v>
      </c>
      <c r="AE202" t="str">
        <f>VLOOKUP($B202,wgs_downloaded!$H$2:$Z$518,COLUMN()-13)</f>
        <v>New Hampshire</v>
      </c>
      <c r="AF202">
        <f>VLOOKUP($B202,wgs_downloaded!$H$2:$Z$518,COLUMN()-13)</f>
        <v>2015</v>
      </c>
    </row>
    <row r="203" spans="1:32" x14ac:dyDescent="0.3">
      <c r="A203" t="s">
        <v>3735</v>
      </c>
      <c r="B203" t="str">
        <f t="shared" si="3"/>
        <v>SRR1182221</v>
      </c>
      <c r="C203">
        <v>38</v>
      </c>
      <c r="D203">
        <v>37</v>
      </c>
      <c r="E203" t="s">
        <v>3418</v>
      </c>
      <c r="F203">
        <v>164772</v>
      </c>
      <c r="G203">
        <v>162144</v>
      </c>
      <c r="H203" t="s">
        <v>3311</v>
      </c>
      <c r="I203">
        <v>14</v>
      </c>
      <c r="J203">
        <v>4</v>
      </c>
      <c r="K203">
        <v>8</v>
      </c>
      <c r="M203">
        <v>47481</v>
      </c>
      <c r="N203">
        <v>105</v>
      </c>
      <c r="O203">
        <v>175196</v>
      </c>
      <c r="P203">
        <v>3003837</v>
      </c>
      <c r="Q203" t="str">
        <f>VLOOKUP($B203,wgs_downloaded!$H$2:$Z$518,COLUMN()-13)</f>
        <v>isolation_source: fresh cheese curd</v>
      </c>
      <c r="R203">
        <f>VLOOKUP($B203,wgs_downloaded!$H$2:$Z$518,COLUMN()-13)</f>
        <v>3096571</v>
      </c>
      <c r="S203">
        <f>VLOOKUP($B203,wgs_downloaded!$H$2:$Z$518,COLUMN()-13)</f>
        <v>22</v>
      </c>
      <c r="T203">
        <f>VLOOKUP($B203,wgs_downloaded!$H$2:$Z$518,COLUMN()-13)</f>
        <v>3055</v>
      </c>
      <c r="U203" t="str">
        <f>VLOOKUP($B203,wgs_downloaded!$H$2:$Z$518,COLUMN()-13)</f>
        <v>Yes</v>
      </c>
      <c r="V203">
        <f>VLOOKUP($B203,wgs_downloaded!$H$2:$Z$518,COLUMN()-13)</f>
        <v>0</v>
      </c>
      <c r="W203">
        <f>VLOOKUP($B203,wgs_downloaded!$H$2:$Z$518,COLUMN()-13)</f>
        <v>0</v>
      </c>
      <c r="X203">
        <f>VLOOKUP($B203,wgs_downloaded!$H$2:$Z$518,COLUMN()-13)</f>
        <v>0</v>
      </c>
      <c r="Y203" t="str">
        <f>VLOOKUP($B203,wgs_downloaded!$H$2:$Z$518,COLUMN()-13)</f>
        <v>No</v>
      </c>
      <c r="Z203" t="str">
        <f>VLOOKUP($B203,wgs_downloaded!$H$2:$Z$518,COLUMN()-13)</f>
        <v/>
      </c>
      <c r="AA203" t="str">
        <f>VLOOKUP($B203,wgs_downloaded!$H$2:$Z$518,COLUMN()-13)</f>
        <v/>
      </c>
      <c r="AB203">
        <f>VLOOKUP($B203,wgs_downloaded!$H$2:$Z$518,COLUMN()-13)</f>
        <v>43550.041666666664</v>
      </c>
      <c r="AC203">
        <f>VLOOKUP($B203,wgs_downloaded!$H$2:$Z$518,COLUMN()-13)</f>
        <v>43550.041666666664</v>
      </c>
      <c r="AD203" t="str">
        <f>VLOOKUP($B203,wgs_downloaded!$H$2:$Z$518,COLUMN()-13)</f>
        <v>USA</v>
      </c>
      <c r="AE203" t="str">
        <f>VLOOKUP($B203,wgs_downloaded!$H$2:$Z$518,COLUMN()-13)</f>
        <v>Virginia</v>
      </c>
      <c r="AF203">
        <f>VLOOKUP($B203,wgs_downloaded!$H$2:$Z$518,COLUMN()-13)</f>
        <v>2014</v>
      </c>
    </row>
    <row r="204" spans="1:32" x14ac:dyDescent="0.3">
      <c r="A204" t="s">
        <v>3736</v>
      </c>
      <c r="B204" t="str">
        <f t="shared" si="3"/>
        <v>SRR8767761</v>
      </c>
      <c r="C204">
        <v>48</v>
      </c>
      <c r="D204">
        <v>44</v>
      </c>
      <c r="E204" t="s">
        <v>3364</v>
      </c>
      <c r="F204">
        <v>277052</v>
      </c>
      <c r="G204">
        <v>260918</v>
      </c>
      <c r="H204" t="s">
        <v>3737</v>
      </c>
      <c r="I204">
        <v>159</v>
      </c>
      <c r="J204">
        <v>63</v>
      </c>
      <c r="K204">
        <v>80</v>
      </c>
      <c r="M204">
        <v>47223</v>
      </c>
      <c r="N204">
        <v>105</v>
      </c>
      <c r="O204">
        <v>160177</v>
      </c>
      <c r="P204">
        <v>2910951</v>
      </c>
      <c r="Q204" t="str">
        <f>VLOOKUP($B204,wgs_downloaded!$H$2:$Z$518,COLUMN()-13)</f>
        <v>isolation_source: cheese</v>
      </c>
      <c r="R204">
        <f>VLOOKUP($B204,wgs_downloaded!$H$2:$Z$518,COLUMN()-13)</f>
        <v>2955933</v>
      </c>
      <c r="S204">
        <f>VLOOKUP($B204,wgs_downloaded!$H$2:$Z$518,COLUMN()-13)</f>
        <v>15</v>
      </c>
      <c r="T204">
        <f>VLOOKUP($B204,wgs_downloaded!$H$2:$Z$518,COLUMN()-13)</f>
        <v>2898</v>
      </c>
      <c r="U204" t="str">
        <f>VLOOKUP($B204,wgs_downloaded!$H$2:$Z$518,COLUMN()-13)</f>
        <v>Yes</v>
      </c>
      <c r="V204">
        <f>VLOOKUP($B204,wgs_downloaded!$H$2:$Z$518,COLUMN()-13)</f>
        <v>0</v>
      </c>
      <c r="W204">
        <f>VLOOKUP($B204,wgs_downloaded!$H$2:$Z$518,COLUMN()-13)</f>
        <v>0</v>
      </c>
      <c r="X204">
        <f>VLOOKUP($B204,wgs_downloaded!$H$2:$Z$518,COLUMN()-13)</f>
        <v>0</v>
      </c>
      <c r="Y204" t="str">
        <f>VLOOKUP($B204,wgs_downloaded!$H$2:$Z$518,COLUMN()-13)</f>
        <v>No</v>
      </c>
      <c r="Z204" t="str">
        <f>VLOOKUP($B204,wgs_downloaded!$H$2:$Z$518,COLUMN()-13)</f>
        <v/>
      </c>
      <c r="AA204" t="str">
        <f>VLOOKUP($B204,wgs_downloaded!$H$2:$Z$518,COLUMN()-13)</f>
        <v/>
      </c>
      <c r="AB204">
        <f>VLOOKUP($B204,wgs_downloaded!$H$2:$Z$518,COLUMN()-13)</f>
        <v>43556.083333333336</v>
      </c>
      <c r="AC204">
        <f>VLOOKUP($B204,wgs_downloaded!$H$2:$Z$518,COLUMN()-13)</f>
        <v>43556.083333333336</v>
      </c>
      <c r="AD204" t="str">
        <f>VLOOKUP($B204,wgs_downloaded!$H$2:$Z$518,COLUMN()-13)</f>
        <v>Chile</v>
      </c>
      <c r="AE204">
        <f>VLOOKUP($B204,wgs_downloaded!$H$2:$Z$518,COLUMN()-13)</f>
        <v>0</v>
      </c>
      <c r="AF204">
        <f>VLOOKUP($B204,wgs_downloaded!$H$2:$Z$518,COLUMN()-13)</f>
        <v>2016</v>
      </c>
    </row>
    <row r="205" spans="1:32" x14ac:dyDescent="0.3">
      <c r="A205" t="s">
        <v>3738</v>
      </c>
      <c r="B205" t="str">
        <f t="shared" si="3"/>
        <v>SRR3109060</v>
      </c>
      <c r="C205">
        <v>46</v>
      </c>
      <c r="D205">
        <v>42</v>
      </c>
      <c r="E205" t="s">
        <v>3739</v>
      </c>
      <c r="F205">
        <v>254594</v>
      </c>
      <c r="G205">
        <v>237998</v>
      </c>
      <c r="H205" t="s">
        <v>3740</v>
      </c>
      <c r="I205">
        <v>127</v>
      </c>
      <c r="J205">
        <v>49</v>
      </c>
      <c r="K205">
        <v>92</v>
      </c>
      <c r="M205">
        <v>41180</v>
      </c>
      <c r="N205">
        <v>105</v>
      </c>
      <c r="O205">
        <v>203451</v>
      </c>
      <c r="P205">
        <v>2923459</v>
      </c>
      <c r="Q205" t="str">
        <f>VLOOKUP($B205,wgs_downloaded!$H$2:$Z$518,COLUMN()-13)</f>
        <v>isolation_source: Solid - Food; Food; dairy Products; Raw - Raw milk cheese (unpasteurized); Ready-to-eat (RTE)</v>
      </c>
      <c r="R205">
        <f>VLOOKUP($B205,wgs_downloaded!$H$2:$Z$518,COLUMN()-13)</f>
        <v>3022342</v>
      </c>
      <c r="S205">
        <f>VLOOKUP($B205,wgs_downloaded!$H$2:$Z$518,COLUMN()-13)</f>
        <v>24</v>
      </c>
      <c r="T205">
        <f>VLOOKUP($B205,wgs_downloaded!$H$2:$Z$518,COLUMN()-13)</f>
        <v>3011</v>
      </c>
      <c r="U205" t="str">
        <f>VLOOKUP($B205,wgs_downloaded!$H$2:$Z$518,COLUMN()-13)</f>
        <v>Yes</v>
      </c>
      <c r="V205">
        <f>VLOOKUP($B205,wgs_downloaded!$H$2:$Z$518,COLUMN()-13)</f>
        <v>0</v>
      </c>
      <c r="W205">
        <f>VLOOKUP($B205,wgs_downloaded!$H$2:$Z$518,COLUMN()-13)</f>
        <v>0</v>
      </c>
      <c r="X205">
        <f>VLOOKUP($B205,wgs_downloaded!$H$2:$Z$518,COLUMN()-13)</f>
        <v>0</v>
      </c>
      <c r="Y205" t="str">
        <f>VLOOKUP($B205,wgs_downloaded!$H$2:$Z$518,COLUMN()-13)</f>
        <v>No</v>
      </c>
      <c r="Z205" t="str">
        <f>VLOOKUP($B205,wgs_downloaded!$H$2:$Z$518,COLUMN()-13)</f>
        <v/>
      </c>
      <c r="AA205" t="str">
        <f>VLOOKUP($B205,wgs_downloaded!$H$2:$Z$518,COLUMN()-13)</f>
        <v/>
      </c>
      <c r="AB205">
        <f>VLOOKUP($B205,wgs_downloaded!$H$2:$Z$518,COLUMN()-13)</f>
        <v>43864.041666666664</v>
      </c>
      <c r="AC205">
        <f>VLOOKUP($B205,wgs_downloaded!$H$2:$Z$518,COLUMN()-13)</f>
        <v>43864.041666666664</v>
      </c>
      <c r="AD205" t="str">
        <f>VLOOKUP($B205,wgs_downloaded!$H$2:$Z$518,COLUMN()-13)</f>
        <v>Canada</v>
      </c>
      <c r="AE205">
        <f>VLOOKUP($B205,wgs_downloaded!$H$2:$Z$518,COLUMN()-13)</f>
        <v>0</v>
      </c>
      <c r="AF205">
        <f>VLOOKUP($B205,wgs_downloaded!$H$2:$Z$518,COLUMN()-13)</f>
        <v>2011</v>
      </c>
    </row>
    <row r="206" spans="1:32" x14ac:dyDescent="0.3">
      <c r="A206" t="s">
        <v>3741</v>
      </c>
      <c r="B206" t="str">
        <f t="shared" si="3"/>
        <v>SRR5251050</v>
      </c>
      <c r="C206">
        <v>58</v>
      </c>
      <c r="D206">
        <v>54</v>
      </c>
      <c r="E206" t="s">
        <v>3742</v>
      </c>
      <c r="F206">
        <v>247142</v>
      </c>
      <c r="G206">
        <v>243118</v>
      </c>
      <c r="H206" t="s">
        <v>3743</v>
      </c>
      <c r="I206">
        <v>17</v>
      </c>
      <c r="J206">
        <v>7</v>
      </c>
      <c r="K206">
        <v>29</v>
      </c>
      <c r="M206">
        <v>58114</v>
      </c>
      <c r="N206">
        <v>109</v>
      </c>
      <c r="O206">
        <v>195625</v>
      </c>
      <c r="P206">
        <v>3094436</v>
      </c>
      <c r="Q206" t="str">
        <f>VLOOKUP($B206,wgs_downloaded!$H$2:$Z$518,COLUMN()-13)</f>
        <v>host: Homo sapiens,isolation_source: cheese</v>
      </c>
      <c r="R206">
        <f>VLOOKUP($B206,wgs_downloaded!$H$2:$Z$518,COLUMN()-13)</f>
        <v>3119608</v>
      </c>
      <c r="S206">
        <f>VLOOKUP($B206,wgs_downloaded!$H$2:$Z$518,COLUMN()-13)</f>
        <v>37</v>
      </c>
      <c r="T206">
        <f>VLOOKUP($B206,wgs_downloaded!$H$2:$Z$518,COLUMN()-13)</f>
        <v>3106</v>
      </c>
      <c r="U206" t="str">
        <f>VLOOKUP($B206,wgs_downloaded!$H$2:$Z$518,COLUMN()-13)</f>
        <v>Yes</v>
      </c>
      <c r="V206">
        <f>VLOOKUP($B206,wgs_downloaded!$H$2:$Z$518,COLUMN()-13)</f>
        <v>0</v>
      </c>
      <c r="W206">
        <f>VLOOKUP($B206,wgs_downloaded!$H$2:$Z$518,COLUMN()-13)</f>
        <v>0</v>
      </c>
      <c r="X206">
        <f>VLOOKUP($B206,wgs_downloaded!$H$2:$Z$518,COLUMN()-13)</f>
        <v>0</v>
      </c>
      <c r="Y206" t="str">
        <f>VLOOKUP($B206,wgs_downloaded!$H$2:$Z$518,COLUMN()-13)</f>
        <v>No</v>
      </c>
      <c r="Z206" t="str">
        <f>VLOOKUP($B206,wgs_downloaded!$H$2:$Z$518,COLUMN()-13)</f>
        <v/>
      </c>
      <c r="AA206" t="str">
        <f>VLOOKUP($B206,wgs_downloaded!$H$2:$Z$518,COLUMN()-13)</f>
        <v/>
      </c>
      <c r="AB206">
        <f>VLOOKUP($B206,wgs_downloaded!$H$2:$Z$518,COLUMN()-13)</f>
        <v>43592.083333333336</v>
      </c>
      <c r="AC206">
        <f>VLOOKUP($B206,wgs_downloaded!$H$2:$Z$518,COLUMN()-13)</f>
        <v>43592.083333333336</v>
      </c>
      <c r="AD206" t="str">
        <f>VLOOKUP($B206,wgs_downloaded!$H$2:$Z$518,COLUMN()-13)</f>
        <v>USA</v>
      </c>
      <c r="AE206">
        <f>VLOOKUP($B206,wgs_downloaded!$H$2:$Z$518,COLUMN()-13)</f>
        <v>0</v>
      </c>
      <c r="AF206">
        <f>VLOOKUP($B206,wgs_downloaded!$H$2:$Z$518,COLUMN()-13)</f>
        <v>2017</v>
      </c>
    </row>
    <row r="207" spans="1:32" x14ac:dyDescent="0.3">
      <c r="A207" t="s">
        <v>3744</v>
      </c>
      <c r="B207" t="str">
        <f t="shared" si="3"/>
        <v>SRR5341553</v>
      </c>
      <c r="C207">
        <v>60</v>
      </c>
      <c r="D207">
        <v>56</v>
      </c>
      <c r="E207" t="s">
        <v>3745</v>
      </c>
      <c r="F207">
        <v>355040</v>
      </c>
      <c r="G207">
        <v>334522</v>
      </c>
      <c r="H207" t="s">
        <v>3746</v>
      </c>
      <c r="I207">
        <v>158</v>
      </c>
      <c r="J207">
        <v>46</v>
      </c>
      <c r="K207">
        <v>50</v>
      </c>
      <c r="M207">
        <v>88052</v>
      </c>
      <c r="N207">
        <v>110</v>
      </c>
      <c r="O207">
        <v>209371</v>
      </c>
      <c r="P207">
        <v>3088775</v>
      </c>
      <c r="Q207" t="str">
        <f>VLOOKUP($B207,wgs_downloaded!$H$2:$Z$518,COLUMN()-13)</f>
        <v>isolation_source: blue cheese</v>
      </c>
      <c r="R207">
        <f>VLOOKUP($B207,wgs_downloaded!$H$2:$Z$518,COLUMN()-13)</f>
        <v>3159237</v>
      </c>
      <c r="S207">
        <f>VLOOKUP($B207,wgs_downloaded!$H$2:$Z$518,COLUMN()-13)</f>
        <v>46</v>
      </c>
      <c r="T207">
        <f>VLOOKUP($B207,wgs_downloaded!$H$2:$Z$518,COLUMN()-13)</f>
        <v>3167</v>
      </c>
      <c r="U207" t="str">
        <f>VLOOKUP($B207,wgs_downloaded!$H$2:$Z$518,COLUMN()-13)</f>
        <v>Yes</v>
      </c>
      <c r="V207">
        <f>VLOOKUP($B207,wgs_downloaded!$H$2:$Z$518,COLUMN()-13)</f>
        <v>0</v>
      </c>
      <c r="W207">
        <f>VLOOKUP($B207,wgs_downloaded!$H$2:$Z$518,COLUMN()-13)</f>
        <v>0</v>
      </c>
      <c r="X207">
        <f>VLOOKUP($B207,wgs_downloaded!$H$2:$Z$518,COLUMN()-13)</f>
        <v>0</v>
      </c>
      <c r="Y207" t="str">
        <f>VLOOKUP($B207,wgs_downloaded!$H$2:$Z$518,COLUMN()-13)</f>
        <v>No</v>
      </c>
      <c r="Z207" t="str">
        <f>VLOOKUP($B207,wgs_downloaded!$H$2:$Z$518,COLUMN()-13)</f>
        <v/>
      </c>
      <c r="AA207" t="str">
        <f>VLOOKUP($B207,wgs_downloaded!$H$2:$Z$518,COLUMN()-13)</f>
        <v/>
      </c>
      <c r="AB207">
        <f>VLOOKUP($B207,wgs_downloaded!$H$2:$Z$518,COLUMN()-13)</f>
        <v>43901.041666666664</v>
      </c>
      <c r="AC207">
        <f>VLOOKUP($B207,wgs_downloaded!$H$2:$Z$518,COLUMN()-13)</f>
        <v>43551.041666666664</v>
      </c>
      <c r="AD207" t="str">
        <f>VLOOKUP($B207,wgs_downloaded!$H$2:$Z$518,COLUMN()-13)</f>
        <v>USA</v>
      </c>
      <c r="AE207" t="str">
        <f>VLOOKUP($B207,wgs_downloaded!$H$2:$Z$518,COLUMN()-13)</f>
        <v>Idaho</v>
      </c>
      <c r="AF207">
        <f>VLOOKUP($B207,wgs_downloaded!$H$2:$Z$518,COLUMN()-13)</f>
        <v>2001</v>
      </c>
    </row>
    <row r="208" spans="1:32" x14ac:dyDescent="0.3">
      <c r="A208" t="s">
        <v>3747</v>
      </c>
      <c r="B208" t="str">
        <f t="shared" si="3"/>
        <v>SRR3345906</v>
      </c>
      <c r="C208">
        <v>53</v>
      </c>
      <c r="D208">
        <v>47</v>
      </c>
      <c r="E208" t="s">
        <v>3748</v>
      </c>
      <c r="F208">
        <v>364684</v>
      </c>
      <c r="G208">
        <v>338402</v>
      </c>
      <c r="H208" t="s">
        <v>3749</v>
      </c>
      <c r="I208">
        <v>21</v>
      </c>
      <c r="J208">
        <v>12</v>
      </c>
      <c r="K208">
        <v>15</v>
      </c>
      <c r="M208">
        <v>64345</v>
      </c>
      <c r="N208">
        <v>111</v>
      </c>
      <c r="O208">
        <v>182406</v>
      </c>
      <c r="P208">
        <v>2942505</v>
      </c>
      <c r="Q208" t="str">
        <f>VLOOKUP($B208,wgs_downloaded!$H$2:$Z$518,COLUMN()-13)</f>
        <v>isolation_source: cheese</v>
      </c>
      <c r="R208">
        <f>VLOOKUP($B208,wgs_downloaded!$H$2:$Z$518,COLUMN()-13)</f>
        <v>0</v>
      </c>
      <c r="S208">
        <f>VLOOKUP($B208,wgs_downloaded!$H$2:$Z$518,COLUMN()-13)</f>
        <v>0</v>
      </c>
      <c r="T208">
        <f>VLOOKUP($B208,wgs_downloaded!$H$2:$Z$518,COLUMN()-13)</f>
        <v>0</v>
      </c>
      <c r="U208" t="str">
        <f>VLOOKUP($B208,wgs_downloaded!$H$2:$Z$518,COLUMN()-13)</f>
        <v>No</v>
      </c>
      <c r="V208">
        <f>VLOOKUP($B208,wgs_downloaded!$H$2:$Z$518,COLUMN()-13)</f>
        <v>0</v>
      </c>
      <c r="W208">
        <f>VLOOKUP($B208,wgs_downloaded!$H$2:$Z$518,COLUMN()-13)</f>
        <v>0</v>
      </c>
      <c r="X208">
        <f>VLOOKUP($B208,wgs_downloaded!$H$2:$Z$518,COLUMN()-13)</f>
        <v>0</v>
      </c>
      <c r="Y208" t="str">
        <f>VLOOKUP($B208,wgs_downloaded!$H$2:$Z$518,COLUMN()-13)</f>
        <v>No</v>
      </c>
      <c r="Z208" t="str">
        <f>VLOOKUP($B208,wgs_downloaded!$H$2:$Z$518,COLUMN()-13)</f>
        <v>NZ_NXVI01000001-NZ_NXVI01000062</v>
      </c>
      <c r="AA208" t="str">
        <f>VLOOKUP($B208,wgs_downloaded!$H$2:$Z$518,COLUMN()-13)</f>
        <v/>
      </c>
      <c r="AB208">
        <f>VLOOKUP($B208,wgs_downloaded!$H$2:$Z$518,COLUMN()-13)</f>
        <v>43982.083333333336</v>
      </c>
      <c r="AC208">
        <f>VLOOKUP($B208,wgs_downloaded!$H$2:$Z$518,COLUMN()-13)</f>
        <v>43024.083333333336</v>
      </c>
      <c r="AD208" t="str">
        <f>VLOOKUP($B208,wgs_downloaded!$H$2:$Z$518,COLUMN()-13)</f>
        <v>Italy</v>
      </c>
      <c r="AE208">
        <f>VLOOKUP($B208,wgs_downloaded!$H$2:$Z$518,COLUMN()-13)</f>
        <v>0</v>
      </c>
      <c r="AF208">
        <f>VLOOKUP($B208,wgs_downloaded!$H$2:$Z$518,COLUMN()-13)</f>
        <v>2011</v>
      </c>
    </row>
    <row r="209" spans="1:32" x14ac:dyDescent="0.3">
      <c r="A209" t="s">
        <v>3750</v>
      </c>
      <c r="B209" t="str">
        <f t="shared" si="3"/>
        <v>SRR1220820</v>
      </c>
      <c r="C209">
        <v>49</v>
      </c>
      <c r="D209">
        <v>45</v>
      </c>
      <c r="E209" t="s">
        <v>3751</v>
      </c>
      <c r="F209">
        <v>207242</v>
      </c>
      <c r="G209">
        <v>201662</v>
      </c>
      <c r="H209" t="s">
        <v>3752</v>
      </c>
      <c r="I209">
        <v>16</v>
      </c>
      <c r="J209">
        <v>12</v>
      </c>
      <c r="K209">
        <v>12</v>
      </c>
      <c r="M209">
        <v>72000</v>
      </c>
      <c r="N209">
        <v>112</v>
      </c>
      <c r="O209">
        <v>182803</v>
      </c>
      <c r="P209">
        <v>3009341</v>
      </c>
      <c r="Q209" t="str">
        <f>VLOOKUP($B209,wgs_downloaded!$H$2:$Z$518,COLUMN()-13)</f>
        <v>isolation_source: Cheddar cheese ball</v>
      </c>
      <c r="R209">
        <f>VLOOKUP($B209,wgs_downloaded!$H$2:$Z$518,COLUMN()-13)</f>
        <v>3098940</v>
      </c>
      <c r="S209">
        <f>VLOOKUP($B209,wgs_downloaded!$H$2:$Z$518,COLUMN()-13)</f>
        <v>27</v>
      </c>
      <c r="T209">
        <f>VLOOKUP($B209,wgs_downloaded!$H$2:$Z$518,COLUMN()-13)</f>
        <v>3079</v>
      </c>
      <c r="U209" t="str">
        <f>VLOOKUP($B209,wgs_downloaded!$H$2:$Z$518,COLUMN()-13)</f>
        <v>Yes</v>
      </c>
      <c r="V209">
        <f>VLOOKUP($B209,wgs_downloaded!$H$2:$Z$518,COLUMN()-13)</f>
        <v>0</v>
      </c>
      <c r="W209">
        <f>VLOOKUP($B209,wgs_downloaded!$H$2:$Z$518,COLUMN()-13)</f>
        <v>0</v>
      </c>
      <c r="X209">
        <f>VLOOKUP($B209,wgs_downloaded!$H$2:$Z$518,COLUMN()-13)</f>
        <v>0</v>
      </c>
      <c r="Y209" t="str">
        <f>VLOOKUP($B209,wgs_downloaded!$H$2:$Z$518,COLUMN()-13)</f>
        <v>No</v>
      </c>
      <c r="Z209" t="str">
        <f>VLOOKUP($B209,wgs_downloaded!$H$2:$Z$518,COLUMN()-13)</f>
        <v/>
      </c>
      <c r="AA209" t="str">
        <f>VLOOKUP($B209,wgs_downloaded!$H$2:$Z$518,COLUMN()-13)</f>
        <v/>
      </c>
      <c r="AB209">
        <f>VLOOKUP($B209,wgs_downloaded!$H$2:$Z$518,COLUMN()-13)</f>
        <v>43551.041666666664</v>
      </c>
      <c r="AC209">
        <f>VLOOKUP($B209,wgs_downloaded!$H$2:$Z$518,COLUMN()-13)</f>
        <v>43551.041666666664</v>
      </c>
      <c r="AD209" t="str">
        <f>VLOOKUP($B209,wgs_downloaded!$H$2:$Z$518,COLUMN()-13)</f>
        <v>USA</v>
      </c>
      <c r="AE209" t="str">
        <f>VLOOKUP($B209,wgs_downloaded!$H$2:$Z$518,COLUMN()-13)</f>
        <v>Minnesota</v>
      </c>
      <c r="AF209">
        <f>VLOOKUP($B209,wgs_downloaded!$H$2:$Z$518,COLUMN()-13)</f>
        <v>2014</v>
      </c>
    </row>
    <row r="210" spans="1:32" x14ac:dyDescent="0.3">
      <c r="A210" t="s">
        <v>3753</v>
      </c>
      <c r="B210" t="str">
        <f t="shared" si="3"/>
        <v>SRR2422721</v>
      </c>
      <c r="C210">
        <v>43</v>
      </c>
      <c r="D210">
        <v>41</v>
      </c>
      <c r="E210" t="s">
        <v>3371</v>
      </c>
      <c r="F210">
        <v>193828</v>
      </c>
      <c r="G210">
        <v>189486</v>
      </c>
      <c r="H210" t="s">
        <v>3494</v>
      </c>
      <c r="I210">
        <v>12</v>
      </c>
      <c r="J210">
        <v>5</v>
      </c>
      <c r="K210">
        <v>9</v>
      </c>
      <c r="M210">
        <v>69180</v>
      </c>
      <c r="N210">
        <v>113</v>
      </c>
      <c r="O210">
        <v>185510</v>
      </c>
      <c r="P210">
        <v>3015222</v>
      </c>
      <c r="Q210" t="str">
        <f>VLOOKUP($B210,wgs_downloaded!$H$2:$Z$518,COLUMN()-13)</f>
        <v>isolation_source: Queso Fresco</v>
      </c>
      <c r="R210">
        <f>VLOOKUP($B210,wgs_downloaded!$H$2:$Z$518,COLUMN()-13)</f>
        <v>3046563</v>
      </c>
      <c r="S210">
        <f>VLOOKUP($B210,wgs_downloaded!$H$2:$Z$518,COLUMN()-13)</f>
        <v>27</v>
      </c>
      <c r="T210">
        <f>VLOOKUP($B210,wgs_downloaded!$H$2:$Z$518,COLUMN()-13)</f>
        <v>3049</v>
      </c>
      <c r="U210" t="str">
        <f>VLOOKUP($B210,wgs_downloaded!$H$2:$Z$518,COLUMN()-13)</f>
        <v>Yes</v>
      </c>
      <c r="V210">
        <f>VLOOKUP($B210,wgs_downloaded!$H$2:$Z$518,COLUMN()-13)</f>
        <v>0</v>
      </c>
      <c r="W210">
        <f>VLOOKUP($B210,wgs_downloaded!$H$2:$Z$518,COLUMN()-13)</f>
        <v>0</v>
      </c>
      <c r="X210">
        <f>VLOOKUP($B210,wgs_downloaded!$H$2:$Z$518,COLUMN()-13)</f>
        <v>0</v>
      </c>
      <c r="Y210" t="str">
        <f>VLOOKUP($B210,wgs_downloaded!$H$2:$Z$518,COLUMN()-13)</f>
        <v>No</v>
      </c>
      <c r="Z210" t="str">
        <f>VLOOKUP($B210,wgs_downloaded!$H$2:$Z$518,COLUMN()-13)</f>
        <v/>
      </c>
      <c r="AA210" t="str">
        <f>VLOOKUP($B210,wgs_downloaded!$H$2:$Z$518,COLUMN()-13)</f>
        <v/>
      </c>
      <c r="AB210">
        <f>VLOOKUP($B210,wgs_downloaded!$H$2:$Z$518,COLUMN()-13)</f>
        <v>43551.041666666664</v>
      </c>
      <c r="AC210">
        <f>VLOOKUP($B210,wgs_downloaded!$H$2:$Z$518,COLUMN()-13)</f>
        <v>43551.041666666664</v>
      </c>
      <c r="AD210" t="str">
        <f>VLOOKUP($B210,wgs_downloaded!$H$2:$Z$518,COLUMN()-13)</f>
        <v>USA</v>
      </c>
      <c r="AE210" t="str">
        <f>VLOOKUP($B210,wgs_downloaded!$H$2:$Z$518,COLUMN()-13)</f>
        <v>New York</v>
      </c>
      <c r="AF210" t="str">
        <f>VLOOKUP($B210,wgs_downloaded!$H$2:$Z$518,COLUMN()-13)</f>
        <v>No data</v>
      </c>
    </row>
    <row r="211" spans="1:32" x14ac:dyDescent="0.3">
      <c r="A211" t="s">
        <v>3754</v>
      </c>
      <c r="B211" t="str">
        <f t="shared" si="3"/>
        <v>SRR1181556</v>
      </c>
      <c r="C211">
        <v>38</v>
      </c>
      <c r="D211">
        <v>34</v>
      </c>
      <c r="E211" t="s">
        <v>3755</v>
      </c>
      <c r="F211">
        <v>162612</v>
      </c>
      <c r="G211">
        <v>156826</v>
      </c>
      <c r="H211" t="s">
        <v>3623</v>
      </c>
      <c r="I211">
        <v>19</v>
      </c>
      <c r="J211">
        <v>4</v>
      </c>
      <c r="K211">
        <v>10</v>
      </c>
      <c r="M211">
        <v>46001</v>
      </c>
      <c r="N211">
        <v>114</v>
      </c>
      <c r="O211">
        <v>155467</v>
      </c>
      <c r="P211">
        <v>3007434</v>
      </c>
      <c r="Q211" t="str">
        <f>VLOOKUP($B211,wgs_downloaded!$H$2:$Z$518,COLUMN()-13)</f>
        <v>isolation_source: cheese</v>
      </c>
      <c r="R211">
        <f>VLOOKUP($B211,wgs_downloaded!$H$2:$Z$518,COLUMN()-13)</f>
        <v>3080946</v>
      </c>
      <c r="S211">
        <f>VLOOKUP($B211,wgs_downloaded!$H$2:$Z$518,COLUMN()-13)</f>
        <v>23</v>
      </c>
      <c r="T211">
        <f>VLOOKUP($B211,wgs_downloaded!$H$2:$Z$518,COLUMN()-13)</f>
        <v>3045</v>
      </c>
      <c r="U211" t="str">
        <f>VLOOKUP($B211,wgs_downloaded!$H$2:$Z$518,COLUMN()-13)</f>
        <v>Yes</v>
      </c>
      <c r="V211">
        <f>VLOOKUP($B211,wgs_downloaded!$H$2:$Z$518,COLUMN()-13)</f>
        <v>0</v>
      </c>
      <c r="W211">
        <f>VLOOKUP($B211,wgs_downloaded!$H$2:$Z$518,COLUMN()-13)</f>
        <v>0</v>
      </c>
      <c r="X211">
        <f>VLOOKUP($B211,wgs_downloaded!$H$2:$Z$518,COLUMN()-13)</f>
        <v>0</v>
      </c>
      <c r="Y211" t="str">
        <f>VLOOKUP($B211,wgs_downloaded!$H$2:$Z$518,COLUMN()-13)</f>
        <v>No</v>
      </c>
      <c r="Z211" t="str">
        <f>VLOOKUP($B211,wgs_downloaded!$H$2:$Z$518,COLUMN()-13)</f>
        <v/>
      </c>
      <c r="AA211" t="str">
        <f>VLOOKUP($B211,wgs_downloaded!$H$2:$Z$518,COLUMN()-13)</f>
        <v/>
      </c>
      <c r="AB211">
        <f>VLOOKUP($B211,wgs_downloaded!$H$2:$Z$518,COLUMN()-13)</f>
        <v>43551.041666666664</v>
      </c>
      <c r="AC211">
        <f>VLOOKUP($B211,wgs_downloaded!$H$2:$Z$518,COLUMN()-13)</f>
        <v>43551.041666666664</v>
      </c>
      <c r="AD211" t="str">
        <f>VLOOKUP($B211,wgs_downloaded!$H$2:$Z$518,COLUMN()-13)</f>
        <v>USA</v>
      </c>
      <c r="AE211" t="str">
        <f>VLOOKUP($B211,wgs_downloaded!$H$2:$Z$518,COLUMN()-13)</f>
        <v>Maryland</v>
      </c>
      <c r="AF211">
        <f>VLOOKUP($B211,wgs_downloaded!$H$2:$Z$518,COLUMN()-13)</f>
        <v>2014</v>
      </c>
    </row>
    <row r="212" spans="1:32" x14ac:dyDescent="0.3">
      <c r="A212" t="s">
        <v>3756</v>
      </c>
      <c r="B212" t="str">
        <f t="shared" si="3"/>
        <v>SRR5084556</v>
      </c>
      <c r="C212">
        <v>5</v>
      </c>
      <c r="D212">
        <v>3</v>
      </c>
      <c r="E212" t="s">
        <v>3757</v>
      </c>
      <c r="F212">
        <v>39094</v>
      </c>
      <c r="G212">
        <v>31802</v>
      </c>
      <c r="H212" t="s">
        <v>3758</v>
      </c>
      <c r="I212">
        <v>16</v>
      </c>
      <c r="J212">
        <v>1</v>
      </c>
      <c r="K212">
        <v>1</v>
      </c>
      <c r="M212">
        <v>634</v>
      </c>
      <c r="N212">
        <v>115</v>
      </c>
      <c r="O212">
        <v>6434</v>
      </c>
      <c r="P212">
        <v>78114</v>
      </c>
      <c r="Q212" t="str">
        <f>VLOOKUP($B212,wgs_downloaded!$H$2:$Z$518,COLUMN()-13)</f>
        <v>isolation_source: bovine cheese blue</v>
      </c>
      <c r="R212">
        <f>VLOOKUP($B212,wgs_downloaded!$H$2:$Z$518,COLUMN()-13)</f>
        <v>0</v>
      </c>
      <c r="S212">
        <f>VLOOKUP($B212,wgs_downloaded!$H$2:$Z$518,COLUMN()-13)</f>
        <v>0</v>
      </c>
      <c r="T212">
        <f>VLOOKUP($B212,wgs_downloaded!$H$2:$Z$518,COLUMN()-13)</f>
        <v>0</v>
      </c>
      <c r="U212" t="str">
        <f>VLOOKUP($B212,wgs_downloaded!$H$2:$Z$518,COLUMN()-13)</f>
        <v>No</v>
      </c>
      <c r="V212">
        <f>VLOOKUP($B212,wgs_downloaded!$H$2:$Z$518,COLUMN()-13)</f>
        <v>0</v>
      </c>
      <c r="W212">
        <f>VLOOKUP($B212,wgs_downloaded!$H$2:$Z$518,COLUMN()-13)</f>
        <v>0</v>
      </c>
      <c r="X212">
        <f>VLOOKUP($B212,wgs_downloaded!$H$2:$Z$518,COLUMN()-13)</f>
        <v>0</v>
      </c>
      <c r="Y212" t="str">
        <f>VLOOKUP($B212,wgs_downloaded!$H$2:$Z$518,COLUMN()-13)</f>
        <v>No</v>
      </c>
      <c r="Z212" t="str">
        <f>VLOOKUP($B212,wgs_downloaded!$H$2:$Z$518,COLUMN()-13)</f>
        <v>NZ_NYBI01000001-NZ_NYBI01000041</v>
      </c>
      <c r="AA212" t="str">
        <f>VLOOKUP($B212,wgs_downloaded!$H$2:$Z$518,COLUMN()-13)</f>
        <v/>
      </c>
      <c r="AB212">
        <f>VLOOKUP($B212,wgs_downloaded!$H$2:$Z$518,COLUMN()-13)</f>
        <v>44250.041666666664</v>
      </c>
      <c r="AC212">
        <f>VLOOKUP($B212,wgs_downloaded!$H$2:$Z$518,COLUMN()-13)</f>
        <v>43022.083333333336</v>
      </c>
      <c r="AD212" t="str">
        <f>VLOOKUP($B212,wgs_downloaded!$H$2:$Z$518,COLUMN()-13)</f>
        <v>Italy</v>
      </c>
      <c r="AE212">
        <f>VLOOKUP($B212,wgs_downloaded!$H$2:$Z$518,COLUMN()-13)</f>
        <v>0</v>
      </c>
      <c r="AF212">
        <f>VLOOKUP($B212,wgs_downloaded!$H$2:$Z$518,COLUMN()-13)</f>
        <v>2005</v>
      </c>
    </row>
    <row r="213" spans="1:32" x14ac:dyDescent="0.3">
      <c r="A213" t="s">
        <v>3759</v>
      </c>
      <c r="B213" t="str">
        <f t="shared" si="3"/>
        <v>SRR8767330</v>
      </c>
      <c r="C213">
        <v>77</v>
      </c>
      <c r="D213">
        <v>73</v>
      </c>
      <c r="E213" t="s">
        <v>3760</v>
      </c>
      <c r="F213">
        <v>370814</v>
      </c>
      <c r="G213">
        <v>360012</v>
      </c>
      <c r="H213" t="s">
        <v>3442</v>
      </c>
      <c r="I213">
        <v>133</v>
      </c>
      <c r="J213">
        <v>16</v>
      </c>
      <c r="K213">
        <v>39</v>
      </c>
      <c r="M213">
        <v>73040</v>
      </c>
      <c r="N213">
        <v>116</v>
      </c>
      <c r="O213">
        <v>237497</v>
      </c>
      <c r="P213">
        <v>3100478</v>
      </c>
      <c r="Q213" t="str">
        <f>VLOOKUP($B213,wgs_downloaded!$H$2:$Z$518,COLUMN()-13)</f>
        <v>isolation_source: cheese</v>
      </c>
      <c r="R213">
        <f>VLOOKUP($B213,wgs_downloaded!$H$2:$Z$518,COLUMN()-13)</f>
        <v>3121772</v>
      </c>
      <c r="S213">
        <f>VLOOKUP($B213,wgs_downloaded!$H$2:$Z$518,COLUMN()-13)</f>
        <v>49</v>
      </c>
      <c r="T213">
        <f>VLOOKUP($B213,wgs_downloaded!$H$2:$Z$518,COLUMN()-13)</f>
        <v>3121</v>
      </c>
      <c r="U213" t="str">
        <f>VLOOKUP($B213,wgs_downloaded!$H$2:$Z$518,COLUMN()-13)</f>
        <v>Yes</v>
      </c>
      <c r="V213">
        <f>VLOOKUP($B213,wgs_downloaded!$H$2:$Z$518,COLUMN()-13)</f>
        <v>0</v>
      </c>
      <c r="W213">
        <f>VLOOKUP($B213,wgs_downloaded!$H$2:$Z$518,COLUMN()-13)</f>
        <v>0</v>
      </c>
      <c r="X213">
        <f>VLOOKUP($B213,wgs_downloaded!$H$2:$Z$518,COLUMN()-13)</f>
        <v>0</v>
      </c>
      <c r="Y213" t="str">
        <f>VLOOKUP($B213,wgs_downloaded!$H$2:$Z$518,COLUMN()-13)</f>
        <v>No</v>
      </c>
      <c r="Z213" t="str">
        <f>VLOOKUP($B213,wgs_downloaded!$H$2:$Z$518,COLUMN()-13)</f>
        <v/>
      </c>
      <c r="AA213" t="str">
        <f>VLOOKUP($B213,wgs_downloaded!$H$2:$Z$518,COLUMN()-13)</f>
        <v/>
      </c>
      <c r="AB213">
        <f>VLOOKUP($B213,wgs_downloaded!$H$2:$Z$518,COLUMN()-13)</f>
        <v>43556.083333333336</v>
      </c>
      <c r="AC213">
        <f>VLOOKUP($B213,wgs_downloaded!$H$2:$Z$518,COLUMN()-13)</f>
        <v>43556.083333333336</v>
      </c>
      <c r="AD213" t="str">
        <f>VLOOKUP($B213,wgs_downloaded!$H$2:$Z$518,COLUMN()-13)</f>
        <v>Chile</v>
      </c>
      <c r="AE213">
        <f>VLOOKUP($B213,wgs_downloaded!$H$2:$Z$518,COLUMN()-13)</f>
        <v>0</v>
      </c>
      <c r="AF213">
        <f>VLOOKUP($B213,wgs_downloaded!$H$2:$Z$518,COLUMN()-13)</f>
        <v>2016</v>
      </c>
    </row>
    <row r="214" spans="1:32" x14ac:dyDescent="0.3">
      <c r="A214" t="s">
        <v>3761</v>
      </c>
      <c r="B214" t="str">
        <f t="shared" si="3"/>
        <v>SRR1805602</v>
      </c>
      <c r="C214">
        <v>61</v>
      </c>
      <c r="D214">
        <v>58</v>
      </c>
      <c r="E214" t="s">
        <v>3762</v>
      </c>
      <c r="F214">
        <v>264910</v>
      </c>
      <c r="G214">
        <v>260024</v>
      </c>
      <c r="H214" t="s">
        <v>3356</v>
      </c>
      <c r="I214">
        <v>30</v>
      </c>
      <c r="J214">
        <v>5</v>
      </c>
      <c r="K214">
        <v>11</v>
      </c>
      <c r="M214">
        <v>46468</v>
      </c>
      <c r="N214">
        <v>118</v>
      </c>
      <c r="O214">
        <v>145787</v>
      </c>
      <c r="P214">
        <v>2873694</v>
      </c>
      <c r="Q214" t="str">
        <f>VLOOKUP($B214,wgs_downloaded!$H$2:$Z$518,COLUMN()-13)</f>
        <v>isolation_source: cheese</v>
      </c>
      <c r="R214">
        <f>VLOOKUP($B214,wgs_downloaded!$H$2:$Z$518,COLUMN()-13)</f>
        <v>0</v>
      </c>
      <c r="S214">
        <f>VLOOKUP($B214,wgs_downloaded!$H$2:$Z$518,COLUMN()-13)</f>
        <v>0</v>
      </c>
      <c r="T214">
        <f>VLOOKUP($B214,wgs_downloaded!$H$2:$Z$518,COLUMN()-13)</f>
        <v>0</v>
      </c>
      <c r="U214" t="str">
        <f>VLOOKUP($B214,wgs_downloaded!$H$2:$Z$518,COLUMN()-13)</f>
        <v>No</v>
      </c>
      <c r="V214">
        <f>VLOOKUP($B214,wgs_downloaded!$H$2:$Z$518,COLUMN()-13)</f>
        <v>0</v>
      </c>
      <c r="W214">
        <f>VLOOKUP($B214,wgs_downloaded!$H$2:$Z$518,COLUMN()-13)</f>
        <v>0</v>
      </c>
      <c r="X214">
        <f>VLOOKUP($B214,wgs_downloaded!$H$2:$Z$518,COLUMN()-13)</f>
        <v>0</v>
      </c>
      <c r="Y214" t="str">
        <f>VLOOKUP($B214,wgs_downloaded!$H$2:$Z$518,COLUMN()-13)</f>
        <v>No</v>
      </c>
      <c r="Z214" t="str">
        <f>VLOOKUP($B214,wgs_downloaded!$H$2:$Z$518,COLUMN()-13)</f>
        <v>NZ_NKVX01000001-NZ_NKVX01000028</v>
      </c>
      <c r="AA214" t="str">
        <f>VLOOKUP($B214,wgs_downloaded!$H$2:$Z$518,COLUMN()-13)</f>
        <v/>
      </c>
      <c r="AB214">
        <f>VLOOKUP($B214,wgs_downloaded!$H$2:$Z$518,COLUMN()-13)</f>
        <v>44194.041666666664</v>
      </c>
      <c r="AC214">
        <f>VLOOKUP($B214,wgs_downloaded!$H$2:$Z$518,COLUMN()-13)</f>
        <v>42938.083333333336</v>
      </c>
      <c r="AD214" t="str">
        <f>VLOOKUP($B214,wgs_downloaded!$H$2:$Z$518,COLUMN()-13)</f>
        <v>USA</v>
      </c>
      <c r="AE214" t="str">
        <f>VLOOKUP($B214,wgs_downloaded!$H$2:$Z$518,COLUMN()-13)</f>
        <v>Washington</v>
      </c>
      <c r="AF214">
        <f>VLOOKUP($B214,wgs_downloaded!$H$2:$Z$518,COLUMN()-13)</f>
        <v>2010</v>
      </c>
    </row>
    <row r="215" spans="1:32" x14ac:dyDescent="0.3">
      <c r="A215" t="s">
        <v>3763</v>
      </c>
      <c r="B215" t="str">
        <f t="shared" si="3"/>
        <v>SRR1812875</v>
      </c>
      <c r="C215">
        <v>65</v>
      </c>
      <c r="D215">
        <v>61</v>
      </c>
      <c r="E215" t="s">
        <v>3764</v>
      </c>
      <c r="F215">
        <v>344860</v>
      </c>
      <c r="G215">
        <v>336260</v>
      </c>
      <c r="H215" t="s">
        <v>3765</v>
      </c>
      <c r="I215">
        <v>113</v>
      </c>
      <c r="J215">
        <v>35</v>
      </c>
      <c r="K215">
        <v>56</v>
      </c>
      <c r="M215">
        <v>49994</v>
      </c>
      <c r="N215">
        <v>120</v>
      </c>
      <c r="O215">
        <v>343556</v>
      </c>
      <c r="P215">
        <v>2863909</v>
      </c>
      <c r="Q215" t="str">
        <f>VLOOKUP($B215,wgs_downloaded!$H$2:$Z$518,COLUMN()-13)</f>
        <v>isolation_source: aged raw milk cheese</v>
      </c>
      <c r="R215">
        <f>VLOOKUP($B215,wgs_downloaded!$H$2:$Z$518,COLUMN()-13)</f>
        <v>2923569</v>
      </c>
      <c r="S215">
        <f>VLOOKUP($B215,wgs_downloaded!$H$2:$Z$518,COLUMN()-13)</f>
        <v>21</v>
      </c>
      <c r="T215">
        <f>VLOOKUP($B215,wgs_downloaded!$H$2:$Z$518,COLUMN()-13)</f>
        <v>2895</v>
      </c>
      <c r="U215" t="str">
        <f>VLOOKUP($B215,wgs_downloaded!$H$2:$Z$518,COLUMN()-13)</f>
        <v>Yes</v>
      </c>
      <c r="V215">
        <f>VLOOKUP($B215,wgs_downloaded!$H$2:$Z$518,COLUMN()-13)</f>
        <v>0</v>
      </c>
      <c r="W215">
        <f>VLOOKUP($B215,wgs_downloaded!$H$2:$Z$518,COLUMN()-13)</f>
        <v>0</v>
      </c>
      <c r="X215">
        <f>VLOOKUP($B215,wgs_downloaded!$H$2:$Z$518,COLUMN()-13)</f>
        <v>0</v>
      </c>
      <c r="Y215" t="str">
        <f>VLOOKUP($B215,wgs_downloaded!$H$2:$Z$518,COLUMN()-13)</f>
        <v>No</v>
      </c>
      <c r="Z215" t="str">
        <f>VLOOKUP($B215,wgs_downloaded!$H$2:$Z$518,COLUMN()-13)</f>
        <v/>
      </c>
      <c r="AA215" t="str">
        <f>VLOOKUP($B215,wgs_downloaded!$H$2:$Z$518,COLUMN()-13)</f>
        <v/>
      </c>
      <c r="AB215">
        <f>VLOOKUP($B215,wgs_downloaded!$H$2:$Z$518,COLUMN()-13)</f>
        <v>43551.041666666664</v>
      </c>
      <c r="AC215">
        <f>VLOOKUP($B215,wgs_downloaded!$H$2:$Z$518,COLUMN()-13)</f>
        <v>43551.041666666664</v>
      </c>
      <c r="AD215" t="str">
        <f>VLOOKUP($B215,wgs_downloaded!$H$2:$Z$518,COLUMN()-13)</f>
        <v>USA</v>
      </c>
      <c r="AE215" t="str">
        <f>VLOOKUP($B215,wgs_downloaded!$H$2:$Z$518,COLUMN()-13)</f>
        <v>New Hampshire</v>
      </c>
      <c r="AF215">
        <f>VLOOKUP($B215,wgs_downloaded!$H$2:$Z$518,COLUMN()-13)</f>
        <v>2015</v>
      </c>
    </row>
    <row r="216" spans="1:32" x14ac:dyDescent="0.3">
      <c r="A216" t="s">
        <v>3766</v>
      </c>
      <c r="B216" t="str">
        <f t="shared" si="3"/>
        <v>SRR3928667</v>
      </c>
      <c r="C216">
        <v>76</v>
      </c>
      <c r="D216">
        <v>65</v>
      </c>
      <c r="E216" t="s">
        <v>3767</v>
      </c>
      <c r="F216">
        <v>328092</v>
      </c>
      <c r="G216">
        <v>317784</v>
      </c>
      <c r="H216" t="s">
        <v>3768</v>
      </c>
      <c r="I216">
        <v>24</v>
      </c>
      <c r="J216">
        <v>7</v>
      </c>
      <c r="K216">
        <v>20</v>
      </c>
      <c r="M216">
        <v>47652</v>
      </c>
      <c r="N216">
        <v>122</v>
      </c>
      <c r="O216">
        <v>244010</v>
      </c>
      <c r="P216">
        <v>2953504</v>
      </c>
      <c r="Q216" t="str">
        <f>VLOOKUP($B216,wgs_downloaded!$H$2:$Z$518,COLUMN()-13)</f>
        <v>isolation_source: queso seco cheese</v>
      </c>
      <c r="R216">
        <f>VLOOKUP($B216,wgs_downloaded!$H$2:$Z$518,COLUMN()-13)</f>
        <v>3090715</v>
      </c>
      <c r="S216">
        <f>VLOOKUP($B216,wgs_downloaded!$H$2:$Z$518,COLUMN()-13)</f>
        <v>25</v>
      </c>
      <c r="T216">
        <f>VLOOKUP($B216,wgs_downloaded!$H$2:$Z$518,COLUMN()-13)</f>
        <v>3033</v>
      </c>
      <c r="U216" t="str">
        <f>VLOOKUP($B216,wgs_downloaded!$H$2:$Z$518,COLUMN()-13)</f>
        <v>Yes</v>
      </c>
      <c r="V216">
        <f>VLOOKUP($B216,wgs_downloaded!$H$2:$Z$518,COLUMN()-13)</f>
        <v>0</v>
      </c>
      <c r="W216">
        <f>VLOOKUP($B216,wgs_downloaded!$H$2:$Z$518,COLUMN()-13)</f>
        <v>0</v>
      </c>
      <c r="X216">
        <f>VLOOKUP($B216,wgs_downloaded!$H$2:$Z$518,COLUMN()-13)</f>
        <v>0</v>
      </c>
      <c r="Y216" t="str">
        <f>VLOOKUP($B216,wgs_downloaded!$H$2:$Z$518,COLUMN()-13)</f>
        <v>No</v>
      </c>
      <c r="Z216" t="str">
        <f>VLOOKUP($B216,wgs_downloaded!$H$2:$Z$518,COLUMN()-13)</f>
        <v/>
      </c>
      <c r="AA216" t="str">
        <f>VLOOKUP($B216,wgs_downloaded!$H$2:$Z$518,COLUMN()-13)</f>
        <v/>
      </c>
      <c r="AB216">
        <f>VLOOKUP($B216,wgs_downloaded!$H$2:$Z$518,COLUMN()-13)</f>
        <v>43560.083333333336</v>
      </c>
      <c r="AC216">
        <f>VLOOKUP($B216,wgs_downloaded!$H$2:$Z$518,COLUMN()-13)</f>
        <v>43560.083333333336</v>
      </c>
      <c r="AD216" t="str">
        <f>VLOOKUP($B216,wgs_downloaded!$H$2:$Z$518,COLUMN()-13)</f>
        <v>USA</v>
      </c>
      <c r="AE216" t="str">
        <f>VLOOKUP($B216,wgs_downloaded!$H$2:$Z$518,COLUMN()-13)</f>
        <v>Florida</v>
      </c>
      <c r="AF216">
        <f>VLOOKUP($B216,wgs_downloaded!$H$2:$Z$518,COLUMN()-13)</f>
        <v>2007</v>
      </c>
    </row>
    <row r="217" spans="1:32" x14ac:dyDescent="0.3">
      <c r="A217" t="s">
        <v>3769</v>
      </c>
      <c r="B217" t="str">
        <f t="shared" si="3"/>
        <v>SRR5663634</v>
      </c>
      <c r="C217">
        <v>44</v>
      </c>
      <c r="D217">
        <v>39</v>
      </c>
      <c r="E217" t="s">
        <v>3770</v>
      </c>
      <c r="F217">
        <v>198472</v>
      </c>
      <c r="G217">
        <v>190222</v>
      </c>
      <c r="H217" t="s">
        <v>3215</v>
      </c>
      <c r="I217">
        <v>19</v>
      </c>
      <c r="J217">
        <v>4</v>
      </c>
      <c r="K217">
        <v>6</v>
      </c>
      <c r="M217">
        <v>50352</v>
      </c>
      <c r="N217">
        <v>125</v>
      </c>
      <c r="O217">
        <v>169209</v>
      </c>
      <c r="P217">
        <v>3014325</v>
      </c>
      <c r="Q217" t="str">
        <f>VLOOKUP($B217,wgs_downloaded!$H$2:$Z$518,COLUMN()-13)</f>
        <v>isolation_source: cheese</v>
      </c>
      <c r="R217">
        <f>VLOOKUP($B217,wgs_downloaded!$H$2:$Z$518,COLUMN()-13)</f>
        <v>3085499</v>
      </c>
      <c r="S217">
        <f>VLOOKUP($B217,wgs_downloaded!$H$2:$Z$518,COLUMN()-13)</f>
        <v>34</v>
      </c>
      <c r="T217">
        <f>VLOOKUP($B217,wgs_downloaded!$H$2:$Z$518,COLUMN()-13)</f>
        <v>3057</v>
      </c>
      <c r="U217" t="str">
        <f>VLOOKUP($B217,wgs_downloaded!$H$2:$Z$518,COLUMN()-13)</f>
        <v>Yes</v>
      </c>
      <c r="V217">
        <f>VLOOKUP($B217,wgs_downloaded!$H$2:$Z$518,COLUMN()-13)</f>
        <v>0</v>
      </c>
      <c r="W217">
        <f>VLOOKUP($B217,wgs_downloaded!$H$2:$Z$518,COLUMN()-13)</f>
        <v>0</v>
      </c>
      <c r="X217">
        <f>VLOOKUP($B217,wgs_downloaded!$H$2:$Z$518,COLUMN()-13)</f>
        <v>0</v>
      </c>
      <c r="Y217" t="str">
        <f>VLOOKUP($B217,wgs_downloaded!$H$2:$Z$518,COLUMN()-13)</f>
        <v>No</v>
      </c>
      <c r="Z217" t="str">
        <f>VLOOKUP($B217,wgs_downloaded!$H$2:$Z$518,COLUMN()-13)</f>
        <v/>
      </c>
      <c r="AA217" t="str">
        <f>VLOOKUP($B217,wgs_downloaded!$H$2:$Z$518,COLUMN()-13)</f>
        <v/>
      </c>
      <c r="AB217">
        <f>VLOOKUP($B217,wgs_downloaded!$H$2:$Z$518,COLUMN()-13)</f>
        <v>43563.083333333336</v>
      </c>
      <c r="AC217">
        <f>VLOOKUP($B217,wgs_downloaded!$H$2:$Z$518,COLUMN()-13)</f>
        <v>43563.083333333336</v>
      </c>
      <c r="AD217" t="str">
        <f>VLOOKUP($B217,wgs_downloaded!$H$2:$Z$518,COLUMN()-13)</f>
        <v>USA</v>
      </c>
      <c r="AE217" t="str">
        <f>VLOOKUP($B217,wgs_downloaded!$H$2:$Z$518,COLUMN()-13)</f>
        <v>Michigan</v>
      </c>
      <c r="AF217">
        <f>VLOOKUP($B217,wgs_downloaded!$H$2:$Z$518,COLUMN()-13)</f>
        <v>2012</v>
      </c>
    </row>
    <row r="218" spans="1:32" x14ac:dyDescent="0.3">
      <c r="A218" t="s">
        <v>3771</v>
      </c>
      <c r="B218" t="str">
        <f t="shared" si="3"/>
        <v>SRR3215348</v>
      </c>
      <c r="C218">
        <v>46</v>
      </c>
      <c r="D218">
        <v>32</v>
      </c>
      <c r="E218" t="s">
        <v>3772</v>
      </c>
      <c r="F218">
        <v>190002</v>
      </c>
      <c r="G218">
        <v>173526</v>
      </c>
      <c r="H218" t="s">
        <v>3773</v>
      </c>
      <c r="I218">
        <v>9</v>
      </c>
      <c r="J218">
        <v>9</v>
      </c>
      <c r="K218">
        <v>10</v>
      </c>
      <c r="M218">
        <v>63437</v>
      </c>
      <c r="N218">
        <v>127</v>
      </c>
      <c r="O218">
        <v>307429</v>
      </c>
      <c r="P218">
        <v>3047219</v>
      </c>
      <c r="Q218" t="str">
        <f>VLOOKUP($B218,wgs_downloaded!$H$2:$Z$518,COLUMN()-13)</f>
        <v>isolation_source: cheese</v>
      </c>
      <c r="R218">
        <f>VLOOKUP($B218,wgs_downloaded!$H$2:$Z$518,COLUMN()-13)</f>
        <v>0</v>
      </c>
      <c r="S218">
        <f>VLOOKUP($B218,wgs_downloaded!$H$2:$Z$518,COLUMN()-13)</f>
        <v>0</v>
      </c>
      <c r="T218">
        <f>VLOOKUP($B218,wgs_downloaded!$H$2:$Z$518,COLUMN()-13)</f>
        <v>0</v>
      </c>
      <c r="U218" t="str">
        <f>VLOOKUP($B218,wgs_downloaded!$H$2:$Z$518,COLUMN()-13)</f>
        <v>No</v>
      </c>
      <c r="V218">
        <f>VLOOKUP($B218,wgs_downloaded!$H$2:$Z$518,COLUMN()-13)</f>
        <v>0</v>
      </c>
      <c r="W218">
        <f>VLOOKUP($B218,wgs_downloaded!$H$2:$Z$518,COLUMN()-13)</f>
        <v>0</v>
      </c>
      <c r="X218">
        <f>VLOOKUP($B218,wgs_downloaded!$H$2:$Z$518,COLUMN()-13)</f>
        <v>0</v>
      </c>
      <c r="Y218" t="str">
        <f>VLOOKUP($B218,wgs_downloaded!$H$2:$Z$518,COLUMN()-13)</f>
        <v>No</v>
      </c>
      <c r="Z218" t="str">
        <f>VLOOKUP($B218,wgs_downloaded!$H$2:$Z$518,COLUMN()-13)</f>
        <v>NZ_NXTI01000001-NZ_NXTI01000022</v>
      </c>
      <c r="AA218" t="str">
        <f>VLOOKUP($B218,wgs_downloaded!$H$2:$Z$518,COLUMN()-13)</f>
        <v/>
      </c>
      <c r="AB218">
        <f>VLOOKUP($B218,wgs_downloaded!$H$2:$Z$518,COLUMN()-13)</f>
        <v>43982.083333333336</v>
      </c>
      <c r="AC218">
        <f>VLOOKUP($B218,wgs_downloaded!$H$2:$Z$518,COLUMN()-13)</f>
        <v>43015.083333333336</v>
      </c>
      <c r="AD218" t="str">
        <f>VLOOKUP($B218,wgs_downloaded!$H$2:$Z$518,COLUMN()-13)</f>
        <v>Italy</v>
      </c>
      <c r="AE218">
        <f>VLOOKUP($B218,wgs_downloaded!$H$2:$Z$518,COLUMN()-13)</f>
        <v>0</v>
      </c>
      <c r="AF218">
        <f>VLOOKUP($B218,wgs_downloaded!$H$2:$Z$518,COLUMN()-13)</f>
        <v>2011</v>
      </c>
    </row>
    <row r="219" spans="1:32" x14ac:dyDescent="0.3">
      <c r="A219" t="s">
        <v>3774</v>
      </c>
      <c r="B219" t="str">
        <f t="shared" si="3"/>
        <v>SRR1610017</v>
      </c>
      <c r="C219">
        <v>44</v>
      </c>
      <c r="D219">
        <v>39</v>
      </c>
      <c r="E219" t="s">
        <v>3775</v>
      </c>
      <c r="F219">
        <v>193416</v>
      </c>
      <c r="G219">
        <v>185382</v>
      </c>
      <c r="H219" t="s">
        <v>3776</v>
      </c>
      <c r="I219">
        <v>23</v>
      </c>
      <c r="J219">
        <v>3</v>
      </c>
      <c r="K219">
        <v>7</v>
      </c>
      <c r="M219">
        <v>49455</v>
      </c>
      <c r="N219">
        <v>127</v>
      </c>
      <c r="O219">
        <v>209454</v>
      </c>
      <c r="P219">
        <v>3159799</v>
      </c>
      <c r="Q219" t="str">
        <f>VLOOKUP($B219,wgs_downloaded!$H$2:$Z$518,COLUMN()-13)</f>
        <v>isolation_source: white cheese</v>
      </c>
      <c r="R219">
        <f>VLOOKUP($B219,wgs_downloaded!$H$2:$Z$518,COLUMN()-13)</f>
        <v>3201690</v>
      </c>
      <c r="S219">
        <f>VLOOKUP($B219,wgs_downloaded!$H$2:$Z$518,COLUMN()-13)</f>
        <v>33</v>
      </c>
      <c r="T219">
        <f>VLOOKUP($B219,wgs_downloaded!$H$2:$Z$518,COLUMN()-13)</f>
        <v>3229</v>
      </c>
      <c r="U219" t="str">
        <f>VLOOKUP($B219,wgs_downloaded!$H$2:$Z$518,COLUMN()-13)</f>
        <v>Yes</v>
      </c>
      <c r="V219">
        <f>VLOOKUP($B219,wgs_downloaded!$H$2:$Z$518,COLUMN()-13)</f>
        <v>0</v>
      </c>
      <c r="W219">
        <f>VLOOKUP($B219,wgs_downloaded!$H$2:$Z$518,COLUMN()-13)</f>
        <v>0</v>
      </c>
      <c r="X219">
        <f>VLOOKUP($B219,wgs_downloaded!$H$2:$Z$518,COLUMN()-13)</f>
        <v>0</v>
      </c>
      <c r="Y219" t="str">
        <f>VLOOKUP($B219,wgs_downloaded!$H$2:$Z$518,COLUMN()-13)</f>
        <v>No</v>
      </c>
      <c r="Z219" t="str">
        <f>VLOOKUP($B219,wgs_downloaded!$H$2:$Z$518,COLUMN()-13)</f>
        <v/>
      </c>
      <c r="AA219" t="str">
        <f>VLOOKUP($B219,wgs_downloaded!$H$2:$Z$518,COLUMN()-13)</f>
        <v/>
      </c>
      <c r="AB219">
        <f>VLOOKUP($B219,wgs_downloaded!$H$2:$Z$518,COLUMN()-13)</f>
        <v>43551.041666666664</v>
      </c>
      <c r="AC219">
        <f>VLOOKUP($B219,wgs_downloaded!$H$2:$Z$518,COLUMN()-13)</f>
        <v>43551.041666666664</v>
      </c>
      <c r="AD219" t="str">
        <f>VLOOKUP($B219,wgs_downloaded!$H$2:$Z$518,COLUMN()-13)</f>
        <v>USA</v>
      </c>
      <c r="AE219">
        <f>VLOOKUP($B219,wgs_downloaded!$H$2:$Z$518,COLUMN()-13)</f>
        <v>0</v>
      </c>
      <c r="AF219">
        <f>VLOOKUP($B219,wgs_downloaded!$H$2:$Z$518,COLUMN()-13)</f>
        <v>1994</v>
      </c>
    </row>
    <row r="220" spans="1:32" x14ac:dyDescent="0.3">
      <c r="A220" t="s">
        <v>3777</v>
      </c>
      <c r="B220" t="str">
        <f t="shared" si="3"/>
        <v>SRR3634424</v>
      </c>
      <c r="C220">
        <v>65</v>
      </c>
      <c r="D220">
        <v>59</v>
      </c>
      <c r="E220" t="s">
        <v>3778</v>
      </c>
      <c r="F220">
        <v>276158</v>
      </c>
      <c r="G220">
        <v>268224</v>
      </c>
      <c r="H220" t="s">
        <v>3779</v>
      </c>
      <c r="I220">
        <v>13</v>
      </c>
      <c r="J220">
        <v>4</v>
      </c>
      <c r="K220">
        <v>7</v>
      </c>
      <c r="M220">
        <v>38141</v>
      </c>
      <c r="N220">
        <v>128</v>
      </c>
      <c r="O220">
        <v>158591</v>
      </c>
      <c r="P220">
        <v>2972843</v>
      </c>
      <c r="Q220" t="str">
        <f>VLOOKUP($B220,wgs_downloaded!$H$2:$Z$518,COLUMN()-13)</f>
        <v>isolation_source: cheese</v>
      </c>
      <c r="R220">
        <f>VLOOKUP($B220,wgs_downloaded!$H$2:$Z$518,COLUMN()-13)</f>
        <v>3111395</v>
      </c>
      <c r="S220">
        <f>VLOOKUP($B220,wgs_downloaded!$H$2:$Z$518,COLUMN()-13)</f>
        <v>28</v>
      </c>
      <c r="T220">
        <f>VLOOKUP($B220,wgs_downloaded!$H$2:$Z$518,COLUMN()-13)</f>
        <v>3090</v>
      </c>
      <c r="U220" t="str">
        <f>VLOOKUP($B220,wgs_downloaded!$H$2:$Z$518,COLUMN()-13)</f>
        <v>Yes</v>
      </c>
      <c r="V220">
        <f>VLOOKUP($B220,wgs_downloaded!$H$2:$Z$518,COLUMN()-13)</f>
        <v>0</v>
      </c>
      <c r="W220">
        <f>VLOOKUP($B220,wgs_downloaded!$H$2:$Z$518,COLUMN()-13)</f>
        <v>0</v>
      </c>
      <c r="X220">
        <f>VLOOKUP($B220,wgs_downloaded!$H$2:$Z$518,COLUMN()-13)</f>
        <v>0</v>
      </c>
      <c r="Y220" t="str">
        <f>VLOOKUP($B220,wgs_downloaded!$H$2:$Z$518,COLUMN()-13)</f>
        <v>No</v>
      </c>
      <c r="Z220" t="str">
        <f>VLOOKUP($B220,wgs_downloaded!$H$2:$Z$518,COLUMN()-13)</f>
        <v/>
      </c>
      <c r="AA220" t="str">
        <f>VLOOKUP($B220,wgs_downloaded!$H$2:$Z$518,COLUMN()-13)</f>
        <v/>
      </c>
      <c r="AB220">
        <f>VLOOKUP($B220,wgs_downloaded!$H$2:$Z$518,COLUMN()-13)</f>
        <v>43551.041666666664</v>
      </c>
      <c r="AC220">
        <f>VLOOKUP($B220,wgs_downloaded!$H$2:$Z$518,COLUMN()-13)</f>
        <v>43551.041666666664</v>
      </c>
      <c r="AD220" t="str">
        <f>VLOOKUP($B220,wgs_downloaded!$H$2:$Z$518,COLUMN()-13)</f>
        <v>USA</v>
      </c>
      <c r="AE220" t="str">
        <f>VLOOKUP($B220,wgs_downloaded!$H$2:$Z$518,COLUMN()-13)</f>
        <v>Florida</v>
      </c>
      <c r="AF220">
        <f>VLOOKUP($B220,wgs_downloaded!$H$2:$Z$518,COLUMN()-13)</f>
        <v>2009</v>
      </c>
    </row>
    <row r="221" spans="1:32" x14ac:dyDescent="0.3">
      <c r="A221" t="s">
        <v>3780</v>
      </c>
      <c r="B221" t="str">
        <f t="shared" si="3"/>
        <v>SRR1187420</v>
      </c>
      <c r="C221">
        <v>68</v>
      </c>
      <c r="D221">
        <v>64</v>
      </c>
      <c r="E221" t="s">
        <v>3665</v>
      </c>
      <c r="F221">
        <v>297734</v>
      </c>
      <c r="G221">
        <v>291228</v>
      </c>
      <c r="H221" t="s">
        <v>3271</v>
      </c>
      <c r="I221">
        <v>33</v>
      </c>
      <c r="J221">
        <v>16</v>
      </c>
      <c r="K221">
        <v>30</v>
      </c>
      <c r="M221">
        <v>52381</v>
      </c>
      <c r="N221">
        <v>129</v>
      </c>
      <c r="O221">
        <v>167879</v>
      </c>
      <c r="P221">
        <v>3002213</v>
      </c>
      <c r="Q221" t="str">
        <f>VLOOKUP($B221,wgs_downloaded!$H$2:$Z$518,COLUMN()-13)</f>
        <v>isolation_source: fresh cheese curd</v>
      </c>
      <c r="R221">
        <f>VLOOKUP($B221,wgs_downloaded!$H$2:$Z$518,COLUMN()-13)</f>
        <v>3089819</v>
      </c>
      <c r="S221">
        <f>VLOOKUP($B221,wgs_downloaded!$H$2:$Z$518,COLUMN()-13)</f>
        <v>24</v>
      </c>
      <c r="T221">
        <f>VLOOKUP($B221,wgs_downloaded!$H$2:$Z$518,COLUMN()-13)</f>
        <v>3048</v>
      </c>
      <c r="U221" t="str">
        <f>VLOOKUP($B221,wgs_downloaded!$H$2:$Z$518,COLUMN()-13)</f>
        <v>Yes</v>
      </c>
      <c r="V221">
        <f>VLOOKUP($B221,wgs_downloaded!$H$2:$Z$518,COLUMN()-13)</f>
        <v>0</v>
      </c>
      <c r="W221">
        <f>VLOOKUP($B221,wgs_downloaded!$H$2:$Z$518,COLUMN()-13)</f>
        <v>0</v>
      </c>
      <c r="X221">
        <f>VLOOKUP($B221,wgs_downloaded!$H$2:$Z$518,COLUMN()-13)</f>
        <v>0</v>
      </c>
      <c r="Y221" t="str">
        <f>VLOOKUP($B221,wgs_downloaded!$H$2:$Z$518,COLUMN()-13)</f>
        <v>No</v>
      </c>
      <c r="Z221" t="str">
        <f>VLOOKUP($B221,wgs_downloaded!$H$2:$Z$518,COLUMN()-13)</f>
        <v/>
      </c>
      <c r="AA221" t="str">
        <f>VLOOKUP($B221,wgs_downloaded!$H$2:$Z$518,COLUMN()-13)</f>
        <v/>
      </c>
      <c r="AB221">
        <f>VLOOKUP($B221,wgs_downloaded!$H$2:$Z$518,COLUMN()-13)</f>
        <v>43550.041666666664</v>
      </c>
      <c r="AC221">
        <f>VLOOKUP($B221,wgs_downloaded!$H$2:$Z$518,COLUMN()-13)</f>
        <v>43550.041666666664</v>
      </c>
      <c r="AD221" t="str">
        <f>VLOOKUP($B221,wgs_downloaded!$H$2:$Z$518,COLUMN()-13)</f>
        <v>USA</v>
      </c>
      <c r="AE221" t="str">
        <f>VLOOKUP($B221,wgs_downloaded!$H$2:$Z$518,COLUMN()-13)</f>
        <v>Virginia</v>
      </c>
      <c r="AF221">
        <f>VLOOKUP($B221,wgs_downloaded!$H$2:$Z$518,COLUMN()-13)</f>
        <v>2014</v>
      </c>
    </row>
    <row r="222" spans="1:32" x14ac:dyDescent="0.3">
      <c r="A222" t="s">
        <v>3781</v>
      </c>
      <c r="B222" t="str">
        <f t="shared" si="3"/>
        <v>SRR8767299</v>
      </c>
      <c r="C222">
        <v>37</v>
      </c>
      <c r="D222">
        <v>33</v>
      </c>
      <c r="E222" t="s">
        <v>3782</v>
      </c>
      <c r="F222">
        <v>158270</v>
      </c>
      <c r="G222">
        <v>153424</v>
      </c>
      <c r="H222" t="s">
        <v>3783</v>
      </c>
      <c r="I222">
        <v>23</v>
      </c>
      <c r="J222">
        <v>12</v>
      </c>
      <c r="K222">
        <v>21</v>
      </c>
      <c r="M222">
        <v>41809</v>
      </c>
      <c r="N222">
        <v>129</v>
      </c>
      <c r="O222">
        <v>175323</v>
      </c>
      <c r="P222">
        <v>3102470</v>
      </c>
      <c r="Q222" t="str">
        <f>VLOOKUP($B222,wgs_downloaded!$H$2:$Z$518,COLUMN()-13)</f>
        <v>isolation_source: cheese</v>
      </c>
      <c r="R222">
        <f>VLOOKUP($B222,wgs_downloaded!$H$2:$Z$518,COLUMN()-13)</f>
        <v>3152880</v>
      </c>
      <c r="S222">
        <f>VLOOKUP($B222,wgs_downloaded!$H$2:$Z$518,COLUMN()-13)</f>
        <v>29</v>
      </c>
      <c r="T222">
        <f>VLOOKUP($B222,wgs_downloaded!$H$2:$Z$518,COLUMN()-13)</f>
        <v>3148</v>
      </c>
      <c r="U222" t="str">
        <f>VLOOKUP($B222,wgs_downloaded!$H$2:$Z$518,COLUMN()-13)</f>
        <v>Yes</v>
      </c>
      <c r="V222">
        <f>VLOOKUP($B222,wgs_downloaded!$H$2:$Z$518,COLUMN()-13)</f>
        <v>0</v>
      </c>
      <c r="W222">
        <f>VLOOKUP($B222,wgs_downloaded!$H$2:$Z$518,COLUMN()-13)</f>
        <v>0</v>
      </c>
      <c r="X222">
        <f>VLOOKUP($B222,wgs_downloaded!$H$2:$Z$518,COLUMN()-13)</f>
        <v>0</v>
      </c>
      <c r="Y222" t="str">
        <f>VLOOKUP($B222,wgs_downloaded!$H$2:$Z$518,COLUMN()-13)</f>
        <v>No</v>
      </c>
      <c r="Z222" t="str">
        <f>VLOOKUP($B222,wgs_downloaded!$H$2:$Z$518,COLUMN()-13)</f>
        <v/>
      </c>
      <c r="AA222" t="str">
        <f>VLOOKUP($B222,wgs_downloaded!$H$2:$Z$518,COLUMN()-13)</f>
        <v/>
      </c>
      <c r="AB222">
        <f>VLOOKUP($B222,wgs_downloaded!$H$2:$Z$518,COLUMN()-13)</f>
        <v>43556.083333333336</v>
      </c>
      <c r="AC222">
        <f>VLOOKUP($B222,wgs_downloaded!$H$2:$Z$518,COLUMN()-13)</f>
        <v>43556.083333333336</v>
      </c>
      <c r="AD222" t="str">
        <f>VLOOKUP($B222,wgs_downloaded!$H$2:$Z$518,COLUMN()-13)</f>
        <v>Chile</v>
      </c>
      <c r="AE222">
        <f>VLOOKUP($B222,wgs_downloaded!$H$2:$Z$518,COLUMN()-13)</f>
        <v>0</v>
      </c>
      <c r="AF222">
        <f>VLOOKUP($B222,wgs_downloaded!$H$2:$Z$518,COLUMN()-13)</f>
        <v>2017</v>
      </c>
    </row>
    <row r="223" spans="1:32" x14ac:dyDescent="0.3">
      <c r="A223" t="s">
        <v>3784</v>
      </c>
      <c r="B223" t="str">
        <f t="shared" si="3"/>
        <v>SRR2585425</v>
      </c>
      <c r="C223">
        <v>52</v>
      </c>
      <c r="D223">
        <v>39</v>
      </c>
      <c r="E223" t="s">
        <v>3785</v>
      </c>
      <c r="F223">
        <v>207504</v>
      </c>
      <c r="G223">
        <v>197376</v>
      </c>
      <c r="H223" t="s">
        <v>3786</v>
      </c>
      <c r="I223">
        <v>73273</v>
      </c>
      <c r="J223">
        <v>240</v>
      </c>
      <c r="K223">
        <v>147</v>
      </c>
      <c r="M223">
        <v>35954</v>
      </c>
      <c r="N223">
        <v>131</v>
      </c>
      <c r="O223">
        <v>140971</v>
      </c>
      <c r="P223">
        <v>2995350</v>
      </c>
      <c r="Q223" t="str">
        <f>VLOOKUP($B223,wgs_downloaded!$H$2:$Z$518,COLUMN()-13)</f>
        <v>isolation_source: cheese</v>
      </c>
      <c r="R223">
        <f>VLOOKUP($B223,wgs_downloaded!$H$2:$Z$518,COLUMN()-13)</f>
        <v>3062544</v>
      </c>
      <c r="S223">
        <f>VLOOKUP($B223,wgs_downloaded!$H$2:$Z$518,COLUMN()-13)</f>
        <v>21</v>
      </c>
      <c r="T223">
        <f>VLOOKUP($B223,wgs_downloaded!$H$2:$Z$518,COLUMN()-13)</f>
        <v>3078</v>
      </c>
      <c r="U223" t="str">
        <f>VLOOKUP($B223,wgs_downloaded!$H$2:$Z$518,COLUMN()-13)</f>
        <v>Yes</v>
      </c>
      <c r="V223">
        <f>VLOOKUP($B223,wgs_downloaded!$H$2:$Z$518,COLUMN()-13)</f>
        <v>0</v>
      </c>
      <c r="W223">
        <f>VLOOKUP($B223,wgs_downloaded!$H$2:$Z$518,COLUMN()-13)</f>
        <v>0</v>
      </c>
      <c r="X223">
        <f>VLOOKUP($B223,wgs_downloaded!$H$2:$Z$518,COLUMN()-13)</f>
        <v>0</v>
      </c>
      <c r="Y223" t="str">
        <f>VLOOKUP($B223,wgs_downloaded!$H$2:$Z$518,COLUMN()-13)</f>
        <v>No</v>
      </c>
      <c r="Z223" t="str">
        <f>VLOOKUP($B223,wgs_downloaded!$H$2:$Z$518,COLUMN()-13)</f>
        <v/>
      </c>
      <c r="AA223" t="str">
        <f>VLOOKUP($B223,wgs_downloaded!$H$2:$Z$518,COLUMN()-13)</f>
        <v/>
      </c>
      <c r="AB223">
        <f>VLOOKUP($B223,wgs_downloaded!$H$2:$Z$518,COLUMN()-13)</f>
        <v>43901.041666666664</v>
      </c>
      <c r="AC223">
        <f>VLOOKUP($B223,wgs_downloaded!$H$2:$Z$518,COLUMN()-13)</f>
        <v>43551.041666666664</v>
      </c>
      <c r="AD223" t="str">
        <f>VLOOKUP($B223,wgs_downloaded!$H$2:$Z$518,COLUMN()-13)</f>
        <v>USA</v>
      </c>
      <c r="AE223" t="str">
        <f>VLOOKUP($B223,wgs_downloaded!$H$2:$Z$518,COLUMN()-13)</f>
        <v>California</v>
      </c>
      <c r="AF223">
        <f>VLOOKUP($B223,wgs_downloaded!$H$2:$Z$518,COLUMN()-13)</f>
        <v>2012</v>
      </c>
    </row>
    <row r="224" spans="1:32" x14ac:dyDescent="0.3">
      <c r="A224" t="s">
        <v>3787</v>
      </c>
      <c r="B224" t="str">
        <f t="shared" si="3"/>
        <v>SRR9335586</v>
      </c>
      <c r="C224">
        <v>1</v>
      </c>
      <c r="D224">
        <v>1</v>
      </c>
      <c r="E224" t="s">
        <v>3788</v>
      </c>
      <c r="F224">
        <v>7792</v>
      </c>
      <c r="G224">
        <v>7544</v>
      </c>
      <c r="H224" t="s">
        <v>3789</v>
      </c>
      <c r="I224">
        <v>3</v>
      </c>
      <c r="J224">
        <v>1</v>
      </c>
      <c r="K224">
        <v>1</v>
      </c>
      <c r="M224">
        <v>638</v>
      </c>
      <c r="N224">
        <v>132</v>
      </c>
      <c r="O224">
        <v>2684</v>
      </c>
      <c r="P224">
        <v>88917</v>
      </c>
      <c r="Q224" t="str">
        <f>VLOOKUP($B224,wgs_downloaded!$H$2:$Z$518,COLUMN()-13)</f>
        <v>isolation_source: queso fresco cotija</v>
      </c>
      <c r="R224">
        <f>VLOOKUP($B224,wgs_downloaded!$H$2:$Z$518,COLUMN()-13)</f>
        <v>3168308</v>
      </c>
      <c r="S224">
        <f>VLOOKUP($B224,wgs_downloaded!$H$2:$Z$518,COLUMN()-13)</f>
        <v>113</v>
      </c>
      <c r="T224">
        <f>VLOOKUP($B224,wgs_downloaded!$H$2:$Z$518,COLUMN()-13)</f>
        <v>3164</v>
      </c>
      <c r="U224" t="str">
        <f>VLOOKUP($B224,wgs_downloaded!$H$2:$Z$518,COLUMN()-13)</f>
        <v>Yes</v>
      </c>
      <c r="V224">
        <f>VLOOKUP($B224,wgs_downloaded!$H$2:$Z$518,COLUMN()-13)</f>
        <v>0</v>
      </c>
      <c r="W224">
        <f>VLOOKUP($B224,wgs_downloaded!$H$2:$Z$518,COLUMN()-13)</f>
        <v>0</v>
      </c>
      <c r="X224">
        <f>VLOOKUP($B224,wgs_downloaded!$H$2:$Z$518,COLUMN()-13)</f>
        <v>0</v>
      </c>
      <c r="Y224" t="str">
        <f>VLOOKUP($B224,wgs_downloaded!$H$2:$Z$518,COLUMN()-13)</f>
        <v>No</v>
      </c>
      <c r="Z224" t="str">
        <f>VLOOKUP($B224,wgs_downloaded!$H$2:$Z$518,COLUMN()-13)</f>
        <v/>
      </c>
      <c r="AA224" t="str">
        <f>VLOOKUP($B224,wgs_downloaded!$H$2:$Z$518,COLUMN()-13)</f>
        <v/>
      </c>
      <c r="AB224">
        <f>VLOOKUP($B224,wgs_downloaded!$H$2:$Z$518,COLUMN()-13)</f>
        <v>43671.083333333336</v>
      </c>
      <c r="AC224">
        <f>VLOOKUP($B224,wgs_downloaded!$H$2:$Z$518,COLUMN()-13)</f>
        <v>43671.083333333336</v>
      </c>
      <c r="AD224" t="str">
        <f>VLOOKUP($B224,wgs_downloaded!$H$2:$Z$518,COLUMN()-13)</f>
        <v>USA</v>
      </c>
      <c r="AE224" t="str">
        <f>VLOOKUP($B224,wgs_downloaded!$H$2:$Z$518,COLUMN()-13)</f>
        <v>New York</v>
      </c>
      <c r="AF224">
        <f>VLOOKUP($B224,wgs_downloaded!$H$2:$Z$518,COLUMN()-13)</f>
        <v>2019</v>
      </c>
    </row>
    <row r="225" spans="1:32" x14ac:dyDescent="0.3">
      <c r="A225" t="s">
        <v>3790</v>
      </c>
      <c r="B225" t="str">
        <f t="shared" si="3"/>
        <v>SRR3391843</v>
      </c>
      <c r="C225">
        <v>28</v>
      </c>
      <c r="D225">
        <v>27</v>
      </c>
      <c r="E225" t="s">
        <v>3341</v>
      </c>
      <c r="F225">
        <v>192280</v>
      </c>
      <c r="G225">
        <v>187566</v>
      </c>
      <c r="H225" t="s">
        <v>3339</v>
      </c>
      <c r="I225">
        <v>6</v>
      </c>
      <c r="J225">
        <v>5</v>
      </c>
      <c r="K225">
        <v>1</v>
      </c>
      <c r="M225">
        <v>37588</v>
      </c>
      <c r="N225">
        <v>133</v>
      </c>
      <c r="O225">
        <v>169409</v>
      </c>
      <c r="P225">
        <v>2950085</v>
      </c>
      <c r="Q225" t="str">
        <f>VLOOKUP($B225,wgs_downloaded!$H$2:$Z$518,COLUMN()-13)</f>
        <v>isolation_source: cheese</v>
      </c>
      <c r="R225">
        <f>VLOOKUP($B225,wgs_downloaded!$H$2:$Z$518,COLUMN()-13)</f>
        <v>0</v>
      </c>
      <c r="S225">
        <f>VLOOKUP($B225,wgs_downloaded!$H$2:$Z$518,COLUMN()-13)</f>
        <v>0</v>
      </c>
      <c r="T225">
        <f>VLOOKUP($B225,wgs_downloaded!$H$2:$Z$518,COLUMN()-13)</f>
        <v>0</v>
      </c>
      <c r="U225" t="str">
        <f>VLOOKUP($B225,wgs_downloaded!$H$2:$Z$518,COLUMN()-13)</f>
        <v>No</v>
      </c>
      <c r="V225">
        <f>VLOOKUP($B225,wgs_downloaded!$H$2:$Z$518,COLUMN()-13)</f>
        <v>0</v>
      </c>
      <c r="W225">
        <f>VLOOKUP($B225,wgs_downloaded!$H$2:$Z$518,COLUMN()-13)</f>
        <v>0</v>
      </c>
      <c r="X225">
        <f>VLOOKUP($B225,wgs_downloaded!$H$2:$Z$518,COLUMN()-13)</f>
        <v>0</v>
      </c>
      <c r="Y225" t="str">
        <f>VLOOKUP($B225,wgs_downloaded!$H$2:$Z$518,COLUMN()-13)</f>
        <v>No</v>
      </c>
      <c r="Z225" t="str">
        <f>VLOOKUP($B225,wgs_downloaded!$H$2:$Z$518,COLUMN()-13)</f>
        <v>NZ_NYCL01000001-NZ_NYCL01000022</v>
      </c>
      <c r="AA225" t="str">
        <f>VLOOKUP($B225,wgs_downloaded!$H$2:$Z$518,COLUMN()-13)</f>
        <v/>
      </c>
      <c r="AB225">
        <f>VLOOKUP($B225,wgs_downloaded!$H$2:$Z$518,COLUMN()-13)</f>
        <v>44027.083333333336</v>
      </c>
      <c r="AC225">
        <f>VLOOKUP($B225,wgs_downloaded!$H$2:$Z$518,COLUMN()-13)</f>
        <v>43022.083333333336</v>
      </c>
      <c r="AD225" t="str">
        <f>VLOOKUP($B225,wgs_downloaded!$H$2:$Z$518,COLUMN()-13)</f>
        <v>Italy</v>
      </c>
      <c r="AE225">
        <f>VLOOKUP($B225,wgs_downloaded!$H$2:$Z$518,COLUMN()-13)</f>
        <v>0</v>
      </c>
      <c r="AF225">
        <f>VLOOKUP($B225,wgs_downloaded!$H$2:$Z$518,COLUMN()-13)</f>
        <v>2004</v>
      </c>
    </row>
    <row r="226" spans="1:32" x14ac:dyDescent="0.3">
      <c r="A226" t="s">
        <v>3791</v>
      </c>
      <c r="B226" t="str">
        <f t="shared" si="3"/>
        <v>SRR1182219</v>
      </c>
      <c r="C226">
        <v>39</v>
      </c>
      <c r="D226">
        <v>37</v>
      </c>
      <c r="E226" t="s">
        <v>3792</v>
      </c>
      <c r="F226">
        <v>170960</v>
      </c>
      <c r="G226">
        <v>167384</v>
      </c>
      <c r="H226" t="s">
        <v>3793</v>
      </c>
      <c r="I226">
        <v>13</v>
      </c>
      <c r="J226">
        <v>6</v>
      </c>
      <c r="K226">
        <v>18</v>
      </c>
      <c r="M226">
        <v>40360</v>
      </c>
      <c r="N226">
        <v>134</v>
      </c>
      <c r="O226">
        <v>188591</v>
      </c>
      <c r="P226">
        <v>3003194</v>
      </c>
      <c r="Q226" t="str">
        <f>VLOOKUP($B226,wgs_downloaded!$H$2:$Z$518,COLUMN()-13)</f>
        <v>isolation_source: fresh cheese curd</v>
      </c>
      <c r="R226">
        <f>VLOOKUP($B226,wgs_downloaded!$H$2:$Z$518,COLUMN()-13)</f>
        <v>3064765</v>
      </c>
      <c r="S226">
        <f>VLOOKUP($B226,wgs_downloaded!$H$2:$Z$518,COLUMN()-13)</f>
        <v>21</v>
      </c>
      <c r="T226">
        <f>VLOOKUP($B226,wgs_downloaded!$H$2:$Z$518,COLUMN()-13)</f>
        <v>3032</v>
      </c>
      <c r="U226" t="str">
        <f>VLOOKUP($B226,wgs_downloaded!$H$2:$Z$518,COLUMN()-13)</f>
        <v>Yes</v>
      </c>
      <c r="V226">
        <f>VLOOKUP($B226,wgs_downloaded!$H$2:$Z$518,COLUMN()-13)</f>
        <v>0</v>
      </c>
      <c r="W226">
        <f>VLOOKUP($B226,wgs_downloaded!$H$2:$Z$518,COLUMN()-13)</f>
        <v>0</v>
      </c>
      <c r="X226">
        <f>VLOOKUP($B226,wgs_downloaded!$H$2:$Z$518,COLUMN()-13)</f>
        <v>0</v>
      </c>
      <c r="Y226" t="str">
        <f>VLOOKUP($B226,wgs_downloaded!$H$2:$Z$518,COLUMN()-13)</f>
        <v>No</v>
      </c>
      <c r="Z226" t="str">
        <f>VLOOKUP($B226,wgs_downloaded!$H$2:$Z$518,COLUMN()-13)</f>
        <v/>
      </c>
      <c r="AA226" t="str">
        <f>VLOOKUP($B226,wgs_downloaded!$H$2:$Z$518,COLUMN()-13)</f>
        <v/>
      </c>
      <c r="AB226">
        <f>VLOOKUP($B226,wgs_downloaded!$H$2:$Z$518,COLUMN()-13)</f>
        <v>43551.041666666664</v>
      </c>
      <c r="AC226">
        <f>VLOOKUP($B226,wgs_downloaded!$H$2:$Z$518,COLUMN()-13)</f>
        <v>43551.041666666664</v>
      </c>
      <c r="AD226" t="str">
        <f>VLOOKUP($B226,wgs_downloaded!$H$2:$Z$518,COLUMN()-13)</f>
        <v>USA</v>
      </c>
      <c r="AE226" t="str">
        <f>VLOOKUP($B226,wgs_downloaded!$H$2:$Z$518,COLUMN()-13)</f>
        <v>Virginia</v>
      </c>
      <c r="AF226">
        <f>VLOOKUP($B226,wgs_downloaded!$H$2:$Z$518,COLUMN()-13)</f>
        <v>2014</v>
      </c>
    </row>
    <row r="227" spans="1:32" x14ac:dyDescent="0.3">
      <c r="A227" t="s">
        <v>3794</v>
      </c>
      <c r="B227" t="str">
        <f t="shared" si="3"/>
        <v>SRR2102385</v>
      </c>
      <c r="C227">
        <v>51</v>
      </c>
      <c r="D227">
        <v>48</v>
      </c>
      <c r="E227" t="s">
        <v>3215</v>
      </c>
      <c r="F227">
        <v>262034</v>
      </c>
      <c r="G227">
        <v>255774</v>
      </c>
      <c r="H227" t="s">
        <v>3555</v>
      </c>
      <c r="I227">
        <v>90</v>
      </c>
      <c r="J227">
        <v>17</v>
      </c>
      <c r="K227">
        <v>36</v>
      </c>
      <c r="M227">
        <v>47974</v>
      </c>
      <c r="N227">
        <v>140</v>
      </c>
      <c r="O227">
        <v>403068</v>
      </c>
      <c r="P227">
        <v>3015149</v>
      </c>
      <c r="Q227" t="str">
        <f>VLOOKUP($B227,wgs_downloaded!$H$2:$Z$518,COLUMN()-13)</f>
        <v>isolation_source: cheese</v>
      </c>
      <c r="R227">
        <f>VLOOKUP($B227,wgs_downloaded!$H$2:$Z$518,COLUMN()-13)</f>
        <v>3135127</v>
      </c>
      <c r="S227">
        <f>VLOOKUP($B227,wgs_downloaded!$H$2:$Z$518,COLUMN()-13)</f>
        <v>24</v>
      </c>
      <c r="T227">
        <f>VLOOKUP($B227,wgs_downloaded!$H$2:$Z$518,COLUMN()-13)</f>
        <v>3091</v>
      </c>
      <c r="U227" t="str">
        <f>VLOOKUP($B227,wgs_downloaded!$H$2:$Z$518,COLUMN()-13)</f>
        <v>Yes</v>
      </c>
      <c r="V227">
        <f>VLOOKUP($B227,wgs_downloaded!$H$2:$Z$518,COLUMN()-13)</f>
        <v>0</v>
      </c>
      <c r="W227">
        <f>VLOOKUP($B227,wgs_downloaded!$H$2:$Z$518,COLUMN()-13)</f>
        <v>0</v>
      </c>
      <c r="X227">
        <f>VLOOKUP($B227,wgs_downloaded!$H$2:$Z$518,COLUMN()-13)</f>
        <v>0</v>
      </c>
      <c r="Y227" t="str">
        <f>VLOOKUP($B227,wgs_downloaded!$H$2:$Z$518,COLUMN()-13)</f>
        <v>No</v>
      </c>
      <c r="Z227" t="str">
        <f>VLOOKUP($B227,wgs_downloaded!$H$2:$Z$518,COLUMN()-13)</f>
        <v/>
      </c>
      <c r="AA227" t="str">
        <f>VLOOKUP($B227,wgs_downloaded!$H$2:$Z$518,COLUMN()-13)</f>
        <v/>
      </c>
      <c r="AB227">
        <f>VLOOKUP($B227,wgs_downloaded!$H$2:$Z$518,COLUMN()-13)</f>
        <v>43551.041666666664</v>
      </c>
      <c r="AC227">
        <f>VLOOKUP($B227,wgs_downloaded!$H$2:$Z$518,COLUMN()-13)</f>
        <v>43551.041666666664</v>
      </c>
      <c r="AD227" t="str">
        <f>VLOOKUP($B227,wgs_downloaded!$H$2:$Z$518,COLUMN()-13)</f>
        <v>USA</v>
      </c>
      <c r="AE227" t="str">
        <f>VLOOKUP($B227,wgs_downloaded!$H$2:$Z$518,COLUMN()-13)</f>
        <v>Maryland</v>
      </c>
      <c r="AF227">
        <f>VLOOKUP($B227,wgs_downloaded!$H$2:$Z$518,COLUMN()-13)</f>
        <v>2014</v>
      </c>
    </row>
    <row r="228" spans="1:32" x14ac:dyDescent="0.3">
      <c r="A228" t="s">
        <v>3795</v>
      </c>
      <c r="B228" t="str">
        <f t="shared" si="3"/>
        <v>SRR1597473</v>
      </c>
      <c r="C228">
        <v>53</v>
      </c>
      <c r="D228">
        <v>50</v>
      </c>
      <c r="E228" t="s">
        <v>3796</v>
      </c>
      <c r="F228">
        <v>420754</v>
      </c>
      <c r="G228">
        <v>389330</v>
      </c>
      <c r="H228" t="s">
        <v>3797</v>
      </c>
      <c r="I228">
        <v>86</v>
      </c>
      <c r="J228">
        <v>42</v>
      </c>
      <c r="K228">
        <v>42</v>
      </c>
      <c r="M228">
        <v>40267</v>
      </c>
      <c r="N228">
        <v>141</v>
      </c>
      <c r="O228">
        <v>90893</v>
      </c>
      <c r="P228">
        <v>2951903</v>
      </c>
      <c r="Q228" t="str">
        <f>VLOOKUP($B228,wgs_downloaded!$H$2:$Z$518,COLUMN()-13)</f>
        <v>isolation_source: cheese</v>
      </c>
      <c r="R228">
        <f>VLOOKUP($B228,wgs_downloaded!$H$2:$Z$518,COLUMN()-13)</f>
        <v>3020767</v>
      </c>
      <c r="S228">
        <f>VLOOKUP($B228,wgs_downloaded!$H$2:$Z$518,COLUMN()-13)</f>
        <v>23</v>
      </c>
      <c r="T228">
        <f>VLOOKUP($B228,wgs_downloaded!$H$2:$Z$518,COLUMN()-13)</f>
        <v>2992</v>
      </c>
      <c r="U228" t="str">
        <f>VLOOKUP($B228,wgs_downloaded!$H$2:$Z$518,COLUMN()-13)</f>
        <v>Yes</v>
      </c>
      <c r="V228">
        <f>VLOOKUP($B228,wgs_downloaded!$H$2:$Z$518,COLUMN()-13)</f>
        <v>0</v>
      </c>
      <c r="W228">
        <f>VLOOKUP($B228,wgs_downloaded!$H$2:$Z$518,COLUMN()-13)</f>
        <v>0</v>
      </c>
      <c r="X228">
        <f>VLOOKUP($B228,wgs_downloaded!$H$2:$Z$518,COLUMN()-13)</f>
        <v>0</v>
      </c>
      <c r="Y228" t="str">
        <f>VLOOKUP($B228,wgs_downloaded!$H$2:$Z$518,COLUMN()-13)</f>
        <v>No</v>
      </c>
      <c r="Z228" t="str">
        <f>VLOOKUP($B228,wgs_downloaded!$H$2:$Z$518,COLUMN()-13)</f>
        <v/>
      </c>
      <c r="AA228" t="str">
        <f>VLOOKUP($B228,wgs_downloaded!$H$2:$Z$518,COLUMN()-13)</f>
        <v/>
      </c>
      <c r="AB228">
        <f>VLOOKUP($B228,wgs_downloaded!$H$2:$Z$518,COLUMN()-13)</f>
        <v>43551.041666666664</v>
      </c>
      <c r="AC228">
        <f>VLOOKUP($B228,wgs_downloaded!$H$2:$Z$518,COLUMN()-13)</f>
        <v>43551.041666666664</v>
      </c>
      <c r="AD228" t="str">
        <f>VLOOKUP($B228,wgs_downloaded!$H$2:$Z$518,COLUMN()-13)</f>
        <v>USA</v>
      </c>
      <c r="AE228" t="str">
        <f>VLOOKUP($B228,wgs_downloaded!$H$2:$Z$518,COLUMN()-13)</f>
        <v>Oregon</v>
      </c>
      <c r="AF228">
        <f>VLOOKUP($B228,wgs_downloaded!$H$2:$Z$518,COLUMN()-13)</f>
        <v>2014</v>
      </c>
    </row>
    <row r="229" spans="1:32" x14ac:dyDescent="0.3">
      <c r="A229" t="s">
        <v>3798</v>
      </c>
      <c r="B229" t="str">
        <f t="shared" si="3"/>
        <v>SRR1509634</v>
      </c>
      <c r="C229">
        <v>46</v>
      </c>
      <c r="D229">
        <v>42</v>
      </c>
      <c r="E229" t="s">
        <v>3598</v>
      </c>
      <c r="F229">
        <v>248902</v>
      </c>
      <c r="G229">
        <v>234606</v>
      </c>
      <c r="H229" t="s">
        <v>3799</v>
      </c>
      <c r="I229">
        <v>62</v>
      </c>
      <c r="J229">
        <v>39</v>
      </c>
      <c r="K229">
        <v>37</v>
      </c>
      <c r="M229">
        <v>40026</v>
      </c>
      <c r="N229">
        <v>149</v>
      </c>
      <c r="O229">
        <v>133486</v>
      </c>
      <c r="P229">
        <v>2971639</v>
      </c>
      <c r="Q229" t="str">
        <f>VLOOKUP($B229,wgs_downloaded!$H$2:$Z$518,COLUMN()-13)</f>
        <v>isolation_source: ricotta cheese</v>
      </c>
      <c r="R229">
        <f>VLOOKUP($B229,wgs_downloaded!$H$2:$Z$518,COLUMN()-13)</f>
        <v>3021313</v>
      </c>
      <c r="S229">
        <f>VLOOKUP($B229,wgs_downloaded!$H$2:$Z$518,COLUMN()-13)</f>
        <v>16</v>
      </c>
      <c r="T229">
        <f>VLOOKUP($B229,wgs_downloaded!$H$2:$Z$518,COLUMN()-13)</f>
        <v>2978</v>
      </c>
      <c r="U229" t="str">
        <f>VLOOKUP($B229,wgs_downloaded!$H$2:$Z$518,COLUMN()-13)</f>
        <v>Yes</v>
      </c>
      <c r="V229">
        <f>VLOOKUP($B229,wgs_downloaded!$H$2:$Z$518,COLUMN()-13)</f>
        <v>0</v>
      </c>
      <c r="W229">
        <f>VLOOKUP($B229,wgs_downloaded!$H$2:$Z$518,COLUMN()-13)</f>
        <v>0</v>
      </c>
      <c r="X229">
        <f>VLOOKUP($B229,wgs_downloaded!$H$2:$Z$518,COLUMN()-13)</f>
        <v>0</v>
      </c>
      <c r="Y229" t="str">
        <f>VLOOKUP($B229,wgs_downloaded!$H$2:$Z$518,COLUMN()-13)</f>
        <v>No</v>
      </c>
      <c r="Z229" t="str">
        <f>VLOOKUP($B229,wgs_downloaded!$H$2:$Z$518,COLUMN()-13)</f>
        <v/>
      </c>
      <c r="AA229" t="str">
        <f>VLOOKUP($B229,wgs_downloaded!$H$2:$Z$518,COLUMN()-13)</f>
        <v/>
      </c>
      <c r="AB229">
        <f>VLOOKUP($B229,wgs_downloaded!$H$2:$Z$518,COLUMN()-13)</f>
        <v>43551.041666666664</v>
      </c>
      <c r="AC229">
        <f>VLOOKUP($B229,wgs_downloaded!$H$2:$Z$518,COLUMN()-13)</f>
        <v>43551.041666666664</v>
      </c>
      <c r="AD229" t="str">
        <f>VLOOKUP($B229,wgs_downloaded!$H$2:$Z$518,COLUMN()-13)</f>
        <v>USA</v>
      </c>
      <c r="AE229" t="str">
        <f>VLOOKUP($B229,wgs_downloaded!$H$2:$Z$518,COLUMN()-13)</f>
        <v>New York</v>
      </c>
      <c r="AF229">
        <f>VLOOKUP($B229,wgs_downloaded!$H$2:$Z$518,COLUMN()-13)</f>
        <v>1987</v>
      </c>
    </row>
    <row r="230" spans="1:32" x14ac:dyDescent="0.3">
      <c r="A230" t="s">
        <v>3800</v>
      </c>
      <c r="B230" t="str">
        <f t="shared" si="3"/>
        <v>SRR3945599</v>
      </c>
      <c r="C230">
        <v>50</v>
      </c>
      <c r="D230">
        <v>45</v>
      </c>
      <c r="E230" t="s">
        <v>3801</v>
      </c>
      <c r="F230">
        <v>215300</v>
      </c>
      <c r="G230">
        <v>207708</v>
      </c>
      <c r="H230" t="s">
        <v>3802</v>
      </c>
      <c r="I230">
        <v>25</v>
      </c>
      <c r="J230">
        <v>9</v>
      </c>
      <c r="K230">
        <v>26</v>
      </c>
      <c r="M230">
        <v>45882</v>
      </c>
      <c r="N230">
        <v>152</v>
      </c>
      <c r="O230">
        <v>175098</v>
      </c>
      <c r="P230">
        <v>2919329</v>
      </c>
      <c r="Q230" t="str">
        <f>VLOOKUP($B230,wgs_downloaded!$H$2:$Z$518,COLUMN()-13)</f>
        <v>isolation_source: cheese from sheep milk</v>
      </c>
      <c r="R230">
        <f>VLOOKUP($B230,wgs_downloaded!$H$2:$Z$518,COLUMN()-13)</f>
        <v>2958198</v>
      </c>
      <c r="S230">
        <f>VLOOKUP($B230,wgs_downloaded!$H$2:$Z$518,COLUMN()-13)</f>
        <v>25</v>
      </c>
      <c r="T230">
        <f>VLOOKUP($B230,wgs_downloaded!$H$2:$Z$518,COLUMN()-13)</f>
        <v>2925</v>
      </c>
      <c r="U230" t="str">
        <f>VLOOKUP($B230,wgs_downloaded!$H$2:$Z$518,COLUMN()-13)</f>
        <v>Yes</v>
      </c>
      <c r="V230">
        <f>VLOOKUP($B230,wgs_downloaded!$H$2:$Z$518,COLUMN()-13)</f>
        <v>0</v>
      </c>
      <c r="W230">
        <f>VLOOKUP($B230,wgs_downloaded!$H$2:$Z$518,COLUMN()-13)</f>
        <v>0</v>
      </c>
      <c r="X230">
        <f>VLOOKUP($B230,wgs_downloaded!$H$2:$Z$518,COLUMN()-13)</f>
        <v>0</v>
      </c>
      <c r="Y230" t="str">
        <f>VLOOKUP($B230,wgs_downloaded!$H$2:$Z$518,COLUMN()-13)</f>
        <v>No</v>
      </c>
      <c r="Z230" t="str">
        <f>VLOOKUP($B230,wgs_downloaded!$H$2:$Z$518,COLUMN()-13)</f>
        <v/>
      </c>
      <c r="AA230" t="str">
        <f>VLOOKUP($B230,wgs_downloaded!$H$2:$Z$518,COLUMN()-13)</f>
        <v/>
      </c>
      <c r="AB230">
        <f>VLOOKUP($B230,wgs_downloaded!$H$2:$Z$518,COLUMN()-13)</f>
        <v>43901.041666666664</v>
      </c>
      <c r="AC230">
        <f>VLOOKUP($B230,wgs_downloaded!$H$2:$Z$518,COLUMN()-13)</f>
        <v>43551.041666666664</v>
      </c>
      <c r="AD230" t="str">
        <f>VLOOKUP($B230,wgs_downloaded!$H$2:$Z$518,COLUMN()-13)</f>
        <v>Italy</v>
      </c>
      <c r="AE230">
        <f>VLOOKUP($B230,wgs_downloaded!$H$2:$Z$518,COLUMN()-13)</f>
        <v>0</v>
      </c>
      <c r="AF230">
        <f>VLOOKUP($B230,wgs_downloaded!$H$2:$Z$518,COLUMN()-13)</f>
        <v>2012</v>
      </c>
    </row>
    <row r="231" spans="1:32" x14ac:dyDescent="0.3">
      <c r="A231" t="s">
        <v>3803</v>
      </c>
      <c r="B231" t="str">
        <f t="shared" si="3"/>
        <v>SRR6321790</v>
      </c>
      <c r="C231">
        <v>50</v>
      </c>
      <c r="D231">
        <v>47</v>
      </c>
      <c r="E231" t="s">
        <v>3804</v>
      </c>
      <c r="F231">
        <v>248814</v>
      </c>
      <c r="G231">
        <v>243156</v>
      </c>
      <c r="H231" t="s">
        <v>3638</v>
      </c>
      <c r="I231">
        <v>55</v>
      </c>
      <c r="J231">
        <v>10</v>
      </c>
      <c r="K231">
        <v>17</v>
      </c>
      <c r="M231">
        <v>43976</v>
      </c>
      <c r="N231">
        <v>158</v>
      </c>
      <c r="O231">
        <v>141043</v>
      </c>
      <c r="P231">
        <v>2963731</v>
      </c>
      <c r="Q231" t="str">
        <f>VLOOKUP($B231,wgs_downloaded!$H$2:$Z$518,COLUMN()-13)</f>
        <v>isolation_source: Raw Milk Cheese</v>
      </c>
      <c r="R231">
        <f>VLOOKUP($B231,wgs_downloaded!$H$2:$Z$518,COLUMN()-13)</f>
        <v>2943595</v>
      </c>
      <c r="S231">
        <f>VLOOKUP($B231,wgs_downloaded!$H$2:$Z$518,COLUMN()-13)</f>
        <v>16</v>
      </c>
      <c r="T231">
        <f>VLOOKUP($B231,wgs_downloaded!$H$2:$Z$518,COLUMN()-13)</f>
        <v>2919</v>
      </c>
      <c r="U231" t="str">
        <f>VLOOKUP($B231,wgs_downloaded!$H$2:$Z$518,COLUMN()-13)</f>
        <v>Yes</v>
      </c>
      <c r="V231">
        <f>VLOOKUP($B231,wgs_downloaded!$H$2:$Z$518,COLUMN()-13)</f>
        <v>0</v>
      </c>
      <c r="W231">
        <f>VLOOKUP($B231,wgs_downloaded!$H$2:$Z$518,COLUMN()-13)</f>
        <v>0</v>
      </c>
      <c r="X231">
        <f>VLOOKUP($B231,wgs_downloaded!$H$2:$Z$518,COLUMN()-13)</f>
        <v>0</v>
      </c>
      <c r="Y231" t="str">
        <f>VLOOKUP($B231,wgs_downloaded!$H$2:$Z$518,COLUMN()-13)</f>
        <v>No</v>
      </c>
      <c r="Z231" t="str">
        <f>VLOOKUP($B231,wgs_downloaded!$H$2:$Z$518,COLUMN()-13)</f>
        <v/>
      </c>
      <c r="AA231" t="str">
        <f>VLOOKUP($B231,wgs_downloaded!$H$2:$Z$518,COLUMN()-13)</f>
        <v/>
      </c>
      <c r="AB231">
        <f>VLOOKUP($B231,wgs_downloaded!$H$2:$Z$518,COLUMN()-13)</f>
        <v>43901.041666666664</v>
      </c>
      <c r="AC231">
        <f>VLOOKUP($B231,wgs_downloaded!$H$2:$Z$518,COLUMN()-13)</f>
        <v>43551.041666666664</v>
      </c>
      <c r="AD231" t="str">
        <f>VLOOKUP($B231,wgs_downloaded!$H$2:$Z$518,COLUMN()-13)</f>
        <v>USA</v>
      </c>
      <c r="AE231" t="str">
        <f>VLOOKUP($B231,wgs_downloaded!$H$2:$Z$518,COLUMN()-13)</f>
        <v>New York</v>
      </c>
      <c r="AF231">
        <f>VLOOKUP($B231,wgs_downloaded!$H$2:$Z$518,COLUMN()-13)</f>
        <v>2017</v>
      </c>
    </row>
    <row r="232" spans="1:32" x14ac:dyDescent="0.3">
      <c r="A232" t="s">
        <v>3805</v>
      </c>
      <c r="B232" t="str">
        <f t="shared" si="3"/>
        <v>SRR5066072</v>
      </c>
      <c r="C232">
        <v>45</v>
      </c>
      <c r="D232">
        <v>37</v>
      </c>
      <c r="E232" t="s">
        <v>3806</v>
      </c>
      <c r="F232">
        <v>206650</v>
      </c>
      <c r="G232">
        <v>192616</v>
      </c>
      <c r="H232" t="s">
        <v>3807</v>
      </c>
      <c r="I232">
        <v>17</v>
      </c>
      <c r="J232">
        <v>7</v>
      </c>
      <c r="K232">
        <v>19</v>
      </c>
      <c r="M232">
        <v>35911</v>
      </c>
      <c r="N232">
        <v>159</v>
      </c>
      <c r="O232">
        <v>123581</v>
      </c>
      <c r="P232">
        <v>2869544</v>
      </c>
      <c r="Q232" t="str">
        <f>VLOOKUP($B232,wgs_downloaded!$H$2:$Z$518,COLUMN()-13)</f>
        <v>isolation_source: Blue Cheese</v>
      </c>
      <c r="R232">
        <f>VLOOKUP($B232,wgs_downloaded!$H$2:$Z$518,COLUMN()-13)</f>
        <v>2893288</v>
      </c>
      <c r="S232">
        <f>VLOOKUP($B232,wgs_downloaded!$H$2:$Z$518,COLUMN()-13)</f>
        <v>34</v>
      </c>
      <c r="T232">
        <f>VLOOKUP($B232,wgs_downloaded!$H$2:$Z$518,COLUMN()-13)</f>
        <v>2848</v>
      </c>
      <c r="U232" t="str">
        <f>VLOOKUP($B232,wgs_downloaded!$H$2:$Z$518,COLUMN()-13)</f>
        <v>Yes</v>
      </c>
      <c r="V232">
        <f>VLOOKUP($B232,wgs_downloaded!$H$2:$Z$518,COLUMN()-13)</f>
        <v>0</v>
      </c>
      <c r="W232">
        <f>VLOOKUP($B232,wgs_downloaded!$H$2:$Z$518,COLUMN()-13)</f>
        <v>0</v>
      </c>
      <c r="X232">
        <f>VLOOKUP($B232,wgs_downloaded!$H$2:$Z$518,COLUMN()-13)</f>
        <v>0</v>
      </c>
      <c r="Y232" t="str">
        <f>VLOOKUP($B232,wgs_downloaded!$H$2:$Z$518,COLUMN()-13)</f>
        <v>No</v>
      </c>
      <c r="Z232" t="str">
        <f>VLOOKUP($B232,wgs_downloaded!$H$2:$Z$518,COLUMN()-13)</f>
        <v/>
      </c>
      <c r="AA232" t="str">
        <f>VLOOKUP($B232,wgs_downloaded!$H$2:$Z$518,COLUMN()-13)</f>
        <v/>
      </c>
      <c r="AB232">
        <f>VLOOKUP($B232,wgs_downloaded!$H$2:$Z$518,COLUMN()-13)</f>
        <v>43558.083333333336</v>
      </c>
      <c r="AC232">
        <f>VLOOKUP($B232,wgs_downloaded!$H$2:$Z$518,COLUMN()-13)</f>
        <v>43558.083333333336</v>
      </c>
      <c r="AD232" t="str">
        <f>VLOOKUP($B232,wgs_downloaded!$H$2:$Z$518,COLUMN()-13)</f>
        <v>USA</v>
      </c>
      <c r="AE232" t="str">
        <f>VLOOKUP($B232,wgs_downloaded!$H$2:$Z$518,COLUMN()-13)</f>
        <v xml:space="preserve">Minnesota </v>
      </c>
      <c r="AF232">
        <f>VLOOKUP($B232,wgs_downloaded!$H$2:$Z$518,COLUMN()-13)</f>
        <v>2013</v>
      </c>
    </row>
    <row r="233" spans="1:32" x14ac:dyDescent="0.3">
      <c r="A233" t="s">
        <v>3808</v>
      </c>
      <c r="B233" t="str">
        <f t="shared" si="3"/>
        <v>SRR10843674</v>
      </c>
      <c r="C233">
        <v>64</v>
      </c>
      <c r="D233">
        <v>59</v>
      </c>
      <c r="E233" t="s">
        <v>3809</v>
      </c>
      <c r="F233">
        <v>311406</v>
      </c>
      <c r="G233">
        <v>301492</v>
      </c>
      <c r="H233" t="s">
        <v>3789</v>
      </c>
      <c r="I233">
        <v>109</v>
      </c>
      <c r="J233">
        <v>13</v>
      </c>
      <c r="K233">
        <v>15</v>
      </c>
      <c r="M233">
        <v>34696</v>
      </c>
      <c r="N233">
        <v>159</v>
      </c>
      <c r="O233">
        <v>108848</v>
      </c>
      <c r="P233">
        <v>2948964</v>
      </c>
      <c r="Q233" t="str">
        <f>VLOOKUP($B233,wgs_downloaded!$H$2:$Z$518,COLUMN()-13)</f>
        <v>isolation_source: cheese</v>
      </c>
      <c r="R233">
        <f>VLOOKUP($B233,wgs_downloaded!$H$2:$Z$518,COLUMN()-13)</f>
        <v>3060828</v>
      </c>
      <c r="S233">
        <f>VLOOKUP($B233,wgs_downloaded!$H$2:$Z$518,COLUMN()-13)</f>
        <v>28</v>
      </c>
      <c r="T233">
        <f>VLOOKUP($B233,wgs_downloaded!$H$2:$Z$518,COLUMN()-13)</f>
        <v>3017</v>
      </c>
      <c r="U233" t="str">
        <f>VLOOKUP($B233,wgs_downloaded!$H$2:$Z$518,COLUMN()-13)</f>
        <v>Yes</v>
      </c>
      <c r="V233">
        <f>VLOOKUP($B233,wgs_downloaded!$H$2:$Z$518,COLUMN()-13)</f>
        <v>0</v>
      </c>
      <c r="W233">
        <f>VLOOKUP($B233,wgs_downloaded!$H$2:$Z$518,COLUMN()-13)</f>
        <v>0</v>
      </c>
      <c r="X233">
        <f>VLOOKUP($B233,wgs_downloaded!$H$2:$Z$518,COLUMN()-13)</f>
        <v>0</v>
      </c>
      <c r="Y233" t="str">
        <f>VLOOKUP($B233,wgs_downloaded!$H$2:$Z$518,COLUMN()-13)</f>
        <v>No</v>
      </c>
      <c r="Z233" t="str">
        <f>VLOOKUP($B233,wgs_downloaded!$H$2:$Z$518,COLUMN()-13)</f>
        <v/>
      </c>
      <c r="AA233" t="str">
        <f>VLOOKUP($B233,wgs_downloaded!$H$2:$Z$518,COLUMN()-13)</f>
        <v/>
      </c>
      <c r="AB233">
        <f>VLOOKUP($B233,wgs_downloaded!$H$2:$Z$518,COLUMN()-13)</f>
        <v>43903.041666666664</v>
      </c>
      <c r="AC233">
        <f>VLOOKUP($B233,wgs_downloaded!$H$2:$Z$518,COLUMN()-13)</f>
        <v>43861.041666666664</v>
      </c>
      <c r="AD233" t="str">
        <f>VLOOKUP($B233,wgs_downloaded!$H$2:$Z$518,COLUMN()-13)</f>
        <v>USA</v>
      </c>
      <c r="AE233" t="str">
        <f>VLOOKUP($B233,wgs_downloaded!$H$2:$Z$518,COLUMN()-13)</f>
        <v>Pennsylvania</v>
      </c>
      <c r="AF233">
        <f>VLOOKUP($B233,wgs_downloaded!$H$2:$Z$518,COLUMN()-13)</f>
        <v>2019</v>
      </c>
    </row>
    <row r="234" spans="1:32" x14ac:dyDescent="0.3">
      <c r="A234" t="s">
        <v>3810</v>
      </c>
      <c r="B234" t="str">
        <f t="shared" si="3"/>
        <v>SRR1181539</v>
      </c>
      <c r="C234">
        <v>39</v>
      </c>
      <c r="D234">
        <v>37</v>
      </c>
      <c r="E234" t="s">
        <v>3620</v>
      </c>
      <c r="F234">
        <v>165380</v>
      </c>
      <c r="G234">
        <v>162614</v>
      </c>
      <c r="H234" t="s">
        <v>3811</v>
      </c>
      <c r="I234">
        <v>9</v>
      </c>
      <c r="J234">
        <v>3</v>
      </c>
      <c r="K234">
        <v>12</v>
      </c>
      <c r="M234">
        <v>32511</v>
      </c>
      <c r="N234">
        <v>161</v>
      </c>
      <c r="O234">
        <v>161021</v>
      </c>
      <c r="P234">
        <v>2993538</v>
      </c>
      <c r="Q234" t="str">
        <f>VLOOKUP($B234,wgs_downloaded!$H$2:$Z$518,COLUMN()-13)</f>
        <v>isolation_source: fresh cheese curd</v>
      </c>
      <c r="R234">
        <f>VLOOKUP($B234,wgs_downloaded!$H$2:$Z$518,COLUMN()-13)</f>
        <v>3084875</v>
      </c>
      <c r="S234">
        <f>VLOOKUP($B234,wgs_downloaded!$H$2:$Z$518,COLUMN()-13)</f>
        <v>19</v>
      </c>
      <c r="T234">
        <f>VLOOKUP($B234,wgs_downloaded!$H$2:$Z$518,COLUMN()-13)</f>
        <v>3048</v>
      </c>
      <c r="U234" t="str">
        <f>VLOOKUP($B234,wgs_downloaded!$H$2:$Z$518,COLUMN()-13)</f>
        <v>Yes</v>
      </c>
      <c r="V234">
        <f>VLOOKUP($B234,wgs_downloaded!$H$2:$Z$518,COLUMN()-13)</f>
        <v>0</v>
      </c>
      <c r="W234">
        <f>VLOOKUP($B234,wgs_downloaded!$H$2:$Z$518,COLUMN()-13)</f>
        <v>0</v>
      </c>
      <c r="X234">
        <f>VLOOKUP($B234,wgs_downloaded!$H$2:$Z$518,COLUMN()-13)</f>
        <v>0</v>
      </c>
      <c r="Y234" t="str">
        <f>VLOOKUP($B234,wgs_downloaded!$H$2:$Z$518,COLUMN()-13)</f>
        <v>No</v>
      </c>
      <c r="Z234" t="str">
        <f>VLOOKUP($B234,wgs_downloaded!$H$2:$Z$518,COLUMN()-13)</f>
        <v/>
      </c>
      <c r="AA234" t="str">
        <f>VLOOKUP($B234,wgs_downloaded!$H$2:$Z$518,COLUMN()-13)</f>
        <v/>
      </c>
      <c r="AB234">
        <f>VLOOKUP($B234,wgs_downloaded!$H$2:$Z$518,COLUMN()-13)</f>
        <v>43551.041666666664</v>
      </c>
      <c r="AC234">
        <f>VLOOKUP($B234,wgs_downloaded!$H$2:$Z$518,COLUMN()-13)</f>
        <v>43551.041666666664</v>
      </c>
      <c r="AD234" t="str">
        <f>VLOOKUP($B234,wgs_downloaded!$H$2:$Z$518,COLUMN()-13)</f>
        <v>USA</v>
      </c>
      <c r="AE234" t="str">
        <f>VLOOKUP($B234,wgs_downloaded!$H$2:$Z$518,COLUMN()-13)</f>
        <v>Virginia</v>
      </c>
      <c r="AF234">
        <f>VLOOKUP($B234,wgs_downloaded!$H$2:$Z$518,COLUMN()-13)</f>
        <v>2014</v>
      </c>
    </row>
    <row r="235" spans="1:32" x14ac:dyDescent="0.3">
      <c r="A235" t="s">
        <v>3812</v>
      </c>
      <c r="B235" t="str">
        <f t="shared" si="3"/>
        <v>SRR1187589</v>
      </c>
      <c r="C235">
        <v>26</v>
      </c>
      <c r="D235">
        <v>25</v>
      </c>
      <c r="E235" t="s">
        <v>3448</v>
      </c>
      <c r="F235">
        <v>112538</v>
      </c>
      <c r="G235">
        <v>110042</v>
      </c>
      <c r="H235" t="s">
        <v>3813</v>
      </c>
      <c r="I235">
        <v>6</v>
      </c>
      <c r="J235">
        <v>2</v>
      </c>
      <c r="K235">
        <v>4</v>
      </c>
      <c r="M235">
        <v>30576</v>
      </c>
      <c r="N235">
        <v>162</v>
      </c>
      <c r="O235">
        <v>104583</v>
      </c>
      <c r="P235">
        <v>2998205</v>
      </c>
      <c r="Q235" t="str">
        <f>VLOOKUP($B235,wgs_downloaded!$H$2:$Z$518,COLUMN()-13)</f>
        <v>isolation_source: fresh cheese curd</v>
      </c>
      <c r="R235">
        <f>VLOOKUP($B235,wgs_downloaded!$H$2:$Z$518,COLUMN()-13)</f>
        <v>3072298</v>
      </c>
      <c r="S235">
        <f>VLOOKUP($B235,wgs_downloaded!$H$2:$Z$518,COLUMN()-13)</f>
        <v>23</v>
      </c>
      <c r="T235">
        <f>VLOOKUP($B235,wgs_downloaded!$H$2:$Z$518,COLUMN()-13)</f>
        <v>3032</v>
      </c>
      <c r="U235" t="str">
        <f>VLOOKUP($B235,wgs_downloaded!$H$2:$Z$518,COLUMN()-13)</f>
        <v>Yes</v>
      </c>
      <c r="V235">
        <f>VLOOKUP($B235,wgs_downloaded!$H$2:$Z$518,COLUMN()-13)</f>
        <v>0</v>
      </c>
      <c r="W235">
        <f>VLOOKUP($B235,wgs_downloaded!$H$2:$Z$518,COLUMN()-13)</f>
        <v>0</v>
      </c>
      <c r="X235">
        <f>VLOOKUP($B235,wgs_downloaded!$H$2:$Z$518,COLUMN()-13)</f>
        <v>0</v>
      </c>
      <c r="Y235" t="str">
        <f>VLOOKUP($B235,wgs_downloaded!$H$2:$Z$518,COLUMN()-13)</f>
        <v>No</v>
      </c>
      <c r="Z235" t="str">
        <f>VLOOKUP($B235,wgs_downloaded!$H$2:$Z$518,COLUMN()-13)</f>
        <v/>
      </c>
      <c r="AA235" t="str">
        <f>VLOOKUP($B235,wgs_downloaded!$H$2:$Z$518,COLUMN()-13)</f>
        <v/>
      </c>
      <c r="AB235">
        <f>VLOOKUP($B235,wgs_downloaded!$H$2:$Z$518,COLUMN()-13)</f>
        <v>43551.041666666664</v>
      </c>
      <c r="AC235">
        <f>VLOOKUP($B235,wgs_downloaded!$H$2:$Z$518,COLUMN()-13)</f>
        <v>43551.041666666664</v>
      </c>
      <c r="AD235" t="str">
        <f>VLOOKUP($B235,wgs_downloaded!$H$2:$Z$518,COLUMN()-13)</f>
        <v>USA</v>
      </c>
      <c r="AE235" t="str">
        <f>VLOOKUP($B235,wgs_downloaded!$H$2:$Z$518,COLUMN()-13)</f>
        <v>Virginia</v>
      </c>
      <c r="AF235">
        <f>VLOOKUP($B235,wgs_downloaded!$H$2:$Z$518,COLUMN()-13)</f>
        <v>2014</v>
      </c>
    </row>
    <row r="236" spans="1:32" x14ac:dyDescent="0.3">
      <c r="A236" t="s">
        <v>3814</v>
      </c>
      <c r="B236" t="str">
        <f t="shared" si="3"/>
        <v>SRR10484705</v>
      </c>
      <c r="C236">
        <v>29</v>
      </c>
      <c r="D236">
        <v>26</v>
      </c>
      <c r="E236" t="s">
        <v>3671</v>
      </c>
      <c r="F236">
        <v>122464</v>
      </c>
      <c r="G236">
        <v>118890</v>
      </c>
      <c r="H236" t="s">
        <v>3815</v>
      </c>
      <c r="I236">
        <v>12</v>
      </c>
      <c r="J236">
        <v>2</v>
      </c>
      <c r="K236">
        <v>6</v>
      </c>
      <c r="M236">
        <v>30583</v>
      </c>
      <c r="N236">
        <v>163</v>
      </c>
      <c r="O236">
        <v>143494</v>
      </c>
      <c r="P236">
        <v>2870243</v>
      </c>
      <c r="Q236" t="str">
        <f>VLOOKUP($B236,wgs_downloaded!$H$2:$Z$518,COLUMN()-13)</f>
        <v>isolation_source: cheese</v>
      </c>
      <c r="R236">
        <f>VLOOKUP($B236,wgs_downloaded!$H$2:$Z$518,COLUMN()-13)</f>
        <v>2915130</v>
      </c>
      <c r="S236">
        <f>VLOOKUP($B236,wgs_downloaded!$H$2:$Z$518,COLUMN()-13)</f>
        <v>11</v>
      </c>
      <c r="T236">
        <f>VLOOKUP($B236,wgs_downloaded!$H$2:$Z$518,COLUMN()-13)</f>
        <v>2823</v>
      </c>
      <c r="U236" t="str">
        <f>VLOOKUP($B236,wgs_downloaded!$H$2:$Z$518,COLUMN()-13)</f>
        <v>Yes</v>
      </c>
      <c r="V236">
        <f>VLOOKUP($B236,wgs_downloaded!$H$2:$Z$518,COLUMN()-13)</f>
        <v>0</v>
      </c>
      <c r="W236">
        <f>VLOOKUP($B236,wgs_downloaded!$H$2:$Z$518,COLUMN()-13)</f>
        <v>0</v>
      </c>
      <c r="X236">
        <f>VLOOKUP($B236,wgs_downloaded!$H$2:$Z$518,COLUMN()-13)</f>
        <v>0</v>
      </c>
      <c r="Y236" t="str">
        <f>VLOOKUP($B236,wgs_downloaded!$H$2:$Z$518,COLUMN()-13)</f>
        <v>No</v>
      </c>
      <c r="Z236" t="str">
        <f>VLOOKUP($B236,wgs_downloaded!$H$2:$Z$518,COLUMN()-13)</f>
        <v/>
      </c>
      <c r="AA236" t="str">
        <f>VLOOKUP($B236,wgs_downloaded!$H$2:$Z$518,COLUMN()-13)</f>
        <v/>
      </c>
      <c r="AB236">
        <f>VLOOKUP($B236,wgs_downloaded!$H$2:$Z$518,COLUMN()-13)</f>
        <v>43916.041666666664</v>
      </c>
      <c r="AC236">
        <f>VLOOKUP($B236,wgs_downloaded!$H$2:$Z$518,COLUMN()-13)</f>
        <v>43916.041666666664</v>
      </c>
      <c r="AD236" t="str">
        <f>VLOOKUP($B236,wgs_downloaded!$H$2:$Z$518,COLUMN()-13)</f>
        <v>USA</v>
      </c>
      <c r="AE236" t="str">
        <f>VLOOKUP($B236,wgs_downloaded!$H$2:$Z$518,COLUMN()-13)</f>
        <v>Iowa</v>
      </c>
      <c r="AF236">
        <f>VLOOKUP($B236,wgs_downloaded!$H$2:$Z$518,COLUMN()-13)</f>
        <v>2019</v>
      </c>
    </row>
    <row r="237" spans="1:32" x14ac:dyDescent="0.3">
      <c r="A237" t="s">
        <v>3816</v>
      </c>
      <c r="B237" t="str">
        <f t="shared" si="3"/>
        <v>SRR1187613</v>
      </c>
      <c r="C237">
        <v>37</v>
      </c>
      <c r="D237">
        <v>35</v>
      </c>
      <c r="E237" t="s">
        <v>3817</v>
      </c>
      <c r="F237">
        <v>157856</v>
      </c>
      <c r="G237">
        <v>155236</v>
      </c>
      <c r="H237" t="s">
        <v>3818</v>
      </c>
      <c r="I237">
        <v>7</v>
      </c>
      <c r="J237">
        <v>4</v>
      </c>
      <c r="K237">
        <v>11</v>
      </c>
      <c r="M237">
        <v>36411</v>
      </c>
      <c r="N237">
        <v>164</v>
      </c>
      <c r="O237">
        <v>182276</v>
      </c>
      <c r="P237">
        <v>2996624</v>
      </c>
      <c r="Q237" t="str">
        <f>VLOOKUP($B237,wgs_downloaded!$H$2:$Z$518,COLUMN()-13)</f>
        <v>isolation_source: fresh cheese curd</v>
      </c>
      <c r="R237">
        <f>VLOOKUP($B237,wgs_downloaded!$H$2:$Z$518,COLUMN()-13)</f>
        <v>3074537</v>
      </c>
      <c r="S237">
        <f>VLOOKUP($B237,wgs_downloaded!$H$2:$Z$518,COLUMN()-13)</f>
        <v>23</v>
      </c>
      <c r="T237">
        <f>VLOOKUP($B237,wgs_downloaded!$H$2:$Z$518,COLUMN()-13)</f>
        <v>3036</v>
      </c>
      <c r="U237" t="str">
        <f>VLOOKUP($B237,wgs_downloaded!$H$2:$Z$518,COLUMN()-13)</f>
        <v>Yes</v>
      </c>
      <c r="V237">
        <f>VLOOKUP($B237,wgs_downloaded!$H$2:$Z$518,COLUMN()-13)</f>
        <v>0</v>
      </c>
      <c r="W237">
        <f>VLOOKUP($B237,wgs_downloaded!$H$2:$Z$518,COLUMN()-13)</f>
        <v>0</v>
      </c>
      <c r="X237">
        <f>VLOOKUP($B237,wgs_downloaded!$H$2:$Z$518,COLUMN()-13)</f>
        <v>0</v>
      </c>
      <c r="Y237" t="str">
        <f>VLOOKUP($B237,wgs_downloaded!$H$2:$Z$518,COLUMN()-13)</f>
        <v>No</v>
      </c>
      <c r="Z237" t="str">
        <f>VLOOKUP($B237,wgs_downloaded!$H$2:$Z$518,COLUMN()-13)</f>
        <v/>
      </c>
      <c r="AA237" t="str">
        <f>VLOOKUP($B237,wgs_downloaded!$H$2:$Z$518,COLUMN()-13)</f>
        <v/>
      </c>
      <c r="AB237">
        <f>VLOOKUP($B237,wgs_downloaded!$H$2:$Z$518,COLUMN()-13)</f>
        <v>43551.041666666664</v>
      </c>
      <c r="AC237">
        <f>VLOOKUP($B237,wgs_downloaded!$H$2:$Z$518,COLUMN()-13)</f>
        <v>43551.041666666664</v>
      </c>
      <c r="AD237" t="str">
        <f>VLOOKUP($B237,wgs_downloaded!$H$2:$Z$518,COLUMN()-13)</f>
        <v>USA</v>
      </c>
      <c r="AE237" t="str">
        <f>VLOOKUP($B237,wgs_downloaded!$H$2:$Z$518,COLUMN()-13)</f>
        <v>Virginia</v>
      </c>
      <c r="AF237">
        <f>VLOOKUP($B237,wgs_downloaded!$H$2:$Z$518,COLUMN()-13)</f>
        <v>2014</v>
      </c>
    </row>
    <row r="238" spans="1:32" x14ac:dyDescent="0.3">
      <c r="A238" t="s">
        <v>3819</v>
      </c>
      <c r="B238" t="str">
        <f t="shared" si="3"/>
        <v>SRR1980616</v>
      </c>
      <c r="C238">
        <v>60</v>
      </c>
      <c r="D238">
        <v>57</v>
      </c>
      <c r="E238" t="s">
        <v>3820</v>
      </c>
      <c r="F238">
        <v>365866</v>
      </c>
      <c r="G238">
        <v>347664</v>
      </c>
      <c r="H238" t="s">
        <v>3821</v>
      </c>
      <c r="I238">
        <v>171</v>
      </c>
      <c r="J238">
        <v>87</v>
      </c>
      <c r="K238">
        <v>82</v>
      </c>
      <c r="M238">
        <v>43155</v>
      </c>
      <c r="N238">
        <v>168</v>
      </c>
      <c r="O238">
        <v>167936</v>
      </c>
      <c r="P238">
        <v>3059978</v>
      </c>
      <c r="Q238" t="str">
        <f>VLOOKUP($B238,wgs_downloaded!$H$2:$Z$518,COLUMN()-13)</f>
        <v>isolation_source: cheese</v>
      </c>
      <c r="R238">
        <f>VLOOKUP($B238,wgs_downloaded!$H$2:$Z$518,COLUMN()-13)</f>
        <v>3135127</v>
      </c>
      <c r="S238">
        <f>VLOOKUP($B238,wgs_downloaded!$H$2:$Z$518,COLUMN()-13)</f>
        <v>24</v>
      </c>
      <c r="T238">
        <f>VLOOKUP($B238,wgs_downloaded!$H$2:$Z$518,COLUMN()-13)</f>
        <v>3091</v>
      </c>
      <c r="U238" t="str">
        <f>VLOOKUP($B238,wgs_downloaded!$H$2:$Z$518,COLUMN()-13)</f>
        <v>Yes</v>
      </c>
      <c r="V238">
        <f>VLOOKUP($B238,wgs_downloaded!$H$2:$Z$518,COLUMN()-13)</f>
        <v>0</v>
      </c>
      <c r="W238">
        <f>VLOOKUP($B238,wgs_downloaded!$H$2:$Z$518,COLUMN()-13)</f>
        <v>0</v>
      </c>
      <c r="X238">
        <f>VLOOKUP($B238,wgs_downloaded!$H$2:$Z$518,COLUMN()-13)</f>
        <v>0</v>
      </c>
      <c r="Y238" t="str">
        <f>VLOOKUP($B238,wgs_downloaded!$H$2:$Z$518,COLUMN()-13)</f>
        <v>No</v>
      </c>
      <c r="Z238" t="str">
        <f>VLOOKUP($B238,wgs_downloaded!$H$2:$Z$518,COLUMN()-13)</f>
        <v/>
      </c>
      <c r="AA238" t="str">
        <f>VLOOKUP($B238,wgs_downloaded!$H$2:$Z$518,COLUMN()-13)</f>
        <v/>
      </c>
      <c r="AB238">
        <f>VLOOKUP($B238,wgs_downloaded!$H$2:$Z$518,COLUMN()-13)</f>
        <v>43551.041666666664</v>
      </c>
      <c r="AC238">
        <f>VLOOKUP($B238,wgs_downloaded!$H$2:$Z$518,COLUMN()-13)</f>
        <v>43551.041666666664</v>
      </c>
      <c r="AD238" t="str">
        <f>VLOOKUP($B238,wgs_downloaded!$H$2:$Z$518,COLUMN()-13)</f>
        <v>USA</v>
      </c>
      <c r="AE238" t="str">
        <f>VLOOKUP($B238,wgs_downloaded!$H$2:$Z$518,COLUMN()-13)</f>
        <v>Maryland</v>
      </c>
      <c r="AF238">
        <f>VLOOKUP($B238,wgs_downloaded!$H$2:$Z$518,COLUMN()-13)</f>
        <v>2014</v>
      </c>
    </row>
    <row r="239" spans="1:32" x14ac:dyDescent="0.3">
      <c r="A239" t="s">
        <v>3822</v>
      </c>
      <c r="B239" t="str">
        <f t="shared" si="3"/>
        <v>SRR8838742</v>
      </c>
      <c r="C239">
        <v>39</v>
      </c>
      <c r="D239">
        <v>37</v>
      </c>
      <c r="E239" t="s">
        <v>3823</v>
      </c>
      <c r="F239">
        <v>176456</v>
      </c>
      <c r="G239">
        <v>172956</v>
      </c>
      <c r="H239" t="s">
        <v>3725</v>
      </c>
      <c r="I239">
        <v>25</v>
      </c>
      <c r="J239">
        <v>3</v>
      </c>
      <c r="K239">
        <v>5</v>
      </c>
      <c r="M239">
        <v>34451</v>
      </c>
      <c r="N239">
        <v>168</v>
      </c>
      <c r="O239">
        <v>117305</v>
      </c>
      <c r="P239">
        <v>2899519</v>
      </c>
      <c r="Q239" t="str">
        <f>VLOOKUP($B239,wgs_downloaded!$H$2:$Z$518,COLUMN()-13)</f>
        <v>isolation_source: cheese</v>
      </c>
      <c r="R239">
        <f>VLOOKUP($B239,wgs_downloaded!$H$2:$Z$518,COLUMN()-13)</f>
        <v>2974112</v>
      </c>
      <c r="S239">
        <f>VLOOKUP($B239,wgs_downloaded!$H$2:$Z$518,COLUMN()-13)</f>
        <v>21</v>
      </c>
      <c r="T239">
        <f>VLOOKUP($B239,wgs_downloaded!$H$2:$Z$518,COLUMN()-13)</f>
        <v>2925</v>
      </c>
      <c r="U239" t="str">
        <f>VLOOKUP($B239,wgs_downloaded!$H$2:$Z$518,COLUMN()-13)</f>
        <v>Yes</v>
      </c>
      <c r="V239">
        <f>VLOOKUP($B239,wgs_downloaded!$H$2:$Z$518,COLUMN()-13)</f>
        <v>0</v>
      </c>
      <c r="W239">
        <f>VLOOKUP($B239,wgs_downloaded!$H$2:$Z$518,COLUMN()-13)</f>
        <v>0</v>
      </c>
      <c r="X239">
        <f>VLOOKUP($B239,wgs_downloaded!$H$2:$Z$518,COLUMN()-13)</f>
        <v>0</v>
      </c>
      <c r="Y239" t="str">
        <f>VLOOKUP($B239,wgs_downloaded!$H$2:$Z$518,COLUMN()-13)</f>
        <v>No</v>
      </c>
      <c r="Z239" t="str">
        <f>VLOOKUP($B239,wgs_downloaded!$H$2:$Z$518,COLUMN()-13)</f>
        <v/>
      </c>
      <c r="AA239" t="str">
        <f>VLOOKUP($B239,wgs_downloaded!$H$2:$Z$518,COLUMN()-13)</f>
        <v/>
      </c>
      <c r="AB239">
        <f>VLOOKUP($B239,wgs_downloaded!$H$2:$Z$518,COLUMN()-13)</f>
        <v>43564.083333333336</v>
      </c>
      <c r="AC239">
        <f>VLOOKUP($B239,wgs_downloaded!$H$2:$Z$518,COLUMN()-13)</f>
        <v>43564.083333333336</v>
      </c>
      <c r="AD239" t="str">
        <f>VLOOKUP($B239,wgs_downloaded!$H$2:$Z$518,COLUMN()-13)</f>
        <v>Chile</v>
      </c>
      <c r="AE239">
        <f>VLOOKUP($B239,wgs_downloaded!$H$2:$Z$518,COLUMN()-13)</f>
        <v>0</v>
      </c>
      <c r="AF239">
        <f>VLOOKUP($B239,wgs_downloaded!$H$2:$Z$518,COLUMN()-13)</f>
        <v>2016</v>
      </c>
    </row>
    <row r="240" spans="1:32" x14ac:dyDescent="0.3">
      <c r="A240" t="s">
        <v>3824</v>
      </c>
      <c r="B240" t="str">
        <f t="shared" si="3"/>
        <v>SRR1068561</v>
      </c>
      <c r="C240">
        <v>42</v>
      </c>
      <c r="D240">
        <v>41</v>
      </c>
      <c r="E240" t="s">
        <v>3614</v>
      </c>
      <c r="F240">
        <v>299288</v>
      </c>
      <c r="G240">
        <v>292318</v>
      </c>
      <c r="H240" t="s">
        <v>3434</v>
      </c>
      <c r="I240">
        <v>28</v>
      </c>
      <c r="J240">
        <v>22</v>
      </c>
      <c r="K240">
        <v>27</v>
      </c>
      <c r="M240">
        <v>34415</v>
      </c>
      <c r="N240">
        <v>169</v>
      </c>
      <c r="O240">
        <v>222880</v>
      </c>
      <c r="P240">
        <v>3026847</v>
      </c>
      <c r="Q240" t="str">
        <f>VLOOKUP($B240,wgs_downloaded!$H$2:$Z$518,COLUMN()-13)</f>
        <v>isolation_source: Ricotta Cheese</v>
      </c>
      <c r="R240">
        <f>VLOOKUP($B240,wgs_downloaded!$H$2:$Z$518,COLUMN()-13)</f>
        <v>3152653</v>
      </c>
      <c r="S240">
        <f>VLOOKUP($B240,wgs_downloaded!$H$2:$Z$518,COLUMN()-13)</f>
        <v>25</v>
      </c>
      <c r="T240">
        <f>VLOOKUP($B240,wgs_downloaded!$H$2:$Z$518,COLUMN()-13)</f>
        <v>3147</v>
      </c>
      <c r="U240" t="str">
        <f>VLOOKUP($B240,wgs_downloaded!$H$2:$Z$518,COLUMN()-13)</f>
        <v>Yes</v>
      </c>
      <c r="V240">
        <f>VLOOKUP($B240,wgs_downloaded!$H$2:$Z$518,COLUMN()-13)</f>
        <v>0</v>
      </c>
      <c r="W240">
        <f>VLOOKUP($B240,wgs_downloaded!$H$2:$Z$518,COLUMN()-13)</f>
        <v>0</v>
      </c>
      <c r="X240">
        <f>VLOOKUP($B240,wgs_downloaded!$H$2:$Z$518,COLUMN()-13)</f>
        <v>0</v>
      </c>
      <c r="Y240" t="str">
        <f>VLOOKUP($B240,wgs_downloaded!$H$2:$Z$518,COLUMN()-13)</f>
        <v>No</v>
      </c>
      <c r="Z240" t="str">
        <f>VLOOKUP($B240,wgs_downloaded!$H$2:$Z$518,COLUMN()-13)</f>
        <v/>
      </c>
      <c r="AA240" t="str">
        <f>VLOOKUP($B240,wgs_downloaded!$H$2:$Z$518,COLUMN()-13)</f>
        <v/>
      </c>
      <c r="AB240">
        <f>VLOOKUP($B240,wgs_downloaded!$H$2:$Z$518,COLUMN()-13)</f>
        <v>43550.041666666664</v>
      </c>
      <c r="AC240">
        <f>VLOOKUP($B240,wgs_downloaded!$H$2:$Z$518,COLUMN()-13)</f>
        <v>43550.041666666664</v>
      </c>
      <c r="AD240" t="str">
        <f>VLOOKUP($B240,wgs_downloaded!$H$2:$Z$518,COLUMN()-13)</f>
        <v>USA</v>
      </c>
      <c r="AE240" t="str">
        <f>VLOOKUP($B240,wgs_downloaded!$H$2:$Z$518,COLUMN()-13)</f>
        <v>Connecticut</v>
      </c>
      <c r="AF240" t="str">
        <f>VLOOKUP($B240,wgs_downloaded!$H$2:$Z$518,COLUMN()-13)</f>
        <v>No data</v>
      </c>
    </row>
    <row r="241" spans="1:32" x14ac:dyDescent="0.3">
      <c r="A241" t="s">
        <v>3825</v>
      </c>
      <c r="B241" t="str">
        <f t="shared" si="3"/>
        <v>SRR13486050</v>
      </c>
      <c r="C241">
        <v>27</v>
      </c>
      <c r="D241">
        <v>25</v>
      </c>
      <c r="E241" t="s">
        <v>3209</v>
      </c>
      <c r="F241">
        <v>117032</v>
      </c>
      <c r="G241">
        <v>113876</v>
      </c>
      <c r="H241" t="s">
        <v>3826</v>
      </c>
      <c r="I241">
        <v>16</v>
      </c>
      <c r="J241">
        <v>9</v>
      </c>
      <c r="K241">
        <v>11</v>
      </c>
      <c r="M241">
        <v>29771</v>
      </c>
      <c r="N241">
        <v>170</v>
      </c>
      <c r="O241">
        <v>85941</v>
      </c>
      <c r="P241">
        <v>2940161</v>
      </c>
      <c r="Q241" t="str">
        <f>VLOOKUP($B241,wgs_downloaded!$H$2:$Z$518,COLUMN()-13)</f>
        <v>isolation_source: cheese</v>
      </c>
      <c r="R241">
        <f>VLOOKUP($B241,wgs_downloaded!$H$2:$Z$518,COLUMN()-13)</f>
        <v>3016500</v>
      </c>
      <c r="S241">
        <f>VLOOKUP($B241,wgs_downloaded!$H$2:$Z$518,COLUMN()-13)</f>
        <v>11</v>
      </c>
      <c r="T241">
        <f>VLOOKUP($B241,wgs_downloaded!$H$2:$Z$518,COLUMN()-13)</f>
        <v>2927</v>
      </c>
      <c r="U241" t="str">
        <f>VLOOKUP($B241,wgs_downloaded!$H$2:$Z$518,COLUMN()-13)</f>
        <v>Yes</v>
      </c>
      <c r="V241">
        <f>VLOOKUP($B241,wgs_downloaded!$H$2:$Z$518,COLUMN()-13)</f>
        <v>0</v>
      </c>
      <c r="W241">
        <f>VLOOKUP($B241,wgs_downloaded!$H$2:$Z$518,COLUMN()-13)</f>
        <v>0</v>
      </c>
      <c r="X241">
        <f>VLOOKUP($B241,wgs_downloaded!$H$2:$Z$518,COLUMN()-13)</f>
        <v>0</v>
      </c>
      <c r="Y241" t="str">
        <f>VLOOKUP($B241,wgs_downloaded!$H$2:$Z$518,COLUMN()-13)</f>
        <v>No</v>
      </c>
      <c r="Z241" t="str">
        <f>VLOOKUP($B241,wgs_downloaded!$H$2:$Z$518,COLUMN()-13)</f>
        <v/>
      </c>
      <c r="AA241" t="str">
        <f>VLOOKUP($B241,wgs_downloaded!$H$2:$Z$518,COLUMN()-13)</f>
        <v/>
      </c>
      <c r="AB241">
        <f>VLOOKUP($B241,wgs_downloaded!$H$2:$Z$518,COLUMN()-13)</f>
        <v>44216.041666666664</v>
      </c>
      <c r="AC241">
        <f>VLOOKUP($B241,wgs_downloaded!$H$2:$Z$518,COLUMN()-13)</f>
        <v>44216.041666666664</v>
      </c>
      <c r="AD241" t="str">
        <f>VLOOKUP($B241,wgs_downloaded!$H$2:$Z$518,COLUMN()-13)</f>
        <v>USA</v>
      </c>
      <c r="AE241" t="str">
        <f>VLOOKUP($B241,wgs_downloaded!$H$2:$Z$518,COLUMN()-13)</f>
        <v>New York</v>
      </c>
      <c r="AF241">
        <f>VLOOKUP($B241,wgs_downloaded!$H$2:$Z$518,COLUMN()-13)</f>
        <v>2020</v>
      </c>
    </row>
    <row r="242" spans="1:32" x14ac:dyDescent="0.3">
      <c r="A242" t="s">
        <v>3827</v>
      </c>
      <c r="B242" t="str">
        <f t="shared" si="3"/>
        <v>SRR1181538</v>
      </c>
      <c r="C242">
        <v>31</v>
      </c>
      <c r="D242">
        <v>28</v>
      </c>
      <c r="E242" t="s">
        <v>3828</v>
      </c>
      <c r="F242">
        <v>130628</v>
      </c>
      <c r="G242">
        <v>127090</v>
      </c>
      <c r="H242" t="s">
        <v>3829</v>
      </c>
      <c r="I242">
        <v>5</v>
      </c>
      <c r="J242">
        <v>4</v>
      </c>
      <c r="K242">
        <v>9</v>
      </c>
      <c r="M242">
        <v>29329</v>
      </c>
      <c r="N242">
        <v>170</v>
      </c>
      <c r="O242">
        <v>117044</v>
      </c>
      <c r="P242">
        <v>3000713</v>
      </c>
      <c r="Q242" t="str">
        <f>VLOOKUP($B242,wgs_downloaded!$H$2:$Z$518,COLUMN()-13)</f>
        <v>isolation_source: cheese</v>
      </c>
      <c r="R242">
        <f>VLOOKUP($B242,wgs_downloaded!$H$2:$Z$518,COLUMN()-13)</f>
        <v>3081150</v>
      </c>
      <c r="S242">
        <f>VLOOKUP($B242,wgs_downloaded!$H$2:$Z$518,COLUMN()-13)</f>
        <v>24</v>
      </c>
      <c r="T242">
        <f>VLOOKUP($B242,wgs_downloaded!$H$2:$Z$518,COLUMN()-13)</f>
        <v>3045</v>
      </c>
      <c r="U242" t="str">
        <f>VLOOKUP($B242,wgs_downloaded!$H$2:$Z$518,COLUMN()-13)</f>
        <v>Yes</v>
      </c>
      <c r="V242">
        <f>VLOOKUP($B242,wgs_downloaded!$H$2:$Z$518,COLUMN()-13)</f>
        <v>0</v>
      </c>
      <c r="W242">
        <f>VLOOKUP($B242,wgs_downloaded!$H$2:$Z$518,COLUMN()-13)</f>
        <v>0</v>
      </c>
      <c r="X242">
        <f>VLOOKUP($B242,wgs_downloaded!$H$2:$Z$518,COLUMN()-13)</f>
        <v>0</v>
      </c>
      <c r="Y242" t="str">
        <f>VLOOKUP($B242,wgs_downloaded!$H$2:$Z$518,COLUMN()-13)</f>
        <v>No</v>
      </c>
      <c r="Z242" t="str">
        <f>VLOOKUP($B242,wgs_downloaded!$H$2:$Z$518,COLUMN()-13)</f>
        <v/>
      </c>
      <c r="AA242" t="str">
        <f>VLOOKUP($B242,wgs_downloaded!$H$2:$Z$518,COLUMN()-13)</f>
        <v/>
      </c>
      <c r="AB242">
        <f>VLOOKUP($B242,wgs_downloaded!$H$2:$Z$518,COLUMN()-13)</f>
        <v>43551.041666666664</v>
      </c>
      <c r="AC242">
        <f>VLOOKUP($B242,wgs_downloaded!$H$2:$Z$518,COLUMN()-13)</f>
        <v>43551.041666666664</v>
      </c>
      <c r="AD242" t="str">
        <f>VLOOKUP($B242,wgs_downloaded!$H$2:$Z$518,COLUMN()-13)</f>
        <v>USA</v>
      </c>
      <c r="AE242" t="str">
        <f>VLOOKUP($B242,wgs_downloaded!$H$2:$Z$518,COLUMN()-13)</f>
        <v>Maryland</v>
      </c>
      <c r="AF242">
        <f>VLOOKUP($B242,wgs_downloaded!$H$2:$Z$518,COLUMN()-13)</f>
        <v>2014</v>
      </c>
    </row>
    <row r="243" spans="1:32" x14ac:dyDescent="0.3">
      <c r="A243" t="s">
        <v>3830</v>
      </c>
      <c r="B243" t="str">
        <f t="shared" si="3"/>
        <v>SRR8211561</v>
      </c>
      <c r="C243">
        <v>303</v>
      </c>
      <c r="D243">
        <v>267</v>
      </c>
      <c r="E243" t="s">
        <v>3484</v>
      </c>
      <c r="F243">
        <v>1279950</v>
      </c>
      <c r="G243">
        <v>1225800</v>
      </c>
      <c r="H243" t="s">
        <v>3229</v>
      </c>
      <c r="I243">
        <v>126</v>
      </c>
      <c r="J243">
        <v>53</v>
      </c>
      <c r="K243">
        <v>172</v>
      </c>
      <c r="M243">
        <v>32715</v>
      </c>
      <c r="N243">
        <v>171</v>
      </c>
      <c r="O243">
        <v>109954</v>
      </c>
      <c r="P243">
        <v>3038570</v>
      </c>
      <c r="Q243" t="str">
        <f>VLOOKUP($B243,wgs_downloaded!$H$2:$Z$518,COLUMN()-13)</f>
        <v>isolation_source: Brie Cheese</v>
      </c>
      <c r="R243">
        <f>VLOOKUP($B243,wgs_downloaded!$H$2:$Z$518,COLUMN()-13)</f>
        <v>3060535</v>
      </c>
      <c r="S243">
        <f>VLOOKUP($B243,wgs_downloaded!$H$2:$Z$518,COLUMN()-13)</f>
        <v>38</v>
      </c>
      <c r="T243">
        <f>VLOOKUP($B243,wgs_downloaded!$H$2:$Z$518,COLUMN()-13)</f>
        <v>3018</v>
      </c>
      <c r="U243" t="str">
        <f>VLOOKUP($B243,wgs_downloaded!$H$2:$Z$518,COLUMN()-13)</f>
        <v>Yes</v>
      </c>
      <c r="V243">
        <f>VLOOKUP($B243,wgs_downloaded!$H$2:$Z$518,COLUMN()-13)</f>
        <v>0</v>
      </c>
      <c r="W243">
        <f>VLOOKUP($B243,wgs_downloaded!$H$2:$Z$518,COLUMN()-13)</f>
        <v>0</v>
      </c>
      <c r="X243">
        <f>VLOOKUP($B243,wgs_downloaded!$H$2:$Z$518,COLUMN()-13)</f>
        <v>0</v>
      </c>
      <c r="Y243" t="str">
        <f>VLOOKUP($B243,wgs_downloaded!$H$2:$Z$518,COLUMN()-13)</f>
        <v>No</v>
      </c>
      <c r="Z243" t="str">
        <f>VLOOKUP($B243,wgs_downloaded!$H$2:$Z$518,COLUMN()-13)</f>
        <v/>
      </c>
      <c r="AA243" t="str">
        <f>VLOOKUP($B243,wgs_downloaded!$H$2:$Z$518,COLUMN()-13)</f>
        <v/>
      </c>
      <c r="AB243">
        <f>VLOOKUP($B243,wgs_downloaded!$H$2:$Z$518,COLUMN()-13)</f>
        <v>43901.041666666664</v>
      </c>
      <c r="AC243">
        <f>VLOOKUP($B243,wgs_downloaded!$H$2:$Z$518,COLUMN()-13)</f>
        <v>43551.041666666664</v>
      </c>
      <c r="AD243" t="str">
        <f>VLOOKUP($B243,wgs_downloaded!$H$2:$Z$518,COLUMN()-13)</f>
        <v>France</v>
      </c>
      <c r="AE243">
        <f>VLOOKUP($B243,wgs_downloaded!$H$2:$Z$518,COLUMN()-13)</f>
        <v>0</v>
      </c>
      <c r="AF243">
        <f>VLOOKUP($B243,wgs_downloaded!$H$2:$Z$518,COLUMN()-13)</f>
        <v>2004</v>
      </c>
    </row>
    <row r="244" spans="1:32" x14ac:dyDescent="0.3">
      <c r="A244" t="s">
        <v>3831</v>
      </c>
      <c r="B244" t="str">
        <f t="shared" si="3"/>
        <v>SRR3173375</v>
      </c>
      <c r="C244">
        <v>67</v>
      </c>
      <c r="D244">
        <v>65</v>
      </c>
      <c r="E244" t="s">
        <v>3832</v>
      </c>
      <c r="F244">
        <v>305160</v>
      </c>
      <c r="G244">
        <v>300158</v>
      </c>
      <c r="H244" t="s">
        <v>3833</v>
      </c>
      <c r="I244">
        <v>37</v>
      </c>
      <c r="J244">
        <v>20</v>
      </c>
      <c r="K244">
        <v>50</v>
      </c>
      <c r="M244">
        <v>35829</v>
      </c>
      <c r="N244">
        <v>180</v>
      </c>
      <c r="O244">
        <v>198884</v>
      </c>
      <c r="P244">
        <v>2966799</v>
      </c>
      <c r="Q244" t="str">
        <f>VLOOKUP($B244,wgs_downloaded!$H$2:$Z$518,COLUMN()-13)</f>
        <v>isolation_source: queso fresco</v>
      </c>
      <c r="R244">
        <f>VLOOKUP($B244,wgs_downloaded!$H$2:$Z$518,COLUMN()-13)</f>
        <v>3079939</v>
      </c>
      <c r="S244">
        <f>VLOOKUP($B244,wgs_downloaded!$H$2:$Z$518,COLUMN()-13)</f>
        <v>37</v>
      </c>
      <c r="T244">
        <f>VLOOKUP($B244,wgs_downloaded!$H$2:$Z$518,COLUMN()-13)</f>
        <v>3042</v>
      </c>
      <c r="U244" t="str">
        <f>VLOOKUP($B244,wgs_downloaded!$H$2:$Z$518,COLUMN()-13)</f>
        <v>Yes</v>
      </c>
      <c r="V244">
        <f>VLOOKUP($B244,wgs_downloaded!$H$2:$Z$518,COLUMN()-13)</f>
        <v>0</v>
      </c>
      <c r="W244">
        <f>VLOOKUP($B244,wgs_downloaded!$H$2:$Z$518,COLUMN()-13)</f>
        <v>0</v>
      </c>
      <c r="X244">
        <f>VLOOKUP($B244,wgs_downloaded!$H$2:$Z$518,COLUMN()-13)</f>
        <v>0</v>
      </c>
      <c r="Y244" t="str">
        <f>VLOOKUP($B244,wgs_downloaded!$H$2:$Z$518,COLUMN()-13)</f>
        <v>No</v>
      </c>
      <c r="Z244" t="str">
        <f>VLOOKUP($B244,wgs_downloaded!$H$2:$Z$518,COLUMN()-13)</f>
        <v/>
      </c>
      <c r="AA244" t="str">
        <f>VLOOKUP($B244,wgs_downloaded!$H$2:$Z$518,COLUMN()-13)</f>
        <v/>
      </c>
      <c r="AB244">
        <f>VLOOKUP($B244,wgs_downloaded!$H$2:$Z$518,COLUMN()-13)</f>
        <v>43901.041666666664</v>
      </c>
      <c r="AC244">
        <f>VLOOKUP($B244,wgs_downloaded!$H$2:$Z$518,COLUMN()-13)</f>
        <v>43551.041666666664</v>
      </c>
      <c r="AD244" t="str">
        <f>VLOOKUP($B244,wgs_downloaded!$H$2:$Z$518,COLUMN()-13)</f>
        <v>USA</v>
      </c>
      <c r="AE244" t="str">
        <f>VLOOKUP($B244,wgs_downloaded!$H$2:$Z$518,COLUMN()-13)</f>
        <v>New Jersey</v>
      </c>
      <c r="AF244">
        <f>VLOOKUP($B244,wgs_downloaded!$H$2:$Z$518,COLUMN()-13)</f>
        <v>2009</v>
      </c>
    </row>
    <row r="245" spans="1:32" x14ac:dyDescent="0.3">
      <c r="A245" t="s">
        <v>3834</v>
      </c>
      <c r="B245" t="str">
        <f t="shared" si="3"/>
        <v>SRR10810367</v>
      </c>
      <c r="C245">
        <v>64</v>
      </c>
      <c r="D245">
        <v>62</v>
      </c>
      <c r="E245" t="s">
        <v>3424</v>
      </c>
      <c r="F245">
        <v>281248</v>
      </c>
      <c r="G245">
        <v>276120</v>
      </c>
      <c r="H245" t="s">
        <v>3835</v>
      </c>
      <c r="I245">
        <v>47</v>
      </c>
      <c r="J245">
        <v>11</v>
      </c>
      <c r="K245">
        <v>19</v>
      </c>
      <c r="M245">
        <v>32613</v>
      </c>
      <c r="N245">
        <v>184</v>
      </c>
      <c r="O245">
        <v>145762</v>
      </c>
      <c r="P245">
        <v>3039960</v>
      </c>
      <c r="Q245" t="str">
        <f>VLOOKUP($B245,wgs_downloaded!$H$2:$Z$518,COLUMN()-13)</f>
        <v>isolation_source: Salvadorian String Cheese</v>
      </c>
      <c r="R245">
        <f>VLOOKUP($B245,wgs_downloaded!$H$2:$Z$518,COLUMN()-13)</f>
        <v>3122119</v>
      </c>
      <c r="S245">
        <f>VLOOKUP($B245,wgs_downloaded!$H$2:$Z$518,COLUMN()-13)</f>
        <v>38</v>
      </c>
      <c r="T245">
        <f>VLOOKUP($B245,wgs_downloaded!$H$2:$Z$518,COLUMN()-13)</f>
        <v>3090</v>
      </c>
      <c r="U245" t="str">
        <f>VLOOKUP($B245,wgs_downloaded!$H$2:$Z$518,COLUMN()-13)</f>
        <v>Yes</v>
      </c>
      <c r="V245">
        <f>VLOOKUP($B245,wgs_downloaded!$H$2:$Z$518,COLUMN()-13)</f>
        <v>0</v>
      </c>
      <c r="W245">
        <f>VLOOKUP($B245,wgs_downloaded!$H$2:$Z$518,COLUMN()-13)</f>
        <v>0</v>
      </c>
      <c r="X245">
        <f>VLOOKUP($B245,wgs_downloaded!$H$2:$Z$518,COLUMN()-13)</f>
        <v>0</v>
      </c>
      <c r="Y245" t="str">
        <f>VLOOKUP($B245,wgs_downloaded!$H$2:$Z$518,COLUMN()-13)</f>
        <v>No</v>
      </c>
      <c r="Z245" t="str">
        <f>VLOOKUP($B245,wgs_downloaded!$H$2:$Z$518,COLUMN()-13)</f>
        <v/>
      </c>
      <c r="AA245" t="str">
        <f>VLOOKUP($B245,wgs_downloaded!$H$2:$Z$518,COLUMN()-13)</f>
        <v/>
      </c>
      <c r="AB245">
        <f>VLOOKUP($B245,wgs_downloaded!$H$2:$Z$518,COLUMN()-13)</f>
        <v>43861.041666666664</v>
      </c>
      <c r="AC245">
        <f>VLOOKUP($B245,wgs_downloaded!$H$2:$Z$518,COLUMN()-13)</f>
        <v>43861.041666666664</v>
      </c>
      <c r="AD245" t="str">
        <f>VLOOKUP($B245,wgs_downloaded!$H$2:$Z$518,COLUMN()-13)</f>
        <v>USA</v>
      </c>
      <c r="AE245" t="str">
        <f>VLOOKUP($B245,wgs_downloaded!$H$2:$Z$518,COLUMN()-13)</f>
        <v>Florida</v>
      </c>
      <c r="AF245">
        <f>VLOOKUP($B245,wgs_downloaded!$H$2:$Z$518,COLUMN()-13)</f>
        <v>2009</v>
      </c>
    </row>
    <row r="246" spans="1:32" x14ac:dyDescent="0.3">
      <c r="A246" t="s">
        <v>3836</v>
      </c>
      <c r="B246" t="str">
        <f t="shared" si="3"/>
        <v>SRR5990406</v>
      </c>
      <c r="C246">
        <v>31</v>
      </c>
      <c r="D246">
        <v>28</v>
      </c>
      <c r="E246" t="s">
        <v>3837</v>
      </c>
      <c r="F246">
        <v>128916</v>
      </c>
      <c r="G246">
        <v>126526</v>
      </c>
      <c r="H246" t="s">
        <v>3838</v>
      </c>
      <c r="I246">
        <v>8</v>
      </c>
      <c r="J246">
        <v>2</v>
      </c>
      <c r="K246">
        <v>6</v>
      </c>
      <c r="M246">
        <v>32287</v>
      </c>
      <c r="N246">
        <v>186</v>
      </c>
      <c r="O246">
        <v>168477</v>
      </c>
      <c r="P246">
        <v>2943772</v>
      </c>
      <c r="Q246" t="str">
        <f>VLOOKUP($B246,wgs_downloaded!$H$2:$Z$518,COLUMN()-13)</f>
        <v>isolation_source: cheese</v>
      </c>
      <c r="R246">
        <f>VLOOKUP($B246,wgs_downloaded!$H$2:$Z$518,COLUMN()-13)</f>
        <v>3082747</v>
      </c>
      <c r="S246">
        <f>VLOOKUP($B246,wgs_downloaded!$H$2:$Z$518,COLUMN()-13)</f>
        <v>17</v>
      </c>
      <c r="T246">
        <f>VLOOKUP($B246,wgs_downloaded!$H$2:$Z$518,COLUMN()-13)</f>
        <v>3043</v>
      </c>
      <c r="U246" t="str">
        <f>VLOOKUP($B246,wgs_downloaded!$H$2:$Z$518,COLUMN()-13)</f>
        <v>Yes</v>
      </c>
      <c r="V246">
        <f>VLOOKUP($B246,wgs_downloaded!$H$2:$Z$518,COLUMN()-13)</f>
        <v>0</v>
      </c>
      <c r="W246">
        <f>VLOOKUP($B246,wgs_downloaded!$H$2:$Z$518,COLUMN()-13)</f>
        <v>0</v>
      </c>
      <c r="X246">
        <f>VLOOKUP($B246,wgs_downloaded!$H$2:$Z$518,COLUMN()-13)</f>
        <v>0</v>
      </c>
      <c r="Y246" t="str">
        <f>VLOOKUP($B246,wgs_downloaded!$H$2:$Z$518,COLUMN()-13)</f>
        <v>No</v>
      </c>
      <c r="Z246" t="str">
        <f>VLOOKUP($B246,wgs_downloaded!$H$2:$Z$518,COLUMN()-13)</f>
        <v/>
      </c>
      <c r="AA246" t="str">
        <f>VLOOKUP($B246,wgs_downloaded!$H$2:$Z$518,COLUMN()-13)</f>
        <v/>
      </c>
      <c r="AB246">
        <f>VLOOKUP($B246,wgs_downloaded!$H$2:$Z$518,COLUMN()-13)</f>
        <v>43901.041666666664</v>
      </c>
      <c r="AC246">
        <f>VLOOKUP($B246,wgs_downloaded!$H$2:$Z$518,COLUMN()-13)</f>
        <v>43551.041666666664</v>
      </c>
      <c r="AD246" t="str">
        <f>VLOOKUP($B246,wgs_downloaded!$H$2:$Z$518,COLUMN()-13)</f>
        <v>USA</v>
      </c>
      <c r="AE246" t="str">
        <f>VLOOKUP($B246,wgs_downloaded!$H$2:$Z$518,COLUMN()-13)</f>
        <v>Washington</v>
      </c>
      <c r="AF246">
        <f>VLOOKUP($B246,wgs_downloaded!$H$2:$Z$518,COLUMN()-13)</f>
        <v>2010</v>
      </c>
    </row>
    <row r="247" spans="1:32" x14ac:dyDescent="0.3">
      <c r="A247" t="s">
        <v>3839</v>
      </c>
      <c r="B247" t="str">
        <f t="shared" si="3"/>
        <v>SRR2924558</v>
      </c>
      <c r="C247">
        <v>31</v>
      </c>
      <c r="D247">
        <v>29</v>
      </c>
      <c r="E247" t="s">
        <v>3840</v>
      </c>
      <c r="F247">
        <v>135946</v>
      </c>
      <c r="G247">
        <v>132204</v>
      </c>
      <c r="H247" t="s">
        <v>3841</v>
      </c>
      <c r="I247">
        <v>11</v>
      </c>
      <c r="J247">
        <v>3</v>
      </c>
      <c r="K247">
        <v>6</v>
      </c>
      <c r="M247">
        <v>31185</v>
      </c>
      <c r="N247">
        <v>192</v>
      </c>
      <c r="O247">
        <v>133194</v>
      </c>
      <c r="P247">
        <v>2871809</v>
      </c>
      <c r="Q247" t="str">
        <f>VLOOKUP($B247,wgs_downloaded!$H$2:$Z$518,COLUMN()-13)</f>
        <v>isolation_source: semi soft cheese</v>
      </c>
      <c r="R247">
        <f>VLOOKUP($B247,wgs_downloaded!$H$2:$Z$518,COLUMN()-13)</f>
        <v>2920603</v>
      </c>
      <c r="S247">
        <f>VLOOKUP($B247,wgs_downloaded!$H$2:$Z$518,COLUMN()-13)</f>
        <v>15</v>
      </c>
      <c r="T247">
        <f>VLOOKUP($B247,wgs_downloaded!$H$2:$Z$518,COLUMN()-13)</f>
        <v>2876</v>
      </c>
      <c r="U247" t="str">
        <f>VLOOKUP($B247,wgs_downloaded!$H$2:$Z$518,COLUMN()-13)</f>
        <v>Yes</v>
      </c>
      <c r="V247">
        <f>VLOOKUP($B247,wgs_downloaded!$H$2:$Z$518,COLUMN()-13)</f>
        <v>0</v>
      </c>
      <c r="W247">
        <f>VLOOKUP($B247,wgs_downloaded!$H$2:$Z$518,COLUMN()-13)</f>
        <v>0</v>
      </c>
      <c r="X247">
        <f>VLOOKUP($B247,wgs_downloaded!$H$2:$Z$518,COLUMN()-13)</f>
        <v>0</v>
      </c>
      <c r="Y247" t="str">
        <f>VLOOKUP($B247,wgs_downloaded!$H$2:$Z$518,COLUMN()-13)</f>
        <v>No</v>
      </c>
      <c r="Z247" t="str">
        <f>VLOOKUP($B247,wgs_downloaded!$H$2:$Z$518,COLUMN()-13)</f>
        <v/>
      </c>
      <c r="AA247" t="str">
        <f>VLOOKUP($B247,wgs_downloaded!$H$2:$Z$518,COLUMN()-13)</f>
        <v/>
      </c>
      <c r="AB247">
        <f>VLOOKUP($B247,wgs_downloaded!$H$2:$Z$518,COLUMN()-13)</f>
        <v>43551.041666666664</v>
      </c>
      <c r="AC247">
        <f>VLOOKUP($B247,wgs_downloaded!$H$2:$Z$518,COLUMN()-13)</f>
        <v>43551.041666666664</v>
      </c>
      <c r="AD247" t="str">
        <f>VLOOKUP($B247,wgs_downloaded!$H$2:$Z$518,COLUMN()-13)</f>
        <v>USA</v>
      </c>
      <c r="AE247" t="str">
        <f>VLOOKUP($B247,wgs_downloaded!$H$2:$Z$518,COLUMN()-13)</f>
        <v>Maryland</v>
      </c>
      <c r="AF247">
        <f>VLOOKUP($B247,wgs_downloaded!$H$2:$Z$518,COLUMN()-13)</f>
        <v>2013</v>
      </c>
    </row>
    <row r="248" spans="1:32" x14ac:dyDescent="0.3">
      <c r="A248" t="s">
        <v>3842</v>
      </c>
      <c r="B248" t="str">
        <f t="shared" si="3"/>
        <v>SRR8216059</v>
      </c>
      <c r="C248">
        <v>40</v>
      </c>
      <c r="D248">
        <v>38</v>
      </c>
      <c r="E248" t="s">
        <v>3843</v>
      </c>
      <c r="F248">
        <v>188294</v>
      </c>
      <c r="G248">
        <v>182918</v>
      </c>
      <c r="H248" t="s">
        <v>3844</v>
      </c>
      <c r="I248">
        <v>38</v>
      </c>
      <c r="J248">
        <v>8</v>
      </c>
      <c r="K248">
        <v>16</v>
      </c>
      <c r="M248">
        <v>30220</v>
      </c>
      <c r="N248">
        <v>194</v>
      </c>
      <c r="O248">
        <v>108524</v>
      </c>
      <c r="P248">
        <v>2992139</v>
      </c>
      <c r="Q248" t="str">
        <f>VLOOKUP($B248,wgs_downloaded!$H$2:$Z$518,COLUMN()-13)</f>
        <v>isolation_source: gorgonzola cheese</v>
      </c>
      <c r="R248">
        <f>VLOOKUP($B248,wgs_downloaded!$H$2:$Z$518,COLUMN()-13)</f>
        <v>3116550</v>
      </c>
      <c r="S248">
        <f>VLOOKUP($B248,wgs_downloaded!$H$2:$Z$518,COLUMN()-13)</f>
        <v>28</v>
      </c>
      <c r="T248">
        <f>VLOOKUP($B248,wgs_downloaded!$H$2:$Z$518,COLUMN()-13)</f>
        <v>3108</v>
      </c>
      <c r="U248" t="str">
        <f>VLOOKUP($B248,wgs_downloaded!$H$2:$Z$518,COLUMN()-13)</f>
        <v>Yes</v>
      </c>
      <c r="V248">
        <f>VLOOKUP($B248,wgs_downloaded!$H$2:$Z$518,COLUMN()-13)</f>
        <v>0</v>
      </c>
      <c r="W248">
        <f>VLOOKUP($B248,wgs_downloaded!$H$2:$Z$518,COLUMN()-13)</f>
        <v>0</v>
      </c>
      <c r="X248">
        <f>VLOOKUP($B248,wgs_downloaded!$H$2:$Z$518,COLUMN()-13)</f>
        <v>0</v>
      </c>
      <c r="Y248" t="str">
        <f>VLOOKUP($B248,wgs_downloaded!$H$2:$Z$518,COLUMN()-13)</f>
        <v>No</v>
      </c>
      <c r="Z248" t="str">
        <f>VLOOKUP($B248,wgs_downloaded!$H$2:$Z$518,COLUMN()-13)</f>
        <v/>
      </c>
      <c r="AA248" t="str">
        <f>VLOOKUP($B248,wgs_downloaded!$H$2:$Z$518,COLUMN()-13)</f>
        <v/>
      </c>
      <c r="AB248">
        <f>VLOOKUP($B248,wgs_downloaded!$H$2:$Z$518,COLUMN()-13)</f>
        <v>43901.041666666664</v>
      </c>
      <c r="AC248">
        <f>VLOOKUP($B248,wgs_downloaded!$H$2:$Z$518,COLUMN()-13)</f>
        <v>43551.041666666664</v>
      </c>
      <c r="AD248" t="str">
        <f>VLOOKUP($B248,wgs_downloaded!$H$2:$Z$518,COLUMN()-13)</f>
        <v>Italy</v>
      </c>
      <c r="AE248">
        <f>VLOOKUP($B248,wgs_downloaded!$H$2:$Z$518,COLUMN()-13)</f>
        <v>0</v>
      </c>
      <c r="AF248">
        <f>VLOOKUP($B248,wgs_downloaded!$H$2:$Z$518,COLUMN()-13)</f>
        <v>2005</v>
      </c>
    </row>
    <row r="249" spans="1:32" x14ac:dyDescent="0.3">
      <c r="A249" t="s">
        <v>3845</v>
      </c>
      <c r="B249" t="str">
        <f t="shared" si="3"/>
        <v>SRR1509629</v>
      </c>
      <c r="C249">
        <v>42</v>
      </c>
      <c r="D249">
        <v>39</v>
      </c>
      <c r="E249" t="s">
        <v>3846</v>
      </c>
      <c r="F249">
        <v>207968</v>
      </c>
      <c r="G249">
        <v>201114</v>
      </c>
      <c r="H249" t="s">
        <v>3297</v>
      </c>
      <c r="I249">
        <v>35</v>
      </c>
      <c r="J249">
        <v>12</v>
      </c>
      <c r="K249">
        <v>34</v>
      </c>
      <c r="M249">
        <v>28694</v>
      </c>
      <c r="N249">
        <v>194</v>
      </c>
      <c r="O249">
        <v>104660</v>
      </c>
      <c r="P249">
        <v>2956691</v>
      </c>
      <c r="Q249" t="str">
        <f>VLOOKUP($B249,wgs_downloaded!$H$2:$Z$518,COLUMN()-13)</f>
        <v>isolation_source: ricotta cheese</v>
      </c>
      <c r="R249">
        <f>VLOOKUP($B249,wgs_downloaded!$H$2:$Z$518,COLUMN()-13)</f>
        <v>3031544</v>
      </c>
      <c r="S249">
        <f>VLOOKUP($B249,wgs_downloaded!$H$2:$Z$518,COLUMN()-13)</f>
        <v>14</v>
      </c>
      <c r="T249">
        <f>VLOOKUP($B249,wgs_downloaded!$H$2:$Z$518,COLUMN()-13)</f>
        <v>2988</v>
      </c>
      <c r="U249" t="str">
        <f>VLOOKUP($B249,wgs_downloaded!$H$2:$Z$518,COLUMN()-13)</f>
        <v>Yes</v>
      </c>
      <c r="V249">
        <f>VLOOKUP($B249,wgs_downloaded!$H$2:$Z$518,COLUMN()-13)</f>
        <v>0</v>
      </c>
      <c r="W249">
        <f>VLOOKUP($B249,wgs_downloaded!$H$2:$Z$518,COLUMN()-13)</f>
        <v>0</v>
      </c>
      <c r="X249">
        <f>VLOOKUP($B249,wgs_downloaded!$H$2:$Z$518,COLUMN()-13)</f>
        <v>0</v>
      </c>
      <c r="Y249" t="str">
        <f>VLOOKUP($B249,wgs_downloaded!$H$2:$Z$518,COLUMN()-13)</f>
        <v>No</v>
      </c>
      <c r="Z249" t="str">
        <f>VLOOKUP($B249,wgs_downloaded!$H$2:$Z$518,COLUMN()-13)</f>
        <v/>
      </c>
      <c r="AA249" t="str">
        <f>VLOOKUP($B249,wgs_downloaded!$H$2:$Z$518,COLUMN()-13)</f>
        <v/>
      </c>
      <c r="AB249">
        <f>VLOOKUP($B249,wgs_downloaded!$H$2:$Z$518,COLUMN()-13)</f>
        <v>43551.041666666664</v>
      </c>
      <c r="AC249">
        <f>VLOOKUP($B249,wgs_downloaded!$H$2:$Z$518,COLUMN()-13)</f>
        <v>43551.041666666664</v>
      </c>
      <c r="AD249" t="str">
        <f>VLOOKUP($B249,wgs_downloaded!$H$2:$Z$518,COLUMN()-13)</f>
        <v>USA</v>
      </c>
      <c r="AE249">
        <f>VLOOKUP($B249,wgs_downloaded!$H$2:$Z$518,COLUMN()-13)</f>
        <v>0</v>
      </c>
      <c r="AF249">
        <f>VLOOKUP($B249,wgs_downloaded!$H$2:$Z$518,COLUMN()-13)</f>
        <v>1987</v>
      </c>
    </row>
    <row r="250" spans="1:32" x14ac:dyDescent="0.3">
      <c r="A250" t="s">
        <v>3847</v>
      </c>
      <c r="B250" t="str">
        <f t="shared" si="3"/>
        <v>SRR3659466</v>
      </c>
      <c r="C250">
        <v>50</v>
      </c>
      <c r="D250">
        <v>48</v>
      </c>
      <c r="E250" t="s">
        <v>3234</v>
      </c>
      <c r="F250">
        <v>275754</v>
      </c>
      <c r="G250">
        <v>262550</v>
      </c>
      <c r="H250" t="s">
        <v>3681</v>
      </c>
      <c r="I250">
        <v>64</v>
      </c>
      <c r="J250">
        <v>10</v>
      </c>
      <c r="K250">
        <v>46</v>
      </c>
      <c r="M250">
        <v>26480</v>
      </c>
      <c r="N250">
        <v>194</v>
      </c>
      <c r="O250">
        <v>182466</v>
      </c>
      <c r="P250">
        <v>2906439</v>
      </c>
      <c r="Q250" t="str">
        <f>VLOOKUP($B250,wgs_downloaded!$H$2:$Z$518,COLUMN()-13)</f>
        <v>isolation_source: mexican white cheese</v>
      </c>
      <c r="R250">
        <f>VLOOKUP($B250,wgs_downloaded!$H$2:$Z$518,COLUMN()-13)</f>
        <v>2944907</v>
      </c>
      <c r="S250">
        <f>VLOOKUP($B250,wgs_downloaded!$H$2:$Z$518,COLUMN()-13)</f>
        <v>37</v>
      </c>
      <c r="T250">
        <f>VLOOKUP($B250,wgs_downloaded!$H$2:$Z$518,COLUMN()-13)</f>
        <v>2910</v>
      </c>
      <c r="U250" t="str">
        <f>VLOOKUP($B250,wgs_downloaded!$H$2:$Z$518,COLUMN()-13)</f>
        <v>Yes</v>
      </c>
      <c r="V250">
        <f>VLOOKUP($B250,wgs_downloaded!$H$2:$Z$518,COLUMN()-13)</f>
        <v>0</v>
      </c>
      <c r="W250">
        <f>VLOOKUP($B250,wgs_downloaded!$H$2:$Z$518,COLUMN()-13)</f>
        <v>0</v>
      </c>
      <c r="X250">
        <f>VLOOKUP($B250,wgs_downloaded!$H$2:$Z$518,COLUMN()-13)</f>
        <v>0</v>
      </c>
      <c r="Y250" t="str">
        <f>VLOOKUP($B250,wgs_downloaded!$H$2:$Z$518,COLUMN()-13)</f>
        <v>No</v>
      </c>
      <c r="Z250" t="str">
        <f>VLOOKUP($B250,wgs_downloaded!$H$2:$Z$518,COLUMN()-13)</f>
        <v/>
      </c>
      <c r="AA250" t="str">
        <f>VLOOKUP($B250,wgs_downloaded!$H$2:$Z$518,COLUMN()-13)</f>
        <v/>
      </c>
      <c r="AB250">
        <f>VLOOKUP($B250,wgs_downloaded!$H$2:$Z$518,COLUMN()-13)</f>
        <v>43900.041666666664</v>
      </c>
      <c r="AC250">
        <f>VLOOKUP($B250,wgs_downloaded!$H$2:$Z$518,COLUMN()-13)</f>
        <v>43550.041666666664</v>
      </c>
      <c r="AD250" t="str">
        <f>VLOOKUP($B250,wgs_downloaded!$H$2:$Z$518,COLUMN()-13)</f>
        <v>Mexico</v>
      </c>
      <c r="AE250">
        <f>VLOOKUP($B250,wgs_downloaded!$H$2:$Z$518,COLUMN()-13)</f>
        <v>0</v>
      </c>
      <c r="AF250">
        <f>VLOOKUP($B250,wgs_downloaded!$H$2:$Z$518,COLUMN()-13)</f>
        <v>2004</v>
      </c>
    </row>
    <row r="251" spans="1:32" x14ac:dyDescent="0.3">
      <c r="A251" t="s">
        <v>3848</v>
      </c>
      <c r="B251" t="str">
        <f t="shared" si="3"/>
        <v>SRR3945600</v>
      </c>
      <c r="C251">
        <v>43</v>
      </c>
      <c r="D251">
        <v>38</v>
      </c>
      <c r="E251" t="s">
        <v>3677</v>
      </c>
      <c r="F251">
        <v>185076</v>
      </c>
      <c r="G251">
        <v>178580</v>
      </c>
      <c r="H251" t="s">
        <v>3849</v>
      </c>
      <c r="I251">
        <v>23</v>
      </c>
      <c r="J251">
        <v>9</v>
      </c>
      <c r="K251">
        <v>26</v>
      </c>
      <c r="M251">
        <v>26683</v>
      </c>
      <c r="N251">
        <v>202</v>
      </c>
      <c r="O251">
        <v>82200</v>
      </c>
      <c r="P251">
        <v>2891927</v>
      </c>
      <c r="Q251" t="str">
        <f>VLOOKUP($B251,wgs_downloaded!$H$2:$Z$518,COLUMN()-13)</f>
        <v>isolation_source: gorgonzola dolce cheese</v>
      </c>
      <c r="R251">
        <f>VLOOKUP($B251,wgs_downloaded!$H$2:$Z$518,COLUMN()-13)</f>
        <v>2968400</v>
      </c>
      <c r="S251">
        <f>VLOOKUP($B251,wgs_downloaded!$H$2:$Z$518,COLUMN()-13)</f>
        <v>20</v>
      </c>
      <c r="T251">
        <f>VLOOKUP($B251,wgs_downloaded!$H$2:$Z$518,COLUMN()-13)</f>
        <v>2931</v>
      </c>
      <c r="U251" t="str">
        <f>VLOOKUP($B251,wgs_downloaded!$H$2:$Z$518,COLUMN()-13)</f>
        <v>Yes</v>
      </c>
      <c r="V251">
        <f>VLOOKUP($B251,wgs_downloaded!$H$2:$Z$518,COLUMN()-13)</f>
        <v>0</v>
      </c>
      <c r="W251">
        <f>VLOOKUP($B251,wgs_downloaded!$H$2:$Z$518,COLUMN()-13)</f>
        <v>0</v>
      </c>
      <c r="X251">
        <f>VLOOKUP($B251,wgs_downloaded!$H$2:$Z$518,COLUMN()-13)</f>
        <v>0</v>
      </c>
      <c r="Y251" t="str">
        <f>VLOOKUP($B251,wgs_downloaded!$H$2:$Z$518,COLUMN()-13)</f>
        <v>No</v>
      </c>
      <c r="Z251" t="str">
        <f>VLOOKUP($B251,wgs_downloaded!$H$2:$Z$518,COLUMN()-13)</f>
        <v/>
      </c>
      <c r="AA251" t="str">
        <f>VLOOKUP($B251,wgs_downloaded!$H$2:$Z$518,COLUMN()-13)</f>
        <v/>
      </c>
      <c r="AB251">
        <f>VLOOKUP($B251,wgs_downloaded!$H$2:$Z$518,COLUMN()-13)</f>
        <v>43901.041666666664</v>
      </c>
      <c r="AC251">
        <f>VLOOKUP($B251,wgs_downloaded!$H$2:$Z$518,COLUMN()-13)</f>
        <v>43551.041666666664</v>
      </c>
      <c r="AD251" t="str">
        <f>VLOOKUP($B251,wgs_downloaded!$H$2:$Z$518,COLUMN()-13)</f>
        <v>Italy</v>
      </c>
      <c r="AE251">
        <f>VLOOKUP($B251,wgs_downloaded!$H$2:$Z$518,COLUMN()-13)</f>
        <v>0</v>
      </c>
      <c r="AF251">
        <f>VLOOKUP($B251,wgs_downloaded!$H$2:$Z$518,COLUMN()-13)</f>
        <v>2013</v>
      </c>
    </row>
    <row r="252" spans="1:32" x14ac:dyDescent="0.3">
      <c r="A252" t="s">
        <v>3850</v>
      </c>
      <c r="B252" t="str">
        <f t="shared" si="3"/>
        <v>SRR3173379</v>
      </c>
      <c r="C252">
        <v>66</v>
      </c>
      <c r="D252">
        <v>63</v>
      </c>
      <c r="E252" t="s">
        <v>3851</v>
      </c>
      <c r="F252">
        <v>294756</v>
      </c>
      <c r="G252">
        <v>289270</v>
      </c>
      <c r="H252" t="s">
        <v>3212</v>
      </c>
      <c r="I252">
        <v>29</v>
      </c>
      <c r="J252">
        <v>14</v>
      </c>
      <c r="K252">
        <v>23</v>
      </c>
      <c r="M252">
        <v>30480</v>
      </c>
      <c r="N252">
        <v>206</v>
      </c>
      <c r="O252">
        <v>131614</v>
      </c>
      <c r="P252">
        <v>2954698</v>
      </c>
      <c r="Q252" t="str">
        <f>VLOOKUP($B252,wgs_downloaded!$H$2:$Z$518,COLUMN()-13)</f>
        <v>isolation_source: queso fresco</v>
      </c>
      <c r="R252">
        <f>VLOOKUP($B252,wgs_downloaded!$H$2:$Z$518,COLUMN()-13)</f>
        <v>3024969</v>
      </c>
      <c r="S252">
        <f>VLOOKUP($B252,wgs_downloaded!$H$2:$Z$518,COLUMN()-13)</f>
        <v>36</v>
      </c>
      <c r="T252">
        <f>VLOOKUP($B252,wgs_downloaded!$H$2:$Z$518,COLUMN()-13)</f>
        <v>2995</v>
      </c>
      <c r="U252" t="str">
        <f>VLOOKUP($B252,wgs_downloaded!$H$2:$Z$518,COLUMN()-13)</f>
        <v>Yes</v>
      </c>
      <c r="V252">
        <f>VLOOKUP($B252,wgs_downloaded!$H$2:$Z$518,COLUMN()-13)</f>
        <v>0</v>
      </c>
      <c r="W252">
        <f>VLOOKUP($B252,wgs_downloaded!$H$2:$Z$518,COLUMN()-13)</f>
        <v>0</v>
      </c>
      <c r="X252">
        <f>VLOOKUP($B252,wgs_downloaded!$H$2:$Z$518,COLUMN()-13)</f>
        <v>0</v>
      </c>
      <c r="Y252" t="str">
        <f>VLOOKUP($B252,wgs_downloaded!$H$2:$Z$518,COLUMN()-13)</f>
        <v>No</v>
      </c>
      <c r="Z252" t="str">
        <f>VLOOKUP($B252,wgs_downloaded!$H$2:$Z$518,COLUMN()-13)</f>
        <v/>
      </c>
      <c r="AA252" t="str">
        <f>VLOOKUP($B252,wgs_downloaded!$H$2:$Z$518,COLUMN()-13)</f>
        <v/>
      </c>
      <c r="AB252">
        <f>VLOOKUP($B252,wgs_downloaded!$H$2:$Z$518,COLUMN()-13)</f>
        <v>43901.041666666664</v>
      </c>
      <c r="AC252">
        <f>VLOOKUP($B252,wgs_downloaded!$H$2:$Z$518,COLUMN()-13)</f>
        <v>43551.041666666664</v>
      </c>
      <c r="AD252" t="str">
        <f>VLOOKUP($B252,wgs_downloaded!$H$2:$Z$518,COLUMN()-13)</f>
        <v>USA</v>
      </c>
      <c r="AE252" t="str">
        <f>VLOOKUP($B252,wgs_downloaded!$H$2:$Z$518,COLUMN()-13)</f>
        <v>New Jersey</v>
      </c>
      <c r="AF252">
        <f>VLOOKUP($B252,wgs_downloaded!$H$2:$Z$518,COLUMN()-13)</f>
        <v>2009</v>
      </c>
    </row>
    <row r="253" spans="1:32" x14ac:dyDescent="0.3">
      <c r="A253" t="s">
        <v>3852</v>
      </c>
      <c r="B253" t="str">
        <f t="shared" si="3"/>
        <v>SRR3345855</v>
      </c>
      <c r="C253">
        <v>35</v>
      </c>
      <c r="D253">
        <v>32</v>
      </c>
      <c r="E253" t="s">
        <v>3853</v>
      </c>
      <c r="F253">
        <v>242130</v>
      </c>
      <c r="G253">
        <v>228140</v>
      </c>
      <c r="H253" t="s">
        <v>3746</v>
      </c>
      <c r="I253">
        <v>14</v>
      </c>
      <c r="J253">
        <v>9</v>
      </c>
      <c r="K253">
        <v>9</v>
      </c>
      <c r="M253">
        <v>27471</v>
      </c>
      <c r="N253">
        <v>208</v>
      </c>
      <c r="O253">
        <v>97412</v>
      </c>
      <c r="P253">
        <v>3075407</v>
      </c>
      <c r="Q253" t="str">
        <f>VLOOKUP($B253,wgs_downloaded!$H$2:$Z$518,COLUMN()-13)</f>
        <v>isolation_source: cheese</v>
      </c>
      <c r="R253">
        <f>VLOOKUP($B253,wgs_downloaded!$H$2:$Z$518,COLUMN()-13)</f>
        <v>0</v>
      </c>
      <c r="S253">
        <f>VLOOKUP($B253,wgs_downloaded!$H$2:$Z$518,COLUMN()-13)</f>
        <v>0</v>
      </c>
      <c r="T253">
        <f>VLOOKUP($B253,wgs_downloaded!$H$2:$Z$518,COLUMN()-13)</f>
        <v>0</v>
      </c>
      <c r="U253" t="str">
        <f>VLOOKUP($B253,wgs_downloaded!$H$2:$Z$518,COLUMN()-13)</f>
        <v>No</v>
      </c>
      <c r="V253">
        <f>VLOOKUP($B253,wgs_downloaded!$H$2:$Z$518,COLUMN()-13)</f>
        <v>0</v>
      </c>
      <c r="W253">
        <f>VLOOKUP($B253,wgs_downloaded!$H$2:$Z$518,COLUMN()-13)</f>
        <v>0</v>
      </c>
      <c r="X253">
        <f>VLOOKUP($B253,wgs_downloaded!$H$2:$Z$518,COLUMN()-13)</f>
        <v>0</v>
      </c>
      <c r="Y253" t="str">
        <f>VLOOKUP($B253,wgs_downloaded!$H$2:$Z$518,COLUMN()-13)</f>
        <v>No</v>
      </c>
      <c r="Z253" t="str">
        <f>VLOOKUP($B253,wgs_downloaded!$H$2:$Z$518,COLUMN()-13)</f>
        <v>NZ_NXXC01000001-NZ_NXXC01000028</v>
      </c>
      <c r="AA253" t="str">
        <f>VLOOKUP($B253,wgs_downloaded!$H$2:$Z$518,COLUMN()-13)</f>
        <v/>
      </c>
      <c r="AB253">
        <f>VLOOKUP($B253,wgs_downloaded!$H$2:$Z$518,COLUMN()-13)</f>
        <v>43982.083333333336</v>
      </c>
      <c r="AC253">
        <f>VLOOKUP($B253,wgs_downloaded!$H$2:$Z$518,COLUMN()-13)</f>
        <v>43024.083333333336</v>
      </c>
      <c r="AD253" t="str">
        <f>VLOOKUP($B253,wgs_downloaded!$H$2:$Z$518,COLUMN()-13)</f>
        <v>Italy</v>
      </c>
      <c r="AE253">
        <f>VLOOKUP($B253,wgs_downloaded!$H$2:$Z$518,COLUMN()-13)</f>
        <v>0</v>
      </c>
      <c r="AF253">
        <f>VLOOKUP($B253,wgs_downloaded!$H$2:$Z$518,COLUMN()-13)</f>
        <v>2014</v>
      </c>
    </row>
    <row r="254" spans="1:32" x14ac:dyDescent="0.3">
      <c r="A254" t="s">
        <v>3854</v>
      </c>
      <c r="B254" t="str">
        <f t="shared" si="3"/>
        <v>SRR8767333</v>
      </c>
      <c r="C254">
        <v>45</v>
      </c>
      <c r="D254">
        <v>42</v>
      </c>
      <c r="E254" t="s">
        <v>3855</v>
      </c>
      <c r="F254">
        <v>221976</v>
      </c>
      <c r="G254">
        <v>214778</v>
      </c>
      <c r="H254" t="s">
        <v>3856</v>
      </c>
      <c r="I254">
        <v>102</v>
      </c>
      <c r="J254">
        <v>33</v>
      </c>
      <c r="K254">
        <v>65</v>
      </c>
      <c r="M254">
        <v>31128</v>
      </c>
      <c r="N254">
        <v>210</v>
      </c>
      <c r="O254">
        <v>157552</v>
      </c>
      <c r="P254">
        <v>3094722</v>
      </c>
      <c r="Q254" t="str">
        <f>VLOOKUP($B254,wgs_downloaded!$H$2:$Z$518,COLUMN()-13)</f>
        <v>isolation_source: cheese</v>
      </c>
      <c r="R254">
        <f>VLOOKUP($B254,wgs_downloaded!$H$2:$Z$518,COLUMN()-13)</f>
        <v>3115344</v>
      </c>
      <c r="S254">
        <f>VLOOKUP($B254,wgs_downloaded!$H$2:$Z$518,COLUMN()-13)</f>
        <v>33</v>
      </c>
      <c r="T254">
        <f>VLOOKUP($B254,wgs_downloaded!$H$2:$Z$518,COLUMN()-13)</f>
        <v>3107</v>
      </c>
      <c r="U254" t="str">
        <f>VLOOKUP($B254,wgs_downloaded!$H$2:$Z$518,COLUMN()-13)</f>
        <v>Yes</v>
      </c>
      <c r="V254">
        <f>VLOOKUP($B254,wgs_downloaded!$H$2:$Z$518,COLUMN()-13)</f>
        <v>0</v>
      </c>
      <c r="W254">
        <f>VLOOKUP($B254,wgs_downloaded!$H$2:$Z$518,COLUMN()-13)</f>
        <v>0</v>
      </c>
      <c r="X254">
        <f>VLOOKUP($B254,wgs_downloaded!$H$2:$Z$518,COLUMN()-13)</f>
        <v>0</v>
      </c>
      <c r="Y254" t="str">
        <f>VLOOKUP($B254,wgs_downloaded!$H$2:$Z$518,COLUMN()-13)</f>
        <v>No</v>
      </c>
      <c r="Z254" t="str">
        <f>VLOOKUP($B254,wgs_downloaded!$H$2:$Z$518,COLUMN()-13)</f>
        <v/>
      </c>
      <c r="AA254" t="str">
        <f>VLOOKUP($B254,wgs_downloaded!$H$2:$Z$518,COLUMN()-13)</f>
        <v/>
      </c>
      <c r="AB254">
        <f>VLOOKUP($B254,wgs_downloaded!$H$2:$Z$518,COLUMN()-13)</f>
        <v>43556.083333333336</v>
      </c>
      <c r="AC254">
        <f>VLOOKUP($B254,wgs_downloaded!$H$2:$Z$518,COLUMN()-13)</f>
        <v>43556.083333333336</v>
      </c>
      <c r="AD254" t="str">
        <f>VLOOKUP($B254,wgs_downloaded!$H$2:$Z$518,COLUMN()-13)</f>
        <v>Chile</v>
      </c>
      <c r="AE254">
        <f>VLOOKUP($B254,wgs_downloaded!$H$2:$Z$518,COLUMN()-13)</f>
        <v>0</v>
      </c>
      <c r="AF254">
        <f>VLOOKUP($B254,wgs_downloaded!$H$2:$Z$518,COLUMN()-13)</f>
        <v>2016</v>
      </c>
    </row>
    <row r="255" spans="1:32" x14ac:dyDescent="0.3">
      <c r="A255" t="s">
        <v>3857</v>
      </c>
      <c r="B255" t="str">
        <f t="shared" si="3"/>
        <v>SRR10484657</v>
      </c>
      <c r="C255">
        <v>29</v>
      </c>
      <c r="D255">
        <v>25</v>
      </c>
      <c r="E255" t="s">
        <v>3858</v>
      </c>
      <c r="F255">
        <v>122472</v>
      </c>
      <c r="G255">
        <v>116028</v>
      </c>
      <c r="H255" t="s">
        <v>3859</v>
      </c>
      <c r="I255">
        <v>4</v>
      </c>
      <c r="J255">
        <v>3</v>
      </c>
      <c r="K255">
        <v>6</v>
      </c>
      <c r="M255">
        <v>26886</v>
      </c>
      <c r="N255">
        <v>211</v>
      </c>
      <c r="O255">
        <v>128018</v>
      </c>
      <c r="P255">
        <v>2865383</v>
      </c>
      <c r="Q255" t="str">
        <f>VLOOKUP($B255,wgs_downloaded!$H$2:$Z$518,COLUMN()-13)</f>
        <v>isolation_source: cheese</v>
      </c>
      <c r="R255">
        <f>VLOOKUP($B255,wgs_downloaded!$H$2:$Z$518,COLUMN()-13)</f>
        <v>2909744</v>
      </c>
      <c r="S255">
        <f>VLOOKUP($B255,wgs_downloaded!$H$2:$Z$518,COLUMN()-13)</f>
        <v>10</v>
      </c>
      <c r="T255">
        <f>VLOOKUP($B255,wgs_downloaded!$H$2:$Z$518,COLUMN()-13)</f>
        <v>2814</v>
      </c>
      <c r="U255" t="str">
        <f>VLOOKUP($B255,wgs_downloaded!$H$2:$Z$518,COLUMN()-13)</f>
        <v>Yes</v>
      </c>
      <c r="V255">
        <f>VLOOKUP($B255,wgs_downloaded!$H$2:$Z$518,COLUMN()-13)</f>
        <v>0</v>
      </c>
      <c r="W255">
        <f>VLOOKUP($B255,wgs_downloaded!$H$2:$Z$518,COLUMN()-13)</f>
        <v>0</v>
      </c>
      <c r="X255">
        <f>VLOOKUP($B255,wgs_downloaded!$H$2:$Z$518,COLUMN()-13)</f>
        <v>0</v>
      </c>
      <c r="Y255" t="str">
        <f>VLOOKUP($B255,wgs_downloaded!$H$2:$Z$518,COLUMN()-13)</f>
        <v>No</v>
      </c>
      <c r="Z255" t="str">
        <f>VLOOKUP($B255,wgs_downloaded!$H$2:$Z$518,COLUMN()-13)</f>
        <v/>
      </c>
      <c r="AA255" t="str">
        <f>VLOOKUP($B255,wgs_downloaded!$H$2:$Z$518,COLUMN()-13)</f>
        <v/>
      </c>
      <c r="AB255">
        <f>VLOOKUP($B255,wgs_downloaded!$H$2:$Z$518,COLUMN()-13)</f>
        <v>43916.041666666664</v>
      </c>
      <c r="AC255">
        <f>VLOOKUP($B255,wgs_downloaded!$H$2:$Z$518,COLUMN()-13)</f>
        <v>43916.041666666664</v>
      </c>
      <c r="AD255" t="str">
        <f>VLOOKUP($B255,wgs_downloaded!$H$2:$Z$518,COLUMN()-13)</f>
        <v>USA</v>
      </c>
      <c r="AE255" t="str">
        <f>VLOOKUP($B255,wgs_downloaded!$H$2:$Z$518,COLUMN()-13)</f>
        <v>Iowa</v>
      </c>
      <c r="AF255">
        <f>VLOOKUP($B255,wgs_downloaded!$H$2:$Z$518,COLUMN()-13)</f>
        <v>2019</v>
      </c>
    </row>
    <row r="256" spans="1:32" x14ac:dyDescent="0.3">
      <c r="A256" t="s">
        <v>3860</v>
      </c>
      <c r="B256" t="str">
        <f t="shared" si="3"/>
        <v>SRR1974169</v>
      </c>
      <c r="C256">
        <v>41</v>
      </c>
      <c r="D256">
        <v>26</v>
      </c>
      <c r="E256" t="s">
        <v>3861</v>
      </c>
      <c r="F256">
        <v>246070</v>
      </c>
      <c r="G256">
        <v>199833</v>
      </c>
      <c r="H256" t="s">
        <v>3862</v>
      </c>
      <c r="I256">
        <v>3</v>
      </c>
      <c r="J256">
        <v>2</v>
      </c>
      <c r="K256">
        <v>4</v>
      </c>
      <c r="M256">
        <v>15926</v>
      </c>
      <c r="N256">
        <v>213</v>
      </c>
      <c r="O256">
        <v>61869</v>
      </c>
      <c r="P256">
        <v>1851405</v>
      </c>
      <c r="Q256" t="str">
        <f>VLOOKUP($B256,wgs_downloaded!$H$2:$Z$518,COLUMN()-13)</f>
        <v>isolation_source: cheese</v>
      </c>
      <c r="R256">
        <f>VLOOKUP($B256,wgs_downloaded!$H$2:$Z$518,COLUMN()-13)</f>
        <v>3135127</v>
      </c>
      <c r="S256">
        <f>VLOOKUP($B256,wgs_downloaded!$H$2:$Z$518,COLUMN()-13)</f>
        <v>24</v>
      </c>
      <c r="T256">
        <f>VLOOKUP($B256,wgs_downloaded!$H$2:$Z$518,COLUMN()-13)</f>
        <v>3091</v>
      </c>
      <c r="U256" t="str">
        <f>VLOOKUP($B256,wgs_downloaded!$H$2:$Z$518,COLUMN()-13)</f>
        <v>Yes</v>
      </c>
      <c r="V256">
        <f>VLOOKUP($B256,wgs_downloaded!$H$2:$Z$518,COLUMN()-13)</f>
        <v>0</v>
      </c>
      <c r="W256">
        <f>VLOOKUP($B256,wgs_downloaded!$H$2:$Z$518,COLUMN()-13)</f>
        <v>0</v>
      </c>
      <c r="X256">
        <f>VLOOKUP($B256,wgs_downloaded!$H$2:$Z$518,COLUMN()-13)</f>
        <v>0</v>
      </c>
      <c r="Y256" t="str">
        <f>VLOOKUP($B256,wgs_downloaded!$H$2:$Z$518,COLUMN()-13)</f>
        <v>No</v>
      </c>
      <c r="Z256" t="str">
        <f>VLOOKUP($B256,wgs_downloaded!$H$2:$Z$518,COLUMN()-13)</f>
        <v/>
      </c>
      <c r="AA256" t="str">
        <f>VLOOKUP($B256,wgs_downloaded!$H$2:$Z$518,COLUMN()-13)</f>
        <v/>
      </c>
      <c r="AB256">
        <f>VLOOKUP($B256,wgs_downloaded!$H$2:$Z$518,COLUMN()-13)</f>
        <v>43551.041666666664</v>
      </c>
      <c r="AC256">
        <f>VLOOKUP($B256,wgs_downloaded!$H$2:$Z$518,COLUMN()-13)</f>
        <v>43551.041666666664</v>
      </c>
      <c r="AD256" t="str">
        <f>VLOOKUP($B256,wgs_downloaded!$H$2:$Z$518,COLUMN()-13)</f>
        <v>USA</v>
      </c>
      <c r="AE256" t="str">
        <f>VLOOKUP($B256,wgs_downloaded!$H$2:$Z$518,COLUMN()-13)</f>
        <v>Maryland</v>
      </c>
      <c r="AF256">
        <f>VLOOKUP($B256,wgs_downloaded!$H$2:$Z$518,COLUMN()-13)</f>
        <v>2014</v>
      </c>
    </row>
    <row r="257" spans="1:32" x14ac:dyDescent="0.3">
      <c r="A257" t="s">
        <v>3863</v>
      </c>
      <c r="B257" t="str">
        <f t="shared" si="3"/>
        <v>SRR8212882</v>
      </c>
      <c r="C257">
        <v>49</v>
      </c>
      <c r="D257">
        <v>45</v>
      </c>
      <c r="E257" t="s">
        <v>3864</v>
      </c>
      <c r="F257">
        <v>208322</v>
      </c>
      <c r="G257">
        <v>202374</v>
      </c>
      <c r="H257" t="s">
        <v>3844</v>
      </c>
      <c r="I257">
        <v>14</v>
      </c>
      <c r="J257">
        <v>6</v>
      </c>
      <c r="K257">
        <v>19</v>
      </c>
      <c r="M257">
        <v>26835</v>
      </c>
      <c r="N257">
        <v>220</v>
      </c>
      <c r="O257">
        <v>148361</v>
      </c>
      <c r="P257">
        <v>2954554</v>
      </c>
      <c r="Q257" t="str">
        <f>VLOOKUP($B257,wgs_downloaded!$H$2:$Z$518,COLUMN()-13)</f>
        <v>isolation_source: cheese</v>
      </c>
      <c r="R257">
        <f>VLOOKUP($B257,wgs_downloaded!$H$2:$Z$518,COLUMN()-13)</f>
        <v>2995893</v>
      </c>
      <c r="S257">
        <f>VLOOKUP($B257,wgs_downloaded!$H$2:$Z$518,COLUMN()-13)</f>
        <v>39</v>
      </c>
      <c r="T257">
        <f>VLOOKUP($B257,wgs_downloaded!$H$2:$Z$518,COLUMN()-13)</f>
        <v>2998</v>
      </c>
      <c r="U257" t="str">
        <f>VLOOKUP($B257,wgs_downloaded!$H$2:$Z$518,COLUMN()-13)</f>
        <v>Yes</v>
      </c>
      <c r="V257">
        <f>VLOOKUP($B257,wgs_downloaded!$H$2:$Z$518,COLUMN()-13)</f>
        <v>0</v>
      </c>
      <c r="W257">
        <f>VLOOKUP($B257,wgs_downloaded!$H$2:$Z$518,COLUMN()-13)</f>
        <v>0</v>
      </c>
      <c r="X257">
        <f>VLOOKUP($B257,wgs_downloaded!$H$2:$Z$518,COLUMN()-13)</f>
        <v>0</v>
      </c>
      <c r="Y257" t="str">
        <f>VLOOKUP($B257,wgs_downloaded!$H$2:$Z$518,COLUMN()-13)</f>
        <v>No</v>
      </c>
      <c r="Z257" t="str">
        <f>VLOOKUP($B257,wgs_downloaded!$H$2:$Z$518,COLUMN()-13)</f>
        <v/>
      </c>
      <c r="AA257" t="str">
        <f>VLOOKUP($B257,wgs_downloaded!$H$2:$Z$518,COLUMN()-13)</f>
        <v/>
      </c>
      <c r="AB257">
        <f>VLOOKUP($B257,wgs_downloaded!$H$2:$Z$518,COLUMN()-13)</f>
        <v>43901.041666666664</v>
      </c>
      <c r="AC257">
        <f>VLOOKUP($B257,wgs_downloaded!$H$2:$Z$518,COLUMN()-13)</f>
        <v>43551.041666666664</v>
      </c>
      <c r="AD257" t="str">
        <f>VLOOKUP($B257,wgs_downloaded!$H$2:$Z$518,COLUMN()-13)</f>
        <v>Italy</v>
      </c>
      <c r="AE257">
        <f>VLOOKUP($B257,wgs_downloaded!$H$2:$Z$518,COLUMN()-13)</f>
        <v>0</v>
      </c>
      <c r="AF257">
        <f>VLOOKUP($B257,wgs_downloaded!$H$2:$Z$518,COLUMN()-13)</f>
        <v>2003</v>
      </c>
    </row>
    <row r="258" spans="1:32" x14ac:dyDescent="0.3">
      <c r="A258" t="s">
        <v>3865</v>
      </c>
      <c r="B258" t="str">
        <f t="shared" si="3"/>
        <v>SRR3108926</v>
      </c>
      <c r="C258">
        <v>42</v>
      </c>
      <c r="D258">
        <v>35</v>
      </c>
      <c r="E258" t="s">
        <v>3866</v>
      </c>
      <c r="F258">
        <v>284490</v>
      </c>
      <c r="G258">
        <v>263474</v>
      </c>
      <c r="H258" t="s">
        <v>3867</v>
      </c>
      <c r="I258">
        <v>68711</v>
      </c>
      <c r="J258">
        <v>130</v>
      </c>
      <c r="K258">
        <v>95</v>
      </c>
      <c r="M258">
        <v>21788</v>
      </c>
      <c r="N258">
        <v>223</v>
      </c>
      <c r="O258">
        <v>100432</v>
      </c>
      <c r="P258">
        <v>2881264</v>
      </c>
      <c r="Q258" t="str">
        <f>VLOOKUP($B258,wgs_downloaded!$H$2:$Z$518,COLUMN()-13)</f>
        <v>isolation_source: Solid - Food; Food; dairy Products; Heat processed (pasterized) - Ripened - Cheese made from pasteurized milk - Semi-soft - Ricotta; Pasteurized</v>
      </c>
      <c r="R258">
        <f>VLOOKUP($B258,wgs_downloaded!$H$2:$Z$518,COLUMN()-13)</f>
        <v>3025035</v>
      </c>
      <c r="S258">
        <f>VLOOKUP($B258,wgs_downloaded!$H$2:$Z$518,COLUMN()-13)</f>
        <v>21</v>
      </c>
      <c r="T258">
        <f>VLOOKUP($B258,wgs_downloaded!$H$2:$Z$518,COLUMN()-13)</f>
        <v>3008</v>
      </c>
      <c r="U258" t="str">
        <f>VLOOKUP($B258,wgs_downloaded!$H$2:$Z$518,COLUMN()-13)</f>
        <v>Yes</v>
      </c>
      <c r="V258">
        <f>VLOOKUP($B258,wgs_downloaded!$H$2:$Z$518,COLUMN()-13)</f>
        <v>0</v>
      </c>
      <c r="W258">
        <f>VLOOKUP($B258,wgs_downloaded!$H$2:$Z$518,COLUMN()-13)</f>
        <v>0</v>
      </c>
      <c r="X258">
        <f>VLOOKUP($B258,wgs_downloaded!$H$2:$Z$518,COLUMN()-13)</f>
        <v>0</v>
      </c>
      <c r="Y258" t="str">
        <f>VLOOKUP($B258,wgs_downloaded!$H$2:$Z$518,COLUMN()-13)</f>
        <v>No</v>
      </c>
      <c r="Z258" t="str">
        <f>VLOOKUP($B258,wgs_downloaded!$H$2:$Z$518,COLUMN()-13)</f>
        <v/>
      </c>
      <c r="AA258" t="str">
        <f>VLOOKUP($B258,wgs_downloaded!$H$2:$Z$518,COLUMN()-13)</f>
        <v/>
      </c>
      <c r="AB258">
        <f>VLOOKUP($B258,wgs_downloaded!$H$2:$Z$518,COLUMN()-13)</f>
        <v>43864.041666666664</v>
      </c>
      <c r="AC258">
        <f>VLOOKUP($B258,wgs_downloaded!$H$2:$Z$518,COLUMN()-13)</f>
        <v>43864.041666666664</v>
      </c>
      <c r="AD258" t="str">
        <f>VLOOKUP($B258,wgs_downloaded!$H$2:$Z$518,COLUMN()-13)</f>
        <v>Canada</v>
      </c>
      <c r="AE258">
        <f>VLOOKUP($B258,wgs_downloaded!$H$2:$Z$518,COLUMN()-13)</f>
        <v>0</v>
      </c>
      <c r="AF258">
        <f>VLOOKUP($B258,wgs_downloaded!$H$2:$Z$518,COLUMN()-13)</f>
        <v>2011</v>
      </c>
    </row>
    <row r="259" spans="1:32" x14ac:dyDescent="0.3">
      <c r="A259" t="s">
        <v>3868</v>
      </c>
      <c r="B259" t="str">
        <f t="shared" ref="B259:B322" si="4">LEFT(A259, SEARCH("_",A259)-1)</f>
        <v>SRR1509635</v>
      </c>
      <c r="C259">
        <v>34</v>
      </c>
      <c r="D259">
        <v>32</v>
      </c>
      <c r="E259" t="s">
        <v>3869</v>
      </c>
      <c r="F259">
        <v>148362</v>
      </c>
      <c r="G259">
        <v>145268</v>
      </c>
      <c r="H259" t="s">
        <v>3793</v>
      </c>
      <c r="I259">
        <v>14</v>
      </c>
      <c r="J259">
        <v>11</v>
      </c>
      <c r="K259">
        <v>15</v>
      </c>
      <c r="M259">
        <v>22958</v>
      </c>
      <c r="N259">
        <v>224</v>
      </c>
      <c r="O259">
        <v>71467</v>
      </c>
      <c r="P259">
        <v>2972823</v>
      </c>
      <c r="Q259" t="str">
        <f>VLOOKUP($B259,wgs_downloaded!$H$2:$Z$518,COLUMN()-13)</f>
        <v>isolation_source: mexican soft cheese</v>
      </c>
      <c r="R259">
        <f>VLOOKUP($B259,wgs_downloaded!$H$2:$Z$518,COLUMN()-13)</f>
        <v>3102811</v>
      </c>
      <c r="S259">
        <f>VLOOKUP($B259,wgs_downloaded!$H$2:$Z$518,COLUMN()-13)</f>
        <v>14</v>
      </c>
      <c r="T259">
        <f>VLOOKUP($B259,wgs_downloaded!$H$2:$Z$518,COLUMN()-13)</f>
        <v>3100</v>
      </c>
      <c r="U259" t="str">
        <f>VLOOKUP($B259,wgs_downloaded!$H$2:$Z$518,COLUMN()-13)</f>
        <v>Yes</v>
      </c>
      <c r="V259">
        <f>VLOOKUP($B259,wgs_downloaded!$H$2:$Z$518,COLUMN()-13)</f>
        <v>0</v>
      </c>
      <c r="W259">
        <f>VLOOKUP($B259,wgs_downloaded!$H$2:$Z$518,COLUMN()-13)</f>
        <v>0</v>
      </c>
      <c r="X259">
        <f>VLOOKUP($B259,wgs_downloaded!$H$2:$Z$518,COLUMN()-13)</f>
        <v>0</v>
      </c>
      <c r="Y259" t="str">
        <f>VLOOKUP($B259,wgs_downloaded!$H$2:$Z$518,COLUMN()-13)</f>
        <v>No</v>
      </c>
      <c r="Z259" t="str">
        <f>VLOOKUP($B259,wgs_downloaded!$H$2:$Z$518,COLUMN()-13)</f>
        <v/>
      </c>
      <c r="AA259" t="str">
        <f>VLOOKUP($B259,wgs_downloaded!$H$2:$Z$518,COLUMN()-13)</f>
        <v/>
      </c>
      <c r="AB259">
        <f>VLOOKUP($B259,wgs_downloaded!$H$2:$Z$518,COLUMN()-13)</f>
        <v>43551.041666666664</v>
      </c>
      <c r="AC259">
        <f>VLOOKUP($B259,wgs_downloaded!$H$2:$Z$518,COLUMN()-13)</f>
        <v>43551.041666666664</v>
      </c>
      <c r="AD259" t="str">
        <f>VLOOKUP($B259,wgs_downloaded!$H$2:$Z$518,COLUMN()-13)</f>
        <v>USA</v>
      </c>
      <c r="AE259">
        <f>VLOOKUP($B259,wgs_downloaded!$H$2:$Z$518,COLUMN()-13)</f>
        <v>0</v>
      </c>
      <c r="AF259" t="str">
        <f>VLOOKUP($B259,wgs_downloaded!$H$2:$Z$518,COLUMN()-13)</f>
        <v>No data</v>
      </c>
    </row>
    <row r="260" spans="1:32" x14ac:dyDescent="0.3">
      <c r="A260" t="s">
        <v>3870</v>
      </c>
      <c r="B260" t="str">
        <f t="shared" si="4"/>
        <v>SRR3945595</v>
      </c>
      <c r="C260">
        <v>50</v>
      </c>
      <c r="D260">
        <v>46</v>
      </c>
      <c r="E260" t="s">
        <v>3871</v>
      </c>
      <c r="F260">
        <v>218076</v>
      </c>
      <c r="G260">
        <v>212794</v>
      </c>
      <c r="H260" t="s">
        <v>3872</v>
      </c>
      <c r="I260">
        <v>28</v>
      </c>
      <c r="J260">
        <v>9</v>
      </c>
      <c r="K260">
        <v>17</v>
      </c>
      <c r="M260">
        <v>21127</v>
      </c>
      <c r="N260">
        <v>226</v>
      </c>
      <c r="O260">
        <v>76172</v>
      </c>
      <c r="P260">
        <v>2811700</v>
      </c>
      <c r="Q260" t="str">
        <f>VLOOKUP($B260,wgs_downloaded!$H$2:$Z$518,COLUMN()-13)</f>
        <v>isolation_source: bianco\, brie-style cheese</v>
      </c>
      <c r="R260">
        <f>VLOOKUP($B260,wgs_downloaded!$H$2:$Z$518,COLUMN()-13)</f>
        <v>2885602</v>
      </c>
      <c r="S260">
        <f>VLOOKUP($B260,wgs_downloaded!$H$2:$Z$518,COLUMN()-13)</f>
        <v>38</v>
      </c>
      <c r="T260">
        <f>VLOOKUP($B260,wgs_downloaded!$H$2:$Z$518,COLUMN()-13)</f>
        <v>2855</v>
      </c>
      <c r="U260" t="str">
        <f>VLOOKUP($B260,wgs_downloaded!$H$2:$Z$518,COLUMN()-13)</f>
        <v>Yes</v>
      </c>
      <c r="V260">
        <f>VLOOKUP($B260,wgs_downloaded!$H$2:$Z$518,COLUMN()-13)</f>
        <v>0</v>
      </c>
      <c r="W260">
        <f>VLOOKUP($B260,wgs_downloaded!$H$2:$Z$518,COLUMN()-13)</f>
        <v>0</v>
      </c>
      <c r="X260">
        <f>VLOOKUP($B260,wgs_downloaded!$H$2:$Z$518,COLUMN()-13)</f>
        <v>0</v>
      </c>
      <c r="Y260" t="str">
        <f>VLOOKUP($B260,wgs_downloaded!$H$2:$Z$518,COLUMN()-13)</f>
        <v>No</v>
      </c>
      <c r="Z260" t="str">
        <f>VLOOKUP($B260,wgs_downloaded!$H$2:$Z$518,COLUMN()-13)</f>
        <v/>
      </c>
      <c r="AA260" t="str">
        <f>VLOOKUP($B260,wgs_downloaded!$H$2:$Z$518,COLUMN()-13)</f>
        <v/>
      </c>
      <c r="AB260">
        <f>VLOOKUP($B260,wgs_downloaded!$H$2:$Z$518,COLUMN()-13)</f>
        <v>43901.041666666664</v>
      </c>
      <c r="AC260">
        <f>VLOOKUP($B260,wgs_downloaded!$H$2:$Z$518,COLUMN()-13)</f>
        <v>43551.041666666664</v>
      </c>
      <c r="AD260" t="str">
        <f>VLOOKUP($B260,wgs_downloaded!$H$2:$Z$518,COLUMN()-13)</f>
        <v>USA</v>
      </c>
      <c r="AE260" t="str">
        <f>VLOOKUP($B260,wgs_downloaded!$H$2:$Z$518,COLUMN()-13)</f>
        <v>New York</v>
      </c>
      <c r="AF260">
        <f>VLOOKUP($B260,wgs_downloaded!$H$2:$Z$518,COLUMN()-13)</f>
        <v>2012</v>
      </c>
    </row>
    <row r="261" spans="1:32" x14ac:dyDescent="0.3">
      <c r="A261" t="s">
        <v>3873</v>
      </c>
      <c r="B261" t="str">
        <f t="shared" si="4"/>
        <v>SRR5378787</v>
      </c>
      <c r="C261">
        <v>84</v>
      </c>
      <c r="D261">
        <v>77</v>
      </c>
      <c r="E261" t="s">
        <v>3874</v>
      </c>
      <c r="F261">
        <v>482360</v>
      </c>
      <c r="G261">
        <v>462210</v>
      </c>
      <c r="H261" t="s">
        <v>3666</v>
      </c>
      <c r="I261">
        <v>174</v>
      </c>
      <c r="J261">
        <v>78</v>
      </c>
      <c r="K261">
        <v>88</v>
      </c>
      <c r="M261">
        <v>25222</v>
      </c>
      <c r="N261">
        <v>230</v>
      </c>
      <c r="O261">
        <v>152877</v>
      </c>
      <c r="P261">
        <v>3078575</v>
      </c>
      <c r="Q261" t="str">
        <f>VLOOKUP($B261,wgs_downloaded!$H$2:$Z$518,COLUMN()-13)</f>
        <v>isolation_source: spreadable cheese</v>
      </c>
      <c r="R261">
        <f>VLOOKUP($B261,wgs_downloaded!$H$2:$Z$518,COLUMN()-13)</f>
        <v>3134099</v>
      </c>
      <c r="S261">
        <f>VLOOKUP($B261,wgs_downloaded!$H$2:$Z$518,COLUMN()-13)</f>
        <v>56</v>
      </c>
      <c r="T261">
        <f>VLOOKUP($B261,wgs_downloaded!$H$2:$Z$518,COLUMN()-13)</f>
        <v>3125</v>
      </c>
      <c r="U261" t="str">
        <f>VLOOKUP($B261,wgs_downloaded!$H$2:$Z$518,COLUMN()-13)</f>
        <v>Yes</v>
      </c>
      <c r="V261">
        <f>VLOOKUP($B261,wgs_downloaded!$H$2:$Z$518,COLUMN()-13)</f>
        <v>0</v>
      </c>
      <c r="W261">
        <f>VLOOKUP($B261,wgs_downloaded!$H$2:$Z$518,COLUMN()-13)</f>
        <v>0</v>
      </c>
      <c r="X261">
        <f>VLOOKUP($B261,wgs_downloaded!$H$2:$Z$518,COLUMN()-13)</f>
        <v>0</v>
      </c>
      <c r="Y261" t="str">
        <f>VLOOKUP($B261,wgs_downloaded!$H$2:$Z$518,COLUMN()-13)</f>
        <v>No</v>
      </c>
      <c r="Z261" t="str">
        <f>VLOOKUP($B261,wgs_downloaded!$H$2:$Z$518,COLUMN()-13)</f>
        <v/>
      </c>
      <c r="AA261" t="str">
        <f>VLOOKUP($B261,wgs_downloaded!$H$2:$Z$518,COLUMN()-13)</f>
        <v/>
      </c>
      <c r="AB261">
        <f>VLOOKUP($B261,wgs_downloaded!$H$2:$Z$518,COLUMN()-13)</f>
        <v>43901.041666666664</v>
      </c>
      <c r="AC261">
        <f>VLOOKUP($B261,wgs_downloaded!$H$2:$Z$518,COLUMN()-13)</f>
        <v>43551.041666666664</v>
      </c>
      <c r="AD261" t="str">
        <f>VLOOKUP($B261,wgs_downloaded!$H$2:$Z$518,COLUMN()-13)</f>
        <v>USA</v>
      </c>
      <c r="AE261" t="str">
        <f>VLOOKUP($B261,wgs_downloaded!$H$2:$Z$518,COLUMN()-13)</f>
        <v>Illinois</v>
      </c>
      <c r="AF261">
        <f>VLOOKUP($B261,wgs_downloaded!$H$2:$Z$518,COLUMN()-13)</f>
        <v>2001</v>
      </c>
    </row>
    <row r="262" spans="1:32" x14ac:dyDescent="0.3">
      <c r="A262" t="s">
        <v>3875</v>
      </c>
      <c r="B262" t="str">
        <f t="shared" si="4"/>
        <v>SRR3173364</v>
      </c>
      <c r="C262">
        <v>66</v>
      </c>
      <c r="D262">
        <v>60</v>
      </c>
      <c r="E262" t="s">
        <v>3876</v>
      </c>
      <c r="F262">
        <v>287096</v>
      </c>
      <c r="G262">
        <v>277000</v>
      </c>
      <c r="H262" t="s">
        <v>3709</v>
      </c>
      <c r="I262">
        <v>33</v>
      </c>
      <c r="J262">
        <v>14</v>
      </c>
      <c r="K262">
        <v>15</v>
      </c>
      <c r="M262">
        <v>29582</v>
      </c>
      <c r="N262">
        <v>232</v>
      </c>
      <c r="O262">
        <v>132924</v>
      </c>
      <c r="P262">
        <v>3030468</v>
      </c>
      <c r="Q262" t="str">
        <f>VLOOKUP($B262,wgs_downloaded!$H$2:$Z$518,COLUMN()-13)</f>
        <v>isolation_source: robiola pineta cheese</v>
      </c>
      <c r="R262">
        <f>VLOOKUP($B262,wgs_downloaded!$H$2:$Z$518,COLUMN()-13)</f>
        <v>3094452</v>
      </c>
      <c r="S262">
        <f>VLOOKUP($B262,wgs_downloaded!$H$2:$Z$518,COLUMN()-13)</f>
        <v>57</v>
      </c>
      <c r="T262">
        <f>VLOOKUP($B262,wgs_downloaded!$H$2:$Z$518,COLUMN()-13)</f>
        <v>3103</v>
      </c>
      <c r="U262" t="str">
        <f>VLOOKUP($B262,wgs_downloaded!$H$2:$Z$518,COLUMN()-13)</f>
        <v>Yes</v>
      </c>
      <c r="V262">
        <f>VLOOKUP($B262,wgs_downloaded!$H$2:$Z$518,COLUMN()-13)</f>
        <v>0</v>
      </c>
      <c r="W262">
        <f>VLOOKUP($B262,wgs_downloaded!$H$2:$Z$518,COLUMN()-13)</f>
        <v>0</v>
      </c>
      <c r="X262">
        <f>VLOOKUP($B262,wgs_downloaded!$H$2:$Z$518,COLUMN()-13)</f>
        <v>0</v>
      </c>
      <c r="Y262" t="str">
        <f>VLOOKUP($B262,wgs_downloaded!$H$2:$Z$518,COLUMN()-13)</f>
        <v>No</v>
      </c>
      <c r="Z262" t="str">
        <f>VLOOKUP($B262,wgs_downloaded!$H$2:$Z$518,COLUMN()-13)</f>
        <v/>
      </c>
      <c r="AA262" t="str">
        <f>VLOOKUP($B262,wgs_downloaded!$H$2:$Z$518,COLUMN()-13)</f>
        <v/>
      </c>
      <c r="AB262">
        <f>VLOOKUP($B262,wgs_downloaded!$H$2:$Z$518,COLUMN()-13)</f>
        <v>43901.041666666664</v>
      </c>
      <c r="AC262">
        <f>VLOOKUP($B262,wgs_downloaded!$H$2:$Z$518,COLUMN()-13)</f>
        <v>43551.041666666664</v>
      </c>
      <c r="AD262" t="str">
        <f>VLOOKUP($B262,wgs_downloaded!$H$2:$Z$518,COLUMN()-13)</f>
        <v>Italy</v>
      </c>
      <c r="AE262">
        <f>VLOOKUP($B262,wgs_downloaded!$H$2:$Z$518,COLUMN()-13)</f>
        <v>0</v>
      </c>
      <c r="AF262">
        <f>VLOOKUP($B262,wgs_downloaded!$H$2:$Z$518,COLUMN()-13)</f>
        <v>2008</v>
      </c>
    </row>
    <row r="263" spans="1:32" x14ac:dyDescent="0.3">
      <c r="A263" t="s">
        <v>3877</v>
      </c>
      <c r="B263" t="str">
        <f t="shared" si="4"/>
        <v>SRR4301102</v>
      </c>
      <c r="C263">
        <v>2</v>
      </c>
      <c r="D263">
        <v>2</v>
      </c>
      <c r="E263" t="s">
        <v>3878</v>
      </c>
      <c r="F263">
        <v>13862</v>
      </c>
      <c r="G263">
        <v>13098</v>
      </c>
      <c r="H263" t="s">
        <v>3879</v>
      </c>
      <c r="I263">
        <v>5</v>
      </c>
      <c r="J263">
        <v>2</v>
      </c>
      <c r="K263">
        <v>1</v>
      </c>
      <c r="M263">
        <v>630</v>
      </c>
      <c r="N263">
        <v>234</v>
      </c>
      <c r="O263">
        <v>4714</v>
      </c>
      <c r="P263">
        <v>154984</v>
      </c>
      <c r="Q263" t="str">
        <f>VLOOKUP($B263,wgs_downloaded!$H$2:$Z$518,COLUMN()-13)</f>
        <v>isolation_source: white cheese</v>
      </c>
      <c r="R263">
        <f>VLOOKUP($B263,wgs_downloaded!$H$2:$Z$518,COLUMN()-13)</f>
        <v>3084322</v>
      </c>
      <c r="S263">
        <f>VLOOKUP($B263,wgs_downloaded!$H$2:$Z$518,COLUMN()-13)</f>
        <v>21</v>
      </c>
      <c r="T263">
        <f>VLOOKUP($B263,wgs_downloaded!$H$2:$Z$518,COLUMN()-13)</f>
        <v>3044</v>
      </c>
      <c r="U263" t="str">
        <f>VLOOKUP($B263,wgs_downloaded!$H$2:$Z$518,COLUMN()-13)</f>
        <v>Yes</v>
      </c>
      <c r="V263">
        <f>VLOOKUP($B263,wgs_downloaded!$H$2:$Z$518,COLUMN()-13)</f>
        <v>0</v>
      </c>
      <c r="W263">
        <f>VLOOKUP($B263,wgs_downloaded!$H$2:$Z$518,COLUMN()-13)</f>
        <v>0</v>
      </c>
      <c r="X263">
        <f>VLOOKUP($B263,wgs_downloaded!$H$2:$Z$518,COLUMN()-13)</f>
        <v>0</v>
      </c>
      <c r="Y263" t="str">
        <f>VLOOKUP($B263,wgs_downloaded!$H$2:$Z$518,COLUMN()-13)</f>
        <v>No</v>
      </c>
      <c r="Z263" t="str">
        <f>VLOOKUP($B263,wgs_downloaded!$H$2:$Z$518,COLUMN()-13)</f>
        <v/>
      </c>
      <c r="AA263" t="str">
        <f>VLOOKUP($B263,wgs_downloaded!$H$2:$Z$518,COLUMN()-13)</f>
        <v/>
      </c>
      <c r="AB263">
        <f>VLOOKUP($B263,wgs_downloaded!$H$2:$Z$518,COLUMN()-13)</f>
        <v>43558.083333333336</v>
      </c>
      <c r="AC263">
        <f>VLOOKUP($B263,wgs_downloaded!$H$2:$Z$518,COLUMN()-13)</f>
        <v>43558.083333333336</v>
      </c>
      <c r="AD263" t="str">
        <f>VLOOKUP($B263,wgs_downloaded!$H$2:$Z$518,COLUMN()-13)</f>
        <v>USA</v>
      </c>
      <c r="AE263" t="str">
        <f>VLOOKUP($B263,wgs_downloaded!$H$2:$Z$518,COLUMN()-13)</f>
        <v>Florida</v>
      </c>
      <c r="AF263">
        <f>VLOOKUP($B263,wgs_downloaded!$H$2:$Z$518,COLUMN()-13)</f>
        <v>2004</v>
      </c>
    </row>
    <row r="264" spans="1:32" x14ac:dyDescent="0.3">
      <c r="A264" t="s">
        <v>3880</v>
      </c>
      <c r="B264" t="str">
        <f t="shared" si="4"/>
        <v>SRR3173363</v>
      </c>
      <c r="C264">
        <v>60</v>
      </c>
      <c r="D264">
        <v>52</v>
      </c>
      <c r="E264" t="s">
        <v>3881</v>
      </c>
      <c r="F264">
        <v>262444</v>
      </c>
      <c r="G264">
        <v>248680</v>
      </c>
      <c r="H264" t="s">
        <v>3882</v>
      </c>
      <c r="I264">
        <v>25</v>
      </c>
      <c r="J264">
        <v>13</v>
      </c>
      <c r="K264">
        <v>27</v>
      </c>
      <c r="M264">
        <v>29230</v>
      </c>
      <c r="N264">
        <v>236</v>
      </c>
      <c r="O264">
        <v>104847</v>
      </c>
      <c r="P264">
        <v>3026007</v>
      </c>
      <c r="Q264" t="str">
        <f>VLOOKUP($B264,wgs_downloaded!$H$2:$Z$518,COLUMN()-13)</f>
        <v>isolation_source: robiola pineta cheese</v>
      </c>
      <c r="R264">
        <f>VLOOKUP($B264,wgs_downloaded!$H$2:$Z$518,COLUMN()-13)</f>
        <v>3103036</v>
      </c>
      <c r="S264">
        <f>VLOOKUP($B264,wgs_downloaded!$H$2:$Z$518,COLUMN()-13)</f>
        <v>46</v>
      </c>
      <c r="T264">
        <f>VLOOKUP($B264,wgs_downloaded!$H$2:$Z$518,COLUMN()-13)</f>
        <v>3114</v>
      </c>
      <c r="U264" t="str">
        <f>VLOOKUP($B264,wgs_downloaded!$H$2:$Z$518,COLUMN()-13)</f>
        <v>Yes</v>
      </c>
      <c r="V264">
        <f>VLOOKUP($B264,wgs_downloaded!$H$2:$Z$518,COLUMN()-13)</f>
        <v>0</v>
      </c>
      <c r="W264">
        <f>VLOOKUP($B264,wgs_downloaded!$H$2:$Z$518,COLUMN()-13)</f>
        <v>0</v>
      </c>
      <c r="X264">
        <f>VLOOKUP($B264,wgs_downloaded!$H$2:$Z$518,COLUMN()-13)</f>
        <v>0</v>
      </c>
      <c r="Y264" t="str">
        <f>VLOOKUP($B264,wgs_downloaded!$H$2:$Z$518,COLUMN()-13)</f>
        <v>No</v>
      </c>
      <c r="Z264" t="str">
        <f>VLOOKUP($B264,wgs_downloaded!$H$2:$Z$518,COLUMN()-13)</f>
        <v/>
      </c>
      <c r="AA264" t="str">
        <f>VLOOKUP($B264,wgs_downloaded!$H$2:$Z$518,COLUMN()-13)</f>
        <v/>
      </c>
      <c r="AB264">
        <f>VLOOKUP($B264,wgs_downloaded!$H$2:$Z$518,COLUMN()-13)</f>
        <v>43901.041666666664</v>
      </c>
      <c r="AC264">
        <f>VLOOKUP($B264,wgs_downloaded!$H$2:$Z$518,COLUMN()-13)</f>
        <v>43551.041666666664</v>
      </c>
      <c r="AD264" t="str">
        <f>VLOOKUP($B264,wgs_downloaded!$H$2:$Z$518,COLUMN()-13)</f>
        <v>Italy</v>
      </c>
      <c r="AE264">
        <f>VLOOKUP($B264,wgs_downloaded!$H$2:$Z$518,COLUMN()-13)</f>
        <v>0</v>
      </c>
      <c r="AF264">
        <f>VLOOKUP($B264,wgs_downloaded!$H$2:$Z$518,COLUMN()-13)</f>
        <v>2008</v>
      </c>
    </row>
    <row r="265" spans="1:32" x14ac:dyDescent="0.3">
      <c r="A265" t="s">
        <v>3883</v>
      </c>
      <c r="B265" t="str">
        <f t="shared" si="4"/>
        <v>SRR1783164</v>
      </c>
      <c r="C265">
        <v>73</v>
      </c>
      <c r="D265">
        <v>70</v>
      </c>
      <c r="E265" t="s">
        <v>3884</v>
      </c>
      <c r="F265">
        <v>314934</v>
      </c>
      <c r="G265">
        <v>310188</v>
      </c>
      <c r="H265" t="s">
        <v>3885</v>
      </c>
      <c r="I265">
        <v>33</v>
      </c>
      <c r="J265">
        <v>10</v>
      </c>
      <c r="K265">
        <v>35</v>
      </c>
      <c r="M265">
        <v>24701</v>
      </c>
      <c r="N265">
        <v>239</v>
      </c>
      <c r="O265">
        <v>115761</v>
      </c>
      <c r="P265">
        <v>2929172</v>
      </c>
      <c r="Q265" t="str">
        <f>VLOOKUP($B265,wgs_downloaded!$H$2:$Z$518,COLUMN()-13)</f>
        <v>isolation_source: cheese</v>
      </c>
      <c r="R265">
        <f>VLOOKUP($B265,wgs_downloaded!$H$2:$Z$518,COLUMN()-13)</f>
        <v>0</v>
      </c>
      <c r="S265">
        <f>VLOOKUP($B265,wgs_downloaded!$H$2:$Z$518,COLUMN()-13)</f>
        <v>0</v>
      </c>
      <c r="T265">
        <f>VLOOKUP($B265,wgs_downloaded!$H$2:$Z$518,COLUMN()-13)</f>
        <v>0</v>
      </c>
      <c r="U265" t="str">
        <f>VLOOKUP($B265,wgs_downloaded!$H$2:$Z$518,COLUMN()-13)</f>
        <v>No</v>
      </c>
      <c r="V265">
        <f>VLOOKUP($B265,wgs_downloaded!$H$2:$Z$518,COLUMN()-13)</f>
        <v>0</v>
      </c>
      <c r="W265">
        <f>VLOOKUP($B265,wgs_downloaded!$H$2:$Z$518,COLUMN()-13)</f>
        <v>0</v>
      </c>
      <c r="X265">
        <f>VLOOKUP($B265,wgs_downloaded!$H$2:$Z$518,COLUMN()-13)</f>
        <v>0</v>
      </c>
      <c r="Y265" t="str">
        <f>VLOOKUP($B265,wgs_downloaded!$H$2:$Z$518,COLUMN()-13)</f>
        <v>No</v>
      </c>
      <c r="Z265" t="str">
        <f>VLOOKUP($B265,wgs_downloaded!$H$2:$Z$518,COLUMN()-13)</f>
        <v>NZ_MTCL01000001-NZ_MTCL01000022</v>
      </c>
      <c r="AA265" t="str">
        <f>VLOOKUP($B265,wgs_downloaded!$H$2:$Z$518,COLUMN()-13)</f>
        <v/>
      </c>
      <c r="AB265">
        <f>VLOOKUP($B265,wgs_downloaded!$H$2:$Z$518,COLUMN()-13)</f>
        <v>44139.041666666664</v>
      </c>
      <c r="AC265">
        <f>VLOOKUP($B265,wgs_downloaded!$H$2:$Z$518,COLUMN()-13)</f>
        <v>42879.083333333336</v>
      </c>
      <c r="AD265" t="str">
        <f>VLOOKUP($B265,wgs_downloaded!$H$2:$Z$518,COLUMN()-13)</f>
        <v>USA</v>
      </c>
      <c r="AE265" t="str">
        <f>VLOOKUP($B265,wgs_downloaded!$H$2:$Z$518,COLUMN()-13)</f>
        <v>California</v>
      </c>
      <c r="AF265">
        <f>VLOOKUP($B265,wgs_downloaded!$H$2:$Z$518,COLUMN()-13)</f>
        <v>2014</v>
      </c>
    </row>
    <row r="266" spans="1:32" x14ac:dyDescent="0.3">
      <c r="A266" t="s">
        <v>3886</v>
      </c>
      <c r="B266" t="str">
        <f t="shared" si="4"/>
        <v>SRR8216051</v>
      </c>
      <c r="C266">
        <v>77</v>
      </c>
      <c r="D266">
        <v>69</v>
      </c>
      <c r="E266" t="s">
        <v>3887</v>
      </c>
      <c r="F266">
        <v>339334</v>
      </c>
      <c r="G266">
        <v>325706</v>
      </c>
      <c r="H266" t="s">
        <v>3888</v>
      </c>
      <c r="I266">
        <v>36</v>
      </c>
      <c r="J266">
        <v>9</v>
      </c>
      <c r="K266">
        <v>32</v>
      </c>
      <c r="M266">
        <v>24923</v>
      </c>
      <c r="N266">
        <v>249</v>
      </c>
      <c r="O266">
        <v>103965</v>
      </c>
      <c r="P266">
        <v>3028394</v>
      </c>
      <c r="Q266" t="str">
        <f>VLOOKUP($B266,wgs_downloaded!$H$2:$Z$518,COLUMN()-13)</f>
        <v>isolation_source: cow/sheep milk cheese</v>
      </c>
      <c r="R266">
        <f>VLOOKUP($B266,wgs_downloaded!$H$2:$Z$518,COLUMN()-13)</f>
        <v>3094427</v>
      </c>
      <c r="S266">
        <f>VLOOKUP($B266,wgs_downloaded!$H$2:$Z$518,COLUMN()-13)</f>
        <v>64</v>
      </c>
      <c r="T266">
        <f>VLOOKUP($B266,wgs_downloaded!$H$2:$Z$518,COLUMN()-13)</f>
        <v>3074</v>
      </c>
      <c r="U266" t="str">
        <f>VLOOKUP($B266,wgs_downloaded!$H$2:$Z$518,COLUMN()-13)</f>
        <v>Yes</v>
      </c>
      <c r="V266">
        <f>VLOOKUP($B266,wgs_downloaded!$H$2:$Z$518,COLUMN()-13)</f>
        <v>0</v>
      </c>
      <c r="W266">
        <f>VLOOKUP($B266,wgs_downloaded!$H$2:$Z$518,COLUMN()-13)</f>
        <v>0</v>
      </c>
      <c r="X266">
        <f>VLOOKUP($B266,wgs_downloaded!$H$2:$Z$518,COLUMN()-13)</f>
        <v>0</v>
      </c>
      <c r="Y266" t="str">
        <f>VLOOKUP($B266,wgs_downloaded!$H$2:$Z$518,COLUMN()-13)</f>
        <v>No</v>
      </c>
      <c r="Z266" t="str">
        <f>VLOOKUP($B266,wgs_downloaded!$H$2:$Z$518,COLUMN()-13)</f>
        <v/>
      </c>
      <c r="AA266" t="str">
        <f>VLOOKUP($B266,wgs_downloaded!$H$2:$Z$518,COLUMN()-13)</f>
        <v/>
      </c>
      <c r="AB266">
        <f>VLOOKUP($B266,wgs_downloaded!$H$2:$Z$518,COLUMN()-13)</f>
        <v>43901.041666666664</v>
      </c>
      <c r="AC266">
        <f>VLOOKUP($B266,wgs_downloaded!$H$2:$Z$518,COLUMN()-13)</f>
        <v>43551.041666666664</v>
      </c>
      <c r="AD266" t="str">
        <f>VLOOKUP($B266,wgs_downloaded!$H$2:$Z$518,COLUMN()-13)</f>
        <v>Portugal</v>
      </c>
      <c r="AE266">
        <f>VLOOKUP($B266,wgs_downloaded!$H$2:$Z$518,COLUMN()-13)</f>
        <v>0</v>
      </c>
      <c r="AF266">
        <f>VLOOKUP($B266,wgs_downloaded!$H$2:$Z$518,COLUMN()-13)</f>
        <v>2004</v>
      </c>
    </row>
    <row r="267" spans="1:32" x14ac:dyDescent="0.3">
      <c r="A267" t="s">
        <v>3889</v>
      </c>
      <c r="B267" t="str">
        <f t="shared" si="4"/>
        <v>SRR5344980</v>
      </c>
      <c r="C267">
        <v>72</v>
      </c>
      <c r="D267">
        <v>67</v>
      </c>
      <c r="E267" t="s">
        <v>3388</v>
      </c>
      <c r="F267">
        <v>573724</v>
      </c>
      <c r="G267">
        <v>528606</v>
      </c>
      <c r="H267" t="s">
        <v>3890</v>
      </c>
      <c r="I267">
        <v>66</v>
      </c>
      <c r="J267">
        <v>19</v>
      </c>
      <c r="K267">
        <v>60</v>
      </c>
      <c r="M267">
        <v>19958</v>
      </c>
      <c r="N267">
        <v>251</v>
      </c>
      <c r="O267">
        <v>100544</v>
      </c>
      <c r="P267">
        <v>2901883</v>
      </c>
      <c r="Q267" t="str">
        <f>VLOOKUP($B267,wgs_downloaded!$H$2:$Z$518,COLUMN()-13)</f>
        <v>isolation_source: Hard cheese</v>
      </c>
      <c r="R267">
        <f>VLOOKUP($B267,wgs_downloaded!$H$2:$Z$518,COLUMN()-13)</f>
        <v>2964661</v>
      </c>
      <c r="S267">
        <f>VLOOKUP($B267,wgs_downloaded!$H$2:$Z$518,COLUMN()-13)</f>
        <v>43</v>
      </c>
      <c r="T267">
        <f>VLOOKUP($B267,wgs_downloaded!$H$2:$Z$518,COLUMN()-13)</f>
        <v>2941</v>
      </c>
      <c r="U267" t="str">
        <f>VLOOKUP($B267,wgs_downloaded!$H$2:$Z$518,COLUMN()-13)</f>
        <v>Yes</v>
      </c>
      <c r="V267">
        <f>VLOOKUP($B267,wgs_downloaded!$H$2:$Z$518,COLUMN()-13)</f>
        <v>0</v>
      </c>
      <c r="W267">
        <f>VLOOKUP($B267,wgs_downloaded!$H$2:$Z$518,COLUMN()-13)</f>
        <v>0</v>
      </c>
      <c r="X267">
        <f>VLOOKUP($B267,wgs_downloaded!$H$2:$Z$518,COLUMN()-13)</f>
        <v>0</v>
      </c>
      <c r="Y267" t="str">
        <f>VLOOKUP($B267,wgs_downloaded!$H$2:$Z$518,COLUMN()-13)</f>
        <v>No</v>
      </c>
      <c r="Z267" t="str">
        <f>VLOOKUP($B267,wgs_downloaded!$H$2:$Z$518,COLUMN()-13)</f>
        <v/>
      </c>
      <c r="AA267" t="str">
        <f>VLOOKUP($B267,wgs_downloaded!$H$2:$Z$518,COLUMN()-13)</f>
        <v/>
      </c>
      <c r="AB267">
        <f>VLOOKUP($B267,wgs_downloaded!$H$2:$Z$518,COLUMN()-13)</f>
        <v>43563.083333333336</v>
      </c>
      <c r="AC267">
        <f>VLOOKUP($B267,wgs_downloaded!$H$2:$Z$518,COLUMN()-13)</f>
        <v>43563.083333333336</v>
      </c>
      <c r="AD267" t="str">
        <f>VLOOKUP($B267,wgs_downloaded!$H$2:$Z$518,COLUMN()-13)</f>
        <v>USA</v>
      </c>
      <c r="AE267">
        <f>VLOOKUP($B267,wgs_downloaded!$H$2:$Z$518,COLUMN()-13)</f>
        <v>0</v>
      </c>
      <c r="AF267">
        <f>VLOOKUP($B267,wgs_downloaded!$H$2:$Z$518,COLUMN()-13)</f>
        <v>2017</v>
      </c>
    </row>
    <row r="268" spans="1:32" x14ac:dyDescent="0.3">
      <c r="A268" t="s">
        <v>3891</v>
      </c>
      <c r="B268" t="str">
        <f t="shared" si="4"/>
        <v>SRR5469627</v>
      </c>
      <c r="C268">
        <v>55</v>
      </c>
      <c r="D268">
        <v>51</v>
      </c>
      <c r="E268" t="s">
        <v>3892</v>
      </c>
      <c r="F268">
        <v>266600</v>
      </c>
      <c r="G268">
        <v>260638</v>
      </c>
      <c r="H268" t="s">
        <v>3494</v>
      </c>
      <c r="I268">
        <v>56</v>
      </c>
      <c r="J268">
        <v>19</v>
      </c>
      <c r="K268">
        <v>21</v>
      </c>
      <c r="M268">
        <v>21970</v>
      </c>
      <c r="N268">
        <v>253</v>
      </c>
      <c r="O268">
        <v>61617</v>
      </c>
      <c r="P268">
        <v>2999935</v>
      </c>
      <c r="Q268" t="str">
        <f>VLOOKUP($B268,wgs_downloaded!$H$2:$Z$518,COLUMN()-13)</f>
        <v>isolation_source: cheese</v>
      </c>
      <c r="R268">
        <f>VLOOKUP($B268,wgs_downloaded!$H$2:$Z$518,COLUMN()-13)</f>
        <v>3050389</v>
      </c>
      <c r="S268">
        <f>VLOOKUP($B268,wgs_downloaded!$H$2:$Z$518,COLUMN()-13)</f>
        <v>126</v>
      </c>
      <c r="T268">
        <f>VLOOKUP($B268,wgs_downloaded!$H$2:$Z$518,COLUMN()-13)</f>
        <v>3047</v>
      </c>
      <c r="U268" t="str">
        <f>VLOOKUP($B268,wgs_downloaded!$H$2:$Z$518,COLUMN()-13)</f>
        <v>Yes</v>
      </c>
      <c r="V268">
        <f>VLOOKUP($B268,wgs_downloaded!$H$2:$Z$518,COLUMN()-13)</f>
        <v>0</v>
      </c>
      <c r="W268">
        <f>VLOOKUP($B268,wgs_downloaded!$H$2:$Z$518,COLUMN()-13)</f>
        <v>0</v>
      </c>
      <c r="X268">
        <f>VLOOKUP($B268,wgs_downloaded!$H$2:$Z$518,COLUMN()-13)</f>
        <v>0</v>
      </c>
      <c r="Y268" t="str">
        <f>VLOOKUP($B268,wgs_downloaded!$H$2:$Z$518,COLUMN()-13)</f>
        <v>No</v>
      </c>
      <c r="Z268" t="str">
        <f>VLOOKUP($B268,wgs_downloaded!$H$2:$Z$518,COLUMN()-13)</f>
        <v/>
      </c>
      <c r="AA268" t="str">
        <f>VLOOKUP($B268,wgs_downloaded!$H$2:$Z$518,COLUMN()-13)</f>
        <v/>
      </c>
      <c r="AB268">
        <f>VLOOKUP($B268,wgs_downloaded!$H$2:$Z$518,COLUMN()-13)</f>
        <v>43563.083333333336</v>
      </c>
      <c r="AC268">
        <f>VLOOKUP($B268,wgs_downloaded!$H$2:$Z$518,COLUMN()-13)</f>
        <v>43563.083333333336</v>
      </c>
      <c r="AD268" t="str">
        <f>VLOOKUP($B268,wgs_downloaded!$H$2:$Z$518,COLUMN()-13)</f>
        <v>USA</v>
      </c>
      <c r="AE268" t="str">
        <f>VLOOKUP($B268,wgs_downloaded!$H$2:$Z$518,COLUMN()-13)</f>
        <v>Michigan</v>
      </c>
      <c r="AF268">
        <f>VLOOKUP($B268,wgs_downloaded!$H$2:$Z$518,COLUMN()-13)</f>
        <v>2011</v>
      </c>
    </row>
    <row r="269" spans="1:32" x14ac:dyDescent="0.3">
      <c r="A269" t="s">
        <v>3893</v>
      </c>
      <c r="B269" t="str">
        <f t="shared" si="4"/>
        <v>SRR9732314</v>
      </c>
      <c r="C269">
        <v>53</v>
      </c>
      <c r="D269">
        <v>50</v>
      </c>
      <c r="E269" t="s">
        <v>3478</v>
      </c>
      <c r="F269">
        <v>246798</v>
      </c>
      <c r="G269">
        <v>238450</v>
      </c>
      <c r="H269" t="s">
        <v>3894</v>
      </c>
      <c r="I269">
        <v>72</v>
      </c>
      <c r="J269">
        <v>36</v>
      </c>
      <c r="K269">
        <v>18</v>
      </c>
      <c r="M269">
        <v>22725</v>
      </c>
      <c r="N269">
        <v>259</v>
      </c>
      <c r="O269">
        <v>90430</v>
      </c>
      <c r="P269">
        <v>3052350</v>
      </c>
      <c r="Q269" t="str">
        <f>VLOOKUP($B269,wgs_downloaded!$H$2:$Z$518,COLUMN()-13)</f>
        <v>isolation_source: cheese</v>
      </c>
      <c r="R269">
        <f>VLOOKUP($B269,wgs_downloaded!$H$2:$Z$518,COLUMN()-13)</f>
        <v>3083198</v>
      </c>
      <c r="S269">
        <f>VLOOKUP($B269,wgs_downloaded!$H$2:$Z$518,COLUMN()-13)</f>
        <v>70</v>
      </c>
      <c r="T269">
        <f>VLOOKUP($B269,wgs_downloaded!$H$2:$Z$518,COLUMN()-13)</f>
        <v>3030</v>
      </c>
      <c r="U269" t="str">
        <f>VLOOKUP($B269,wgs_downloaded!$H$2:$Z$518,COLUMN()-13)</f>
        <v>Yes</v>
      </c>
      <c r="V269">
        <f>VLOOKUP($B269,wgs_downloaded!$H$2:$Z$518,COLUMN()-13)</f>
        <v>0</v>
      </c>
      <c r="W269">
        <f>VLOOKUP($B269,wgs_downloaded!$H$2:$Z$518,COLUMN()-13)</f>
        <v>0</v>
      </c>
      <c r="X269">
        <f>VLOOKUP($B269,wgs_downloaded!$H$2:$Z$518,COLUMN()-13)</f>
        <v>0</v>
      </c>
      <c r="Y269" t="str">
        <f>VLOOKUP($B269,wgs_downloaded!$H$2:$Z$518,COLUMN()-13)</f>
        <v>No</v>
      </c>
      <c r="Z269" t="str">
        <f>VLOOKUP($B269,wgs_downloaded!$H$2:$Z$518,COLUMN()-13)</f>
        <v/>
      </c>
      <c r="AA269" t="str">
        <f>VLOOKUP($B269,wgs_downloaded!$H$2:$Z$518,COLUMN()-13)</f>
        <v/>
      </c>
      <c r="AB269">
        <f>VLOOKUP($B269,wgs_downloaded!$H$2:$Z$518,COLUMN()-13)</f>
        <v>43860.041666666664</v>
      </c>
      <c r="AC269">
        <f>VLOOKUP($B269,wgs_downloaded!$H$2:$Z$518,COLUMN()-13)</f>
        <v>43860.041666666664</v>
      </c>
      <c r="AD269" t="str">
        <f>VLOOKUP($B269,wgs_downloaded!$H$2:$Z$518,COLUMN()-13)</f>
        <v>Uruguay</v>
      </c>
      <c r="AE269">
        <f>VLOOKUP($B269,wgs_downloaded!$H$2:$Z$518,COLUMN()-13)</f>
        <v>0</v>
      </c>
      <c r="AF269">
        <f>VLOOKUP($B269,wgs_downloaded!$H$2:$Z$518,COLUMN()-13)</f>
        <v>2011</v>
      </c>
    </row>
    <row r="270" spans="1:32" x14ac:dyDescent="0.3">
      <c r="A270" t="s">
        <v>3895</v>
      </c>
      <c r="B270" t="str">
        <f t="shared" si="4"/>
        <v>SRR8767327</v>
      </c>
      <c r="C270">
        <v>28</v>
      </c>
      <c r="D270">
        <v>25</v>
      </c>
      <c r="E270" t="s">
        <v>3896</v>
      </c>
      <c r="F270">
        <v>119936</v>
      </c>
      <c r="G270">
        <v>115482</v>
      </c>
      <c r="H270" t="s">
        <v>3897</v>
      </c>
      <c r="I270">
        <v>9</v>
      </c>
      <c r="J270">
        <v>8</v>
      </c>
      <c r="K270">
        <v>11</v>
      </c>
      <c r="M270">
        <v>19660</v>
      </c>
      <c r="N270">
        <v>259</v>
      </c>
      <c r="O270">
        <v>69276</v>
      </c>
      <c r="P270">
        <v>3089928</v>
      </c>
      <c r="Q270" t="str">
        <f>VLOOKUP($B270,wgs_downloaded!$H$2:$Z$518,COLUMN()-13)</f>
        <v>isolation_source: cheese</v>
      </c>
      <c r="R270">
        <f>VLOOKUP($B270,wgs_downloaded!$H$2:$Z$518,COLUMN()-13)</f>
        <v>3109420</v>
      </c>
      <c r="S270">
        <f>VLOOKUP($B270,wgs_downloaded!$H$2:$Z$518,COLUMN()-13)</f>
        <v>31</v>
      </c>
      <c r="T270">
        <f>VLOOKUP($B270,wgs_downloaded!$H$2:$Z$518,COLUMN()-13)</f>
        <v>3100</v>
      </c>
      <c r="U270" t="str">
        <f>VLOOKUP($B270,wgs_downloaded!$H$2:$Z$518,COLUMN()-13)</f>
        <v>Yes</v>
      </c>
      <c r="V270">
        <f>VLOOKUP($B270,wgs_downloaded!$H$2:$Z$518,COLUMN()-13)</f>
        <v>0</v>
      </c>
      <c r="W270">
        <f>VLOOKUP($B270,wgs_downloaded!$H$2:$Z$518,COLUMN()-13)</f>
        <v>0</v>
      </c>
      <c r="X270">
        <f>VLOOKUP($B270,wgs_downloaded!$H$2:$Z$518,COLUMN()-13)</f>
        <v>0</v>
      </c>
      <c r="Y270" t="str">
        <f>VLOOKUP($B270,wgs_downloaded!$H$2:$Z$518,COLUMN()-13)</f>
        <v>No</v>
      </c>
      <c r="Z270" t="str">
        <f>VLOOKUP($B270,wgs_downloaded!$H$2:$Z$518,COLUMN()-13)</f>
        <v/>
      </c>
      <c r="AA270" t="str">
        <f>VLOOKUP($B270,wgs_downloaded!$H$2:$Z$518,COLUMN()-13)</f>
        <v/>
      </c>
      <c r="AB270">
        <f>VLOOKUP($B270,wgs_downloaded!$H$2:$Z$518,COLUMN()-13)</f>
        <v>43556.083333333336</v>
      </c>
      <c r="AC270">
        <f>VLOOKUP($B270,wgs_downloaded!$H$2:$Z$518,COLUMN()-13)</f>
        <v>43556.083333333336</v>
      </c>
      <c r="AD270" t="str">
        <f>VLOOKUP($B270,wgs_downloaded!$H$2:$Z$518,COLUMN()-13)</f>
        <v>Chile</v>
      </c>
      <c r="AE270">
        <f>VLOOKUP($B270,wgs_downloaded!$H$2:$Z$518,COLUMN()-13)</f>
        <v>0</v>
      </c>
      <c r="AF270">
        <f>VLOOKUP($B270,wgs_downloaded!$H$2:$Z$518,COLUMN()-13)</f>
        <v>2016</v>
      </c>
    </row>
    <row r="271" spans="1:32" x14ac:dyDescent="0.3">
      <c r="A271" t="s">
        <v>3898</v>
      </c>
      <c r="B271" t="str">
        <f t="shared" si="4"/>
        <v>SRR1783158</v>
      </c>
      <c r="C271">
        <v>66</v>
      </c>
      <c r="D271">
        <v>63</v>
      </c>
      <c r="E271" t="s">
        <v>3851</v>
      </c>
      <c r="F271">
        <v>294974</v>
      </c>
      <c r="G271">
        <v>289348</v>
      </c>
      <c r="H271" t="s">
        <v>3365</v>
      </c>
      <c r="I271">
        <v>62</v>
      </c>
      <c r="J271">
        <v>12</v>
      </c>
      <c r="K271">
        <v>35</v>
      </c>
      <c r="M271">
        <v>20740</v>
      </c>
      <c r="N271">
        <v>267</v>
      </c>
      <c r="O271">
        <v>74433</v>
      </c>
      <c r="P271">
        <v>2917980</v>
      </c>
      <c r="Q271" t="str">
        <f>VLOOKUP($B271,wgs_downloaded!$H$2:$Z$518,COLUMN()-13)</f>
        <v>isolation_source: cheese</v>
      </c>
      <c r="R271">
        <f>VLOOKUP($B271,wgs_downloaded!$H$2:$Z$518,COLUMN()-13)</f>
        <v>0</v>
      </c>
      <c r="S271">
        <f>VLOOKUP($B271,wgs_downloaded!$H$2:$Z$518,COLUMN()-13)</f>
        <v>0</v>
      </c>
      <c r="T271">
        <f>VLOOKUP($B271,wgs_downloaded!$H$2:$Z$518,COLUMN()-13)</f>
        <v>0</v>
      </c>
      <c r="U271" t="str">
        <f>VLOOKUP($B271,wgs_downloaded!$H$2:$Z$518,COLUMN()-13)</f>
        <v>No</v>
      </c>
      <c r="V271">
        <f>VLOOKUP($B271,wgs_downloaded!$H$2:$Z$518,COLUMN()-13)</f>
        <v>0</v>
      </c>
      <c r="W271">
        <f>VLOOKUP($B271,wgs_downloaded!$H$2:$Z$518,COLUMN()-13)</f>
        <v>0</v>
      </c>
      <c r="X271">
        <f>VLOOKUP($B271,wgs_downloaded!$H$2:$Z$518,COLUMN()-13)</f>
        <v>0</v>
      </c>
      <c r="Y271" t="str">
        <f>VLOOKUP($B271,wgs_downloaded!$H$2:$Z$518,COLUMN()-13)</f>
        <v>No</v>
      </c>
      <c r="Z271" t="str">
        <f>VLOOKUP($B271,wgs_downloaded!$H$2:$Z$518,COLUMN()-13)</f>
        <v>NZ_MTJK01000001-NZ_MTJK01000023</v>
      </c>
      <c r="AA271" t="str">
        <f>VLOOKUP($B271,wgs_downloaded!$H$2:$Z$518,COLUMN()-13)</f>
        <v/>
      </c>
      <c r="AB271">
        <f>VLOOKUP($B271,wgs_downloaded!$H$2:$Z$518,COLUMN()-13)</f>
        <v>44139.041666666664</v>
      </c>
      <c r="AC271">
        <f>VLOOKUP($B271,wgs_downloaded!$H$2:$Z$518,COLUMN()-13)</f>
        <v>42878.083333333336</v>
      </c>
      <c r="AD271" t="str">
        <f>VLOOKUP($B271,wgs_downloaded!$H$2:$Z$518,COLUMN()-13)</f>
        <v>USA</v>
      </c>
      <c r="AE271" t="str">
        <f>VLOOKUP($B271,wgs_downloaded!$H$2:$Z$518,COLUMN()-13)</f>
        <v>California</v>
      </c>
      <c r="AF271">
        <f>VLOOKUP($B271,wgs_downloaded!$H$2:$Z$518,COLUMN()-13)</f>
        <v>2014</v>
      </c>
    </row>
    <row r="272" spans="1:32" x14ac:dyDescent="0.3">
      <c r="A272" t="s">
        <v>3899</v>
      </c>
      <c r="B272" t="str">
        <f t="shared" si="4"/>
        <v>SRR8838775</v>
      </c>
      <c r="C272">
        <v>2</v>
      </c>
      <c r="D272">
        <v>2</v>
      </c>
      <c r="E272" t="s">
        <v>3900</v>
      </c>
      <c r="F272">
        <v>13978</v>
      </c>
      <c r="G272">
        <v>13262</v>
      </c>
      <c r="H272" t="s">
        <v>3762</v>
      </c>
      <c r="I272">
        <v>4</v>
      </c>
      <c r="J272">
        <v>1</v>
      </c>
      <c r="K272">
        <v>2</v>
      </c>
      <c r="M272">
        <v>678</v>
      </c>
      <c r="N272">
        <v>268</v>
      </c>
      <c r="O272">
        <v>3820</v>
      </c>
      <c r="P272">
        <v>183227</v>
      </c>
      <c r="Q272" t="str">
        <f>VLOOKUP($B272,wgs_downloaded!$H$2:$Z$518,COLUMN()-13)</f>
        <v>isolation_source: cheese</v>
      </c>
      <c r="R272">
        <f>VLOOKUP($B272,wgs_downloaded!$H$2:$Z$518,COLUMN()-13)</f>
        <v>3043564</v>
      </c>
      <c r="S272">
        <f>VLOOKUP($B272,wgs_downloaded!$H$2:$Z$518,COLUMN()-13)</f>
        <v>16</v>
      </c>
      <c r="T272">
        <f>VLOOKUP($B272,wgs_downloaded!$H$2:$Z$518,COLUMN()-13)</f>
        <v>2983</v>
      </c>
      <c r="U272" t="str">
        <f>VLOOKUP($B272,wgs_downloaded!$H$2:$Z$518,COLUMN()-13)</f>
        <v>Yes</v>
      </c>
      <c r="V272">
        <f>VLOOKUP($B272,wgs_downloaded!$H$2:$Z$518,COLUMN()-13)</f>
        <v>0</v>
      </c>
      <c r="W272">
        <f>VLOOKUP($B272,wgs_downloaded!$H$2:$Z$518,COLUMN()-13)</f>
        <v>0</v>
      </c>
      <c r="X272">
        <f>VLOOKUP($B272,wgs_downloaded!$H$2:$Z$518,COLUMN()-13)</f>
        <v>0</v>
      </c>
      <c r="Y272" t="str">
        <f>VLOOKUP($B272,wgs_downloaded!$H$2:$Z$518,COLUMN()-13)</f>
        <v>No</v>
      </c>
      <c r="Z272" t="str">
        <f>VLOOKUP($B272,wgs_downloaded!$H$2:$Z$518,COLUMN()-13)</f>
        <v/>
      </c>
      <c r="AA272" t="str">
        <f>VLOOKUP($B272,wgs_downloaded!$H$2:$Z$518,COLUMN()-13)</f>
        <v/>
      </c>
      <c r="AB272">
        <f>VLOOKUP($B272,wgs_downloaded!$H$2:$Z$518,COLUMN()-13)</f>
        <v>43564.083333333336</v>
      </c>
      <c r="AC272">
        <f>VLOOKUP($B272,wgs_downloaded!$H$2:$Z$518,COLUMN()-13)</f>
        <v>43564.083333333336</v>
      </c>
      <c r="AD272" t="str">
        <f>VLOOKUP($B272,wgs_downloaded!$H$2:$Z$518,COLUMN()-13)</f>
        <v>Chile</v>
      </c>
      <c r="AE272">
        <f>VLOOKUP($B272,wgs_downloaded!$H$2:$Z$518,COLUMN()-13)</f>
        <v>0</v>
      </c>
      <c r="AF272">
        <f>VLOOKUP($B272,wgs_downloaded!$H$2:$Z$518,COLUMN()-13)</f>
        <v>2016</v>
      </c>
    </row>
    <row r="273" spans="1:32" x14ac:dyDescent="0.3">
      <c r="A273" t="s">
        <v>3901</v>
      </c>
      <c r="B273" t="str">
        <f t="shared" si="4"/>
        <v>SRR3945594</v>
      </c>
      <c r="C273">
        <v>42</v>
      </c>
      <c r="D273">
        <v>39</v>
      </c>
      <c r="E273" t="s">
        <v>3902</v>
      </c>
      <c r="F273">
        <v>177970</v>
      </c>
      <c r="G273">
        <v>174298</v>
      </c>
      <c r="H273" t="s">
        <v>3277</v>
      </c>
      <c r="I273">
        <v>10</v>
      </c>
      <c r="J273">
        <v>4</v>
      </c>
      <c r="K273">
        <v>17</v>
      </c>
      <c r="M273">
        <v>22069</v>
      </c>
      <c r="N273">
        <v>269</v>
      </c>
      <c r="O273">
        <v>145442</v>
      </c>
      <c r="P273">
        <v>3018451</v>
      </c>
      <c r="Q273" t="str">
        <f>VLOOKUP($B273,wgs_downloaded!$H$2:$Z$518,COLUMN()-13)</f>
        <v>isolation_source: moliterno al tartufo cheese</v>
      </c>
      <c r="R273">
        <f>VLOOKUP($B273,wgs_downloaded!$H$2:$Z$518,COLUMN()-13)</f>
        <v>3111907</v>
      </c>
      <c r="S273">
        <f>VLOOKUP($B273,wgs_downloaded!$H$2:$Z$518,COLUMN()-13)</f>
        <v>35</v>
      </c>
      <c r="T273">
        <f>VLOOKUP($B273,wgs_downloaded!$H$2:$Z$518,COLUMN()-13)</f>
        <v>3117</v>
      </c>
      <c r="U273" t="str">
        <f>VLOOKUP($B273,wgs_downloaded!$H$2:$Z$518,COLUMN()-13)</f>
        <v>Yes</v>
      </c>
      <c r="V273">
        <f>VLOOKUP($B273,wgs_downloaded!$H$2:$Z$518,COLUMN()-13)</f>
        <v>0</v>
      </c>
      <c r="W273">
        <f>VLOOKUP($B273,wgs_downloaded!$H$2:$Z$518,COLUMN()-13)</f>
        <v>0</v>
      </c>
      <c r="X273">
        <f>VLOOKUP($B273,wgs_downloaded!$H$2:$Z$518,COLUMN()-13)</f>
        <v>0</v>
      </c>
      <c r="Y273" t="str">
        <f>VLOOKUP($B273,wgs_downloaded!$H$2:$Z$518,COLUMN()-13)</f>
        <v>No</v>
      </c>
      <c r="Z273" t="str">
        <f>VLOOKUP($B273,wgs_downloaded!$H$2:$Z$518,COLUMN()-13)</f>
        <v/>
      </c>
      <c r="AA273" t="str">
        <f>VLOOKUP($B273,wgs_downloaded!$H$2:$Z$518,COLUMN()-13)</f>
        <v/>
      </c>
      <c r="AB273">
        <f>VLOOKUP($B273,wgs_downloaded!$H$2:$Z$518,COLUMN()-13)</f>
        <v>43901.041666666664</v>
      </c>
      <c r="AC273">
        <f>VLOOKUP($B273,wgs_downloaded!$H$2:$Z$518,COLUMN()-13)</f>
        <v>43551.041666666664</v>
      </c>
      <c r="AD273" t="str">
        <f>VLOOKUP($B273,wgs_downloaded!$H$2:$Z$518,COLUMN()-13)</f>
        <v>Italy</v>
      </c>
      <c r="AE273">
        <f>VLOOKUP($B273,wgs_downloaded!$H$2:$Z$518,COLUMN()-13)</f>
        <v>0</v>
      </c>
      <c r="AF273">
        <f>VLOOKUP($B273,wgs_downloaded!$H$2:$Z$518,COLUMN()-13)</f>
        <v>2012</v>
      </c>
    </row>
    <row r="274" spans="1:32" x14ac:dyDescent="0.3">
      <c r="A274" t="s">
        <v>3903</v>
      </c>
      <c r="B274" t="str">
        <f t="shared" si="4"/>
        <v>SRR5184994</v>
      </c>
      <c r="C274">
        <v>37</v>
      </c>
      <c r="D274">
        <v>34</v>
      </c>
      <c r="E274" t="s">
        <v>3199</v>
      </c>
      <c r="F274">
        <v>201564</v>
      </c>
      <c r="G274">
        <v>191876</v>
      </c>
      <c r="H274" t="s">
        <v>3904</v>
      </c>
      <c r="I274">
        <v>68</v>
      </c>
      <c r="J274">
        <v>8</v>
      </c>
      <c r="K274">
        <v>31</v>
      </c>
      <c r="M274">
        <v>20627</v>
      </c>
      <c r="N274">
        <v>269</v>
      </c>
      <c r="O274">
        <v>62826</v>
      </c>
      <c r="P274">
        <v>2942135</v>
      </c>
      <c r="Q274" t="str">
        <f>VLOOKUP($B274,wgs_downloaded!$H$2:$Z$518,COLUMN()-13)</f>
        <v>isolation_source: cotija cheese</v>
      </c>
      <c r="R274">
        <f>VLOOKUP($B274,wgs_downloaded!$H$2:$Z$518,COLUMN()-13)</f>
        <v>3135917</v>
      </c>
      <c r="S274">
        <f>VLOOKUP($B274,wgs_downloaded!$H$2:$Z$518,COLUMN()-13)</f>
        <v>24</v>
      </c>
      <c r="T274">
        <f>VLOOKUP($B274,wgs_downloaded!$H$2:$Z$518,COLUMN()-13)</f>
        <v>3092</v>
      </c>
      <c r="U274" t="str">
        <f>VLOOKUP($B274,wgs_downloaded!$H$2:$Z$518,COLUMN()-13)</f>
        <v>Yes</v>
      </c>
      <c r="V274">
        <f>VLOOKUP($B274,wgs_downloaded!$H$2:$Z$518,COLUMN()-13)</f>
        <v>0</v>
      </c>
      <c r="W274">
        <f>VLOOKUP($B274,wgs_downloaded!$H$2:$Z$518,COLUMN()-13)</f>
        <v>0</v>
      </c>
      <c r="X274">
        <f>VLOOKUP($B274,wgs_downloaded!$H$2:$Z$518,COLUMN()-13)</f>
        <v>0</v>
      </c>
      <c r="Y274" t="str">
        <f>VLOOKUP($B274,wgs_downloaded!$H$2:$Z$518,COLUMN()-13)</f>
        <v>No</v>
      </c>
      <c r="Z274" t="str">
        <f>VLOOKUP($B274,wgs_downloaded!$H$2:$Z$518,COLUMN()-13)</f>
        <v/>
      </c>
      <c r="AA274" t="str">
        <f>VLOOKUP($B274,wgs_downloaded!$H$2:$Z$518,COLUMN()-13)</f>
        <v/>
      </c>
      <c r="AB274">
        <f>VLOOKUP($B274,wgs_downloaded!$H$2:$Z$518,COLUMN()-13)</f>
        <v>43901.041666666664</v>
      </c>
      <c r="AC274">
        <f>VLOOKUP($B274,wgs_downloaded!$H$2:$Z$518,COLUMN()-13)</f>
        <v>43551.041666666664</v>
      </c>
      <c r="AD274" t="str">
        <f>VLOOKUP($B274,wgs_downloaded!$H$2:$Z$518,COLUMN()-13)</f>
        <v xml:space="preserve">Mexico </v>
      </c>
      <c r="AE274">
        <f>VLOOKUP($B274,wgs_downloaded!$H$2:$Z$518,COLUMN()-13)</f>
        <v>0</v>
      </c>
      <c r="AF274">
        <f>VLOOKUP($B274,wgs_downloaded!$H$2:$Z$518,COLUMN()-13)</f>
        <v>2010</v>
      </c>
    </row>
    <row r="275" spans="1:32" x14ac:dyDescent="0.3">
      <c r="A275" t="s">
        <v>3905</v>
      </c>
      <c r="B275" t="str">
        <f t="shared" si="4"/>
        <v>SRR2924594</v>
      </c>
      <c r="C275">
        <v>33</v>
      </c>
      <c r="D275">
        <v>28</v>
      </c>
      <c r="E275" t="s">
        <v>3906</v>
      </c>
      <c r="F275">
        <v>144236</v>
      </c>
      <c r="G275">
        <v>138632</v>
      </c>
      <c r="H275" t="s">
        <v>3659</v>
      </c>
      <c r="I275">
        <v>15</v>
      </c>
      <c r="J275">
        <v>3</v>
      </c>
      <c r="K275">
        <v>15</v>
      </c>
      <c r="M275">
        <v>18432</v>
      </c>
      <c r="N275">
        <v>269</v>
      </c>
      <c r="O275">
        <v>84317</v>
      </c>
      <c r="P275">
        <v>2863204</v>
      </c>
      <c r="Q275" t="str">
        <f>VLOOKUP($B275,wgs_downloaded!$H$2:$Z$518,COLUMN()-13)</f>
        <v>isolation_source: soft ripened cheese</v>
      </c>
      <c r="R275">
        <f>VLOOKUP($B275,wgs_downloaded!$H$2:$Z$518,COLUMN()-13)</f>
        <v>2961021</v>
      </c>
      <c r="S275">
        <f>VLOOKUP($B275,wgs_downloaded!$H$2:$Z$518,COLUMN()-13)</f>
        <v>17</v>
      </c>
      <c r="T275">
        <f>VLOOKUP($B275,wgs_downloaded!$H$2:$Z$518,COLUMN()-13)</f>
        <v>2904</v>
      </c>
      <c r="U275" t="str">
        <f>VLOOKUP($B275,wgs_downloaded!$H$2:$Z$518,COLUMN()-13)</f>
        <v>Yes</v>
      </c>
      <c r="V275">
        <f>VLOOKUP($B275,wgs_downloaded!$H$2:$Z$518,COLUMN()-13)</f>
        <v>0</v>
      </c>
      <c r="W275">
        <f>VLOOKUP($B275,wgs_downloaded!$H$2:$Z$518,COLUMN()-13)</f>
        <v>0</v>
      </c>
      <c r="X275">
        <f>VLOOKUP($B275,wgs_downloaded!$H$2:$Z$518,COLUMN()-13)</f>
        <v>0</v>
      </c>
      <c r="Y275" t="str">
        <f>VLOOKUP($B275,wgs_downloaded!$H$2:$Z$518,COLUMN()-13)</f>
        <v>No</v>
      </c>
      <c r="Z275" t="str">
        <f>VLOOKUP($B275,wgs_downloaded!$H$2:$Z$518,COLUMN()-13)</f>
        <v/>
      </c>
      <c r="AA275" t="str">
        <f>VLOOKUP($B275,wgs_downloaded!$H$2:$Z$518,COLUMN()-13)</f>
        <v/>
      </c>
      <c r="AB275">
        <f>VLOOKUP($B275,wgs_downloaded!$H$2:$Z$518,COLUMN()-13)</f>
        <v>43560.083333333336</v>
      </c>
      <c r="AC275">
        <f>VLOOKUP($B275,wgs_downloaded!$H$2:$Z$518,COLUMN()-13)</f>
        <v>43560.083333333336</v>
      </c>
      <c r="AD275" t="str">
        <f>VLOOKUP($B275,wgs_downloaded!$H$2:$Z$518,COLUMN()-13)</f>
        <v>USA</v>
      </c>
      <c r="AE275" t="str">
        <f>VLOOKUP($B275,wgs_downloaded!$H$2:$Z$518,COLUMN()-13)</f>
        <v>Maryland</v>
      </c>
      <c r="AF275">
        <f>VLOOKUP($B275,wgs_downloaded!$H$2:$Z$518,COLUMN()-13)</f>
        <v>2013</v>
      </c>
    </row>
    <row r="276" spans="1:32" x14ac:dyDescent="0.3">
      <c r="A276" t="s">
        <v>3907</v>
      </c>
      <c r="B276" t="str">
        <f t="shared" si="4"/>
        <v>SRR3945602</v>
      </c>
      <c r="C276">
        <v>40</v>
      </c>
      <c r="D276">
        <v>32</v>
      </c>
      <c r="E276" t="s">
        <v>3908</v>
      </c>
      <c r="F276">
        <v>173336</v>
      </c>
      <c r="G276">
        <v>158780</v>
      </c>
      <c r="H276" t="s">
        <v>3202</v>
      </c>
      <c r="I276">
        <v>10</v>
      </c>
      <c r="J276">
        <v>3</v>
      </c>
      <c r="K276">
        <v>11</v>
      </c>
      <c r="M276">
        <v>25468</v>
      </c>
      <c r="N276">
        <v>273</v>
      </c>
      <c r="O276">
        <v>81644</v>
      </c>
      <c r="P276">
        <v>2941142</v>
      </c>
      <c r="Q276" t="str">
        <f>VLOOKUP($B276,wgs_downloaded!$H$2:$Z$518,COLUMN()-13)</f>
        <v>isolation_source: gouda cheese wheel</v>
      </c>
      <c r="R276">
        <f>VLOOKUP($B276,wgs_downloaded!$H$2:$Z$518,COLUMN()-13)</f>
        <v>3074817</v>
      </c>
      <c r="S276">
        <f>VLOOKUP($B276,wgs_downloaded!$H$2:$Z$518,COLUMN()-13)</f>
        <v>28</v>
      </c>
      <c r="T276">
        <f>VLOOKUP($B276,wgs_downloaded!$H$2:$Z$518,COLUMN()-13)</f>
        <v>3077</v>
      </c>
      <c r="U276" t="str">
        <f>VLOOKUP($B276,wgs_downloaded!$H$2:$Z$518,COLUMN()-13)</f>
        <v>Yes</v>
      </c>
      <c r="V276">
        <f>VLOOKUP($B276,wgs_downloaded!$H$2:$Z$518,COLUMN()-13)</f>
        <v>0</v>
      </c>
      <c r="W276">
        <f>VLOOKUP($B276,wgs_downloaded!$H$2:$Z$518,COLUMN()-13)</f>
        <v>0</v>
      </c>
      <c r="X276">
        <f>VLOOKUP($B276,wgs_downloaded!$H$2:$Z$518,COLUMN()-13)</f>
        <v>0</v>
      </c>
      <c r="Y276" t="str">
        <f>VLOOKUP($B276,wgs_downloaded!$H$2:$Z$518,COLUMN()-13)</f>
        <v>No</v>
      </c>
      <c r="Z276" t="str">
        <f>VLOOKUP($B276,wgs_downloaded!$H$2:$Z$518,COLUMN()-13)</f>
        <v/>
      </c>
      <c r="AA276" t="str">
        <f>VLOOKUP($B276,wgs_downloaded!$H$2:$Z$518,COLUMN()-13)</f>
        <v/>
      </c>
      <c r="AB276">
        <f>VLOOKUP($B276,wgs_downloaded!$H$2:$Z$518,COLUMN()-13)</f>
        <v>43901.041666666664</v>
      </c>
      <c r="AC276">
        <f>VLOOKUP($B276,wgs_downloaded!$H$2:$Z$518,COLUMN()-13)</f>
        <v>43551.041666666664</v>
      </c>
      <c r="AD276" t="str">
        <f>VLOOKUP($B276,wgs_downloaded!$H$2:$Z$518,COLUMN()-13)</f>
        <v>USA</v>
      </c>
      <c r="AE276" t="str">
        <f>VLOOKUP($B276,wgs_downloaded!$H$2:$Z$518,COLUMN()-13)</f>
        <v>New York</v>
      </c>
      <c r="AF276">
        <f>VLOOKUP($B276,wgs_downloaded!$H$2:$Z$518,COLUMN()-13)</f>
        <v>2013</v>
      </c>
    </row>
    <row r="277" spans="1:32" x14ac:dyDescent="0.3">
      <c r="A277" t="s">
        <v>3909</v>
      </c>
      <c r="B277" t="str">
        <f t="shared" si="4"/>
        <v>SRR3113975</v>
      </c>
      <c r="C277">
        <v>26</v>
      </c>
      <c r="D277">
        <v>23</v>
      </c>
      <c r="E277" t="s">
        <v>3910</v>
      </c>
      <c r="F277">
        <v>177480</v>
      </c>
      <c r="G277">
        <v>164486</v>
      </c>
      <c r="H277" t="s">
        <v>3911</v>
      </c>
      <c r="I277">
        <v>8108</v>
      </c>
      <c r="J277">
        <v>12</v>
      </c>
      <c r="K277">
        <v>26</v>
      </c>
      <c r="M277">
        <v>17443</v>
      </c>
      <c r="N277">
        <v>273</v>
      </c>
      <c r="O277">
        <v>74537</v>
      </c>
      <c r="P277">
        <v>2863377</v>
      </c>
      <c r="Q277" t="str">
        <f>VLOOKUP($B277,wgs_downloaded!$H$2:$Z$518,COLUMN()-13)</f>
        <v>isolation_source: Solid - Food; Food; dairy Products; Heat processed (pasterized) - Ripened - Cheese made from pasteurized milk - Soft-ripened - Brie\, Camembert; Pasteurized</v>
      </c>
      <c r="R277">
        <f>VLOOKUP($B277,wgs_downloaded!$H$2:$Z$518,COLUMN()-13)</f>
        <v>2986177</v>
      </c>
      <c r="S277">
        <f>VLOOKUP($B277,wgs_downloaded!$H$2:$Z$518,COLUMN()-13)</f>
        <v>23</v>
      </c>
      <c r="T277">
        <f>VLOOKUP($B277,wgs_downloaded!$H$2:$Z$518,COLUMN()-13)</f>
        <v>2930</v>
      </c>
      <c r="U277" t="str">
        <f>VLOOKUP($B277,wgs_downloaded!$H$2:$Z$518,COLUMN()-13)</f>
        <v>Yes</v>
      </c>
      <c r="V277">
        <f>VLOOKUP($B277,wgs_downloaded!$H$2:$Z$518,COLUMN()-13)</f>
        <v>0</v>
      </c>
      <c r="W277">
        <f>VLOOKUP($B277,wgs_downloaded!$H$2:$Z$518,COLUMN()-13)</f>
        <v>0</v>
      </c>
      <c r="X277">
        <f>VLOOKUP($B277,wgs_downloaded!$H$2:$Z$518,COLUMN()-13)</f>
        <v>0</v>
      </c>
      <c r="Y277" t="str">
        <f>VLOOKUP($B277,wgs_downloaded!$H$2:$Z$518,COLUMN()-13)</f>
        <v>No</v>
      </c>
      <c r="Z277" t="str">
        <f>VLOOKUP($B277,wgs_downloaded!$H$2:$Z$518,COLUMN()-13)</f>
        <v/>
      </c>
      <c r="AA277" t="str">
        <f>VLOOKUP($B277,wgs_downloaded!$H$2:$Z$518,COLUMN()-13)</f>
        <v/>
      </c>
      <c r="AB277">
        <f>VLOOKUP($B277,wgs_downloaded!$H$2:$Z$518,COLUMN()-13)</f>
        <v>43864.041666666664</v>
      </c>
      <c r="AC277">
        <f>VLOOKUP($B277,wgs_downloaded!$H$2:$Z$518,COLUMN()-13)</f>
        <v>43864.041666666664</v>
      </c>
      <c r="AD277" t="str">
        <f>VLOOKUP($B277,wgs_downloaded!$H$2:$Z$518,COLUMN()-13)</f>
        <v>Canada</v>
      </c>
      <c r="AE277">
        <f>VLOOKUP($B277,wgs_downloaded!$H$2:$Z$518,COLUMN()-13)</f>
        <v>0</v>
      </c>
      <c r="AF277">
        <f>VLOOKUP($B277,wgs_downloaded!$H$2:$Z$518,COLUMN()-13)</f>
        <v>2002</v>
      </c>
    </row>
    <row r="278" spans="1:32" x14ac:dyDescent="0.3">
      <c r="A278" t="s">
        <v>3912</v>
      </c>
      <c r="B278" t="str">
        <f t="shared" si="4"/>
        <v>SRR5409430</v>
      </c>
      <c r="C278">
        <v>50</v>
      </c>
      <c r="D278">
        <v>47</v>
      </c>
      <c r="E278" t="s">
        <v>3913</v>
      </c>
      <c r="F278">
        <v>217146</v>
      </c>
      <c r="G278">
        <v>213362</v>
      </c>
      <c r="H278" t="s">
        <v>3914</v>
      </c>
      <c r="I278">
        <v>12</v>
      </c>
      <c r="J278">
        <v>6</v>
      </c>
      <c r="K278">
        <v>3</v>
      </c>
      <c r="M278">
        <v>19363</v>
      </c>
      <c r="N278">
        <v>284</v>
      </c>
      <c r="O278">
        <v>89120</v>
      </c>
      <c r="P278">
        <v>2876531</v>
      </c>
      <c r="Q278" t="str">
        <f>VLOOKUP($B278,wgs_downloaded!$H$2:$Z$518,COLUMN()-13)</f>
        <v>isolation_source: cheese</v>
      </c>
      <c r="R278">
        <f>VLOOKUP($B278,wgs_downloaded!$H$2:$Z$518,COLUMN()-13)</f>
        <v>2927801</v>
      </c>
      <c r="S278">
        <f>VLOOKUP($B278,wgs_downloaded!$H$2:$Z$518,COLUMN()-13)</f>
        <v>125</v>
      </c>
      <c r="T278">
        <f>VLOOKUP($B278,wgs_downloaded!$H$2:$Z$518,COLUMN()-13)</f>
        <v>2939</v>
      </c>
      <c r="U278" t="str">
        <f>VLOOKUP($B278,wgs_downloaded!$H$2:$Z$518,COLUMN()-13)</f>
        <v>Yes</v>
      </c>
      <c r="V278">
        <f>VLOOKUP($B278,wgs_downloaded!$H$2:$Z$518,COLUMN()-13)</f>
        <v>0</v>
      </c>
      <c r="W278">
        <f>VLOOKUP($B278,wgs_downloaded!$H$2:$Z$518,COLUMN()-13)</f>
        <v>0</v>
      </c>
      <c r="X278">
        <f>VLOOKUP($B278,wgs_downloaded!$H$2:$Z$518,COLUMN()-13)</f>
        <v>0</v>
      </c>
      <c r="Y278" t="str">
        <f>VLOOKUP($B278,wgs_downloaded!$H$2:$Z$518,COLUMN()-13)</f>
        <v>No</v>
      </c>
      <c r="Z278" t="str">
        <f>VLOOKUP($B278,wgs_downloaded!$H$2:$Z$518,COLUMN()-13)</f>
        <v/>
      </c>
      <c r="AA278" t="str">
        <f>VLOOKUP($B278,wgs_downloaded!$H$2:$Z$518,COLUMN()-13)</f>
        <v/>
      </c>
      <c r="AB278">
        <f>VLOOKUP($B278,wgs_downloaded!$H$2:$Z$518,COLUMN()-13)</f>
        <v>43563.083333333336</v>
      </c>
      <c r="AC278">
        <f>VLOOKUP($B278,wgs_downloaded!$H$2:$Z$518,COLUMN()-13)</f>
        <v>43563.083333333336</v>
      </c>
      <c r="AD278" t="str">
        <f>VLOOKUP($B278,wgs_downloaded!$H$2:$Z$518,COLUMN()-13)</f>
        <v>USA</v>
      </c>
      <c r="AE278" t="str">
        <f>VLOOKUP($B278,wgs_downloaded!$H$2:$Z$518,COLUMN()-13)</f>
        <v>Michigan</v>
      </c>
      <c r="AF278">
        <f>VLOOKUP($B278,wgs_downloaded!$H$2:$Z$518,COLUMN()-13)</f>
        <v>2009</v>
      </c>
    </row>
    <row r="279" spans="1:32" x14ac:dyDescent="0.3">
      <c r="A279" t="s">
        <v>3915</v>
      </c>
      <c r="B279" t="str">
        <f t="shared" si="4"/>
        <v>SRR8235627</v>
      </c>
      <c r="C279">
        <v>49</v>
      </c>
      <c r="D279">
        <v>45</v>
      </c>
      <c r="E279" t="s">
        <v>3867</v>
      </c>
      <c r="F279">
        <v>208812</v>
      </c>
      <c r="G279">
        <v>203524</v>
      </c>
      <c r="H279" t="s">
        <v>3916</v>
      </c>
      <c r="I279">
        <v>28</v>
      </c>
      <c r="J279">
        <v>20</v>
      </c>
      <c r="K279">
        <v>14</v>
      </c>
      <c r="M279">
        <v>20938</v>
      </c>
      <c r="N279">
        <v>291</v>
      </c>
      <c r="O279">
        <v>99607</v>
      </c>
      <c r="P279">
        <v>2940833</v>
      </c>
      <c r="Q279" t="str">
        <f>VLOOKUP($B279,wgs_downloaded!$H$2:$Z$518,COLUMN()-13)</f>
        <v>isolation_source: bucheron goat cheese</v>
      </c>
      <c r="R279">
        <f>VLOOKUP($B279,wgs_downloaded!$H$2:$Z$518,COLUMN()-13)</f>
        <v>3053834</v>
      </c>
      <c r="S279">
        <f>VLOOKUP($B279,wgs_downloaded!$H$2:$Z$518,COLUMN()-13)</f>
        <v>39</v>
      </c>
      <c r="T279">
        <f>VLOOKUP($B279,wgs_downloaded!$H$2:$Z$518,COLUMN()-13)</f>
        <v>3053</v>
      </c>
      <c r="U279" t="str">
        <f>VLOOKUP($B279,wgs_downloaded!$H$2:$Z$518,COLUMN()-13)</f>
        <v>Yes</v>
      </c>
      <c r="V279">
        <f>VLOOKUP($B279,wgs_downloaded!$H$2:$Z$518,COLUMN()-13)</f>
        <v>0</v>
      </c>
      <c r="W279">
        <f>VLOOKUP($B279,wgs_downloaded!$H$2:$Z$518,COLUMN()-13)</f>
        <v>0</v>
      </c>
      <c r="X279">
        <f>VLOOKUP($B279,wgs_downloaded!$H$2:$Z$518,COLUMN()-13)</f>
        <v>0</v>
      </c>
      <c r="Y279" t="str">
        <f>VLOOKUP($B279,wgs_downloaded!$H$2:$Z$518,COLUMN()-13)</f>
        <v>No</v>
      </c>
      <c r="Z279" t="str">
        <f>VLOOKUP($B279,wgs_downloaded!$H$2:$Z$518,COLUMN()-13)</f>
        <v/>
      </c>
      <c r="AA279" t="str">
        <f>VLOOKUP($B279,wgs_downloaded!$H$2:$Z$518,COLUMN()-13)</f>
        <v/>
      </c>
      <c r="AB279">
        <f>VLOOKUP($B279,wgs_downloaded!$H$2:$Z$518,COLUMN()-13)</f>
        <v>43900.041666666664</v>
      </c>
      <c r="AC279">
        <f>VLOOKUP($B279,wgs_downloaded!$H$2:$Z$518,COLUMN()-13)</f>
        <v>43550.041666666664</v>
      </c>
      <c r="AD279" t="str">
        <f>VLOOKUP($B279,wgs_downloaded!$H$2:$Z$518,COLUMN()-13)</f>
        <v>Israel</v>
      </c>
      <c r="AE279">
        <f>VLOOKUP($B279,wgs_downloaded!$H$2:$Z$518,COLUMN()-13)</f>
        <v>0</v>
      </c>
      <c r="AF279">
        <f>VLOOKUP($B279,wgs_downloaded!$H$2:$Z$518,COLUMN()-13)</f>
        <v>2002</v>
      </c>
    </row>
    <row r="280" spans="1:32" x14ac:dyDescent="0.3">
      <c r="A280" t="s">
        <v>3917</v>
      </c>
      <c r="B280" t="str">
        <f t="shared" si="4"/>
        <v>SRR13080043</v>
      </c>
      <c r="C280">
        <v>60</v>
      </c>
      <c r="D280">
        <v>55</v>
      </c>
      <c r="E280" t="s">
        <v>3876</v>
      </c>
      <c r="F280">
        <v>255416</v>
      </c>
      <c r="G280">
        <v>245724</v>
      </c>
      <c r="H280" t="s">
        <v>3918</v>
      </c>
      <c r="I280">
        <v>15</v>
      </c>
      <c r="J280">
        <v>10</v>
      </c>
      <c r="K280">
        <v>19</v>
      </c>
      <c r="M280">
        <v>20165</v>
      </c>
      <c r="N280">
        <v>293</v>
      </c>
      <c r="O280">
        <v>103297</v>
      </c>
      <c r="P280">
        <v>2917680</v>
      </c>
      <c r="Q280" t="str">
        <f>VLOOKUP($B280,wgs_downloaded!$H$2:$Z$518,COLUMN()-13)</f>
        <v>isolation_source: cream cheese</v>
      </c>
      <c r="R280">
        <f>VLOOKUP($B280,wgs_downloaded!$H$2:$Z$518,COLUMN()-13)</f>
        <v>2962352</v>
      </c>
      <c r="S280">
        <f>VLOOKUP($B280,wgs_downloaded!$H$2:$Z$518,COLUMN()-13)</f>
        <v>126</v>
      </c>
      <c r="T280">
        <f>VLOOKUP($B280,wgs_downloaded!$H$2:$Z$518,COLUMN()-13)</f>
        <v>2958</v>
      </c>
      <c r="U280" t="str">
        <f>VLOOKUP($B280,wgs_downloaded!$H$2:$Z$518,COLUMN()-13)</f>
        <v>Yes</v>
      </c>
      <c r="V280">
        <f>VLOOKUP($B280,wgs_downloaded!$H$2:$Z$518,COLUMN()-13)</f>
        <v>0</v>
      </c>
      <c r="W280">
        <f>VLOOKUP($B280,wgs_downloaded!$H$2:$Z$518,COLUMN()-13)</f>
        <v>0</v>
      </c>
      <c r="X280">
        <f>VLOOKUP($B280,wgs_downloaded!$H$2:$Z$518,COLUMN()-13)</f>
        <v>0</v>
      </c>
      <c r="Y280" t="str">
        <f>VLOOKUP($B280,wgs_downloaded!$H$2:$Z$518,COLUMN()-13)</f>
        <v>No</v>
      </c>
      <c r="Z280" t="str">
        <f>VLOOKUP($B280,wgs_downloaded!$H$2:$Z$518,COLUMN()-13)</f>
        <v/>
      </c>
      <c r="AA280" t="str">
        <f>VLOOKUP($B280,wgs_downloaded!$H$2:$Z$518,COLUMN()-13)</f>
        <v/>
      </c>
      <c r="AB280">
        <f>VLOOKUP($B280,wgs_downloaded!$H$2:$Z$518,COLUMN()-13)</f>
        <v>44176.041666666664</v>
      </c>
      <c r="AC280">
        <f>VLOOKUP($B280,wgs_downloaded!$H$2:$Z$518,COLUMN()-13)</f>
        <v>44176.041666666664</v>
      </c>
      <c r="AD280" t="str">
        <f>VLOOKUP($B280,wgs_downloaded!$H$2:$Z$518,COLUMN()-13)</f>
        <v>No data</v>
      </c>
      <c r="AE280">
        <f>VLOOKUP($B280,wgs_downloaded!$H$2:$Z$518,COLUMN()-13)</f>
        <v>0</v>
      </c>
      <c r="AF280">
        <f>VLOOKUP($B280,wgs_downloaded!$H$2:$Z$518,COLUMN()-13)</f>
        <v>2020</v>
      </c>
    </row>
    <row r="281" spans="1:32" x14ac:dyDescent="0.3">
      <c r="A281" t="s">
        <v>3919</v>
      </c>
      <c r="B281" t="str">
        <f t="shared" si="4"/>
        <v>SRR1917075</v>
      </c>
      <c r="C281">
        <v>66</v>
      </c>
      <c r="D281">
        <v>60</v>
      </c>
      <c r="E281" t="s">
        <v>3920</v>
      </c>
      <c r="F281">
        <v>401032</v>
      </c>
      <c r="G281">
        <v>365868</v>
      </c>
      <c r="H281" t="s">
        <v>3921</v>
      </c>
      <c r="I281">
        <v>282</v>
      </c>
      <c r="J281">
        <v>84</v>
      </c>
      <c r="K281">
        <v>166</v>
      </c>
      <c r="M281">
        <v>18778</v>
      </c>
      <c r="N281">
        <v>296</v>
      </c>
      <c r="O281">
        <v>116181</v>
      </c>
      <c r="P281">
        <v>2977327</v>
      </c>
      <c r="Q281" t="str">
        <f>VLOOKUP($B281,wgs_downloaded!$H$2:$Z$518,COLUMN()-13)</f>
        <v>isolation_source: cheese</v>
      </c>
      <c r="R281">
        <f>VLOOKUP($B281,wgs_downloaded!$H$2:$Z$518,COLUMN()-13)</f>
        <v>3135127</v>
      </c>
      <c r="S281">
        <f>VLOOKUP($B281,wgs_downloaded!$H$2:$Z$518,COLUMN()-13)</f>
        <v>24</v>
      </c>
      <c r="T281">
        <f>VLOOKUP($B281,wgs_downloaded!$H$2:$Z$518,COLUMN()-13)</f>
        <v>3091</v>
      </c>
      <c r="U281" t="str">
        <f>VLOOKUP($B281,wgs_downloaded!$H$2:$Z$518,COLUMN()-13)</f>
        <v>Yes</v>
      </c>
      <c r="V281">
        <f>VLOOKUP($B281,wgs_downloaded!$H$2:$Z$518,COLUMN()-13)</f>
        <v>0</v>
      </c>
      <c r="W281">
        <f>VLOOKUP($B281,wgs_downloaded!$H$2:$Z$518,COLUMN()-13)</f>
        <v>0</v>
      </c>
      <c r="X281">
        <f>VLOOKUP($B281,wgs_downloaded!$H$2:$Z$518,COLUMN()-13)</f>
        <v>0</v>
      </c>
      <c r="Y281" t="str">
        <f>VLOOKUP($B281,wgs_downloaded!$H$2:$Z$518,COLUMN()-13)</f>
        <v>No</v>
      </c>
      <c r="Z281" t="str">
        <f>VLOOKUP($B281,wgs_downloaded!$H$2:$Z$518,COLUMN()-13)</f>
        <v/>
      </c>
      <c r="AA281" t="str">
        <f>VLOOKUP($B281,wgs_downloaded!$H$2:$Z$518,COLUMN()-13)</f>
        <v/>
      </c>
      <c r="AB281">
        <f>VLOOKUP($B281,wgs_downloaded!$H$2:$Z$518,COLUMN()-13)</f>
        <v>43551.041666666664</v>
      </c>
      <c r="AC281">
        <f>VLOOKUP($B281,wgs_downloaded!$H$2:$Z$518,COLUMN()-13)</f>
        <v>43551.041666666664</v>
      </c>
      <c r="AD281" t="str">
        <f>VLOOKUP($B281,wgs_downloaded!$H$2:$Z$518,COLUMN()-13)</f>
        <v>USA</v>
      </c>
      <c r="AE281" t="str">
        <f>VLOOKUP($B281,wgs_downloaded!$H$2:$Z$518,COLUMN()-13)</f>
        <v>Maryland</v>
      </c>
      <c r="AF281">
        <f>VLOOKUP($B281,wgs_downloaded!$H$2:$Z$518,COLUMN()-13)</f>
        <v>2014</v>
      </c>
    </row>
    <row r="282" spans="1:32" x14ac:dyDescent="0.3">
      <c r="A282" t="s">
        <v>3922</v>
      </c>
      <c r="B282" t="str">
        <f t="shared" si="4"/>
        <v>SRR5409440</v>
      </c>
      <c r="C282">
        <v>52</v>
      </c>
      <c r="D282">
        <v>49</v>
      </c>
      <c r="E282" t="s">
        <v>3923</v>
      </c>
      <c r="F282">
        <v>254154</v>
      </c>
      <c r="G282">
        <v>248398</v>
      </c>
      <c r="H282" t="s">
        <v>3924</v>
      </c>
      <c r="I282">
        <v>52</v>
      </c>
      <c r="J282">
        <v>10</v>
      </c>
      <c r="K282">
        <v>11</v>
      </c>
      <c r="M282">
        <v>18357</v>
      </c>
      <c r="N282">
        <v>296</v>
      </c>
      <c r="O282">
        <v>49518</v>
      </c>
      <c r="P282">
        <v>2883597</v>
      </c>
      <c r="Q282" t="str">
        <f>VLOOKUP($B282,wgs_downloaded!$H$2:$Z$518,COLUMN()-13)</f>
        <v>isolation_source: cheese</v>
      </c>
      <c r="R282">
        <f>VLOOKUP($B282,wgs_downloaded!$H$2:$Z$518,COLUMN()-13)</f>
        <v>2932628</v>
      </c>
      <c r="S282">
        <f>VLOOKUP($B282,wgs_downloaded!$H$2:$Z$518,COLUMN()-13)</f>
        <v>93</v>
      </c>
      <c r="T282">
        <f>VLOOKUP($B282,wgs_downloaded!$H$2:$Z$518,COLUMN()-13)</f>
        <v>2934</v>
      </c>
      <c r="U282" t="str">
        <f>VLOOKUP($B282,wgs_downloaded!$H$2:$Z$518,COLUMN()-13)</f>
        <v>Yes</v>
      </c>
      <c r="V282">
        <f>VLOOKUP($B282,wgs_downloaded!$H$2:$Z$518,COLUMN()-13)</f>
        <v>0</v>
      </c>
      <c r="W282">
        <f>VLOOKUP($B282,wgs_downloaded!$H$2:$Z$518,COLUMN()-13)</f>
        <v>0</v>
      </c>
      <c r="X282">
        <f>VLOOKUP($B282,wgs_downloaded!$H$2:$Z$518,COLUMN()-13)</f>
        <v>0</v>
      </c>
      <c r="Y282" t="str">
        <f>VLOOKUP($B282,wgs_downloaded!$H$2:$Z$518,COLUMN()-13)</f>
        <v>No</v>
      </c>
      <c r="Z282" t="str">
        <f>VLOOKUP($B282,wgs_downloaded!$H$2:$Z$518,COLUMN()-13)</f>
        <v/>
      </c>
      <c r="AA282" t="str">
        <f>VLOOKUP($B282,wgs_downloaded!$H$2:$Z$518,COLUMN()-13)</f>
        <v/>
      </c>
      <c r="AB282">
        <f>VLOOKUP($B282,wgs_downloaded!$H$2:$Z$518,COLUMN()-13)</f>
        <v>43563.083333333336</v>
      </c>
      <c r="AC282">
        <f>VLOOKUP($B282,wgs_downloaded!$H$2:$Z$518,COLUMN()-13)</f>
        <v>43563.083333333336</v>
      </c>
      <c r="AD282" t="str">
        <f>VLOOKUP($B282,wgs_downloaded!$H$2:$Z$518,COLUMN()-13)</f>
        <v>USA</v>
      </c>
      <c r="AE282" t="str">
        <f>VLOOKUP($B282,wgs_downloaded!$H$2:$Z$518,COLUMN()-13)</f>
        <v>Michigan</v>
      </c>
      <c r="AF282">
        <f>VLOOKUP($B282,wgs_downloaded!$H$2:$Z$518,COLUMN()-13)</f>
        <v>2009</v>
      </c>
    </row>
    <row r="283" spans="1:32" x14ac:dyDescent="0.3">
      <c r="A283" t="s">
        <v>3925</v>
      </c>
      <c r="B283" t="str">
        <f t="shared" si="4"/>
        <v>SRR1198878</v>
      </c>
      <c r="C283">
        <v>28</v>
      </c>
      <c r="D283">
        <v>26</v>
      </c>
      <c r="E283" t="s">
        <v>3926</v>
      </c>
      <c r="F283">
        <v>123160</v>
      </c>
      <c r="G283">
        <v>120174</v>
      </c>
      <c r="H283" t="s">
        <v>3872</v>
      </c>
      <c r="I283">
        <v>11</v>
      </c>
      <c r="J283">
        <v>3</v>
      </c>
      <c r="K283">
        <v>10</v>
      </c>
      <c r="M283">
        <v>19784</v>
      </c>
      <c r="N283">
        <v>301</v>
      </c>
      <c r="O283">
        <v>75813</v>
      </c>
      <c r="P283">
        <v>2967630</v>
      </c>
      <c r="Q283" t="str">
        <f>VLOOKUP($B283,wgs_downloaded!$H$2:$Z$518,COLUMN()-13)</f>
        <v>isolation_source: fresh round cheese</v>
      </c>
      <c r="R283">
        <f>VLOOKUP($B283,wgs_downloaded!$H$2:$Z$518,COLUMN()-13)</f>
        <v>3094466</v>
      </c>
      <c r="S283">
        <f>VLOOKUP($B283,wgs_downloaded!$H$2:$Z$518,COLUMN()-13)</f>
        <v>22</v>
      </c>
      <c r="T283">
        <f>VLOOKUP($B283,wgs_downloaded!$H$2:$Z$518,COLUMN()-13)</f>
        <v>3056</v>
      </c>
      <c r="U283" t="str">
        <f>VLOOKUP($B283,wgs_downloaded!$H$2:$Z$518,COLUMN()-13)</f>
        <v>Yes</v>
      </c>
      <c r="V283">
        <f>VLOOKUP($B283,wgs_downloaded!$H$2:$Z$518,COLUMN()-13)</f>
        <v>0</v>
      </c>
      <c r="W283">
        <f>VLOOKUP($B283,wgs_downloaded!$H$2:$Z$518,COLUMN()-13)</f>
        <v>0</v>
      </c>
      <c r="X283">
        <f>VLOOKUP($B283,wgs_downloaded!$H$2:$Z$518,COLUMN()-13)</f>
        <v>0</v>
      </c>
      <c r="Y283" t="str">
        <f>VLOOKUP($B283,wgs_downloaded!$H$2:$Z$518,COLUMN()-13)</f>
        <v>No</v>
      </c>
      <c r="Z283" t="str">
        <f>VLOOKUP($B283,wgs_downloaded!$H$2:$Z$518,COLUMN()-13)</f>
        <v/>
      </c>
      <c r="AA283" t="str">
        <f>VLOOKUP($B283,wgs_downloaded!$H$2:$Z$518,COLUMN()-13)</f>
        <v/>
      </c>
      <c r="AB283">
        <f>VLOOKUP($B283,wgs_downloaded!$H$2:$Z$518,COLUMN()-13)</f>
        <v>43551.041666666664</v>
      </c>
      <c r="AC283">
        <f>VLOOKUP($B283,wgs_downloaded!$H$2:$Z$518,COLUMN()-13)</f>
        <v>43551.041666666664</v>
      </c>
      <c r="AD283" t="str">
        <f>VLOOKUP($B283,wgs_downloaded!$H$2:$Z$518,COLUMN()-13)</f>
        <v>USA</v>
      </c>
      <c r="AE283" t="str">
        <f>VLOOKUP($B283,wgs_downloaded!$H$2:$Z$518,COLUMN()-13)</f>
        <v>Washington</v>
      </c>
      <c r="AF283">
        <f>VLOOKUP($B283,wgs_downloaded!$H$2:$Z$518,COLUMN()-13)</f>
        <v>2014</v>
      </c>
    </row>
    <row r="284" spans="1:32" x14ac:dyDescent="0.3">
      <c r="A284" t="s">
        <v>3927</v>
      </c>
      <c r="B284" t="str">
        <f t="shared" si="4"/>
        <v>SRR8216395</v>
      </c>
      <c r="C284">
        <v>40</v>
      </c>
      <c r="D284">
        <v>35</v>
      </c>
      <c r="E284" t="s">
        <v>3928</v>
      </c>
      <c r="F284">
        <v>173200</v>
      </c>
      <c r="G284">
        <v>162416</v>
      </c>
      <c r="H284" t="s">
        <v>3322</v>
      </c>
      <c r="I284">
        <v>8</v>
      </c>
      <c r="J284">
        <v>8</v>
      </c>
      <c r="K284">
        <v>17</v>
      </c>
      <c r="M284">
        <v>17717</v>
      </c>
      <c r="N284">
        <v>302</v>
      </c>
      <c r="O284">
        <v>99313</v>
      </c>
      <c r="P284">
        <v>2917887</v>
      </c>
      <c r="Q284" t="str">
        <f>VLOOKUP($B284,wgs_downloaded!$H$2:$Z$518,COLUMN()-13)</f>
        <v>isolation_source: fermier goat cheese</v>
      </c>
      <c r="R284">
        <f>VLOOKUP($B284,wgs_downloaded!$H$2:$Z$518,COLUMN()-13)</f>
        <v>3034985</v>
      </c>
      <c r="S284">
        <f>VLOOKUP($B284,wgs_downloaded!$H$2:$Z$518,COLUMN()-13)</f>
        <v>34</v>
      </c>
      <c r="T284">
        <f>VLOOKUP($B284,wgs_downloaded!$H$2:$Z$518,COLUMN()-13)</f>
        <v>3029</v>
      </c>
      <c r="U284" t="str">
        <f>VLOOKUP($B284,wgs_downloaded!$H$2:$Z$518,COLUMN()-13)</f>
        <v>Yes</v>
      </c>
      <c r="V284">
        <f>VLOOKUP($B284,wgs_downloaded!$H$2:$Z$518,COLUMN()-13)</f>
        <v>0</v>
      </c>
      <c r="W284">
        <f>VLOOKUP($B284,wgs_downloaded!$H$2:$Z$518,COLUMN()-13)</f>
        <v>0</v>
      </c>
      <c r="X284">
        <f>VLOOKUP($B284,wgs_downloaded!$H$2:$Z$518,COLUMN()-13)</f>
        <v>0</v>
      </c>
      <c r="Y284" t="str">
        <f>VLOOKUP($B284,wgs_downloaded!$H$2:$Z$518,COLUMN()-13)</f>
        <v>No</v>
      </c>
      <c r="Z284" t="str">
        <f>VLOOKUP($B284,wgs_downloaded!$H$2:$Z$518,COLUMN()-13)</f>
        <v/>
      </c>
      <c r="AA284" t="str">
        <f>VLOOKUP($B284,wgs_downloaded!$H$2:$Z$518,COLUMN()-13)</f>
        <v/>
      </c>
      <c r="AB284">
        <f>VLOOKUP($B284,wgs_downloaded!$H$2:$Z$518,COLUMN()-13)</f>
        <v>43901.041666666664</v>
      </c>
      <c r="AC284">
        <f>VLOOKUP($B284,wgs_downloaded!$H$2:$Z$518,COLUMN()-13)</f>
        <v>43550.041666666664</v>
      </c>
      <c r="AD284" t="str">
        <f>VLOOKUP($B284,wgs_downloaded!$H$2:$Z$518,COLUMN()-13)</f>
        <v>Israel</v>
      </c>
      <c r="AE284">
        <f>VLOOKUP($B284,wgs_downloaded!$H$2:$Z$518,COLUMN()-13)</f>
        <v>0</v>
      </c>
      <c r="AF284">
        <f>VLOOKUP($B284,wgs_downloaded!$H$2:$Z$518,COLUMN()-13)</f>
        <v>2002</v>
      </c>
    </row>
    <row r="285" spans="1:32" x14ac:dyDescent="0.3">
      <c r="A285" t="s">
        <v>3929</v>
      </c>
      <c r="B285" t="str">
        <f t="shared" si="4"/>
        <v>SRR2584342</v>
      </c>
      <c r="C285">
        <v>36</v>
      </c>
      <c r="D285">
        <v>34</v>
      </c>
      <c r="E285" t="s">
        <v>3496</v>
      </c>
      <c r="F285">
        <v>173806</v>
      </c>
      <c r="G285">
        <v>170692</v>
      </c>
      <c r="H285" t="s">
        <v>3707</v>
      </c>
      <c r="I285">
        <v>37</v>
      </c>
      <c r="J285">
        <v>5</v>
      </c>
      <c r="K285">
        <v>16</v>
      </c>
      <c r="M285">
        <v>16221</v>
      </c>
      <c r="N285">
        <v>302</v>
      </c>
      <c r="O285">
        <v>60318</v>
      </c>
      <c r="P285">
        <v>2918758</v>
      </c>
      <c r="Q285" t="str">
        <f>VLOOKUP($B285,wgs_downloaded!$H$2:$Z$518,COLUMN()-13)</f>
        <v>isolation_source: fresh cheese curd</v>
      </c>
      <c r="R285">
        <f>VLOOKUP($B285,wgs_downloaded!$H$2:$Z$518,COLUMN()-13)</f>
        <v>3000390</v>
      </c>
      <c r="S285">
        <f>VLOOKUP($B285,wgs_downloaded!$H$2:$Z$518,COLUMN()-13)</f>
        <v>18</v>
      </c>
      <c r="T285">
        <f>VLOOKUP($B285,wgs_downloaded!$H$2:$Z$518,COLUMN()-13)</f>
        <v>2969</v>
      </c>
      <c r="U285" t="str">
        <f>VLOOKUP($B285,wgs_downloaded!$H$2:$Z$518,COLUMN()-13)</f>
        <v>Yes</v>
      </c>
      <c r="V285">
        <f>VLOOKUP($B285,wgs_downloaded!$H$2:$Z$518,COLUMN()-13)</f>
        <v>0</v>
      </c>
      <c r="W285">
        <f>VLOOKUP($B285,wgs_downloaded!$H$2:$Z$518,COLUMN()-13)</f>
        <v>0</v>
      </c>
      <c r="X285">
        <f>VLOOKUP($B285,wgs_downloaded!$H$2:$Z$518,COLUMN()-13)</f>
        <v>0</v>
      </c>
      <c r="Y285" t="str">
        <f>VLOOKUP($B285,wgs_downloaded!$H$2:$Z$518,COLUMN()-13)</f>
        <v>No</v>
      </c>
      <c r="Z285" t="str">
        <f>VLOOKUP($B285,wgs_downloaded!$H$2:$Z$518,COLUMN()-13)</f>
        <v/>
      </c>
      <c r="AA285" t="str">
        <f>VLOOKUP($B285,wgs_downloaded!$H$2:$Z$518,COLUMN()-13)</f>
        <v/>
      </c>
      <c r="AB285">
        <f>VLOOKUP($B285,wgs_downloaded!$H$2:$Z$518,COLUMN()-13)</f>
        <v>43551.041666666664</v>
      </c>
      <c r="AC285">
        <f>VLOOKUP($B285,wgs_downloaded!$H$2:$Z$518,COLUMN()-13)</f>
        <v>43551.041666666664</v>
      </c>
      <c r="AD285" t="str">
        <f>VLOOKUP($B285,wgs_downloaded!$H$2:$Z$518,COLUMN()-13)</f>
        <v>USA</v>
      </c>
      <c r="AE285" t="str">
        <f>VLOOKUP($B285,wgs_downloaded!$H$2:$Z$518,COLUMN()-13)</f>
        <v>Florida</v>
      </c>
      <c r="AF285">
        <f>VLOOKUP($B285,wgs_downloaded!$H$2:$Z$518,COLUMN()-13)</f>
        <v>2011</v>
      </c>
    </row>
    <row r="286" spans="1:32" x14ac:dyDescent="0.3">
      <c r="A286" t="s">
        <v>3930</v>
      </c>
      <c r="B286" t="str">
        <f t="shared" si="4"/>
        <v>SRR3113964</v>
      </c>
      <c r="C286">
        <v>27</v>
      </c>
      <c r="D286">
        <v>24</v>
      </c>
      <c r="E286" t="s">
        <v>3931</v>
      </c>
      <c r="F286">
        <v>179220</v>
      </c>
      <c r="G286">
        <v>168112</v>
      </c>
      <c r="H286" t="s">
        <v>3932</v>
      </c>
      <c r="I286">
        <v>9036</v>
      </c>
      <c r="J286">
        <v>18</v>
      </c>
      <c r="K286">
        <v>33</v>
      </c>
      <c r="M286">
        <v>17285</v>
      </c>
      <c r="N286">
        <v>304</v>
      </c>
      <c r="O286">
        <v>60925</v>
      </c>
      <c r="P286">
        <v>2916521</v>
      </c>
      <c r="Q286" t="str">
        <f>VLOOKUP($B286,wgs_downloaded!$H$2:$Z$518,COLUMN()-13)</f>
        <v>isolation_source: Solid - Food; Food; dairy Products; Heat processed (pasterized) - Ripened - Cheese made from pasteurized milk - Soft - cream cheese; Pasteurized</v>
      </c>
      <c r="R286">
        <f>VLOOKUP($B286,wgs_downloaded!$H$2:$Z$518,COLUMN()-13)</f>
        <v>2997368</v>
      </c>
      <c r="S286">
        <f>VLOOKUP($B286,wgs_downloaded!$H$2:$Z$518,COLUMN()-13)</f>
        <v>28</v>
      </c>
      <c r="T286">
        <f>VLOOKUP($B286,wgs_downloaded!$H$2:$Z$518,COLUMN()-13)</f>
        <v>2947</v>
      </c>
      <c r="U286" t="str">
        <f>VLOOKUP($B286,wgs_downloaded!$H$2:$Z$518,COLUMN()-13)</f>
        <v>Yes</v>
      </c>
      <c r="V286">
        <f>VLOOKUP($B286,wgs_downloaded!$H$2:$Z$518,COLUMN()-13)</f>
        <v>0</v>
      </c>
      <c r="W286">
        <f>VLOOKUP($B286,wgs_downloaded!$H$2:$Z$518,COLUMN()-13)</f>
        <v>0</v>
      </c>
      <c r="X286">
        <f>VLOOKUP($B286,wgs_downloaded!$H$2:$Z$518,COLUMN()-13)</f>
        <v>0</v>
      </c>
      <c r="Y286" t="str">
        <f>VLOOKUP($B286,wgs_downloaded!$H$2:$Z$518,COLUMN()-13)</f>
        <v>No</v>
      </c>
      <c r="Z286" t="str">
        <f>VLOOKUP($B286,wgs_downloaded!$H$2:$Z$518,COLUMN()-13)</f>
        <v/>
      </c>
      <c r="AA286" t="str">
        <f>VLOOKUP($B286,wgs_downloaded!$H$2:$Z$518,COLUMN()-13)</f>
        <v/>
      </c>
      <c r="AB286">
        <f>VLOOKUP($B286,wgs_downloaded!$H$2:$Z$518,COLUMN()-13)</f>
        <v>43864.041666666664</v>
      </c>
      <c r="AC286">
        <f>VLOOKUP($B286,wgs_downloaded!$H$2:$Z$518,COLUMN()-13)</f>
        <v>43864.041666666664</v>
      </c>
      <c r="AD286" t="str">
        <f>VLOOKUP($B286,wgs_downloaded!$H$2:$Z$518,COLUMN()-13)</f>
        <v>Canada</v>
      </c>
      <c r="AE286">
        <f>VLOOKUP($B286,wgs_downloaded!$H$2:$Z$518,COLUMN()-13)</f>
        <v>0</v>
      </c>
      <c r="AF286">
        <f>VLOOKUP($B286,wgs_downloaded!$H$2:$Z$518,COLUMN()-13)</f>
        <v>2002</v>
      </c>
    </row>
    <row r="287" spans="1:32" x14ac:dyDescent="0.3">
      <c r="A287" t="s">
        <v>3933</v>
      </c>
      <c r="B287" t="str">
        <f t="shared" si="4"/>
        <v>SRR9729863</v>
      </c>
      <c r="C287">
        <v>39</v>
      </c>
      <c r="D287">
        <v>38</v>
      </c>
      <c r="E287" t="s">
        <v>3934</v>
      </c>
      <c r="F287">
        <v>269536</v>
      </c>
      <c r="G287">
        <v>264558</v>
      </c>
      <c r="H287" t="s">
        <v>3838</v>
      </c>
      <c r="I287">
        <v>8</v>
      </c>
      <c r="J287">
        <v>4</v>
      </c>
      <c r="K287">
        <v>13</v>
      </c>
      <c r="M287">
        <v>20098</v>
      </c>
      <c r="N287">
        <v>310</v>
      </c>
      <c r="O287">
        <v>56482</v>
      </c>
      <c r="P287">
        <v>2986856</v>
      </c>
      <c r="Q287" t="str">
        <f>VLOOKUP($B287,wgs_downloaded!$H$2:$Z$518,COLUMN()-13)</f>
        <v>isolation_source: cheese</v>
      </c>
      <c r="R287">
        <f>VLOOKUP($B287,wgs_downloaded!$H$2:$Z$518,COLUMN()-13)</f>
        <v>3079948</v>
      </c>
      <c r="S287">
        <f>VLOOKUP($B287,wgs_downloaded!$H$2:$Z$518,COLUMN()-13)</f>
        <v>44</v>
      </c>
      <c r="T287">
        <f>VLOOKUP($B287,wgs_downloaded!$H$2:$Z$518,COLUMN()-13)</f>
        <v>3055</v>
      </c>
      <c r="U287" t="str">
        <f>VLOOKUP($B287,wgs_downloaded!$H$2:$Z$518,COLUMN()-13)</f>
        <v>Yes</v>
      </c>
      <c r="V287">
        <f>VLOOKUP($B287,wgs_downloaded!$H$2:$Z$518,COLUMN()-13)</f>
        <v>0</v>
      </c>
      <c r="W287">
        <f>VLOOKUP($B287,wgs_downloaded!$H$2:$Z$518,COLUMN()-13)</f>
        <v>0</v>
      </c>
      <c r="X287">
        <f>VLOOKUP($B287,wgs_downloaded!$H$2:$Z$518,COLUMN()-13)</f>
        <v>0</v>
      </c>
      <c r="Y287" t="str">
        <f>VLOOKUP($B287,wgs_downloaded!$H$2:$Z$518,COLUMN()-13)</f>
        <v>No</v>
      </c>
      <c r="Z287" t="str">
        <f>VLOOKUP($B287,wgs_downloaded!$H$2:$Z$518,COLUMN()-13)</f>
        <v/>
      </c>
      <c r="AA287" t="str">
        <f>VLOOKUP($B287,wgs_downloaded!$H$2:$Z$518,COLUMN()-13)</f>
        <v/>
      </c>
      <c r="AB287">
        <f>VLOOKUP($B287,wgs_downloaded!$H$2:$Z$518,COLUMN()-13)</f>
        <v>43861.041666666664</v>
      </c>
      <c r="AC287">
        <f>VLOOKUP($B287,wgs_downloaded!$H$2:$Z$518,COLUMN()-13)</f>
        <v>43861.041666666664</v>
      </c>
      <c r="AD287" t="str">
        <f>VLOOKUP($B287,wgs_downloaded!$H$2:$Z$518,COLUMN()-13)</f>
        <v>Uruguay</v>
      </c>
      <c r="AE287">
        <f>VLOOKUP($B287,wgs_downloaded!$H$2:$Z$518,COLUMN()-13)</f>
        <v>0</v>
      </c>
      <c r="AF287">
        <f>VLOOKUP($B287,wgs_downloaded!$H$2:$Z$518,COLUMN()-13)</f>
        <v>2016</v>
      </c>
    </row>
    <row r="288" spans="1:32" x14ac:dyDescent="0.3">
      <c r="A288" t="s">
        <v>3935</v>
      </c>
      <c r="B288" t="str">
        <f t="shared" si="4"/>
        <v>SRR1812795</v>
      </c>
      <c r="C288">
        <v>43</v>
      </c>
      <c r="D288">
        <v>41</v>
      </c>
      <c r="E288" t="s">
        <v>3936</v>
      </c>
      <c r="F288">
        <v>227566</v>
      </c>
      <c r="G288">
        <v>220406</v>
      </c>
      <c r="H288" t="s">
        <v>3937</v>
      </c>
      <c r="I288">
        <v>76</v>
      </c>
      <c r="J288">
        <v>18</v>
      </c>
      <c r="K288">
        <v>20</v>
      </c>
      <c r="M288">
        <v>16734</v>
      </c>
      <c r="N288">
        <v>310</v>
      </c>
      <c r="O288">
        <v>135763</v>
      </c>
      <c r="P288">
        <v>2844477</v>
      </c>
      <c r="Q288" t="str">
        <f>VLOOKUP($B288,wgs_downloaded!$H$2:$Z$518,COLUMN()-13)</f>
        <v>isolation_source: aged raw milk cheese prep 10/25/14</v>
      </c>
      <c r="R288">
        <f>VLOOKUP($B288,wgs_downloaded!$H$2:$Z$518,COLUMN()-13)</f>
        <v>2901366</v>
      </c>
      <c r="S288">
        <f>VLOOKUP($B288,wgs_downloaded!$H$2:$Z$518,COLUMN()-13)</f>
        <v>21</v>
      </c>
      <c r="T288">
        <f>VLOOKUP($B288,wgs_downloaded!$H$2:$Z$518,COLUMN()-13)</f>
        <v>2875</v>
      </c>
      <c r="U288" t="str">
        <f>VLOOKUP($B288,wgs_downloaded!$H$2:$Z$518,COLUMN()-13)</f>
        <v>Yes</v>
      </c>
      <c r="V288">
        <f>VLOOKUP($B288,wgs_downloaded!$H$2:$Z$518,COLUMN()-13)</f>
        <v>0</v>
      </c>
      <c r="W288">
        <f>VLOOKUP($B288,wgs_downloaded!$H$2:$Z$518,COLUMN()-13)</f>
        <v>0</v>
      </c>
      <c r="X288">
        <f>VLOOKUP($B288,wgs_downloaded!$H$2:$Z$518,COLUMN()-13)</f>
        <v>0</v>
      </c>
      <c r="Y288" t="str">
        <f>VLOOKUP($B288,wgs_downloaded!$H$2:$Z$518,COLUMN()-13)</f>
        <v>No</v>
      </c>
      <c r="Z288" t="str">
        <f>VLOOKUP($B288,wgs_downloaded!$H$2:$Z$518,COLUMN()-13)</f>
        <v/>
      </c>
      <c r="AA288" t="str">
        <f>VLOOKUP($B288,wgs_downloaded!$H$2:$Z$518,COLUMN()-13)</f>
        <v/>
      </c>
      <c r="AB288">
        <f>VLOOKUP($B288,wgs_downloaded!$H$2:$Z$518,COLUMN()-13)</f>
        <v>43550.041666666664</v>
      </c>
      <c r="AC288">
        <f>VLOOKUP($B288,wgs_downloaded!$H$2:$Z$518,COLUMN()-13)</f>
        <v>43550.041666666664</v>
      </c>
      <c r="AD288" t="str">
        <f>VLOOKUP($B288,wgs_downloaded!$H$2:$Z$518,COLUMN()-13)</f>
        <v>USA</v>
      </c>
      <c r="AE288" t="str">
        <f>VLOOKUP($B288,wgs_downloaded!$H$2:$Z$518,COLUMN()-13)</f>
        <v>New Hampshire</v>
      </c>
      <c r="AF288">
        <f>VLOOKUP($B288,wgs_downloaded!$H$2:$Z$518,COLUMN()-13)</f>
        <v>2015</v>
      </c>
    </row>
    <row r="289" spans="1:32" x14ac:dyDescent="0.3">
      <c r="A289" t="s">
        <v>3938</v>
      </c>
      <c r="B289" t="str">
        <f t="shared" si="4"/>
        <v>SRR8838481</v>
      </c>
      <c r="C289">
        <v>2</v>
      </c>
      <c r="D289">
        <v>2</v>
      </c>
      <c r="E289" t="s">
        <v>3939</v>
      </c>
      <c r="F289">
        <v>10684</v>
      </c>
      <c r="G289">
        <v>10484</v>
      </c>
      <c r="H289" t="s">
        <v>3940</v>
      </c>
      <c r="I289">
        <v>4</v>
      </c>
      <c r="J289">
        <v>1</v>
      </c>
      <c r="K289">
        <v>0</v>
      </c>
      <c r="M289">
        <v>692</v>
      </c>
      <c r="N289">
        <v>310</v>
      </c>
      <c r="O289">
        <v>6580</v>
      </c>
      <c r="P289">
        <v>227697</v>
      </c>
      <c r="Q289" t="str">
        <f>VLOOKUP($B289,wgs_downloaded!$H$2:$Z$518,COLUMN()-13)</f>
        <v>isolation_source: cheese</v>
      </c>
      <c r="R289">
        <f>VLOOKUP($B289,wgs_downloaded!$H$2:$Z$518,COLUMN()-13)</f>
        <v>2964605</v>
      </c>
      <c r="S289">
        <f>VLOOKUP($B289,wgs_downloaded!$H$2:$Z$518,COLUMN()-13)</f>
        <v>34</v>
      </c>
      <c r="T289">
        <f>VLOOKUP($B289,wgs_downloaded!$H$2:$Z$518,COLUMN()-13)</f>
        <v>2922</v>
      </c>
      <c r="U289" t="str">
        <f>VLOOKUP($B289,wgs_downloaded!$H$2:$Z$518,COLUMN()-13)</f>
        <v>Yes</v>
      </c>
      <c r="V289">
        <f>VLOOKUP($B289,wgs_downloaded!$H$2:$Z$518,COLUMN()-13)</f>
        <v>0</v>
      </c>
      <c r="W289">
        <f>VLOOKUP($B289,wgs_downloaded!$H$2:$Z$518,COLUMN()-13)</f>
        <v>0</v>
      </c>
      <c r="X289">
        <f>VLOOKUP($B289,wgs_downloaded!$H$2:$Z$518,COLUMN()-13)</f>
        <v>0</v>
      </c>
      <c r="Y289" t="str">
        <f>VLOOKUP($B289,wgs_downloaded!$H$2:$Z$518,COLUMN()-13)</f>
        <v>No</v>
      </c>
      <c r="Z289" t="str">
        <f>VLOOKUP($B289,wgs_downloaded!$H$2:$Z$518,COLUMN()-13)</f>
        <v/>
      </c>
      <c r="AA289" t="str">
        <f>VLOOKUP($B289,wgs_downloaded!$H$2:$Z$518,COLUMN()-13)</f>
        <v/>
      </c>
      <c r="AB289">
        <f>VLOOKUP($B289,wgs_downloaded!$H$2:$Z$518,COLUMN()-13)</f>
        <v>43564.083333333336</v>
      </c>
      <c r="AC289">
        <f>VLOOKUP($B289,wgs_downloaded!$H$2:$Z$518,COLUMN()-13)</f>
        <v>43564.083333333336</v>
      </c>
      <c r="AD289" t="str">
        <f>VLOOKUP($B289,wgs_downloaded!$H$2:$Z$518,COLUMN()-13)</f>
        <v>Chile</v>
      </c>
      <c r="AE289">
        <f>VLOOKUP($B289,wgs_downloaded!$H$2:$Z$518,COLUMN()-13)</f>
        <v>0</v>
      </c>
      <c r="AF289">
        <f>VLOOKUP($B289,wgs_downloaded!$H$2:$Z$518,COLUMN()-13)</f>
        <v>2016</v>
      </c>
    </row>
    <row r="290" spans="1:32" x14ac:dyDescent="0.3">
      <c r="A290" t="s">
        <v>3941</v>
      </c>
      <c r="B290" t="str">
        <f t="shared" si="4"/>
        <v>SRR3345865</v>
      </c>
      <c r="C290">
        <v>29</v>
      </c>
      <c r="D290">
        <v>27</v>
      </c>
      <c r="E290" t="s">
        <v>3942</v>
      </c>
      <c r="F290">
        <v>201046</v>
      </c>
      <c r="G290">
        <v>192020</v>
      </c>
      <c r="H290" t="s">
        <v>3943</v>
      </c>
      <c r="I290">
        <v>14</v>
      </c>
      <c r="J290">
        <v>8</v>
      </c>
      <c r="K290">
        <v>11</v>
      </c>
      <c r="M290">
        <v>16081</v>
      </c>
      <c r="N290">
        <v>313</v>
      </c>
      <c r="O290">
        <v>70957</v>
      </c>
      <c r="P290">
        <v>2830507</v>
      </c>
      <c r="Q290" t="str">
        <f>VLOOKUP($B290,wgs_downloaded!$H$2:$Z$518,COLUMN()-13)</f>
        <v>isolation_source: cheese</v>
      </c>
      <c r="R290">
        <f>VLOOKUP($B290,wgs_downloaded!$H$2:$Z$518,COLUMN()-13)</f>
        <v>0</v>
      </c>
      <c r="S290">
        <f>VLOOKUP($B290,wgs_downloaded!$H$2:$Z$518,COLUMN()-13)</f>
        <v>0</v>
      </c>
      <c r="T290">
        <f>VLOOKUP($B290,wgs_downloaded!$H$2:$Z$518,COLUMN()-13)</f>
        <v>0</v>
      </c>
      <c r="U290" t="str">
        <f>VLOOKUP($B290,wgs_downloaded!$H$2:$Z$518,COLUMN()-13)</f>
        <v>No</v>
      </c>
      <c r="V290">
        <f>VLOOKUP($B290,wgs_downloaded!$H$2:$Z$518,COLUMN()-13)</f>
        <v>0</v>
      </c>
      <c r="W290">
        <f>VLOOKUP($B290,wgs_downloaded!$H$2:$Z$518,COLUMN()-13)</f>
        <v>0</v>
      </c>
      <c r="X290">
        <f>VLOOKUP($B290,wgs_downloaded!$H$2:$Z$518,COLUMN()-13)</f>
        <v>0</v>
      </c>
      <c r="Y290" t="str">
        <f>VLOOKUP($B290,wgs_downloaded!$H$2:$Z$518,COLUMN()-13)</f>
        <v>No</v>
      </c>
      <c r="Z290" t="str">
        <f>VLOOKUP($B290,wgs_downloaded!$H$2:$Z$518,COLUMN()-13)</f>
        <v>NZ_NXWS01000001-NZ_NXWS01000020</v>
      </c>
      <c r="AA290" t="str">
        <f>VLOOKUP($B290,wgs_downloaded!$H$2:$Z$518,COLUMN()-13)</f>
        <v/>
      </c>
      <c r="AB290">
        <f>VLOOKUP($B290,wgs_downloaded!$H$2:$Z$518,COLUMN()-13)</f>
        <v>43982.083333333336</v>
      </c>
      <c r="AC290">
        <f>VLOOKUP($B290,wgs_downloaded!$H$2:$Z$518,COLUMN()-13)</f>
        <v>43024.083333333336</v>
      </c>
      <c r="AD290" t="str">
        <f>VLOOKUP($B290,wgs_downloaded!$H$2:$Z$518,COLUMN()-13)</f>
        <v>Italy</v>
      </c>
      <c r="AE290">
        <f>VLOOKUP($B290,wgs_downloaded!$H$2:$Z$518,COLUMN()-13)</f>
        <v>0</v>
      </c>
      <c r="AF290">
        <f>VLOOKUP($B290,wgs_downloaded!$H$2:$Z$518,COLUMN()-13)</f>
        <v>2014</v>
      </c>
    </row>
    <row r="291" spans="1:32" x14ac:dyDescent="0.3">
      <c r="A291" t="s">
        <v>3944</v>
      </c>
      <c r="B291" t="str">
        <f t="shared" si="4"/>
        <v>SRR5282220</v>
      </c>
      <c r="C291">
        <v>64</v>
      </c>
      <c r="D291">
        <v>60</v>
      </c>
      <c r="E291" t="s">
        <v>3945</v>
      </c>
      <c r="F291">
        <v>300312</v>
      </c>
      <c r="G291">
        <v>294998</v>
      </c>
      <c r="H291" t="s">
        <v>3946</v>
      </c>
      <c r="I291">
        <v>46</v>
      </c>
      <c r="J291">
        <v>12</v>
      </c>
      <c r="K291">
        <v>64</v>
      </c>
      <c r="M291">
        <v>17579</v>
      </c>
      <c r="N291">
        <v>315</v>
      </c>
      <c r="O291">
        <v>69728</v>
      </c>
      <c r="P291">
        <v>2884379</v>
      </c>
      <c r="Q291" t="str">
        <f>VLOOKUP($B291,wgs_downloaded!$H$2:$Z$518,COLUMN()-13)</f>
        <v>isolation_source: Soft cheese</v>
      </c>
      <c r="R291">
        <f>VLOOKUP($B291,wgs_downloaded!$H$2:$Z$518,COLUMN()-13)</f>
        <v>2944003</v>
      </c>
      <c r="S291">
        <f>VLOOKUP($B291,wgs_downloaded!$H$2:$Z$518,COLUMN()-13)</f>
        <v>55</v>
      </c>
      <c r="T291">
        <f>VLOOKUP($B291,wgs_downloaded!$H$2:$Z$518,COLUMN()-13)</f>
        <v>2928</v>
      </c>
      <c r="U291" t="str">
        <f>VLOOKUP($B291,wgs_downloaded!$H$2:$Z$518,COLUMN()-13)</f>
        <v>Yes</v>
      </c>
      <c r="V291">
        <f>VLOOKUP($B291,wgs_downloaded!$H$2:$Z$518,COLUMN()-13)</f>
        <v>0</v>
      </c>
      <c r="W291">
        <f>VLOOKUP($B291,wgs_downloaded!$H$2:$Z$518,COLUMN()-13)</f>
        <v>0</v>
      </c>
      <c r="X291">
        <f>VLOOKUP($B291,wgs_downloaded!$H$2:$Z$518,COLUMN()-13)</f>
        <v>0</v>
      </c>
      <c r="Y291" t="str">
        <f>VLOOKUP($B291,wgs_downloaded!$H$2:$Z$518,COLUMN()-13)</f>
        <v>No</v>
      </c>
      <c r="Z291" t="str">
        <f>VLOOKUP($B291,wgs_downloaded!$H$2:$Z$518,COLUMN()-13)</f>
        <v/>
      </c>
      <c r="AA291" t="str">
        <f>VLOOKUP($B291,wgs_downloaded!$H$2:$Z$518,COLUMN()-13)</f>
        <v/>
      </c>
      <c r="AB291">
        <f>VLOOKUP($B291,wgs_downloaded!$H$2:$Z$518,COLUMN()-13)</f>
        <v>43560.083333333336</v>
      </c>
      <c r="AC291">
        <f>VLOOKUP($B291,wgs_downloaded!$H$2:$Z$518,COLUMN()-13)</f>
        <v>43560.083333333336</v>
      </c>
      <c r="AD291" t="str">
        <f>VLOOKUP($B291,wgs_downloaded!$H$2:$Z$518,COLUMN()-13)</f>
        <v>USA</v>
      </c>
      <c r="AE291">
        <f>VLOOKUP($B291,wgs_downloaded!$H$2:$Z$518,COLUMN()-13)</f>
        <v>0</v>
      </c>
      <c r="AF291">
        <f>VLOOKUP($B291,wgs_downloaded!$H$2:$Z$518,COLUMN()-13)</f>
        <v>2017</v>
      </c>
    </row>
    <row r="292" spans="1:32" x14ac:dyDescent="0.3">
      <c r="A292" t="s">
        <v>3947</v>
      </c>
      <c r="B292" t="str">
        <f t="shared" si="4"/>
        <v>SRR12572868</v>
      </c>
      <c r="C292">
        <v>34</v>
      </c>
      <c r="D292">
        <v>32</v>
      </c>
      <c r="E292" t="s">
        <v>3948</v>
      </c>
      <c r="F292">
        <v>147724</v>
      </c>
      <c r="G292">
        <v>144770</v>
      </c>
      <c r="H292" t="s">
        <v>3949</v>
      </c>
      <c r="I292">
        <v>6</v>
      </c>
      <c r="J292">
        <v>1</v>
      </c>
      <c r="K292">
        <v>8</v>
      </c>
      <c r="M292">
        <v>17078</v>
      </c>
      <c r="N292">
        <v>318</v>
      </c>
      <c r="O292">
        <v>63964</v>
      </c>
      <c r="P292">
        <v>2884839</v>
      </c>
      <c r="Q292" t="str">
        <f>VLOOKUP($B292,wgs_downloaded!$H$2:$Z$518,COLUMN()-13)</f>
        <v>isolation_source: cheese</v>
      </c>
      <c r="R292">
        <f>VLOOKUP($B292,wgs_downloaded!$H$2:$Z$518,COLUMN()-13)</f>
        <v>2963486</v>
      </c>
      <c r="S292">
        <f>VLOOKUP($B292,wgs_downloaded!$H$2:$Z$518,COLUMN()-13)</f>
        <v>19</v>
      </c>
      <c r="T292">
        <f>VLOOKUP($B292,wgs_downloaded!$H$2:$Z$518,COLUMN()-13)</f>
        <v>2879</v>
      </c>
      <c r="U292" t="str">
        <f>VLOOKUP($B292,wgs_downloaded!$H$2:$Z$518,COLUMN()-13)</f>
        <v>Yes</v>
      </c>
      <c r="V292">
        <f>VLOOKUP($B292,wgs_downloaded!$H$2:$Z$518,COLUMN()-13)</f>
        <v>0</v>
      </c>
      <c r="W292">
        <f>VLOOKUP($B292,wgs_downloaded!$H$2:$Z$518,COLUMN()-13)</f>
        <v>0</v>
      </c>
      <c r="X292">
        <f>VLOOKUP($B292,wgs_downloaded!$H$2:$Z$518,COLUMN()-13)</f>
        <v>0</v>
      </c>
      <c r="Y292" t="str">
        <f>VLOOKUP($B292,wgs_downloaded!$H$2:$Z$518,COLUMN()-13)</f>
        <v>No</v>
      </c>
      <c r="Z292" t="str">
        <f>VLOOKUP($B292,wgs_downloaded!$H$2:$Z$518,COLUMN()-13)</f>
        <v/>
      </c>
      <c r="AA292" t="str">
        <f>VLOOKUP($B292,wgs_downloaded!$H$2:$Z$518,COLUMN()-13)</f>
        <v/>
      </c>
      <c r="AB292">
        <f>VLOOKUP($B292,wgs_downloaded!$H$2:$Z$518,COLUMN()-13)</f>
        <v>44077.083333333336</v>
      </c>
      <c r="AC292">
        <f>VLOOKUP($B292,wgs_downloaded!$H$2:$Z$518,COLUMN()-13)</f>
        <v>44077.083333333336</v>
      </c>
      <c r="AD292" t="str">
        <f>VLOOKUP($B292,wgs_downloaded!$H$2:$Z$518,COLUMN()-13)</f>
        <v>USA</v>
      </c>
      <c r="AE292">
        <f>VLOOKUP($B292,wgs_downloaded!$H$2:$Z$518,COLUMN()-13)</f>
        <v>0</v>
      </c>
      <c r="AF292">
        <f>VLOOKUP($B292,wgs_downloaded!$H$2:$Z$518,COLUMN()-13)</f>
        <v>2020</v>
      </c>
    </row>
    <row r="293" spans="1:32" x14ac:dyDescent="0.3">
      <c r="A293" t="s">
        <v>3950</v>
      </c>
      <c r="B293" t="str">
        <f t="shared" si="4"/>
        <v>SRR8235369</v>
      </c>
      <c r="C293">
        <v>53</v>
      </c>
      <c r="D293">
        <v>49</v>
      </c>
      <c r="E293" t="s">
        <v>3951</v>
      </c>
      <c r="F293">
        <v>230288</v>
      </c>
      <c r="G293">
        <v>223632</v>
      </c>
      <c r="H293" t="s">
        <v>3516</v>
      </c>
      <c r="I293">
        <v>23</v>
      </c>
      <c r="J293">
        <v>17</v>
      </c>
      <c r="K293">
        <v>31</v>
      </c>
      <c r="M293">
        <v>18613</v>
      </c>
      <c r="N293">
        <v>330</v>
      </c>
      <c r="O293">
        <v>73577</v>
      </c>
      <c r="P293">
        <v>3096471</v>
      </c>
      <c r="Q293" t="str">
        <f>VLOOKUP($B293,wgs_downloaded!$H$2:$Z$518,COLUMN()-13)</f>
        <v>isolation_source: mozarella cheese</v>
      </c>
      <c r="R293">
        <f>VLOOKUP($B293,wgs_downloaded!$H$2:$Z$518,COLUMN()-13)</f>
        <v>3187745</v>
      </c>
      <c r="S293">
        <f>VLOOKUP($B293,wgs_downloaded!$H$2:$Z$518,COLUMN()-13)</f>
        <v>64</v>
      </c>
      <c r="T293">
        <f>VLOOKUP($B293,wgs_downloaded!$H$2:$Z$518,COLUMN()-13)</f>
        <v>3248</v>
      </c>
      <c r="U293" t="str">
        <f>VLOOKUP($B293,wgs_downloaded!$H$2:$Z$518,COLUMN()-13)</f>
        <v>Yes</v>
      </c>
      <c r="V293">
        <f>VLOOKUP($B293,wgs_downloaded!$H$2:$Z$518,COLUMN()-13)</f>
        <v>0</v>
      </c>
      <c r="W293">
        <f>VLOOKUP($B293,wgs_downloaded!$H$2:$Z$518,COLUMN()-13)</f>
        <v>0</v>
      </c>
      <c r="X293">
        <f>VLOOKUP($B293,wgs_downloaded!$H$2:$Z$518,COLUMN()-13)</f>
        <v>0</v>
      </c>
      <c r="Y293" t="str">
        <f>VLOOKUP($B293,wgs_downloaded!$H$2:$Z$518,COLUMN()-13)</f>
        <v>No</v>
      </c>
      <c r="Z293" t="str">
        <f>VLOOKUP($B293,wgs_downloaded!$H$2:$Z$518,COLUMN()-13)</f>
        <v/>
      </c>
      <c r="AA293" t="str">
        <f>VLOOKUP($B293,wgs_downloaded!$H$2:$Z$518,COLUMN()-13)</f>
        <v/>
      </c>
      <c r="AB293">
        <f>VLOOKUP($B293,wgs_downloaded!$H$2:$Z$518,COLUMN()-13)</f>
        <v>43901.041666666664</v>
      </c>
      <c r="AC293">
        <f>VLOOKUP($B293,wgs_downloaded!$H$2:$Z$518,COLUMN()-13)</f>
        <v>43551.041666666664</v>
      </c>
      <c r="AD293" t="str">
        <f>VLOOKUP($B293,wgs_downloaded!$H$2:$Z$518,COLUMN()-13)</f>
        <v>USA</v>
      </c>
      <c r="AE293" t="str">
        <f>VLOOKUP($B293,wgs_downloaded!$H$2:$Z$518,COLUMN()-13)</f>
        <v>Louisiana</v>
      </c>
      <c r="AF293">
        <f>VLOOKUP($B293,wgs_downloaded!$H$2:$Z$518,COLUMN()-13)</f>
        <v>2002</v>
      </c>
    </row>
    <row r="294" spans="1:32" x14ac:dyDescent="0.3">
      <c r="A294" t="s">
        <v>3952</v>
      </c>
      <c r="B294" t="str">
        <f t="shared" si="4"/>
        <v>SRR3173365</v>
      </c>
      <c r="C294">
        <v>48</v>
      </c>
      <c r="D294">
        <v>44</v>
      </c>
      <c r="E294" t="s">
        <v>3953</v>
      </c>
      <c r="F294">
        <v>212652</v>
      </c>
      <c r="G294">
        <v>205176</v>
      </c>
      <c r="H294" t="s">
        <v>3709</v>
      </c>
      <c r="I294">
        <v>18</v>
      </c>
      <c r="J294">
        <v>11</v>
      </c>
      <c r="K294">
        <v>19</v>
      </c>
      <c r="M294">
        <v>17740</v>
      </c>
      <c r="N294">
        <v>330</v>
      </c>
      <c r="O294">
        <v>101360</v>
      </c>
      <c r="P294">
        <v>3011240</v>
      </c>
      <c r="Q294" t="str">
        <f>VLOOKUP($B294,wgs_downloaded!$H$2:$Z$518,COLUMN()-13)</f>
        <v>isolation_source: robiola pineta cheese</v>
      </c>
      <c r="R294">
        <f>VLOOKUP($B294,wgs_downloaded!$H$2:$Z$518,COLUMN()-13)</f>
        <v>3100826</v>
      </c>
      <c r="S294">
        <f>VLOOKUP($B294,wgs_downloaded!$H$2:$Z$518,COLUMN()-13)</f>
        <v>47</v>
      </c>
      <c r="T294">
        <f>VLOOKUP($B294,wgs_downloaded!$H$2:$Z$518,COLUMN()-13)</f>
        <v>3104</v>
      </c>
      <c r="U294" t="str">
        <f>VLOOKUP($B294,wgs_downloaded!$H$2:$Z$518,COLUMN()-13)</f>
        <v>Yes</v>
      </c>
      <c r="V294">
        <f>VLOOKUP($B294,wgs_downloaded!$H$2:$Z$518,COLUMN()-13)</f>
        <v>0</v>
      </c>
      <c r="W294">
        <f>VLOOKUP($B294,wgs_downloaded!$H$2:$Z$518,COLUMN()-13)</f>
        <v>0</v>
      </c>
      <c r="X294">
        <f>VLOOKUP($B294,wgs_downloaded!$H$2:$Z$518,COLUMN()-13)</f>
        <v>0</v>
      </c>
      <c r="Y294" t="str">
        <f>VLOOKUP($B294,wgs_downloaded!$H$2:$Z$518,COLUMN()-13)</f>
        <v>No</v>
      </c>
      <c r="Z294" t="str">
        <f>VLOOKUP($B294,wgs_downloaded!$H$2:$Z$518,COLUMN()-13)</f>
        <v/>
      </c>
      <c r="AA294" t="str">
        <f>VLOOKUP($B294,wgs_downloaded!$H$2:$Z$518,COLUMN()-13)</f>
        <v/>
      </c>
      <c r="AB294">
        <f>VLOOKUP($B294,wgs_downloaded!$H$2:$Z$518,COLUMN()-13)</f>
        <v>43901.041666666664</v>
      </c>
      <c r="AC294">
        <f>VLOOKUP($B294,wgs_downloaded!$H$2:$Z$518,COLUMN()-13)</f>
        <v>43551.041666666664</v>
      </c>
      <c r="AD294" t="str">
        <f>VLOOKUP($B294,wgs_downloaded!$H$2:$Z$518,COLUMN()-13)</f>
        <v>Italy</v>
      </c>
      <c r="AE294">
        <f>VLOOKUP($B294,wgs_downloaded!$H$2:$Z$518,COLUMN()-13)</f>
        <v>0</v>
      </c>
      <c r="AF294">
        <f>VLOOKUP($B294,wgs_downloaded!$H$2:$Z$518,COLUMN()-13)</f>
        <v>2008</v>
      </c>
    </row>
    <row r="295" spans="1:32" x14ac:dyDescent="0.3">
      <c r="A295" t="s">
        <v>3954</v>
      </c>
      <c r="B295" t="str">
        <f t="shared" si="4"/>
        <v>SRR3215364</v>
      </c>
      <c r="C295">
        <v>25</v>
      </c>
      <c r="D295">
        <v>21</v>
      </c>
      <c r="E295" t="s">
        <v>3955</v>
      </c>
      <c r="F295">
        <v>103844</v>
      </c>
      <c r="G295">
        <v>100520</v>
      </c>
      <c r="H295" t="s">
        <v>3956</v>
      </c>
      <c r="I295">
        <v>5</v>
      </c>
      <c r="J295">
        <v>2</v>
      </c>
      <c r="K295">
        <v>6</v>
      </c>
      <c r="M295">
        <v>15339</v>
      </c>
      <c r="N295">
        <v>332</v>
      </c>
      <c r="O295">
        <v>84861</v>
      </c>
      <c r="P295">
        <v>2880059</v>
      </c>
      <c r="Q295" t="str">
        <f>VLOOKUP($B295,wgs_downloaded!$H$2:$Z$518,COLUMN()-13)</f>
        <v>isolation_source: raw milk cheese</v>
      </c>
      <c r="R295">
        <f>VLOOKUP($B295,wgs_downloaded!$H$2:$Z$518,COLUMN()-13)</f>
        <v>0</v>
      </c>
      <c r="S295">
        <f>VLOOKUP($B295,wgs_downloaded!$H$2:$Z$518,COLUMN()-13)</f>
        <v>0</v>
      </c>
      <c r="T295">
        <f>VLOOKUP($B295,wgs_downloaded!$H$2:$Z$518,COLUMN()-13)</f>
        <v>0</v>
      </c>
      <c r="U295" t="str">
        <f>VLOOKUP($B295,wgs_downloaded!$H$2:$Z$518,COLUMN()-13)</f>
        <v>No</v>
      </c>
      <c r="V295">
        <f>VLOOKUP($B295,wgs_downloaded!$H$2:$Z$518,COLUMN()-13)</f>
        <v>0</v>
      </c>
      <c r="W295">
        <f>VLOOKUP($B295,wgs_downloaded!$H$2:$Z$518,COLUMN()-13)</f>
        <v>0</v>
      </c>
      <c r="X295">
        <f>VLOOKUP($B295,wgs_downloaded!$H$2:$Z$518,COLUMN()-13)</f>
        <v>0</v>
      </c>
      <c r="Y295" t="str">
        <f>VLOOKUP($B295,wgs_downloaded!$H$2:$Z$518,COLUMN()-13)</f>
        <v>No</v>
      </c>
      <c r="Z295" t="str">
        <f>VLOOKUP($B295,wgs_downloaded!$H$2:$Z$518,COLUMN()-13)</f>
        <v>NZ_NXST01000001-NZ_NXST01000065</v>
      </c>
      <c r="AA295" t="str">
        <f>VLOOKUP($B295,wgs_downloaded!$H$2:$Z$518,COLUMN()-13)</f>
        <v/>
      </c>
      <c r="AB295">
        <f>VLOOKUP($B295,wgs_downloaded!$H$2:$Z$518,COLUMN()-13)</f>
        <v>44251.041666666664</v>
      </c>
      <c r="AC295">
        <f>VLOOKUP($B295,wgs_downloaded!$H$2:$Z$518,COLUMN()-13)</f>
        <v>43024.083333333336</v>
      </c>
      <c r="AD295" t="str">
        <f>VLOOKUP($B295,wgs_downloaded!$H$2:$Z$518,COLUMN()-13)</f>
        <v>Italy</v>
      </c>
      <c r="AE295">
        <f>VLOOKUP($B295,wgs_downloaded!$H$2:$Z$518,COLUMN()-13)</f>
        <v>0</v>
      </c>
      <c r="AF295">
        <f>VLOOKUP($B295,wgs_downloaded!$H$2:$Z$518,COLUMN()-13)</f>
        <v>2011</v>
      </c>
    </row>
    <row r="296" spans="1:32" x14ac:dyDescent="0.3">
      <c r="A296" t="s">
        <v>3957</v>
      </c>
      <c r="B296" t="str">
        <f t="shared" si="4"/>
        <v>SRR3173374</v>
      </c>
      <c r="C296">
        <v>47</v>
      </c>
      <c r="D296">
        <v>45</v>
      </c>
      <c r="E296" t="s">
        <v>3958</v>
      </c>
      <c r="F296">
        <v>209190</v>
      </c>
      <c r="G296">
        <v>203732</v>
      </c>
      <c r="H296" t="s">
        <v>3431</v>
      </c>
      <c r="I296">
        <v>27</v>
      </c>
      <c r="J296">
        <v>11</v>
      </c>
      <c r="K296">
        <v>22</v>
      </c>
      <c r="M296">
        <v>17298</v>
      </c>
      <c r="N296">
        <v>335</v>
      </c>
      <c r="O296">
        <v>98305</v>
      </c>
      <c r="P296">
        <v>2938370</v>
      </c>
      <c r="Q296" t="str">
        <f>VLOOKUP($B296,wgs_downloaded!$H$2:$Z$518,COLUMN()-13)</f>
        <v>isolation_source: cheese</v>
      </c>
      <c r="R296">
        <f>VLOOKUP($B296,wgs_downloaded!$H$2:$Z$518,COLUMN()-13)</f>
        <v>3049749</v>
      </c>
      <c r="S296">
        <f>VLOOKUP($B296,wgs_downloaded!$H$2:$Z$518,COLUMN()-13)</f>
        <v>53</v>
      </c>
      <c r="T296">
        <f>VLOOKUP($B296,wgs_downloaded!$H$2:$Z$518,COLUMN()-13)</f>
        <v>3033</v>
      </c>
      <c r="U296" t="str">
        <f>VLOOKUP($B296,wgs_downloaded!$H$2:$Z$518,COLUMN()-13)</f>
        <v>Yes</v>
      </c>
      <c r="V296">
        <f>VLOOKUP($B296,wgs_downloaded!$H$2:$Z$518,COLUMN()-13)</f>
        <v>0</v>
      </c>
      <c r="W296">
        <f>VLOOKUP($B296,wgs_downloaded!$H$2:$Z$518,COLUMN()-13)</f>
        <v>0</v>
      </c>
      <c r="X296">
        <f>VLOOKUP($B296,wgs_downloaded!$H$2:$Z$518,COLUMN()-13)</f>
        <v>0</v>
      </c>
      <c r="Y296" t="str">
        <f>VLOOKUP($B296,wgs_downloaded!$H$2:$Z$518,COLUMN()-13)</f>
        <v>No</v>
      </c>
      <c r="Z296" t="str">
        <f>VLOOKUP($B296,wgs_downloaded!$H$2:$Z$518,COLUMN()-13)</f>
        <v/>
      </c>
      <c r="AA296" t="str">
        <f>VLOOKUP($B296,wgs_downloaded!$H$2:$Z$518,COLUMN()-13)</f>
        <v/>
      </c>
      <c r="AB296">
        <f>VLOOKUP($B296,wgs_downloaded!$H$2:$Z$518,COLUMN()-13)</f>
        <v>43901.041666666664</v>
      </c>
      <c r="AC296">
        <f>VLOOKUP($B296,wgs_downloaded!$H$2:$Z$518,COLUMN()-13)</f>
        <v>43551.041666666664</v>
      </c>
      <c r="AD296" t="str">
        <f>VLOOKUP($B296,wgs_downloaded!$H$2:$Z$518,COLUMN()-13)</f>
        <v>Poland</v>
      </c>
      <c r="AE296">
        <f>VLOOKUP($B296,wgs_downloaded!$H$2:$Z$518,COLUMN()-13)</f>
        <v>0</v>
      </c>
      <c r="AF296">
        <f>VLOOKUP($B296,wgs_downloaded!$H$2:$Z$518,COLUMN()-13)</f>
        <v>2009</v>
      </c>
    </row>
    <row r="297" spans="1:32" x14ac:dyDescent="0.3">
      <c r="A297" t="s">
        <v>3959</v>
      </c>
      <c r="B297" t="str">
        <f t="shared" si="4"/>
        <v>SRR6293371</v>
      </c>
      <c r="C297">
        <v>4</v>
      </c>
      <c r="D297">
        <v>2</v>
      </c>
      <c r="E297" t="s">
        <v>3960</v>
      </c>
      <c r="F297">
        <v>19240</v>
      </c>
      <c r="G297">
        <v>17882</v>
      </c>
      <c r="H297" t="s">
        <v>3961</v>
      </c>
      <c r="I297">
        <v>8</v>
      </c>
      <c r="J297">
        <v>3</v>
      </c>
      <c r="K297">
        <v>7</v>
      </c>
      <c r="M297">
        <v>666</v>
      </c>
      <c r="N297">
        <v>338</v>
      </c>
      <c r="O297">
        <v>2933</v>
      </c>
      <c r="P297">
        <v>227723</v>
      </c>
      <c r="Q297" t="str">
        <f>VLOOKUP($B297,wgs_downloaded!$H$2:$Z$518,COLUMN()-13)</f>
        <v>isolation_source: cheese</v>
      </c>
      <c r="R297">
        <f>VLOOKUP($B297,wgs_downloaded!$H$2:$Z$518,COLUMN()-13)</f>
        <v>2945452</v>
      </c>
      <c r="S297">
        <f>VLOOKUP($B297,wgs_downloaded!$H$2:$Z$518,COLUMN()-13)</f>
        <v>18</v>
      </c>
      <c r="T297">
        <f>VLOOKUP($B297,wgs_downloaded!$H$2:$Z$518,COLUMN()-13)</f>
        <v>2919</v>
      </c>
      <c r="U297" t="str">
        <f>VLOOKUP($B297,wgs_downloaded!$H$2:$Z$518,COLUMN()-13)</f>
        <v>Yes</v>
      </c>
      <c r="V297">
        <f>VLOOKUP($B297,wgs_downloaded!$H$2:$Z$518,COLUMN()-13)</f>
        <v>0</v>
      </c>
      <c r="W297">
        <f>VLOOKUP($B297,wgs_downloaded!$H$2:$Z$518,COLUMN()-13)</f>
        <v>0</v>
      </c>
      <c r="X297">
        <f>VLOOKUP($B297,wgs_downloaded!$H$2:$Z$518,COLUMN()-13)</f>
        <v>0</v>
      </c>
      <c r="Y297" t="str">
        <f>VLOOKUP($B297,wgs_downloaded!$H$2:$Z$518,COLUMN()-13)</f>
        <v>No</v>
      </c>
      <c r="Z297" t="str">
        <f>VLOOKUP($B297,wgs_downloaded!$H$2:$Z$518,COLUMN()-13)</f>
        <v/>
      </c>
      <c r="AA297" t="str">
        <f>VLOOKUP($B297,wgs_downloaded!$H$2:$Z$518,COLUMN()-13)</f>
        <v/>
      </c>
      <c r="AB297">
        <f>VLOOKUP($B297,wgs_downloaded!$H$2:$Z$518,COLUMN()-13)</f>
        <v>43559.083333333336</v>
      </c>
      <c r="AC297">
        <f>VLOOKUP($B297,wgs_downloaded!$H$2:$Z$518,COLUMN()-13)</f>
        <v>43559.083333333336</v>
      </c>
      <c r="AD297" t="str">
        <f>VLOOKUP($B297,wgs_downloaded!$H$2:$Z$518,COLUMN()-13)</f>
        <v>USA</v>
      </c>
      <c r="AE297" t="str">
        <f>VLOOKUP($B297,wgs_downloaded!$H$2:$Z$518,COLUMN()-13)</f>
        <v>New York</v>
      </c>
      <c r="AF297">
        <f>VLOOKUP($B297,wgs_downloaded!$H$2:$Z$518,COLUMN()-13)</f>
        <v>2017</v>
      </c>
    </row>
    <row r="298" spans="1:32" x14ac:dyDescent="0.3">
      <c r="A298" t="s">
        <v>3962</v>
      </c>
      <c r="B298" t="str">
        <f t="shared" si="4"/>
        <v>SRR6881693</v>
      </c>
      <c r="C298">
        <v>64</v>
      </c>
      <c r="D298">
        <v>62</v>
      </c>
      <c r="E298" t="s">
        <v>3367</v>
      </c>
      <c r="F298">
        <v>280642</v>
      </c>
      <c r="G298">
        <v>275674</v>
      </c>
      <c r="H298" t="s">
        <v>3946</v>
      </c>
      <c r="I298">
        <v>27</v>
      </c>
      <c r="J298">
        <v>3</v>
      </c>
      <c r="K298">
        <v>12</v>
      </c>
      <c r="M298">
        <v>17699</v>
      </c>
      <c r="N298">
        <v>343</v>
      </c>
      <c r="O298">
        <v>84015</v>
      </c>
      <c r="P298">
        <v>2980215</v>
      </c>
      <c r="Q298" t="str">
        <f>VLOOKUP($B298,wgs_downloaded!$H$2:$Z$518,COLUMN()-13)</f>
        <v>isolation_source: Soft Cheese</v>
      </c>
      <c r="R298">
        <f>VLOOKUP($B298,wgs_downloaded!$H$2:$Z$518,COLUMN()-13)</f>
        <v>3056687</v>
      </c>
      <c r="S298">
        <f>VLOOKUP($B298,wgs_downloaded!$H$2:$Z$518,COLUMN()-13)</f>
        <v>54</v>
      </c>
      <c r="T298">
        <f>VLOOKUP($B298,wgs_downloaded!$H$2:$Z$518,COLUMN()-13)</f>
        <v>3063</v>
      </c>
      <c r="U298" t="str">
        <f>VLOOKUP($B298,wgs_downloaded!$H$2:$Z$518,COLUMN()-13)</f>
        <v>Yes</v>
      </c>
      <c r="V298">
        <f>VLOOKUP($B298,wgs_downloaded!$H$2:$Z$518,COLUMN()-13)</f>
        <v>0</v>
      </c>
      <c r="W298">
        <f>VLOOKUP($B298,wgs_downloaded!$H$2:$Z$518,COLUMN()-13)</f>
        <v>0</v>
      </c>
      <c r="X298">
        <f>VLOOKUP($B298,wgs_downloaded!$H$2:$Z$518,COLUMN()-13)</f>
        <v>0</v>
      </c>
      <c r="Y298" t="str">
        <f>VLOOKUP($B298,wgs_downloaded!$H$2:$Z$518,COLUMN()-13)</f>
        <v>No</v>
      </c>
      <c r="Z298" t="str">
        <f>VLOOKUP($B298,wgs_downloaded!$H$2:$Z$518,COLUMN()-13)</f>
        <v/>
      </c>
      <c r="AA298" t="str">
        <f>VLOOKUP($B298,wgs_downloaded!$H$2:$Z$518,COLUMN()-13)</f>
        <v/>
      </c>
      <c r="AB298">
        <f>VLOOKUP($B298,wgs_downloaded!$H$2:$Z$518,COLUMN()-13)</f>
        <v>43902.041666666664</v>
      </c>
      <c r="AC298">
        <f>VLOOKUP($B298,wgs_downloaded!$H$2:$Z$518,COLUMN()-13)</f>
        <v>43563.083333333336</v>
      </c>
      <c r="AD298" t="str">
        <f>VLOOKUP($B298,wgs_downloaded!$H$2:$Z$518,COLUMN()-13)</f>
        <v>Italy</v>
      </c>
      <c r="AE298">
        <f>VLOOKUP($B298,wgs_downloaded!$H$2:$Z$518,COLUMN()-13)</f>
        <v>0</v>
      </c>
      <c r="AF298">
        <f>VLOOKUP($B298,wgs_downloaded!$H$2:$Z$518,COLUMN()-13)</f>
        <v>2007</v>
      </c>
    </row>
    <row r="299" spans="1:32" x14ac:dyDescent="0.3">
      <c r="A299" t="s">
        <v>3963</v>
      </c>
      <c r="B299" t="str">
        <f t="shared" si="4"/>
        <v>SRR1068583</v>
      </c>
      <c r="C299">
        <v>49</v>
      </c>
      <c r="D299">
        <v>45</v>
      </c>
      <c r="E299" t="s">
        <v>3964</v>
      </c>
      <c r="F299">
        <v>478780</v>
      </c>
      <c r="G299">
        <v>406142</v>
      </c>
      <c r="H299" t="s">
        <v>3965</v>
      </c>
      <c r="I299">
        <v>124</v>
      </c>
      <c r="J299">
        <v>66</v>
      </c>
      <c r="K299">
        <v>67</v>
      </c>
      <c r="M299">
        <v>15292</v>
      </c>
      <c r="N299">
        <v>345</v>
      </c>
      <c r="O299">
        <v>62770</v>
      </c>
      <c r="P299">
        <v>2984025</v>
      </c>
      <c r="Q299" t="str">
        <f>VLOOKUP($B299,wgs_downloaded!$H$2:$Z$518,COLUMN()-13)</f>
        <v>isolation_source: Ricotta Cheese</v>
      </c>
      <c r="R299">
        <f>VLOOKUP($B299,wgs_downloaded!$H$2:$Z$518,COLUMN()-13)</f>
        <v>3111349</v>
      </c>
      <c r="S299">
        <f>VLOOKUP($B299,wgs_downloaded!$H$2:$Z$518,COLUMN()-13)</f>
        <v>29</v>
      </c>
      <c r="T299">
        <f>VLOOKUP($B299,wgs_downloaded!$H$2:$Z$518,COLUMN()-13)</f>
        <v>3119</v>
      </c>
      <c r="U299" t="str">
        <f>VLOOKUP($B299,wgs_downloaded!$H$2:$Z$518,COLUMN()-13)</f>
        <v>Yes</v>
      </c>
      <c r="V299">
        <f>VLOOKUP($B299,wgs_downloaded!$H$2:$Z$518,COLUMN()-13)</f>
        <v>0</v>
      </c>
      <c r="W299">
        <f>VLOOKUP($B299,wgs_downloaded!$H$2:$Z$518,COLUMN()-13)</f>
        <v>0</v>
      </c>
      <c r="X299">
        <f>VLOOKUP($B299,wgs_downloaded!$H$2:$Z$518,COLUMN()-13)</f>
        <v>0</v>
      </c>
      <c r="Y299" t="str">
        <f>VLOOKUP($B299,wgs_downloaded!$H$2:$Z$518,COLUMN()-13)</f>
        <v>No</v>
      </c>
      <c r="Z299" t="str">
        <f>VLOOKUP($B299,wgs_downloaded!$H$2:$Z$518,COLUMN()-13)</f>
        <v/>
      </c>
      <c r="AA299" t="str">
        <f>VLOOKUP($B299,wgs_downloaded!$H$2:$Z$518,COLUMN()-13)</f>
        <v/>
      </c>
      <c r="AB299">
        <f>VLOOKUP($B299,wgs_downloaded!$H$2:$Z$518,COLUMN()-13)</f>
        <v>43550.041666666664</v>
      </c>
      <c r="AC299">
        <f>VLOOKUP($B299,wgs_downloaded!$H$2:$Z$518,COLUMN()-13)</f>
        <v>43550.041666666664</v>
      </c>
      <c r="AD299" t="str">
        <f>VLOOKUP($B299,wgs_downloaded!$H$2:$Z$518,COLUMN()-13)</f>
        <v>USA</v>
      </c>
      <c r="AE299" t="str">
        <f>VLOOKUP($B299,wgs_downloaded!$H$2:$Z$518,COLUMN()-13)</f>
        <v>Connecticut</v>
      </c>
      <c r="AF299" t="str">
        <f>VLOOKUP($B299,wgs_downloaded!$H$2:$Z$518,COLUMN()-13)</f>
        <v>No data</v>
      </c>
    </row>
    <row r="300" spans="1:32" x14ac:dyDescent="0.3">
      <c r="A300" t="s">
        <v>3966</v>
      </c>
      <c r="B300" t="str">
        <f t="shared" si="4"/>
        <v>SRR7820050</v>
      </c>
      <c r="C300">
        <v>31</v>
      </c>
      <c r="D300">
        <v>30</v>
      </c>
      <c r="E300" t="s">
        <v>3460</v>
      </c>
      <c r="F300">
        <v>131762</v>
      </c>
      <c r="G300">
        <v>129666</v>
      </c>
      <c r="H300" t="s">
        <v>3311</v>
      </c>
      <c r="I300">
        <v>14</v>
      </c>
      <c r="J300">
        <v>3</v>
      </c>
      <c r="K300">
        <v>10</v>
      </c>
      <c r="M300">
        <v>16318</v>
      </c>
      <c r="N300">
        <v>352</v>
      </c>
      <c r="O300">
        <v>112134</v>
      </c>
      <c r="P300">
        <v>2891185</v>
      </c>
      <c r="Q300" t="str">
        <f>VLOOKUP($B300,wgs_downloaded!$H$2:$Z$518,COLUMN()-13)</f>
        <v>isolation_source: burrata soft cheese</v>
      </c>
      <c r="R300">
        <f>VLOOKUP($B300,wgs_downloaded!$H$2:$Z$518,COLUMN()-13)</f>
        <v>3008184</v>
      </c>
      <c r="S300">
        <f>VLOOKUP($B300,wgs_downloaded!$H$2:$Z$518,COLUMN()-13)</f>
        <v>24</v>
      </c>
      <c r="T300">
        <f>VLOOKUP($B300,wgs_downloaded!$H$2:$Z$518,COLUMN()-13)</f>
        <v>3005</v>
      </c>
      <c r="U300" t="str">
        <f>VLOOKUP($B300,wgs_downloaded!$H$2:$Z$518,COLUMN()-13)</f>
        <v>Yes</v>
      </c>
      <c r="V300">
        <f>VLOOKUP($B300,wgs_downloaded!$H$2:$Z$518,COLUMN()-13)</f>
        <v>0</v>
      </c>
      <c r="W300">
        <f>VLOOKUP($B300,wgs_downloaded!$H$2:$Z$518,COLUMN()-13)</f>
        <v>0</v>
      </c>
      <c r="X300">
        <f>VLOOKUP($B300,wgs_downloaded!$H$2:$Z$518,COLUMN()-13)</f>
        <v>0</v>
      </c>
      <c r="Y300" t="str">
        <f>VLOOKUP($B300,wgs_downloaded!$H$2:$Z$518,COLUMN()-13)</f>
        <v>No</v>
      </c>
      <c r="Z300" t="str">
        <f>VLOOKUP($B300,wgs_downloaded!$H$2:$Z$518,COLUMN()-13)</f>
        <v/>
      </c>
      <c r="AA300" t="str">
        <f>VLOOKUP($B300,wgs_downloaded!$H$2:$Z$518,COLUMN()-13)</f>
        <v/>
      </c>
      <c r="AB300">
        <f>VLOOKUP($B300,wgs_downloaded!$H$2:$Z$518,COLUMN()-13)</f>
        <v>43901.041666666664</v>
      </c>
      <c r="AC300">
        <f>VLOOKUP($B300,wgs_downloaded!$H$2:$Z$518,COLUMN()-13)</f>
        <v>43551.041666666664</v>
      </c>
      <c r="AD300" t="str">
        <f>VLOOKUP($B300,wgs_downloaded!$H$2:$Z$518,COLUMN()-13)</f>
        <v>Italy</v>
      </c>
      <c r="AE300">
        <f>VLOOKUP($B300,wgs_downloaded!$H$2:$Z$518,COLUMN()-13)</f>
        <v>0</v>
      </c>
      <c r="AF300">
        <f>VLOOKUP($B300,wgs_downloaded!$H$2:$Z$518,COLUMN()-13)</f>
        <v>2008</v>
      </c>
    </row>
    <row r="301" spans="1:32" x14ac:dyDescent="0.3">
      <c r="A301" t="s">
        <v>3967</v>
      </c>
      <c r="B301" t="str">
        <f t="shared" si="4"/>
        <v>SRR955387</v>
      </c>
      <c r="C301">
        <v>38</v>
      </c>
      <c r="D301">
        <v>32</v>
      </c>
      <c r="E301" t="s">
        <v>3968</v>
      </c>
      <c r="F301">
        <v>165384</v>
      </c>
      <c r="G301">
        <v>156826</v>
      </c>
      <c r="H301" t="s">
        <v>3203</v>
      </c>
      <c r="I301">
        <v>19</v>
      </c>
      <c r="J301">
        <v>11</v>
      </c>
      <c r="K301">
        <v>15</v>
      </c>
      <c r="M301">
        <v>15133</v>
      </c>
      <c r="N301">
        <v>356</v>
      </c>
      <c r="O301">
        <v>71826</v>
      </c>
      <c r="P301">
        <v>2838109</v>
      </c>
      <c r="Q301" t="str">
        <f>VLOOKUP($B301,wgs_downloaded!$H$2:$Z$518,COLUMN()-13)</f>
        <v>isolation_source: cheese</v>
      </c>
      <c r="R301">
        <f>VLOOKUP($B301,wgs_downloaded!$H$2:$Z$518,COLUMN()-13)</f>
        <v>2994976</v>
      </c>
      <c r="S301">
        <f>VLOOKUP($B301,wgs_downloaded!$H$2:$Z$518,COLUMN()-13)</f>
        <v>20</v>
      </c>
      <c r="T301">
        <f>VLOOKUP($B301,wgs_downloaded!$H$2:$Z$518,COLUMN()-13)</f>
        <v>2937</v>
      </c>
      <c r="U301" t="str">
        <f>VLOOKUP($B301,wgs_downloaded!$H$2:$Z$518,COLUMN()-13)</f>
        <v>Yes</v>
      </c>
      <c r="V301">
        <f>VLOOKUP($B301,wgs_downloaded!$H$2:$Z$518,COLUMN()-13)</f>
        <v>0</v>
      </c>
      <c r="W301">
        <f>VLOOKUP($B301,wgs_downloaded!$H$2:$Z$518,COLUMN()-13)</f>
        <v>0</v>
      </c>
      <c r="X301">
        <f>VLOOKUP($B301,wgs_downloaded!$H$2:$Z$518,COLUMN()-13)</f>
        <v>0</v>
      </c>
      <c r="Y301" t="str">
        <f>VLOOKUP($B301,wgs_downloaded!$H$2:$Z$518,COLUMN()-13)</f>
        <v>No</v>
      </c>
      <c r="Z301" t="str">
        <f>VLOOKUP($B301,wgs_downloaded!$H$2:$Z$518,COLUMN()-13)</f>
        <v/>
      </c>
      <c r="AA301" t="str">
        <f>VLOOKUP($B301,wgs_downloaded!$H$2:$Z$518,COLUMN()-13)</f>
        <v/>
      </c>
      <c r="AB301">
        <f>VLOOKUP($B301,wgs_downloaded!$H$2:$Z$518,COLUMN()-13)</f>
        <v>43550.041666666664</v>
      </c>
      <c r="AC301">
        <f>VLOOKUP($B301,wgs_downloaded!$H$2:$Z$518,COLUMN()-13)</f>
        <v>43550.041666666664</v>
      </c>
      <c r="AD301" t="str">
        <f>VLOOKUP($B301,wgs_downloaded!$H$2:$Z$518,COLUMN()-13)</f>
        <v>USA</v>
      </c>
      <c r="AE301" t="str">
        <f>VLOOKUP($B301,wgs_downloaded!$H$2:$Z$518,COLUMN()-13)</f>
        <v>Minnesota</v>
      </c>
      <c r="AF301">
        <f>VLOOKUP($B301,wgs_downloaded!$H$2:$Z$518,COLUMN()-13)</f>
        <v>2013</v>
      </c>
    </row>
    <row r="302" spans="1:32" x14ac:dyDescent="0.3">
      <c r="A302" t="s">
        <v>3969</v>
      </c>
      <c r="B302" t="str">
        <f t="shared" si="4"/>
        <v>SRR8187276</v>
      </c>
      <c r="C302">
        <v>55</v>
      </c>
      <c r="D302">
        <v>53</v>
      </c>
      <c r="E302" t="s">
        <v>3970</v>
      </c>
      <c r="F302">
        <v>271030</v>
      </c>
      <c r="G302">
        <v>262026</v>
      </c>
      <c r="H302" t="s">
        <v>3971</v>
      </c>
      <c r="I302">
        <v>113</v>
      </c>
      <c r="J302">
        <v>25</v>
      </c>
      <c r="K302">
        <v>29</v>
      </c>
      <c r="M302">
        <v>17566</v>
      </c>
      <c r="N302">
        <v>365</v>
      </c>
      <c r="O302">
        <v>57747</v>
      </c>
      <c r="P302">
        <v>3097233</v>
      </c>
      <c r="Q302" t="str">
        <f>VLOOKUP($B302,wgs_downloaded!$H$2:$Z$518,COLUMN()-13)</f>
        <v>isolation_source: cheese</v>
      </c>
      <c r="R302">
        <f>VLOOKUP($B302,wgs_downloaded!$H$2:$Z$518,COLUMN()-13)</f>
        <v>3224788</v>
      </c>
      <c r="S302">
        <f>VLOOKUP($B302,wgs_downloaded!$H$2:$Z$518,COLUMN()-13)</f>
        <v>40</v>
      </c>
      <c r="T302">
        <f>VLOOKUP($B302,wgs_downloaded!$H$2:$Z$518,COLUMN()-13)</f>
        <v>3210</v>
      </c>
      <c r="U302" t="str">
        <f>VLOOKUP($B302,wgs_downloaded!$H$2:$Z$518,COLUMN()-13)</f>
        <v>Yes</v>
      </c>
      <c r="V302">
        <f>VLOOKUP($B302,wgs_downloaded!$H$2:$Z$518,COLUMN()-13)</f>
        <v>0</v>
      </c>
      <c r="W302">
        <f>VLOOKUP($B302,wgs_downloaded!$H$2:$Z$518,COLUMN()-13)</f>
        <v>0</v>
      </c>
      <c r="X302">
        <f>VLOOKUP($B302,wgs_downloaded!$H$2:$Z$518,COLUMN()-13)</f>
        <v>0</v>
      </c>
      <c r="Y302" t="str">
        <f>VLOOKUP($B302,wgs_downloaded!$H$2:$Z$518,COLUMN()-13)</f>
        <v>No</v>
      </c>
      <c r="Z302" t="str">
        <f>VLOOKUP($B302,wgs_downloaded!$H$2:$Z$518,COLUMN()-13)</f>
        <v/>
      </c>
      <c r="AA302" t="str">
        <f>VLOOKUP($B302,wgs_downloaded!$H$2:$Z$518,COLUMN()-13)</f>
        <v/>
      </c>
      <c r="AB302">
        <f>VLOOKUP($B302,wgs_downloaded!$H$2:$Z$518,COLUMN()-13)</f>
        <v>43901.041666666664</v>
      </c>
      <c r="AC302">
        <f>VLOOKUP($B302,wgs_downloaded!$H$2:$Z$518,COLUMN()-13)</f>
        <v>43550.041666666664</v>
      </c>
      <c r="AD302" t="str">
        <f>VLOOKUP($B302,wgs_downloaded!$H$2:$Z$518,COLUMN()-13)</f>
        <v>USA</v>
      </c>
      <c r="AE302" t="str">
        <f>VLOOKUP($B302,wgs_downloaded!$H$2:$Z$518,COLUMN()-13)</f>
        <v>Michigan</v>
      </c>
      <c r="AF302">
        <f>VLOOKUP($B302,wgs_downloaded!$H$2:$Z$518,COLUMN()-13)</f>
        <v>2018</v>
      </c>
    </row>
    <row r="303" spans="1:32" x14ac:dyDescent="0.3">
      <c r="A303" t="s">
        <v>3972</v>
      </c>
      <c r="B303" t="str">
        <f t="shared" si="4"/>
        <v>SRR3114222</v>
      </c>
      <c r="C303">
        <v>35</v>
      </c>
      <c r="D303">
        <v>30</v>
      </c>
      <c r="E303" t="s">
        <v>3973</v>
      </c>
      <c r="F303">
        <v>235770</v>
      </c>
      <c r="G303">
        <v>221812</v>
      </c>
      <c r="H303" t="s">
        <v>3974</v>
      </c>
      <c r="I303">
        <v>53698</v>
      </c>
      <c r="J303">
        <v>91</v>
      </c>
      <c r="K303">
        <v>65</v>
      </c>
      <c r="M303">
        <v>13647</v>
      </c>
      <c r="N303">
        <v>368</v>
      </c>
      <c r="O303">
        <v>46950</v>
      </c>
      <c r="P303">
        <v>2924640</v>
      </c>
      <c r="Q303" t="str">
        <f>VLOOKUP($B303,wgs_downloaded!$H$2:$Z$518,COLUMN()-13)</f>
        <v>isolation_source: Solid - Food; Food; dairy Products; Heat processed (pasterized) - Ripened - Cheese made from pasteurized milk - Soft - Cheese curds; Pasteurized</v>
      </c>
      <c r="R303">
        <f>VLOOKUP($B303,wgs_downloaded!$H$2:$Z$518,COLUMN()-13)</f>
        <v>2961814</v>
      </c>
      <c r="S303">
        <f>VLOOKUP($B303,wgs_downloaded!$H$2:$Z$518,COLUMN()-13)</f>
        <v>21</v>
      </c>
      <c r="T303">
        <f>VLOOKUP($B303,wgs_downloaded!$H$2:$Z$518,COLUMN()-13)</f>
        <v>2943</v>
      </c>
      <c r="U303" t="str">
        <f>VLOOKUP($B303,wgs_downloaded!$H$2:$Z$518,COLUMN()-13)</f>
        <v>Yes</v>
      </c>
      <c r="V303">
        <f>VLOOKUP($B303,wgs_downloaded!$H$2:$Z$518,COLUMN()-13)</f>
        <v>0</v>
      </c>
      <c r="W303">
        <f>VLOOKUP($B303,wgs_downloaded!$H$2:$Z$518,COLUMN()-13)</f>
        <v>0</v>
      </c>
      <c r="X303">
        <f>VLOOKUP($B303,wgs_downloaded!$H$2:$Z$518,COLUMN()-13)</f>
        <v>0</v>
      </c>
      <c r="Y303" t="str">
        <f>VLOOKUP($B303,wgs_downloaded!$H$2:$Z$518,COLUMN()-13)</f>
        <v>No</v>
      </c>
      <c r="Z303" t="str">
        <f>VLOOKUP($B303,wgs_downloaded!$H$2:$Z$518,COLUMN()-13)</f>
        <v/>
      </c>
      <c r="AA303" t="str">
        <f>VLOOKUP($B303,wgs_downloaded!$H$2:$Z$518,COLUMN()-13)</f>
        <v/>
      </c>
      <c r="AB303">
        <f>VLOOKUP($B303,wgs_downloaded!$H$2:$Z$518,COLUMN()-13)</f>
        <v>43864.041666666664</v>
      </c>
      <c r="AC303">
        <f>VLOOKUP($B303,wgs_downloaded!$H$2:$Z$518,COLUMN()-13)</f>
        <v>43864.041666666664</v>
      </c>
      <c r="AD303" t="str">
        <f>VLOOKUP($B303,wgs_downloaded!$H$2:$Z$518,COLUMN()-13)</f>
        <v>Canada</v>
      </c>
      <c r="AE303">
        <f>VLOOKUP($B303,wgs_downloaded!$H$2:$Z$518,COLUMN()-13)</f>
        <v>0</v>
      </c>
      <c r="AF303">
        <f>VLOOKUP($B303,wgs_downloaded!$H$2:$Z$518,COLUMN()-13)</f>
        <v>2006</v>
      </c>
    </row>
    <row r="304" spans="1:32" x14ac:dyDescent="0.3">
      <c r="A304" t="s">
        <v>3975</v>
      </c>
      <c r="B304" t="str">
        <f t="shared" si="4"/>
        <v>SRR8216314</v>
      </c>
      <c r="C304">
        <v>41</v>
      </c>
      <c r="D304">
        <v>37</v>
      </c>
      <c r="E304" t="s">
        <v>3976</v>
      </c>
      <c r="F304">
        <v>176946</v>
      </c>
      <c r="G304">
        <v>171326</v>
      </c>
      <c r="H304" t="s">
        <v>3789</v>
      </c>
      <c r="I304">
        <v>22</v>
      </c>
      <c r="J304">
        <v>9</v>
      </c>
      <c r="K304">
        <v>18</v>
      </c>
      <c r="M304">
        <v>15225</v>
      </c>
      <c r="N304">
        <v>372</v>
      </c>
      <c r="O304">
        <v>53387</v>
      </c>
      <c r="P304">
        <v>2904036</v>
      </c>
      <c r="Q304" t="str">
        <f>VLOOKUP($B304,wgs_downloaded!$H$2:$Z$518,COLUMN()-13)</f>
        <v>isolation_source: queso fresco</v>
      </c>
      <c r="R304">
        <f>VLOOKUP($B304,wgs_downloaded!$H$2:$Z$518,COLUMN()-13)</f>
        <v>3014626</v>
      </c>
      <c r="S304">
        <f>VLOOKUP($B304,wgs_downloaded!$H$2:$Z$518,COLUMN()-13)</f>
        <v>53</v>
      </c>
      <c r="T304">
        <f>VLOOKUP($B304,wgs_downloaded!$H$2:$Z$518,COLUMN()-13)</f>
        <v>3000</v>
      </c>
      <c r="U304" t="str">
        <f>VLOOKUP($B304,wgs_downloaded!$H$2:$Z$518,COLUMN()-13)</f>
        <v>Yes</v>
      </c>
      <c r="V304">
        <f>VLOOKUP($B304,wgs_downloaded!$H$2:$Z$518,COLUMN()-13)</f>
        <v>0</v>
      </c>
      <c r="W304">
        <f>VLOOKUP($B304,wgs_downloaded!$H$2:$Z$518,COLUMN()-13)</f>
        <v>0</v>
      </c>
      <c r="X304">
        <f>VLOOKUP($B304,wgs_downloaded!$H$2:$Z$518,COLUMN()-13)</f>
        <v>0</v>
      </c>
      <c r="Y304" t="str">
        <f>VLOOKUP($B304,wgs_downloaded!$H$2:$Z$518,COLUMN()-13)</f>
        <v>No</v>
      </c>
      <c r="Z304" t="str">
        <f>VLOOKUP($B304,wgs_downloaded!$H$2:$Z$518,COLUMN()-13)</f>
        <v/>
      </c>
      <c r="AA304" t="str">
        <f>VLOOKUP($B304,wgs_downloaded!$H$2:$Z$518,COLUMN()-13)</f>
        <v/>
      </c>
      <c r="AB304">
        <f>VLOOKUP($B304,wgs_downloaded!$H$2:$Z$518,COLUMN()-13)</f>
        <v>43901.041666666664</v>
      </c>
      <c r="AC304">
        <f>VLOOKUP($B304,wgs_downloaded!$H$2:$Z$518,COLUMN()-13)</f>
        <v>43551.041666666664</v>
      </c>
      <c r="AD304" t="str">
        <f>VLOOKUP($B304,wgs_downloaded!$H$2:$Z$518,COLUMN()-13)</f>
        <v>USA</v>
      </c>
      <c r="AE304" t="str">
        <f>VLOOKUP($B304,wgs_downloaded!$H$2:$Z$518,COLUMN()-13)</f>
        <v>New York</v>
      </c>
      <c r="AF304">
        <f>VLOOKUP($B304,wgs_downloaded!$H$2:$Z$518,COLUMN()-13)</f>
        <v>2004</v>
      </c>
    </row>
    <row r="305" spans="1:32" x14ac:dyDescent="0.3">
      <c r="A305" t="s">
        <v>3977</v>
      </c>
      <c r="B305" t="str">
        <f t="shared" si="4"/>
        <v>SRR5380992</v>
      </c>
      <c r="C305">
        <v>80</v>
      </c>
      <c r="D305">
        <v>75</v>
      </c>
      <c r="E305" t="s">
        <v>3978</v>
      </c>
      <c r="F305">
        <v>363248</v>
      </c>
      <c r="G305">
        <v>353532</v>
      </c>
      <c r="H305" t="s">
        <v>3614</v>
      </c>
      <c r="I305">
        <v>53</v>
      </c>
      <c r="J305">
        <v>7</v>
      </c>
      <c r="K305">
        <v>22</v>
      </c>
      <c r="M305">
        <v>14721</v>
      </c>
      <c r="N305">
        <v>372</v>
      </c>
      <c r="O305">
        <v>72898</v>
      </c>
      <c r="P305">
        <v>2902988</v>
      </c>
      <c r="Q305" t="str">
        <f>VLOOKUP($B305,wgs_downloaded!$H$2:$Z$518,COLUMN()-13)</f>
        <v>isolation_source: cheese</v>
      </c>
      <c r="R305">
        <f>VLOOKUP($B305,wgs_downloaded!$H$2:$Z$518,COLUMN()-13)</f>
        <v>2970515</v>
      </c>
      <c r="S305">
        <f>VLOOKUP($B305,wgs_downloaded!$H$2:$Z$518,COLUMN()-13)</f>
        <v>106</v>
      </c>
      <c r="T305">
        <f>VLOOKUP($B305,wgs_downloaded!$H$2:$Z$518,COLUMN()-13)</f>
        <v>2965</v>
      </c>
      <c r="U305" t="str">
        <f>VLOOKUP($B305,wgs_downloaded!$H$2:$Z$518,COLUMN()-13)</f>
        <v>Yes</v>
      </c>
      <c r="V305">
        <f>VLOOKUP($B305,wgs_downloaded!$H$2:$Z$518,COLUMN()-13)</f>
        <v>0</v>
      </c>
      <c r="W305">
        <f>VLOOKUP($B305,wgs_downloaded!$H$2:$Z$518,COLUMN()-13)</f>
        <v>0</v>
      </c>
      <c r="X305">
        <f>VLOOKUP($B305,wgs_downloaded!$H$2:$Z$518,COLUMN()-13)</f>
        <v>0</v>
      </c>
      <c r="Y305" t="str">
        <f>VLOOKUP($B305,wgs_downloaded!$H$2:$Z$518,COLUMN()-13)</f>
        <v>No</v>
      </c>
      <c r="Z305" t="str">
        <f>VLOOKUP($B305,wgs_downloaded!$H$2:$Z$518,COLUMN()-13)</f>
        <v/>
      </c>
      <c r="AA305" t="str">
        <f>VLOOKUP($B305,wgs_downloaded!$H$2:$Z$518,COLUMN()-13)</f>
        <v/>
      </c>
      <c r="AB305">
        <f>VLOOKUP($B305,wgs_downloaded!$H$2:$Z$518,COLUMN()-13)</f>
        <v>43563.083333333336</v>
      </c>
      <c r="AC305">
        <f>VLOOKUP($B305,wgs_downloaded!$H$2:$Z$518,COLUMN()-13)</f>
        <v>43563.083333333336</v>
      </c>
      <c r="AD305" t="str">
        <f>VLOOKUP($B305,wgs_downloaded!$H$2:$Z$518,COLUMN()-13)</f>
        <v>USA</v>
      </c>
      <c r="AE305" t="str">
        <f>VLOOKUP($B305,wgs_downloaded!$H$2:$Z$518,COLUMN()-13)</f>
        <v>New York</v>
      </c>
      <c r="AF305">
        <f>VLOOKUP($B305,wgs_downloaded!$H$2:$Z$518,COLUMN()-13)</f>
        <v>2009</v>
      </c>
    </row>
    <row r="306" spans="1:32" x14ac:dyDescent="0.3">
      <c r="A306" t="s">
        <v>3979</v>
      </c>
      <c r="B306" t="str">
        <f t="shared" si="4"/>
        <v>SRR5646644</v>
      </c>
      <c r="C306">
        <v>77</v>
      </c>
      <c r="D306">
        <v>74</v>
      </c>
      <c r="E306" t="s">
        <v>3980</v>
      </c>
      <c r="F306">
        <v>366308</v>
      </c>
      <c r="G306">
        <v>354520</v>
      </c>
      <c r="H306" t="s">
        <v>3981</v>
      </c>
      <c r="I306">
        <v>42</v>
      </c>
      <c r="J306">
        <v>12</v>
      </c>
      <c r="K306">
        <v>22</v>
      </c>
      <c r="M306">
        <v>13183</v>
      </c>
      <c r="N306">
        <v>373</v>
      </c>
      <c r="O306">
        <v>36903</v>
      </c>
      <c r="P306">
        <v>2839825</v>
      </c>
      <c r="Q306" t="str">
        <f>VLOOKUP($B306,wgs_downloaded!$H$2:$Z$518,COLUMN()-13)</f>
        <v>isolation_source: cheese</v>
      </c>
      <c r="R306">
        <f>VLOOKUP($B306,wgs_downloaded!$H$2:$Z$518,COLUMN()-13)</f>
        <v>2895412</v>
      </c>
      <c r="S306">
        <f>VLOOKUP($B306,wgs_downloaded!$H$2:$Z$518,COLUMN()-13)</f>
        <v>146</v>
      </c>
      <c r="T306">
        <f>VLOOKUP($B306,wgs_downloaded!$H$2:$Z$518,COLUMN()-13)</f>
        <v>2920</v>
      </c>
      <c r="U306" t="str">
        <f>VLOOKUP($B306,wgs_downloaded!$H$2:$Z$518,COLUMN()-13)</f>
        <v>Yes</v>
      </c>
      <c r="V306">
        <f>VLOOKUP($B306,wgs_downloaded!$H$2:$Z$518,COLUMN()-13)</f>
        <v>0</v>
      </c>
      <c r="W306">
        <f>VLOOKUP($B306,wgs_downloaded!$H$2:$Z$518,COLUMN()-13)</f>
        <v>0</v>
      </c>
      <c r="X306">
        <f>VLOOKUP($B306,wgs_downloaded!$H$2:$Z$518,COLUMN()-13)</f>
        <v>0</v>
      </c>
      <c r="Y306" t="str">
        <f>VLOOKUP($B306,wgs_downloaded!$H$2:$Z$518,COLUMN()-13)</f>
        <v>No</v>
      </c>
      <c r="Z306" t="str">
        <f>VLOOKUP($B306,wgs_downloaded!$H$2:$Z$518,COLUMN()-13)</f>
        <v/>
      </c>
      <c r="AA306" t="str">
        <f>VLOOKUP($B306,wgs_downloaded!$H$2:$Z$518,COLUMN()-13)</f>
        <v/>
      </c>
      <c r="AB306">
        <f>VLOOKUP($B306,wgs_downloaded!$H$2:$Z$518,COLUMN()-13)</f>
        <v>43558.083333333336</v>
      </c>
      <c r="AC306">
        <f>VLOOKUP($B306,wgs_downloaded!$H$2:$Z$518,COLUMN()-13)</f>
        <v>43558.083333333336</v>
      </c>
      <c r="AD306" t="str">
        <f>VLOOKUP($B306,wgs_downloaded!$H$2:$Z$518,COLUMN()-13)</f>
        <v>USA</v>
      </c>
      <c r="AE306" t="str">
        <f>VLOOKUP($B306,wgs_downloaded!$H$2:$Z$518,COLUMN()-13)</f>
        <v>New York</v>
      </c>
      <c r="AF306">
        <f>VLOOKUP($B306,wgs_downloaded!$H$2:$Z$518,COLUMN()-13)</f>
        <v>2008</v>
      </c>
    </row>
    <row r="307" spans="1:32" x14ac:dyDescent="0.3">
      <c r="A307" t="s">
        <v>3982</v>
      </c>
      <c r="B307" t="str">
        <f t="shared" si="4"/>
        <v>SRR3945582</v>
      </c>
      <c r="C307">
        <v>35</v>
      </c>
      <c r="D307">
        <v>31</v>
      </c>
      <c r="E307" t="s">
        <v>3983</v>
      </c>
      <c r="F307">
        <v>148094</v>
      </c>
      <c r="G307">
        <v>143084</v>
      </c>
      <c r="H307" t="s">
        <v>3894</v>
      </c>
      <c r="I307">
        <v>13</v>
      </c>
      <c r="J307">
        <v>6</v>
      </c>
      <c r="K307">
        <v>18</v>
      </c>
      <c r="M307">
        <v>15122</v>
      </c>
      <c r="N307">
        <v>382</v>
      </c>
      <c r="O307">
        <v>62858</v>
      </c>
      <c r="P307">
        <v>2919681</v>
      </c>
      <c r="Q307" t="str">
        <f>VLOOKUP($B307,wgs_downloaded!$H$2:$Z$518,COLUMN()-13)</f>
        <v>isolation_source: oaxaca string cheese</v>
      </c>
      <c r="R307">
        <f>VLOOKUP($B307,wgs_downloaded!$H$2:$Z$518,COLUMN()-13)</f>
        <v>3030764</v>
      </c>
      <c r="S307">
        <f>VLOOKUP($B307,wgs_downloaded!$H$2:$Z$518,COLUMN()-13)</f>
        <v>38</v>
      </c>
      <c r="T307">
        <f>VLOOKUP($B307,wgs_downloaded!$H$2:$Z$518,COLUMN()-13)</f>
        <v>3003</v>
      </c>
      <c r="U307" t="str">
        <f>VLOOKUP($B307,wgs_downloaded!$H$2:$Z$518,COLUMN()-13)</f>
        <v>Yes</v>
      </c>
      <c r="V307">
        <f>VLOOKUP($B307,wgs_downloaded!$H$2:$Z$518,COLUMN()-13)</f>
        <v>0</v>
      </c>
      <c r="W307">
        <f>VLOOKUP($B307,wgs_downloaded!$H$2:$Z$518,COLUMN()-13)</f>
        <v>0</v>
      </c>
      <c r="X307">
        <f>VLOOKUP($B307,wgs_downloaded!$H$2:$Z$518,COLUMN()-13)</f>
        <v>0</v>
      </c>
      <c r="Y307" t="str">
        <f>VLOOKUP($B307,wgs_downloaded!$H$2:$Z$518,COLUMN()-13)</f>
        <v>No</v>
      </c>
      <c r="Z307" t="str">
        <f>VLOOKUP($B307,wgs_downloaded!$H$2:$Z$518,COLUMN()-13)</f>
        <v/>
      </c>
      <c r="AA307" t="str">
        <f>VLOOKUP($B307,wgs_downloaded!$H$2:$Z$518,COLUMN()-13)</f>
        <v/>
      </c>
      <c r="AB307">
        <f>VLOOKUP($B307,wgs_downloaded!$H$2:$Z$518,COLUMN()-13)</f>
        <v>43901.041666666664</v>
      </c>
      <c r="AC307">
        <f>VLOOKUP($B307,wgs_downloaded!$H$2:$Z$518,COLUMN()-13)</f>
        <v>43551.041666666664</v>
      </c>
      <c r="AD307" t="str">
        <f>VLOOKUP($B307,wgs_downloaded!$H$2:$Z$518,COLUMN()-13)</f>
        <v>USA</v>
      </c>
      <c r="AE307" t="str">
        <f>VLOOKUP($B307,wgs_downloaded!$H$2:$Z$518,COLUMN()-13)</f>
        <v>New Jersey</v>
      </c>
      <c r="AF307">
        <f>VLOOKUP($B307,wgs_downloaded!$H$2:$Z$518,COLUMN()-13)</f>
        <v>2010</v>
      </c>
    </row>
    <row r="308" spans="1:32" x14ac:dyDescent="0.3">
      <c r="A308" t="s">
        <v>3984</v>
      </c>
      <c r="B308" t="str">
        <f t="shared" si="4"/>
        <v>SRR1767782</v>
      </c>
      <c r="C308">
        <v>21</v>
      </c>
      <c r="D308">
        <v>19</v>
      </c>
      <c r="E308" t="s">
        <v>3864</v>
      </c>
      <c r="F308">
        <v>87644</v>
      </c>
      <c r="G308">
        <v>85744</v>
      </c>
      <c r="H308" t="s">
        <v>3985</v>
      </c>
      <c r="I308">
        <v>4</v>
      </c>
      <c r="J308">
        <v>2</v>
      </c>
      <c r="K308">
        <v>5</v>
      </c>
      <c r="M308">
        <v>11589</v>
      </c>
      <c r="N308">
        <v>388</v>
      </c>
      <c r="O308">
        <v>50780</v>
      </c>
      <c r="P308">
        <v>2914418</v>
      </c>
      <c r="Q308" t="str">
        <f>VLOOKUP($B308,wgs_downloaded!$H$2:$Z$518,COLUMN()-13)</f>
        <v>isolation_source: cheese</v>
      </c>
      <c r="R308">
        <f>VLOOKUP($B308,wgs_downloaded!$H$2:$Z$518,COLUMN()-13)</f>
        <v>0</v>
      </c>
      <c r="S308">
        <f>VLOOKUP($B308,wgs_downloaded!$H$2:$Z$518,COLUMN()-13)</f>
        <v>0</v>
      </c>
      <c r="T308">
        <f>VLOOKUP($B308,wgs_downloaded!$H$2:$Z$518,COLUMN()-13)</f>
        <v>0</v>
      </c>
      <c r="U308" t="str">
        <f>VLOOKUP($B308,wgs_downloaded!$H$2:$Z$518,COLUMN()-13)</f>
        <v>No</v>
      </c>
      <c r="V308">
        <f>VLOOKUP($B308,wgs_downloaded!$H$2:$Z$518,COLUMN()-13)</f>
        <v>0</v>
      </c>
      <c r="W308">
        <f>VLOOKUP($B308,wgs_downloaded!$H$2:$Z$518,COLUMN()-13)</f>
        <v>0</v>
      </c>
      <c r="X308">
        <f>VLOOKUP($B308,wgs_downloaded!$H$2:$Z$518,COLUMN()-13)</f>
        <v>0</v>
      </c>
      <c r="Y308" t="str">
        <f>VLOOKUP($B308,wgs_downloaded!$H$2:$Z$518,COLUMN()-13)</f>
        <v>No</v>
      </c>
      <c r="Z308" t="str">
        <f>VLOOKUP($B308,wgs_downloaded!$H$2:$Z$518,COLUMN()-13)</f>
        <v>NZ_MTJG01000001-NZ_MTJG01000017</v>
      </c>
      <c r="AA308" t="str">
        <f>VLOOKUP($B308,wgs_downloaded!$H$2:$Z$518,COLUMN()-13)</f>
        <v/>
      </c>
      <c r="AB308">
        <f>VLOOKUP($B308,wgs_downloaded!$H$2:$Z$518,COLUMN()-13)</f>
        <v>44235.041666666664</v>
      </c>
      <c r="AC308">
        <f>VLOOKUP($B308,wgs_downloaded!$H$2:$Z$518,COLUMN()-13)</f>
        <v>42878.083333333336</v>
      </c>
      <c r="AD308" t="str">
        <f>VLOOKUP($B308,wgs_downloaded!$H$2:$Z$518,COLUMN()-13)</f>
        <v>USA</v>
      </c>
      <c r="AE308" t="str">
        <f>VLOOKUP($B308,wgs_downloaded!$H$2:$Z$518,COLUMN()-13)</f>
        <v>California</v>
      </c>
      <c r="AF308">
        <f>VLOOKUP($B308,wgs_downloaded!$H$2:$Z$518,COLUMN()-13)</f>
        <v>2014</v>
      </c>
    </row>
    <row r="309" spans="1:32" x14ac:dyDescent="0.3">
      <c r="A309" t="s">
        <v>3986</v>
      </c>
      <c r="B309" t="str">
        <f t="shared" si="4"/>
        <v>SRR5629166</v>
      </c>
      <c r="C309">
        <v>36</v>
      </c>
      <c r="D309">
        <v>32</v>
      </c>
      <c r="E309" t="s">
        <v>3987</v>
      </c>
      <c r="F309">
        <v>158198</v>
      </c>
      <c r="G309">
        <v>154070</v>
      </c>
      <c r="H309" t="s">
        <v>3431</v>
      </c>
      <c r="I309">
        <v>9</v>
      </c>
      <c r="J309">
        <v>4</v>
      </c>
      <c r="K309">
        <v>7</v>
      </c>
      <c r="M309">
        <v>13996</v>
      </c>
      <c r="N309">
        <v>393</v>
      </c>
      <c r="O309">
        <v>70620</v>
      </c>
      <c r="P309">
        <v>2970592</v>
      </c>
      <c r="Q309" t="str">
        <f>VLOOKUP($B309,wgs_downloaded!$H$2:$Z$518,COLUMN()-13)</f>
        <v>isolation_source: cheese</v>
      </c>
      <c r="R309">
        <f>VLOOKUP($B309,wgs_downloaded!$H$2:$Z$518,COLUMN()-13)</f>
        <v>3063791</v>
      </c>
      <c r="S309">
        <f>VLOOKUP($B309,wgs_downloaded!$H$2:$Z$518,COLUMN()-13)</f>
        <v>21</v>
      </c>
      <c r="T309">
        <f>VLOOKUP($B309,wgs_downloaded!$H$2:$Z$518,COLUMN()-13)</f>
        <v>3029</v>
      </c>
      <c r="U309" t="str">
        <f>VLOOKUP($B309,wgs_downloaded!$H$2:$Z$518,COLUMN()-13)</f>
        <v>Yes</v>
      </c>
      <c r="V309">
        <f>VLOOKUP($B309,wgs_downloaded!$H$2:$Z$518,COLUMN()-13)</f>
        <v>0</v>
      </c>
      <c r="W309">
        <f>VLOOKUP($B309,wgs_downloaded!$H$2:$Z$518,COLUMN()-13)</f>
        <v>0</v>
      </c>
      <c r="X309">
        <f>VLOOKUP($B309,wgs_downloaded!$H$2:$Z$518,COLUMN()-13)</f>
        <v>0</v>
      </c>
      <c r="Y309" t="str">
        <f>VLOOKUP($B309,wgs_downloaded!$H$2:$Z$518,COLUMN()-13)</f>
        <v>No</v>
      </c>
      <c r="Z309" t="str">
        <f>VLOOKUP($B309,wgs_downloaded!$H$2:$Z$518,COLUMN()-13)</f>
        <v/>
      </c>
      <c r="AA309" t="str">
        <f>VLOOKUP($B309,wgs_downloaded!$H$2:$Z$518,COLUMN()-13)</f>
        <v/>
      </c>
      <c r="AB309">
        <f>VLOOKUP($B309,wgs_downloaded!$H$2:$Z$518,COLUMN()-13)</f>
        <v>43563.083333333336</v>
      </c>
      <c r="AC309">
        <f>VLOOKUP($B309,wgs_downloaded!$H$2:$Z$518,COLUMN()-13)</f>
        <v>43563.083333333336</v>
      </c>
      <c r="AD309" t="str">
        <f>VLOOKUP($B309,wgs_downloaded!$H$2:$Z$518,COLUMN()-13)</f>
        <v>USA</v>
      </c>
      <c r="AE309" t="str">
        <f>VLOOKUP($B309,wgs_downloaded!$H$2:$Z$518,COLUMN()-13)</f>
        <v>Florida</v>
      </c>
      <c r="AF309">
        <f>VLOOKUP($B309,wgs_downloaded!$H$2:$Z$518,COLUMN()-13)</f>
        <v>2017</v>
      </c>
    </row>
    <row r="310" spans="1:32" x14ac:dyDescent="0.3">
      <c r="A310" t="s">
        <v>3988</v>
      </c>
      <c r="B310" t="str">
        <f t="shared" si="4"/>
        <v>SRR8187275</v>
      </c>
      <c r="C310">
        <v>57</v>
      </c>
      <c r="D310">
        <v>55</v>
      </c>
      <c r="E310" t="s">
        <v>3989</v>
      </c>
      <c r="F310">
        <v>256658</v>
      </c>
      <c r="G310">
        <v>251092</v>
      </c>
      <c r="H310" t="s">
        <v>3985</v>
      </c>
      <c r="I310">
        <v>68</v>
      </c>
      <c r="J310">
        <v>16</v>
      </c>
      <c r="K310">
        <v>20</v>
      </c>
      <c r="M310">
        <v>15720</v>
      </c>
      <c r="N310">
        <v>401</v>
      </c>
      <c r="O310">
        <v>56709</v>
      </c>
      <c r="P310">
        <v>3088718</v>
      </c>
      <c r="Q310" t="str">
        <f>VLOOKUP($B310,wgs_downloaded!$H$2:$Z$518,COLUMN()-13)</f>
        <v>isolation_source: cheese</v>
      </c>
      <c r="R310">
        <f>VLOOKUP($B310,wgs_downloaded!$H$2:$Z$518,COLUMN()-13)</f>
        <v>3272844</v>
      </c>
      <c r="S310">
        <f>VLOOKUP($B310,wgs_downloaded!$H$2:$Z$518,COLUMN()-13)</f>
        <v>38</v>
      </c>
      <c r="T310">
        <f>VLOOKUP($B310,wgs_downloaded!$H$2:$Z$518,COLUMN()-13)</f>
        <v>3260</v>
      </c>
      <c r="U310" t="str">
        <f>VLOOKUP($B310,wgs_downloaded!$H$2:$Z$518,COLUMN()-13)</f>
        <v>Yes</v>
      </c>
      <c r="V310">
        <f>VLOOKUP($B310,wgs_downloaded!$H$2:$Z$518,COLUMN()-13)</f>
        <v>0</v>
      </c>
      <c r="W310">
        <f>VLOOKUP($B310,wgs_downloaded!$H$2:$Z$518,COLUMN()-13)</f>
        <v>0</v>
      </c>
      <c r="X310">
        <f>VLOOKUP($B310,wgs_downloaded!$H$2:$Z$518,COLUMN()-13)</f>
        <v>0</v>
      </c>
      <c r="Y310" t="str">
        <f>VLOOKUP($B310,wgs_downloaded!$H$2:$Z$518,COLUMN()-13)</f>
        <v>No</v>
      </c>
      <c r="Z310" t="str">
        <f>VLOOKUP($B310,wgs_downloaded!$H$2:$Z$518,COLUMN()-13)</f>
        <v/>
      </c>
      <c r="AA310" t="str">
        <f>VLOOKUP($B310,wgs_downloaded!$H$2:$Z$518,COLUMN()-13)</f>
        <v/>
      </c>
      <c r="AB310">
        <f>VLOOKUP($B310,wgs_downloaded!$H$2:$Z$518,COLUMN()-13)</f>
        <v>43901.041666666664</v>
      </c>
      <c r="AC310">
        <f>VLOOKUP($B310,wgs_downloaded!$H$2:$Z$518,COLUMN()-13)</f>
        <v>43551.041666666664</v>
      </c>
      <c r="AD310" t="str">
        <f>VLOOKUP($B310,wgs_downloaded!$H$2:$Z$518,COLUMN()-13)</f>
        <v>USA</v>
      </c>
      <c r="AE310" t="str">
        <f>VLOOKUP($B310,wgs_downloaded!$H$2:$Z$518,COLUMN()-13)</f>
        <v>Michigan</v>
      </c>
      <c r="AF310">
        <f>VLOOKUP($B310,wgs_downloaded!$H$2:$Z$518,COLUMN()-13)</f>
        <v>2018</v>
      </c>
    </row>
    <row r="311" spans="1:32" x14ac:dyDescent="0.3">
      <c r="A311" t="s">
        <v>3990</v>
      </c>
      <c r="B311" t="str">
        <f t="shared" si="4"/>
        <v>SRR8216391</v>
      </c>
      <c r="C311">
        <v>51</v>
      </c>
      <c r="D311">
        <v>47</v>
      </c>
      <c r="E311" t="s">
        <v>3991</v>
      </c>
      <c r="F311">
        <v>216318</v>
      </c>
      <c r="G311">
        <v>209986</v>
      </c>
      <c r="H311" t="s">
        <v>3992</v>
      </c>
      <c r="I311">
        <v>16</v>
      </c>
      <c r="J311">
        <v>5</v>
      </c>
      <c r="K311">
        <v>19</v>
      </c>
      <c r="M311">
        <v>16204</v>
      </c>
      <c r="N311">
        <v>407</v>
      </c>
      <c r="O311">
        <v>91224</v>
      </c>
      <c r="P311">
        <v>2990634</v>
      </c>
      <c r="Q311" t="str">
        <f>VLOOKUP($B311,wgs_downloaded!$H$2:$Z$518,COLUMN()-13)</f>
        <v>isolation_source: talleggio cheese</v>
      </c>
      <c r="R311">
        <f>VLOOKUP($B311,wgs_downloaded!$H$2:$Z$518,COLUMN()-13)</f>
        <v>3093538</v>
      </c>
      <c r="S311">
        <f>VLOOKUP($B311,wgs_downloaded!$H$2:$Z$518,COLUMN()-13)</f>
        <v>56</v>
      </c>
      <c r="T311">
        <f>VLOOKUP($B311,wgs_downloaded!$H$2:$Z$518,COLUMN()-13)</f>
        <v>3105</v>
      </c>
      <c r="U311" t="str">
        <f>VLOOKUP($B311,wgs_downloaded!$H$2:$Z$518,COLUMN()-13)</f>
        <v>Yes</v>
      </c>
      <c r="V311">
        <f>VLOOKUP($B311,wgs_downloaded!$H$2:$Z$518,COLUMN()-13)</f>
        <v>0</v>
      </c>
      <c r="W311">
        <f>VLOOKUP($B311,wgs_downloaded!$H$2:$Z$518,COLUMN()-13)</f>
        <v>0</v>
      </c>
      <c r="X311">
        <f>VLOOKUP($B311,wgs_downloaded!$H$2:$Z$518,COLUMN()-13)</f>
        <v>0</v>
      </c>
      <c r="Y311" t="str">
        <f>VLOOKUP($B311,wgs_downloaded!$H$2:$Z$518,COLUMN()-13)</f>
        <v>No</v>
      </c>
      <c r="Z311" t="str">
        <f>VLOOKUP($B311,wgs_downloaded!$H$2:$Z$518,COLUMN()-13)</f>
        <v/>
      </c>
      <c r="AA311" t="str">
        <f>VLOOKUP($B311,wgs_downloaded!$H$2:$Z$518,COLUMN()-13)</f>
        <v/>
      </c>
      <c r="AB311">
        <f>VLOOKUP($B311,wgs_downloaded!$H$2:$Z$518,COLUMN()-13)</f>
        <v>43901.041666666664</v>
      </c>
      <c r="AC311">
        <f>VLOOKUP($B311,wgs_downloaded!$H$2:$Z$518,COLUMN()-13)</f>
        <v>43551.041666666664</v>
      </c>
      <c r="AD311" t="str">
        <f>VLOOKUP($B311,wgs_downloaded!$H$2:$Z$518,COLUMN()-13)</f>
        <v>Italy</v>
      </c>
      <c r="AE311">
        <f>VLOOKUP($B311,wgs_downloaded!$H$2:$Z$518,COLUMN()-13)</f>
        <v>0</v>
      </c>
      <c r="AF311">
        <f>VLOOKUP($B311,wgs_downloaded!$H$2:$Z$518,COLUMN()-13)</f>
        <v>2005</v>
      </c>
    </row>
    <row r="312" spans="1:32" x14ac:dyDescent="0.3">
      <c r="A312" t="s">
        <v>3993</v>
      </c>
      <c r="B312" t="str">
        <f t="shared" si="4"/>
        <v>SRR5486794</v>
      </c>
      <c r="C312">
        <v>30</v>
      </c>
      <c r="D312">
        <v>28</v>
      </c>
      <c r="E312" t="s">
        <v>3994</v>
      </c>
      <c r="F312">
        <v>130768</v>
      </c>
      <c r="G312">
        <v>128690</v>
      </c>
      <c r="H312" t="s">
        <v>3311</v>
      </c>
      <c r="I312">
        <v>11</v>
      </c>
      <c r="J312">
        <v>2</v>
      </c>
      <c r="K312">
        <v>6</v>
      </c>
      <c r="M312">
        <v>16390</v>
      </c>
      <c r="N312">
        <v>408</v>
      </c>
      <c r="O312">
        <v>65453</v>
      </c>
      <c r="P312">
        <v>2950288</v>
      </c>
      <c r="Q312" t="str">
        <f>VLOOKUP($B312,wgs_downloaded!$H$2:$Z$518,COLUMN()-13)</f>
        <v>isolation_source: cubed cheddar cheese</v>
      </c>
      <c r="R312">
        <f>VLOOKUP($B312,wgs_downloaded!$H$2:$Z$518,COLUMN()-13)</f>
        <v>3031942</v>
      </c>
      <c r="S312">
        <f>VLOOKUP($B312,wgs_downloaded!$H$2:$Z$518,COLUMN()-13)</f>
        <v>21</v>
      </c>
      <c r="T312">
        <f>VLOOKUP($B312,wgs_downloaded!$H$2:$Z$518,COLUMN()-13)</f>
        <v>2994</v>
      </c>
      <c r="U312" t="str">
        <f>VLOOKUP($B312,wgs_downloaded!$H$2:$Z$518,COLUMN()-13)</f>
        <v>Yes</v>
      </c>
      <c r="V312">
        <f>VLOOKUP($B312,wgs_downloaded!$H$2:$Z$518,COLUMN()-13)</f>
        <v>0</v>
      </c>
      <c r="W312">
        <f>VLOOKUP($B312,wgs_downloaded!$H$2:$Z$518,COLUMN()-13)</f>
        <v>0</v>
      </c>
      <c r="X312">
        <f>VLOOKUP($B312,wgs_downloaded!$H$2:$Z$518,COLUMN()-13)</f>
        <v>0</v>
      </c>
      <c r="Y312" t="str">
        <f>VLOOKUP($B312,wgs_downloaded!$H$2:$Z$518,COLUMN()-13)</f>
        <v>No</v>
      </c>
      <c r="Z312" t="str">
        <f>VLOOKUP($B312,wgs_downloaded!$H$2:$Z$518,COLUMN()-13)</f>
        <v/>
      </c>
      <c r="AA312" t="str">
        <f>VLOOKUP($B312,wgs_downloaded!$H$2:$Z$518,COLUMN()-13)</f>
        <v/>
      </c>
      <c r="AB312">
        <f>VLOOKUP($B312,wgs_downloaded!$H$2:$Z$518,COLUMN()-13)</f>
        <v>43901.041666666664</v>
      </c>
      <c r="AC312">
        <f>VLOOKUP($B312,wgs_downloaded!$H$2:$Z$518,COLUMN()-13)</f>
        <v>43551.041666666664</v>
      </c>
      <c r="AD312" t="str">
        <f>VLOOKUP($B312,wgs_downloaded!$H$2:$Z$518,COLUMN()-13)</f>
        <v>USA</v>
      </c>
      <c r="AE312" t="str">
        <f>VLOOKUP($B312,wgs_downloaded!$H$2:$Z$518,COLUMN()-13)</f>
        <v>California</v>
      </c>
      <c r="AF312">
        <f>VLOOKUP($B312,wgs_downloaded!$H$2:$Z$518,COLUMN()-13)</f>
        <v>2011</v>
      </c>
    </row>
    <row r="313" spans="1:32" x14ac:dyDescent="0.3">
      <c r="A313" t="s">
        <v>3995</v>
      </c>
      <c r="B313" t="str">
        <f t="shared" si="4"/>
        <v>SRR5342839</v>
      </c>
      <c r="C313">
        <v>43</v>
      </c>
      <c r="D313">
        <v>40</v>
      </c>
      <c r="E313" t="s">
        <v>3996</v>
      </c>
      <c r="F313">
        <v>250196</v>
      </c>
      <c r="G313">
        <v>238620</v>
      </c>
      <c r="H313" t="s">
        <v>3997</v>
      </c>
      <c r="I313">
        <v>105</v>
      </c>
      <c r="J313">
        <v>24</v>
      </c>
      <c r="K313">
        <v>46</v>
      </c>
      <c r="M313">
        <v>15213</v>
      </c>
      <c r="N313">
        <v>419</v>
      </c>
      <c r="O313">
        <v>120992</v>
      </c>
      <c r="P313">
        <v>3051558</v>
      </c>
      <c r="Q313" t="str">
        <f>VLOOKUP($B313,wgs_downloaded!$H$2:$Z$518,COLUMN()-13)</f>
        <v>isolation_source: blue cheese</v>
      </c>
      <c r="R313">
        <f>VLOOKUP($B313,wgs_downloaded!$H$2:$Z$518,COLUMN()-13)</f>
        <v>3146599</v>
      </c>
      <c r="S313">
        <f>VLOOKUP($B313,wgs_downloaded!$H$2:$Z$518,COLUMN()-13)</f>
        <v>42</v>
      </c>
      <c r="T313">
        <f>VLOOKUP($B313,wgs_downloaded!$H$2:$Z$518,COLUMN()-13)</f>
        <v>3158</v>
      </c>
      <c r="U313" t="str">
        <f>VLOOKUP($B313,wgs_downloaded!$H$2:$Z$518,COLUMN()-13)</f>
        <v>Yes</v>
      </c>
      <c r="V313">
        <f>VLOOKUP($B313,wgs_downloaded!$H$2:$Z$518,COLUMN()-13)</f>
        <v>0</v>
      </c>
      <c r="W313">
        <f>VLOOKUP($B313,wgs_downloaded!$H$2:$Z$518,COLUMN()-13)</f>
        <v>0</v>
      </c>
      <c r="X313">
        <f>VLOOKUP($B313,wgs_downloaded!$H$2:$Z$518,COLUMN()-13)</f>
        <v>0</v>
      </c>
      <c r="Y313" t="str">
        <f>VLOOKUP($B313,wgs_downloaded!$H$2:$Z$518,COLUMN()-13)</f>
        <v>No</v>
      </c>
      <c r="Z313" t="str">
        <f>VLOOKUP($B313,wgs_downloaded!$H$2:$Z$518,COLUMN()-13)</f>
        <v/>
      </c>
      <c r="AA313" t="str">
        <f>VLOOKUP($B313,wgs_downloaded!$H$2:$Z$518,COLUMN()-13)</f>
        <v/>
      </c>
      <c r="AB313">
        <f>VLOOKUP($B313,wgs_downloaded!$H$2:$Z$518,COLUMN()-13)</f>
        <v>43901.041666666664</v>
      </c>
      <c r="AC313">
        <f>VLOOKUP($B313,wgs_downloaded!$H$2:$Z$518,COLUMN()-13)</f>
        <v>43551.041666666664</v>
      </c>
      <c r="AD313" t="str">
        <f>VLOOKUP($B313,wgs_downloaded!$H$2:$Z$518,COLUMN()-13)</f>
        <v>USA</v>
      </c>
      <c r="AE313" t="str">
        <f>VLOOKUP($B313,wgs_downloaded!$H$2:$Z$518,COLUMN()-13)</f>
        <v>Idaho</v>
      </c>
      <c r="AF313">
        <f>VLOOKUP($B313,wgs_downloaded!$H$2:$Z$518,COLUMN()-13)</f>
        <v>2001</v>
      </c>
    </row>
    <row r="314" spans="1:32" x14ac:dyDescent="0.3">
      <c r="A314" t="s">
        <v>3998</v>
      </c>
      <c r="B314" t="str">
        <f t="shared" si="4"/>
        <v>SRR1200763</v>
      </c>
      <c r="C314">
        <v>48</v>
      </c>
      <c r="D314">
        <v>46</v>
      </c>
      <c r="E314" t="s">
        <v>3999</v>
      </c>
      <c r="F314">
        <v>207282</v>
      </c>
      <c r="G314">
        <v>204400</v>
      </c>
      <c r="H314" t="s">
        <v>4000</v>
      </c>
      <c r="I314">
        <v>12</v>
      </c>
      <c r="J314">
        <v>9</v>
      </c>
      <c r="K314">
        <v>18</v>
      </c>
      <c r="M314">
        <v>13268</v>
      </c>
      <c r="N314">
        <v>420</v>
      </c>
      <c r="O314">
        <v>47576</v>
      </c>
      <c r="P314">
        <v>2942687</v>
      </c>
      <c r="Q314" t="str">
        <f>VLOOKUP($B314,wgs_downloaded!$H$2:$Z$518,COLUMN()-13)</f>
        <v>isolation_source: spanish style cheese</v>
      </c>
      <c r="R314">
        <f>VLOOKUP($B314,wgs_downloaded!$H$2:$Z$518,COLUMN()-13)</f>
        <v>3084903</v>
      </c>
      <c r="S314">
        <f>VLOOKUP($B314,wgs_downloaded!$H$2:$Z$518,COLUMN()-13)</f>
        <v>58</v>
      </c>
      <c r="T314">
        <f>VLOOKUP($B314,wgs_downloaded!$H$2:$Z$518,COLUMN()-13)</f>
        <v>3050</v>
      </c>
      <c r="U314" t="str">
        <f>VLOOKUP($B314,wgs_downloaded!$H$2:$Z$518,COLUMN()-13)</f>
        <v>Yes</v>
      </c>
      <c r="V314">
        <f>VLOOKUP($B314,wgs_downloaded!$H$2:$Z$518,COLUMN()-13)</f>
        <v>0</v>
      </c>
      <c r="W314">
        <f>VLOOKUP($B314,wgs_downloaded!$H$2:$Z$518,COLUMN()-13)</f>
        <v>0</v>
      </c>
      <c r="X314">
        <f>VLOOKUP($B314,wgs_downloaded!$H$2:$Z$518,COLUMN()-13)</f>
        <v>0</v>
      </c>
      <c r="Y314" t="str">
        <f>VLOOKUP($B314,wgs_downloaded!$H$2:$Z$518,COLUMN()-13)</f>
        <v>No</v>
      </c>
      <c r="Z314" t="str">
        <f>VLOOKUP($B314,wgs_downloaded!$H$2:$Z$518,COLUMN()-13)</f>
        <v/>
      </c>
      <c r="AA314" t="str">
        <f>VLOOKUP($B314,wgs_downloaded!$H$2:$Z$518,COLUMN()-13)</f>
        <v/>
      </c>
      <c r="AB314">
        <f>VLOOKUP($B314,wgs_downloaded!$H$2:$Z$518,COLUMN()-13)</f>
        <v>43551.041666666664</v>
      </c>
      <c r="AC314">
        <f>VLOOKUP($B314,wgs_downloaded!$H$2:$Z$518,COLUMN()-13)</f>
        <v>43551.041666666664</v>
      </c>
      <c r="AD314" t="str">
        <f>VLOOKUP($B314,wgs_downloaded!$H$2:$Z$518,COLUMN()-13)</f>
        <v>USA</v>
      </c>
      <c r="AE314" t="str">
        <f>VLOOKUP($B314,wgs_downloaded!$H$2:$Z$518,COLUMN()-13)</f>
        <v>New York</v>
      </c>
      <c r="AF314">
        <f>VLOOKUP($B314,wgs_downloaded!$H$2:$Z$518,COLUMN()-13)</f>
        <v>2012</v>
      </c>
    </row>
    <row r="315" spans="1:32" x14ac:dyDescent="0.3">
      <c r="A315" t="s">
        <v>4001</v>
      </c>
      <c r="B315" t="str">
        <f t="shared" si="4"/>
        <v>SRR6860656</v>
      </c>
      <c r="C315">
        <v>52</v>
      </c>
      <c r="D315">
        <v>49</v>
      </c>
      <c r="E315" t="s">
        <v>4002</v>
      </c>
      <c r="F315">
        <v>260044</v>
      </c>
      <c r="G315">
        <v>249748</v>
      </c>
      <c r="H315" t="s">
        <v>3630</v>
      </c>
      <c r="I315">
        <v>92</v>
      </c>
      <c r="J315">
        <v>8</v>
      </c>
      <c r="K315">
        <v>22</v>
      </c>
      <c r="M315">
        <v>11222</v>
      </c>
      <c r="N315">
        <v>423</v>
      </c>
      <c r="O315">
        <v>53799</v>
      </c>
      <c r="P315">
        <v>2856842</v>
      </c>
      <c r="Q315" t="str">
        <f>VLOOKUP($B315,wgs_downloaded!$H$2:$Z$518,COLUMN()-13)</f>
        <v>isolation_source: raw milk cheese aged 60 days</v>
      </c>
      <c r="R315">
        <f>VLOOKUP($B315,wgs_downloaded!$H$2:$Z$518,COLUMN()-13)</f>
        <v>2948510</v>
      </c>
      <c r="S315">
        <f>VLOOKUP($B315,wgs_downloaded!$H$2:$Z$518,COLUMN()-13)</f>
        <v>47</v>
      </c>
      <c r="T315">
        <f>VLOOKUP($B315,wgs_downloaded!$H$2:$Z$518,COLUMN()-13)</f>
        <v>2932</v>
      </c>
      <c r="U315" t="str">
        <f>VLOOKUP($B315,wgs_downloaded!$H$2:$Z$518,COLUMN()-13)</f>
        <v>Yes</v>
      </c>
      <c r="V315">
        <f>VLOOKUP($B315,wgs_downloaded!$H$2:$Z$518,COLUMN()-13)</f>
        <v>0</v>
      </c>
      <c r="W315">
        <f>VLOOKUP($B315,wgs_downloaded!$H$2:$Z$518,COLUMN()-13)</f>
        <v>0</v>
      </c>
      <c r="X315">
        <f>VLOOKUP($B315,wgs_downloaded!$H$2:$Z$518,COLUMN()-13)</f>
        <v>0</v>
      </c>
      <c r="Y315" t="str">
        <f>VLOOKUP($B315,wgs_downloaded!$H$2:$Z$518,COLUMN()-13)</f>
        <v>No</v>
      </c>
      <c r="Z315" t="str">
        <f>VLOOKUP($B315,wgs_downloaded!$H$2:$Z$518,COLUMN()-13)</f>
        <v/>
      </c>
      <c r="AA315" t="str">
        <f>VLOOKUP($B315,wgs_downloaded!$H$2:$Z$518,COLUMN()-13)</f>
        <v/>
      </c>
      <c r="AB315">
        <f>VLOOKUP($B315,wgs_downloaded!$H$2:$Z$518,COLUMN()-13)</f>
        <v>43563.083333333336</v>
      </c>
      <c r="AC315">
        <f>VLOOKUP($B315,wgs_downloaded!$H$2:$Z$518,COLUMN()-13)</f>
        <v>43563.083333333336</v>
      </c>
      <c r="AD315" t="str">
        <f>VLOOKUP($B315,wgs_downloaded!$H$2:$Z$518,COLUMN()-13)</f>
        <v>USA</v>
      </c>
      <c r="AE315" t="str">
        <f>VLOOKUP($B315,wgs_downloaded!$H$2:$Z$518,COLUMN()-13)</f>
        <v>New York</v>
      </c>
      <c r="AF315">
        <f>VLOOKUP($B315,wgs_downloaded!$H$2:$Z$518,COLUMN()-13)</f>
        <v>2018</v>
      </c>
    </row>
    <row r="316" spans="1:32" x14ac:dyDescent="0.3">
      <c r="A316" t="s">
        <v>4003</v>
      </c>
      <c r="B316" t="str">
        <f t="shared" si="4"/>
        <v>SRR2962368</v>
      </c>
      <c r="C316">
        <v>31</v>
      </c>
      <c r="D316">
        <v>30</v>
      </c>
      <c r="E316" t="s">
        <v>3397</v>
      </c>
      <c r="F316">
        <v>166196</v>
      </c>
      <c r="G316">
        <v>162002</v>
      </c>
      <c r="H316" t="s">
        <v>3445</v>
      </c>
      <c r="I316">
        <v>28</v>
      </c>
      <c r="J316">
        <v>6</v>
      </c>
      <c r="K316">
        <v>12</v>
      </c>
      <c r="M316">
        <v>11991</v>
      </c>
      <c r="N316">
        <v>448</v>
      </c>
      <c r="O316">
        <v>96818</v>
      </c>
      <c r="P316">
        <v>2953067</v>
      </c>
      <c r="Q316" t="str">
        <f>VLOOKUP($B316,wgs_downloaded!$H$2:$Z$518,COLUMN()-13)</f>
        <v>isolation_source: American Curd Cheese</v>
      </c>
      <c r="R316">
        <f>VLOOKUP($B316,wgs_downloaded!$H$2:$Z$518,COLUMN()-13)</f>
        <v>3109991</v>
      </c>
      <c r="S316">
        <f>VLOOKUP($B316,wgs_downloaded!$H$2:$Z$518,COLUMN()-13)</f>
        <v>20</v>
      </c>
      <c r="T316">
        <f>VLOOKUP($B316,wgs_downloaded!$H$2:$Z$518,COLUMN()-13)</f>
        <v>3055</v>
      </c>
      <c r="U316" t="str">
        <f>VLOOKUP($B316,wgs_downloaded!$H$2:$Z$518,COLUMN()-13)</f>
        <v>Yes</v>
      </c>
      <c r="V316">
        <f>VLOOKUP($B316,wgs_downloaded!$H$2:$Z$518,COLUMN()-13)</f>
        <v>0</v>
      </c>
      <c r="W316">
        <f>VLOOKUP($B316,wgs_downloaded!$H$2:$Z$518,COLUMN()-13)</f>
        <v>0</v>
      </c>
      <c r="X316">
        <f>VLOOKUP($B316,wgs_downloaded!$H$2:$Z$518,COLUMN()-13)</f>
        <v>0</v>
      </c>
      <c r="Y316" t="str">
        <f>VLOOKUP($B316,wgs_downloaded!$H$2:$Z$518,COLUMN()-13)</f>
        <v>No</v>
      </c>
      <c r="Z316" t="str">
        <f>VLOOKUP($B316,wgs_downloaded!$H$2:$Z$518,COLUMN()-13)</f>
        <v/>
      </c>
      <c r="AA316" t="str">
        <f>VLOOKUP($B316,wgs_downloaded!$H$2:$Z$518,COLUMN()-13)</f>
        <v/>
      </c>
      <c r="AB316">
        <f>VLOOKUP($B316,wgs_downloaded!$H$2:$Z$518,COLUMN()-13)</f>
        <v>43560.083333333336</v>
      </c>
      <c r="AC316">
        <f>VLOOKUP($B316,wgs_downloaded!$H$2:$Z$518,COLUMN()-13)</f>
        <v>43560.083333333336</v>
      </c>
      <c r="AD316" t="str">
        <f>VLOOKUP($B316,wgs_downloaded!$H$2:$Z$518,COLUMN()-13)</f>
        <v>USA</v>
      </c>
      <c r="AE316" t="str">
        <f>VLOOKUP($B316,wgs_downloaded!$H$2:$Z$518,COLUMN()-13)</f>
        <v>Florida</v>
      </c>
      <c r="AF316">
        <f>VLOOKUP($B316,wgs_downloaded!$H$2:$Z$518,COLUMN()-13)</f>
        <v>2015</v>
      </c>
    </row>
    <row r="317" spans="1:32" x14ac:dyDescent="0.3">
      <c r="A317" t="s">
        <v>4004</v>
      </c>
      <c r="B317" t="str">
        <f t="shared" si="4"/>
        <v>SRR1980624</v>
      </c>
      <c r="C317">
        <v>42</v>
      </c>
      <c r="D317">
        <v>40</v>
      </c>
      <c r="E317" t="s">
        <v>4005</v>
      </c>
      <c r="F317">
        <v>247582</v>
      </c>
      <c r="G317">
        <v>239438</v>
      </c>
      <c r="H317" t="s">
        <v>4006</v>
      </c>
      <c r="I317">
        <v>126</v>
      </c>
      <c r="J317">
        <v>49</v>
      </c>
      <c r="K317">
        <v>56</v>
      </c>
      <c r="M317">
        <v>14365</v>
      </c>
      <c r="N317">
        <v>450</v>
      </c>
      <c r="O317">
        <v>76623</v>
      </c>
      <c r="P317">
        <v>3021175</v>
      </c>
      <c r="Q317" t="str">
        <f>VLOOKUP($B317,wgs_downloaded!$H$2:$Z$518,COLUMN()-13)</f>
        <v>isolation_source: cheese</v>
      </c>
      <c r="R317">
        <f>VLOOKUP($B317,wgs_downloaded!$H$2:$Z$518,COLUMN()-13)</f>
        <v>3135127</v>
      </c>
      <c r="S317">
        <f>VLOOKUP($B317,wgs_downloaded!$H$2:$Z$518,COLUMN()-13)</f>
        <v>24</v>
      </c>
      <c r="T317">
        <f>VLOOKUP($B317,wgs_downloaded!$H$2:$Z$518,COLUMN()-13)</f>
        <v>3091</v>
      </c>
      <c r="U317" t="str">
        <f>VLOOKUP($B317,wgs_downloaded!$H$2:$Z$518,COLUMN()-13)</f>
        <v>Yes</v>
      </c>
      <c r="V317">
        <f>VLOOKUP($B317,wgs_downloaded!$H$2:$Z$518,COLUMN()-13)</f>
        <v>0</v>
      </c>
      <c r="W317">
        <f>VLOOKUP($B317,wgs_downloaded!$H$2:$Z$518,COLUMN()-13)</f>
        <v>0</v>
      </c>
      <c r="X317">
        <f>VLOOKUP($B317,wgs_downloaded!$H$2:$Z$518,COLUMN()-13)</f>
        <v>0</v>
      </c>
      <c r="Y317" t="str">
        <f>VLOOKUP($B317,wgs_downloaded!$H$2:$Z$518,COLUMN()-13)</f>
        <v>No</v>
      </c>
      <c r="Z317" t="str">
        <f>VLOOKUP($B317,wgs_downloaded!$H$2:$Z$518,COLUMN()-13)</f>
        <v/>
      </c>
      <c r="AA317" t="str">
        <f>VLOOKUP($B317,wgs_downloaded!$H$2:$Z$518,COLUMN()-13)</f>
        <v/>
      </c>
      <c r="AB317">
        <f>VLOOKUP($B317,wgs_downloaded!$H$2:$Z$518,COLUMN()-13)</f>
        <v>43551.041666666664</v>
      </c>
      <c r="AC317">
        <f>VLOOKUP($B317,wgs_downloaded!$H$2:$Z$518,COLUMN()-13)</f>
        <v>43551.041666666664</v>
      </c>
      <c r="AD317" t="str">
        <f>VLOOKUP($B317,wgs_downloaded!$H$2:$Z$518,COLUMN()-13)</f>
        <v>USA</v>
      </c>
      <c r="AE317" t="str">
        <f>VLOOKUP($B317,wgs_downloaded!$H$2:$Z$518,COLUMN()-13)</f>
        <v>Maryland</v>
      </c>
      <c r="AF317">
        <f>VLOOKUP($B317,wgs_downloaded!$H$2:$Z$518,COLUMN()-13)</f>
        <v>2014</v>
      </c>
    </row>
    <row r="318" spans="1:32" x14ac:dyDescent="0.3">
      <c r="A318" t="s">
        <v>4007</v>
      </c>
      <c r="B318" t="str">
        <f t="shared" si="4"/>
        <v>SRR5645596</v>
      </c>
      <c r="C318">
        <v>35</v>
      </c>
      <c r="D318">
        <v>22</v>
      </c>
      <c r="E318" t="s">
        <v>4008</v>
      </c>
      <c r="F318">
        <v>147740</v>
      </c>
      <c r="G318">
        <v>143014</v>
      </c>
      <c r="H318" t="s">
        <v>3956</v>
      </c>
      <c r="I318">
        <v>17</v>
      </c>
      <c r="J318">
        <v>13</v>
      </c>
      <c r="K318">
        <v>18</v>
      </c>
      <c r="M318">
        <v>10725</v>
      </c>
      <c r="N318">
        <v>450</v>
      </c>
      <c r="O318">
        <v>73122</v>
      </c>
      <c r="P318">
        <v>2975719</v>
      </c>
      <c r="Q318" t="str">
        <f>VLOOKUP($B318,wgs_downloaded!$H$2:$Z$518,COLUMN()-13)</f>
        <v>isolation_source: cheese</v>
      </c>
      <c r="R318">
        <f>VLOOKUP($B318,wgs_downloaded!$H$2:$Z$518,COLUMN()-13)</f>
        <v>3020261</v>
      </c>
      <c r="S318">
        <f>VLOOKUP($B318,wgs_downloaded!$H$2:$Z$518,COLUMN()-13)</f>
        <v>31</v>
      </c>
      <c r="T318">
        <f>VLOOKUP($B318,wgs_downloaded!$H$2:$Z$518,COLUMN()-13)</f>
        <v>2995</v>
      </c>
      <c r="U318" t="str">
        <f>VLOOKUP($B318,wgs_downloaded!$H$2:$Z$518,COLUMN()-13)</f>
        <v>Yes</v>
      </c>
      <c r="V318">
        <f>VLOOKUP($B318,wgs_downloaded!$H$2:$Z$518,COLUMN()-13)</f>
        <v>0</v>
      </c>
      <c r="W318">
        <f>VLOOKUP($B318,wgs_downloaded!$H$2:$Z$518,COLUMN()-13)</f>
        <v>0</v>
      </c>
      <c r="X318">
        <f>VLOOKUP($B318,wgs_downloaded!$H$2:$Z$518,COLUMN()-13)</f>
        <v>0</v>
      </c>
      <c r="Y318" t="str">
        <f>VLOOKUP($B318,wgs_downloaded!$H$2:$Z$518,COLUMN()-13)</f>
        <v>No</v>
      </c>
      <c r="Z318" t="str">
        <f>VLOOKUP($B318,wgs_downloaded!$H$2:$Z$518,COLUMN()-13)</f>
        <v/>
      </c>
      <c r="AA318" t="str">
        <f>VLOOKUP($B318,wgs_downloaded!$H$2:$Z$518,COLUMN()-13)</f>
        <v/>
      </c>
      <c r="AB318">
        <f>VLOOKUP($B318,wgs_downloaded!$H$2:$Z$518,COLUMN()-13)</f>
        <v>43564.083333333336</v>
      </c>
      <c r="AC318">
        <f>VLOOKUP($B318,wgs_downloaded!$H$2:$Z$518,COLUMN()-13)</f>
        <v>43564.083333333336</v>
      </c>
      <c r="AD318" t="str">
        <f>VLOOKUP($B318,wgs_downloaded!$H$2:$Z$518,COLUMN()-13)</f>
        <v>USA</v>
      </c>
      <c r="AE318" t="str">
        <f>VLOOKUP($B318,wgs_downloaded!$H$2:$Z$518,COLUMN()-13)</f>
        <v>Michigan</v>
      </c>
      <c r="AF318">
        <f>VLOOKUP($B318,wgs_downloaded!$H$2:$Z$518,COLUMN()-13)</f>
        <v>2012</v>
      </c>
    </row>
    <row r="319" spans="1:32" x14ac:dyDescent="0.3">
      <c r="A319" t="s">
        <v>4009</v>
      </c>
      <c r="B319" t="str">
        <f t="shared" si="4"/>
        <v>SRR2924601</v>
      </c>
      <c r="C319">
        <v>37</v>
      </c>
      <c r="D319">
        <v>34</v>
      </c>
      <c r="E319" t="s">
        <v>4010</v>
      </c>
      <c r="F319">
        <v>167108</v>
      </c>
      <c r="G319">
        <v>163078</v>
      </c>
      <c r="H319" t="s">
        <v>4011</v>
      </c>
      <c r="I319">
        <v>24</v>
      </c>
      <c r="J319">
        <v>7</v>
      </c>
      <c r="K319">
        <v>13</v>
      </c>
      <c r="M319">
        <v>10812</v>
      </c>
      <c r="N319">
        <v>464</v>
      </c>
      <c r="O319">
        <v>86940</v>
      </c>
      <c r="P319">
        <v>2918567</v>
      </c>
      <c r="Q319" t="str">
        <f>VLOOKUP($B319,wgs_downloaded!$H$2:$Z$518,COLUMN()-13)</f>
        <v>isolation_source: fresh cheese</v>
      </c>
      <c r="R319">
        <f>VLOOKUP($B319,wgs_downloaded!$H$2:$Z$518,COLUMN()-13)</f>
        <v>0</v>
      </c>
      <c r="S319">
        <f>VLOOKUP($B319,wgs_downloaded!$H$2:$Z$518,COLUMN()-13)</f>
        <v>0</v>
      </c>
      <c r="T319">
        <f>VLOOKUP($B319,wgs_downloaded!$H$2:$Z$518,COLUMN()-13)</f>
        <v>0</v>
      </c>
      <c r="U319" t="str">
        <f>VLOOKUP($B319,wgs_downloaded!$H$2:$Z$518,COLUMN()-13)</f>
        <v>No</v>
      </c>
      <c r="V319">
        <f>VLOOKUP($B319,wgs_downloaded!$H$2:$Z$518,COLUMN()-13)</f>
        <v>0</v>
      </c>
      <c r="W319">
        <f>VLOOKUP($B319,wgs_downloaded!$H$2:$Z$518,COLUMN()-13)</f>
        <v>0</v>
      </c>
      <c r="X319">
        <f>VLOOKUP($B319,wgs_downloaded!$H$2:$Z$518,COLUMN()-13)</f>
        <v>0</v>
      </c>
      <c r="Y319" t="str">
        <f>VLOOKUP($B319,wgs_downloaded!$H$2:$Z$518,COLUMN()-13)</f>
        <v>No</v>
      </c>
      <c r="Z319" t="str">
        <f>VLOOKUP($B319,wgs_downloaded!$H$2:$Z$518,COLUMN()-13)</f>
        <v>NZ_QUPC01000001-NZ_QUPC01000013</v>
      </c>
      <c r="AA319" t="str">
        <f>VLOOKUP($B319,wgs_downloaded!$H$2:$Z$518,COLUMN()-13)</f>
        <v/>
      </c>
      <c r="AB319">
        <f>VLOOKUP($B319,wgs_downloaded!$H$2:$Z$518,COLUMN()-13)</f>
        <v>44056.083333333336</v>
      </c>
      <c r="AC319">
        <f>VLOOKUP($B319,wgs_downloaded!$H$2:$Z$518,COLUMN()-13)</f>
        <v>43377.083333333336</v>
      </c>
      <c r="AD319" t="str">
        <f>VLOOKUP($B319,wgs_downloaded!$H$2:$Z$518,COLUMN()-13)</f>
        <v>USA</v>
      </c>
      <c r="AE319" t="str">
        <f>VLOOKUP($B319,wgs_downloaded!$H$2:$Z$518,COLUMN()-13)</f>
        <v>Maryland</v>
      </c>
      <c r="AF319">
        <f>VLOOKUP($B319,wgs_downloaded!$H$2:$Z$518,COLUMN()-13)</f>
        <v>2013</v>
      </c>
    </row>
    <row r="320" spans="1:32" x14ac:dyDescent="0.3">
      <c r="A320" t="s">
        <v>4012</v>
      </c>
      <c r="B320" t="str">
        <f t="shared" si="4"/>
        <v>SRR3945510</v>
      </c>
      <c r="C320">
        <v>27</v>
      </c>
      <c r="D320">
        <v>24</v>
      </c>
      <c r="E320" t="s">
        <v>4013</v>
      </c>
      <c r="F320">
        <v>115456</v>
      </c>
      <c r="G320">
        <v>112514</v>
      </c>
      <c r="H320" t="s">
        <v>3274</v>
      </c>
      <c r="I320">
        <v>11</v>
      </c>
      <c r="J320">
        <v>2</v>
      </c>
      <c r="K320">
        <v>8</v>
      </c>
      <c r="M320">
        <v>10247</v>
      </c>
      <c r="N320">
        <v>467</v>
      </c>
      <c r="O320">
        <v>52506</v>
      </c>
      <c r="P320">
        <v>2738641</v>
      </c>
      <c r="Q320" t="str">
        <f>VLOOKUP($B320,wgs_downloaded!$H$2:$Z$518,COLUMN()-13)</f>
        <v>isolation_source: queso fresco cheese</v>
      </c>
      <c r="R320">
        <f>VLOOKUP($B320,wgs_downloaded!$H$2:$Z$518,COLUMN()-13)</f>
        <v>2902350</v>
      </c>
      <c r="S320">
        <f>VLOOKUP($B320,wgs_downloaded!$H$2:$Z$518,COLUMN()-13)</f>
        <v>30</v>
      </c>
      <c r="T320">
        <f>VLOOKUP($B320,wgs_downloaded!$H$2:$Z$518,COLUMN()-13)</f>
        <v>2867</v>
      </c>
      <c r="U320" t="str">
        <f>VLOOKUP($B320,wgs_downloaded!$H$2:$Z$518,COLUMN()-13)</f>
        <v>Yes</v>
      </c>
      <c r="V320">
        <f>VLOOKUP($B320,wgs_downloaded!$H$2:$Z$518,COLUMN()-13)</f>
        <v>0</v>
      </c>
      <c r="W320">
        <f>VLOOKUP($B320,wgs_downloaded!$H$2:$Z$518,COLUMN()-13)</f>
        <v>0</v>
      </c>
      <c r="X320">
        <f>VLOOKUP($B320,wgs_downloaded!$H$2:$Z$518,COLUMN()-13)</f>
        <v>0</v>
      </c>
      <c r="Y320" t="str">
        <f>VLOOKUP($B320,wgs_downloaded!$H$2:$Z$518,COLUMN()-13)</f>
        <v>No</v>
      </c>
      <c r="Z320" t="str">
        <f>VLOOKUP($B320,wgs_downloaded!$H$2:$Z$518,COLUMN()-13)</f>
        <v/>
      </c>
      <c r="AA320" t="str">
        <f>VLOOKUP($B320,wgs_downloaded!$H$2:$Z$518,COLUMN()-13)</f>
        <v/>
      </c>
      <c r="AB320">
        <f>VLOOKUP($B320,wgs_downloaded!$H$2:$Z$518,COLUMN()-13)</f>
        <v>43901.041666666664</v>
      </c>
      <c r="AC320">
        <f>VLOOKUP($B320,wgs_downloaded!$H$2:$Z$518,COLUMN()-13)</f>
        <v>43551.041666666664</v>
      </c>
      <c r="AD320" t="str">
        <f>VLOOKUP($B320,wgs_downloaded!$H$2:$Z$518,COLUMN()-13)</f>
        <v>USA</v>
      </c>
      <c r="AE320" t="str">
        <f>VLOOKUP($B320,wgs_downloaded!$H$2:$Z$518,COLUMN()-13)</f>
        <v>New York</v>
      </c>
      <c r="AF320">
        <f>VLOOKUP($B320,wgs_downloaded!$H$2:$Z$518,COLUMN()-13)</f>
        <v>1905</v>
      </c>
    </row>
    <row r="321" spans="1:32" x14ac:dyDescent="0.3">
      <c r="A321" t="s">
        <v>4014</v>
      </c>
      <c r="B321" t="str">
        <f t="shared" si="4"/>
        <v>SRR4301094</v>
      </c>
      <c r="C321">
        <v>39</v>
      </c>
      <c r="D321">
        <v>32</v>
      </c>
      <c r="E321" t="s">
        <v>4015</v>
      </c>
      <c r="F321">
        <v>226254</v>
      </c>
      <c r="G321">
        <v>206300</v>
      </c>
      <c r="H321" t="s">
        <v>4016</v>
      </c>
      <c r="I321">
        <v>84</v>
      </c>
      <c r="J321">
        <v>23</v>
      </c>
      <c r="K321">
        <v>30</v>
      </c>
      <c r="M321">
        <v>10057</v>
      </c>
      <c r="N321">
        <v>469</v>
      </c>
      <c r="O321">
        <v>38431</v>
      </c>
      <c r="P321">
        <v>2899659</v>
      </c>
      <c r="Q321" t="str">
        <f>VLOOKUP($B321,wgs_downloaded!$H$2:$Z$518,COLUMN()-13)</f>
        <v>isolation_source: cheese</v>
      </c>
      <c r="R321">
        <f>VLOOKUP($B321,wgs_downloaded!$H$2:$Z$518,COLUMN()-13)</f>
        <v>2975208</v>
      </c>
      <c r="S321">
        <f>VLOOKUP($B321,wgs_downloaded!$H$2:$Z$518,COLUMN()-13)</f>
        <v>23</v>
      </c>
      <c r="T321">
        <f>VLOOKUP($B321,wgs_downloaded!$H$2:$Z$518,COLUMN()-13)</f>
        <v>2933</v>
      </c>
      <c r="U321" t="str">
        <f>VLOOKUP($B321,wgs_downloaded!$H$2:$Z$518,COLUMN()-13)</f>
        <v>Yes</v>
      </c>
      <c r="V321">
        <f>VLOOKUP($B321,wgs_downloaded!$H$2:$Z$518,COLUMN()-13)</f>
        <v>0</v>
      </c>
      <c r="W321">
        <f>VLOOKUP($B321,wgs_downloaded!$H$2:$Z$518,COLUMN()-13)</f>
        <v>0</v>
      </c>
      <c r="X321">
        <f>VLOOKUP($B321,wgs_downloaded!$H$2:$Z$518,COLUMN()-13)</f>
        <v>0</v>
      </c>
      <c r="Y321" t="str">
        <f>VLOOKUP($B321,wgs_downloaded!$H$2:$Z$518,COLUMN()-13)</f>
        <v>No</v>
      </c>
      <c r="Z321" t="str">
        <f>VLOOKUP($B321,wgs_downloaded!$H$2:$Z$518,COLUMN()-13)</f>
        <v/>
      </c>
      <c r="AA321" t="str">
        <f>VLOOKUP($B321,wgs_downloaded!$H$2:$Z$518,COLUMN()-13)</f>
        <v/>
      </c>
      <c r="AB321">
        <f>VLOOKUP($B321,wgs_downloaded!$H$2:$Z$518,COLUMN()-13)</f>
        <v>43558.083333333336</v>
      </c>
      <c r="AC321">
        <f>VLOOKUP($B321,wgs_downloaded!$H$2:$Z$518,COLUMN()-13)</f>
        <v>43558.083333333336</v>
      </c>
      <c r="AD321" t="str">
        <f>VLOOKUP($B321,wgs_downloaded!$H$2:$Z$518,COLUMN()-13)</f>
        <v>USA</v>
      </c>
      <c r="AE321" t="str">
        <f>VLOOKUP($B321,wgs_downloaded!$H$2:$Z$518,COLUMN()-13)</f>
        <v>Florida</v>
      </c>
      <c r="AF321">
        <f>VLOOKUP($B321,wgs_downloaded!$H$2:$Z$518,COLUMN()-13)</f>
        <v>2004</v>
      </c>
    </row>
    <row r="322" spans="1:32" x14ac:dyDescent="0.3">
      <c r="A322" t="s">
        <v>4017</v>
      </c>
      <c r="B322" t="str">
        <f t="shared" si="4"/>
        <v>SRR1767818</v>
      </c>
      <c r="C322">
        <v>21</v>
      </c>
      <c r="D322">
        <v>20</v>
      </c>
      <c r="E322" t="s">
        <v>3547</v>
      </c>
      <c r="F322">
        <v>91280</v>
      </c>
      <c r="G322">
        <v>90022</v>
      </c>
      <c r="H322" t="s">
        <v>4018</v>
      </c>
      <c r="I322">
        <v>5</v>
      </c>
      <c r="J322">
        <v>1</v>
      </c>
      <c r="K322">
        <v>7</v>
      </c>
      <c r="M322">
        <v>10605</v>
      </c>
      <c r="N322">
        <v>474</v>
      </c>
      <c r="O322">
        <v>48167</v>
      </c>
      <c r="P322">
        <v>2910634</v>
      </c>
      <c r="Q322" t="str">
        <f>VLOOKUP($B322,wgs_downloaded!$H$2:$Z$518,COLUMN()-13)</f>
        <v>isolation_source: cheese</v>
      </c>
      <c r="R322">
        <f>VLOOKUP($B322,wgs_downloaded!$H$2:$Z$518,COLUMN()-13)</f>
        <v>0</v>
      </c>
      <c r="S322">
        <f>VLOOKUP($B322,wgs_downloaded!$H$2:$Z$518,COLUMN()-13)</f>
        <v>0</v>
      </c>
      <c r="T322">
        <f>VLOOKUP($B322,wgs_downloaded!$H$2:$Z$518,COLUMN()-13)</f>
        <v>0</v>
      </c>
      <c r="U322" t="str">
        <f>VLOOKUP($B322,wgs_downloaded!$H$2:$Z$518,COLUMN()-13)</f>
        <v>No</v>
      </c>
      <c r="V322">
        <f>VLOOKUP($B322,wgs_downloaded!$H$2:$Z$518,COLUMN()-13)</f>
        <v>0</v>
      </c>
      <c r="W322">
        <f>VLOOKUP($B322,wgs_downloaded!$H$2:$Z$518,COLUMN()-13)</f>
        <v>0</v>
      </c>
      <c r="X322">
        <f>VLOOKUP($B322,wgs_downloaded!$H$2:$Z$518,COLUMN()-13)</f>
        <v>0</v>
      </c>
      <c r="Y322" t="str">
        <f>VLOOKUP($B322,wgs_downloaded!$H$2:$Z$518,COLUMN()-13)</f>
        <v>No</v>
      </c>
      <c r="Z322" t="str">
        <f>VLOOKUP($B322,wgs_downloaded!$H$2:$Z$518,COLUMN()-13)</f>
        <v>NZ_MTJH01000001-NZ_MTJH01000016</v>
      </c>
      <c r="AA322" t="str">
        <f>VLOOKUP($B322,wgs_downloaded!$H$2:$Z$518,COLUMN()-13)</f>
        <v/>
      </c>
      <c r="AB322">
        <f>VLOOKUP($B322,wgs_downloaded!$H$2:$Z$518,COLUMN()-13)</f>
        <v>44235.041666666664</v>
      </c>
      <c r="AC322">
        <f>VLOOKUP($B322,wgs_downloaded!$H$2:$Z$518,COLUMN()-13)</f>
        <v>42878.083333333336</v>
      </c>
      <c r="AD322" t="str">
        <f>VLOOKUP($B322,wgs_downloaded!$H$2:$Z$518,COLUMN()-13)</f>
        <v>USA</v>
      </c>
      <c r="AE322" t="str">
        <f>VLOOKUP($B322,wgs_downloaded!$H$2:$Z$518,COLUMN()-13)</f>
        <v>California</v>
      </c>
      <c r="AF322">
        <f>VLOOKUP($B322,wgs_downloaded!$H$2:$Z$518,COLUMN()-13)</f>
        <v>2014</v>
      </c>
    </row>
    <row r="323" spans="1:32" x14ac:dyDescent="0.3">
      <c r="A323" t="s">
        <v>4019</v>
      </c>
      <c r="B323" t="str">
        <f t="shared" ref="B323:B324" si="5">LEFT(A323, SEARCH("_",A323)-1)</f>
        <v>SRR3945509</v>
      </c>
      <c r="C323">
        <v>30</v>
      </c>
      <c r="D323">
        <v>27</v>
      </c>
      <c r="E323" t="s">
        <v>4020</v>
      </c>
      <c r="F323">
        <v>125976</v>
      </c>
      <c r="G323">
        <v>122690</v>
      </c>
      <c r="H323" t="s">
        <v>3431</v>
      </c>
      <c r="I323">
        <v>9</v>
      </c>
      <c r="J323">
        <v>4</v>
      </c>
      <c r="K323">
        <v>9</v>
      </c>
      <c r="M323">
        <v>10896</v>
      </c>
      <c r="N323">
        <v>497</v>
      </c>
      <c r="O323">
        <v>37920</v>
      </c>
      <c r="P323">
        <v>3000732</v>
      </c>
      <c r="Q323" t="str">
        <f>VLOOKUP($B323,wgs_downloaded!$H$2:$Z$518,COLUMN()-13)</f>
        <v>isolation_source: morbier cheese (aged over 60 days)</v>
      </c>
      <c r="R323">
        <f>VLOOKUP($B323,wgs_downloaded!$H$2:$Z$518,COLUMN()-13)</f>
        <v>3124857</v>
      </c>
      <c r="S323">
        <f>VLOOKUP($B323,wgs_downloaded!$H$2:$Z$518,COLUMN()-13)</f>
        <v>36</v>
      </c>
      <c r="T323">
        <f>VLOOKUP($B323,wgs_downloaded!$H$2:$Z$518,COLUMN()-13)</f>
        <v>3134</v>
      </c>
      <c r="U323" t="str">
        <f>VLOOKUP($B323,wgs_downloaded!$H$2:$Z$518,COLUMN()-13)</f>
        <v>Yes</v>
      </c>
      <c r="V323">
        <f>VLOOKUP($B323,wgs_downloaded!$H$2:$Z$518,COLUMN()-13)</f>
        <v>0</v>
      </c>
      <c r="W323">
        <f>VLOOKUP($B323,wgs_downloaded!$H$2:$Z$518,COLUMN()-13)</f>
        <v>0</v>
      </c>
      <c r="X323">
        <f>VLOOKUP($B323,wgs_downloaded!$H$2:$Z$518,COLUMN()-13)</f>
        <v>0</v>
      </c>
      <c r="Y323" t="str">
        <f>VLOOKUP($B323,wgs_downloaded!$H$2:$Z$518,COLUMN()-13)</f>
        <v>No</v>
      </c>
      <c r="Z323" t="str">
        <f>VLOOKUP($B323,wgs_downloaded!$H$2:$Z$518,COLUMN()-13)</f>
        <v/>
      </c>
      <c r="AA323" t="str">
        <f>VLOOKUP($B323,wgs_downloaded!$H$2:$Z$518,COLUMN()-13)</f>
        <v/>
      </c>
      <c r="AB323">
        <f>VLOOKUP($B323,wgs_downloaded!$H$2:$Z$518,COLUMN()-13)</f>
        <v>43901.041666666664</v>
      </c>
      <c r="AC323">
        <f>VLOOKUP($B323,wgs_downloaded!$H$2:$Z$518,COLUMN()-13)</f>
        <v>43551.041666666664</v>
      </c>
      <c r="AD323" t="str">
        <f>VLOOKUP($B323,wgs_downloaded!$H$2:$Z$518,COLUMN()-13)</f>
        <v>France</v>
      </c>
      <c r="AE323">
        <f>VLOOKUP($B323,wgs_downloaded!$H$2:$Z$518,COLUMN()-13)</f>
        <v>0</v>
      </c>
      <c r="AF323">
        <f>VLOOKUP($B323,wgs_downloaded!$H$2:$Z$518,COLUMN()-13)</f>
        <v>2010</v>
      </c>
    </row>
    <row r="324" spans="1:32" x14ac:dyDescent="0.3">
      <c r="A324" t="s">
        <v>4021</v>
      </c>
      <c r="B324" t="str">
        <f t="shared" si="5"/>
        <v>SRR10695634</v>
      </c>
      <c r="C324">
        <v>26</v>
      </c>
      <c r="D324">
        <v>23</v>
      </c>
      <c r="E324" t="s">
        <v>4022</v>
      </c>
      <c r="F324">
        <v>114470</v>
      </c>
      <c r="G324">
        <v>111600</v>
      </c>
      <c r="H324" t="s">
        <v>3519</v>
      </c>
      <c r="I324">
        <v>34</v>
      </c>
      <c r="J324">
        <v>9</v>
      </c>
      <c r="K324">
        <v>10</v>
      </c>
      <c r="M324">
        <v>9431</v>
      </c>
      <c r="N324">
        <v>499</v>
      </c>
      <c r="O324">
        <v>44155</v>
      </c>
      <c r="P324">
        <v>2911733</v>
      </c>
      <c r="Q324" t="str">
        <f>VLOOKUP($B324,wgs_downloaded!$H$2:$Z$518,COLUMN()-13)</f>
        <v>isolation_source: cheese</v>
      </c>
      <c r="R324">
        <f>VLOOKUP($B324,wgs_downloaded!$H$2:$Z$518,COLUMN()-13)</f>
        <v>3052778</v>
      </c>
      <c r="S324">
        <f>VLOOKUP($B324,wgs_downloaded!$H$2:$Z$518,COLUMN()-13)</f>
        <v>24</v>
      </c>
      <c r="T324">
        <f>VLOOKUP($B324,wgs_downloaded!$H$2:$Z$518,COLUMN()-13)</f>
        <v>3012</v>
      </c>
      <c r="U324" t="str">
        <f>VLOOKUP($B324,wgs_downloaded!$H$2:$Z$518,COLUMN()-13)</f>
        <v>Yes</v>
      </c>
      <c r="V324">
        <f>VLOOKUP($B324,wgs_downloaded!$H$2:$Z$518,COLUMN()-13)</f>
        <v>0</v>
      </c>
      <c r="W324">
        <f>VLOOKUP($B324,wgs_downloaded!$H$2:$Z$518,COLUMN()-13)</f>
        <v>0</v>
      </c>
      <c r="X324">
        <f>VLOOKUP($B324,wgs_downloaded!$H$2:$Z$518,COLUMN()-13)</f>
        <v>0</v>
      </c>
      <c r="Y324" t="str">
        <f>VLOOKUP($B324,wgs_downloaded!$H$2:$Z$518,COLUMN()-13)</f>
        <v>No</v>
      </c>
      <c r="Z324" t="str">
        <f>VLOOKUP($B324,wgs_downloaded!$H$2:$Z$518,COLUMN()-13)</f>
        <v/>
      </c>
      <c r="AA324" t="str">
        <f>VLOOKUP($B324,wgs_downloaded!$H$2:$Z$518,COLUMN()-13)</f>
        <v/>
      </c>
      <c r="AB324">
        <f>VLOOKUP($B324,wgs_downloaded!$H$2:$Z$518,COLUMN()-13)</f>
        <v>43903.041666666664</v>
      </c>
      <c r="AC324">
        <f>VLOOKUP($B324,wgs_downloaded!$H$2:$Z$518,COLUMN()-13)</f>
        <v>43860.041666666664</v>
      </c>
      <c r="AD324" t="str">
        <f>VLOOKUP($B324,wgs_downloaded!$H$2:$Z$518,COLUMN()-13)</f>
        <v>USA</v>
      </c>
      <c r="AE324" t="str">
        <f>VLOOKUP($B324,wgs_downloaded!$H$2:$Z$518,COLUMN()-13)</f>
        <v>Pennsylvania</v>
      </c>
      <c r="AF324">
        <f>VLOOKUP($B324,wgs_downloaded!$H$2:$Z$518,COLUMN()-13)</f>
        <v>2019</v>
      </c>
    </row>
    <row r="328" spans="1:32" ht="15.6" x14ac:dyDescent="0.3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23"/>
      <c r="AC328" s="23"/>
      <c r="AD328" s="18"/>
      <c r="AE328" s="18"/>
      <c r="AF328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88C88-E115-4E23-9865-09DC51D9816E}">
  <dimension ref="A1:AI167"/>
  <sheetViews>
    <sheetView topLeftCell="A152" workbookViewId="0">
      <selection activeCell="Q131" sqref="Q131"/>
    </sheetView>
  </sheetViews>
  <sheetFormatPr defaultRowHeight="14.4" x14ac:dyDescent="0.3"/>
  <cols>
    <col min="1" max="1" width="21.33203125" bestFit="1" customWidth="1"/>
    <col min="2" max="2" width="13.88671875" bestFit="1" customWidth="1"/>
    <col min="17" max="17" width="162.33203125" bestFit="1" customWidth="1"/>
    <col min="28" max="29" width="11.6640625" style="16" bestFit="1" customWidth="1"/>
    <col min="33" max="33" width="14.109375" bestFit="1" customWidth="1"/>
    <col min="34" max="34" width="15.109375" bestFit="1" customWidth="1"/>
    <col min="35" max="35" width="11.88671875" bestFit="1" customWidth="1"/>
  </cols>
  <sheetData>
    <row r="1" spans="1:35" ht="15.6" x14ac:dyDescent="0.3">
      <c r="A1" s="18" t="s">
        <v>3176</v>
      </c>
      <c r="B1" s="18" t="s">
        <v>3177</v>
      </c>
      <c r="C1" s="18" t="s">
        <v>3178</v>
      </c>
      <c r="D1" s="18" t="s">
        <v>3179</v>
      </c>
      <c r="E1" s="18" t="s">
        <v>3180</v>
      </c>
      <c r="F1" s="18" t="s">
        <v>3181</v>
      </c>
      <c r="G1" s="18" t="s">
        <v>3182</v>
      </c>
      <c r="H1" s="18" t="s">
        <v>3183</v>
      </c>
      <c r="I1" s="18" t="s">
        <v>3184</v>
      </c>
      <c r="J1" s="18" t="s">
        <v>3185</v>
      </c>
      <c r="K1" s="18" t="s">
        <v>3186</v>
      </c>
      <c r="L1" s="18" t="s">
        <v>3187</v>
      </c>
      <c r="M1" s="18" t="s">
        <v>3188</v>
      </c>
      <c r="N1" s="18" t="s">
        <v>3189</v>
      </c>
      <c r="O1" s="18" t="s">
        <v>3190</v>
      </c>
      <c r="P1" s="18" t="s">
        <v>3191</v>
      </c>
      <c r="Q1" s="18" t="s">
        <v>10</v>
      </c>
      <c r="R1" s="18" t="s">
        <v>11</v>
      </c>
      <c r="S1" s="18" t="s">
        <v>12</v>
      </c>
      <c r="T1" s="18" t="s">
        <v>13</v>
      </c>
      <c r="U1" s="18" t="s">
        <v>14</v>
      </c>
      <c r="V1" s="18" t="s">
        <v>15</v>
      </c>
      <c r="W1" s="18" t="s">
        <v>16</v>
      </c>
      <c r="X1" s="18" t="s">
        <v>17</v>
      </c>
      <c r="Y1" s="18" t="s">
        <v>18</v>
      </c>
      <c r="Z1" s="18" t="s">
        <v>19</v>
      </c>
      <c r="AA1" s="18" t="s">
        <v>20</v>
      </c>
      <c r="AB1" s="23" t="s">
        <v>21</v>
      </c>
      <c r="AC1" s="23" t="s">
        <v>22</v>
      </c>
      <c r="AD1" s="18" t="s">
        <v>23</v>
      </c>
      <c r="AE1" s="18" t="s">
        <v>24</v>
      </c>
      <c r="AF1" s="18" t="s">
        <v>25</v>
      </c>
      <c r="AG1" s="18" t="s">
        <v>4355</v>
      </c>
      <c r="AH1" s="18" t="s">
        <v>4356</v>
      </c>
      <c r="AI1" s="18" t="s">
        <v>4357</v>
      </c>
    </row>
    <row r="2" spans="1:35" s="27" customFormat="1" x14ac:dyDescent="0.3">
      <c r="A2" s="27" t="s">
        <v>4023</v>
      </c>
      <c r="B2" s="27" t="str">
        <f t="shared" ref="B2:B65" si="0">LEFT(A2, SEARCH("_",A2)-1)</f>
        <v>SRR6425046</v>
      </c>
      <c r="C2" s="27">
        <v>36</v>
      </c>
      <c r="D2" s="27">
        <v>34</v>
      </c>
      <c r="E2" s="27" t="s">
        <v>3749</v>
      </c>
      <c r="F2" s="27">
        <v>161776</v>
      </c>
      <c r="G2" s="27">
        <v>157562</v>
      </c>
      <c r="H2" s="27" t="s">
        <v>3491</v>
      </c>
      <c r="I2" s="27">
        <v>27</v>
      </c>
      <c r="J2" s="27">
        <v>4</v>
      </c>
      <c r="K2" s="27">
        <v>13</v>
      </c>
      <c r="M2" s="27">
        <v>10648</v>
      </c>
      <c r="N2" s="27">
        <v>510</v>
      </c>
      <c r="O2" s="27">
        <v>37744</v>
      </c>
      <c r="P2" s="27">
        <v>3009367</v>
      </c>
      <c r="Q2" s="27" t="str">
        <f>VLOOKUP($B2,wgs_downloaded!$H$2:$Z$518,COLUMN()-13)</f>
        <v>isolation_source: Fresh Paneer Cheese</v>
      </c>
      <c r="R2" s="27">
        <f>VLOOKUP($B2,wgs_downloaded!$H$2:$Z$518,COLUMN()-13)</f>
        <v>3138839</v>
      </c>
      <c r="S2" s="27">
        <f>VLOOKUP($B2,wgs_downloaded!$H$2:$Z$518,COLUMN()-13)</f>
        <v>36</v>
      </c>
      <c r="T2" s="27">
        <f>VLOOKUP($B2,wgs_downloaded!$H$2:$Z$518,COLUMN()-13)</f>
        <v>3157</v>
      </c>
      <c r="U2" s="27" t="str">
        <f>VLOOKUP($B2,wgs_downloaded!$H$2:$Z$518,COLUMN()-13)</f>
        <v>Yes</v>
      </c>
      <c r="V2" s="27">
        <f>VLOOKUP($B2,wgs_downloaded!$H$2:$Z$518,COLUMN()-13)</f>
        <v>0</v>
      </c>
      <c r="W2" s="27">
        <f>VLOOKUP($B2,wgs_downloaded!$H$2:$Z$518,COLUMN()-13)</f>
        <v>0</v>
      </c>
      <c r="X2" s="27">
        <f>VLOOKUP($B2,wgs_downloaded!$H$2:$Z$518,COLUMN()-13)</f>
        <v>0</v>
      </c>
      <c r="Y2" s="27" t="str">
        <f>VLOOKUP($B2,wgs_downloaded!$H$2:$Z$518,COLUMN()-13)</f>
        <v>No</v>
      </c>
      <c r="Z2" s="27" t="str">
        <f>VLOOKUP($B2,wgs_downloaded!$H$2:$Z$518,COLUMN()-13)</f>
        <v/>
      </c>
      <c r="AA2" s="27" t="str">
        <f>VLOOKUP($B2,wgs_downloaded!$H$2:$Z$518,COLUMN()-13)</f>
        <v/>
      </c>
      <c r="AB2" s="27">
        <f>VLOOKUP($B2,wgs_downloaded!$H$2:$Z$518,COLUMN()-13)</f>
        <v>43559.083333333336</v>
      </c>
      <c r="AC2" s="27">
        <f>VLOOKUP($B2,wgs_downloaded!$H$2:$Z$518,COLUMN()-13)</f>
        <v>43559.083333333336</v>
      </c>
      <c r="AD2" s="27" t="str">
        <f>VLOOKUP($B2,wgs_downloaded!$H$2:$Z$518,COLUMN()-13)</f>
        <v>USA</v>
      </c>
      <c r="AE2" s="27" t="str">
        <f>VLOOKUP($B2,wgs_downloaded!$H$2:$Z$518,COLUMN()-13)</f>
        <v>Florida</v>
      </c>
      <c r="AF2" s="27">
        <f>VLOOKUP($B2,wgs_downloaded!$H$2:$Z$518,COLUMN()-13)</f>
        <v>2017</v>
      </c>
      <c r="AG2" t="b">
        <f>NOT(ISERROR(MATCH(Q2,assembly_high_qc!$Q$2:$Q$324,0)))</f>
        <v>0</v>
      </c>
      <c r="AH2" s="27" t="b">
        <f>NOT(ISERROR(MATCH(AD2,assembly_high_qc!$AD$2:$AD$324,0)))</f>
        <v>1</v>
      </c>
      <c r="AI2" s="27" t="b">
        <f>NOT(ISERROR(MATCH(AF2,assembly_high_qc!$AF$2:$AF$324,0)))</f>
        <v>1</v>
      </c>
    </row>
    <row r="3" spans="1:35" s="24" customFormat="1" x14ac:dyDescent="0.3">
      <c r="A3" s="24" t="s">
        <v>4024</v>
      </c>
      <c r="B3" s="24" t="str">
        <f t="shared" si="0"/>
        <v>SRR5804999</v>
      </c>
      <c r="C3" s="24">
        <v>22</v>
      </c>
      <c r="D3" s="24">
        <v>19</v>
      </c>
      <c r="E3" s="24" t="s">
        <v>4025</v>
      </c>
      <c r="F3" s="24">
        <v>93072</v>
      </c>
      <c r="G3" s="24">
        <v>90284</v>
      </c>
      <c r="H3" s="24" t="s">
        <v>4026</v>
      </c>
      <c r="I3" s="24">
        <v>8</v>
      </c>
      <c r="J3" s="24">
        <v>2</v>
      </c>
      <c r="K3" s="24">
        <v>7</v>
      </c>
      <c r="M3" s="24">
        <v>10110</v>
      </c>
      <c r="N3" s="24">
        <v>512</v>
      </c>
      <c r="O3" s="24">
        <v>45690</v>
      </c>
      <c r="P3" s="24">
        <v>2807424</v>
      </c>
      <c r="Q3" s="24" t="str">
        <f>VLOOKUP($B3,wgs_downloaded!$H$2:$Z$518,COLUMN()-13)</f>
        <v>isolation_source: cheese</v>
      </c>
      <c r="R3" s="24">
        <f>VLOOKUP($B3,wgs_downloaded!$H$2:$Z$518,COLUMN()-13)</f>
        <v>2965084</v>
      </c>
      <c r="S3" s="24">
        <f>VLOOKUP($B3,wgs_downloaded!$H$2:$Z$518,COLUMN()-13)</f>
        <v>21</v>
      </c>
      <c r="T3" s="24">
        <f>VLOOKUP($B3,wgs_downloaded!$H$2:$Z$518,COLUMN()-13)</f>
        <v>2944</v>
      </c>
      <c r="U3" s="24" t="str">
        <f>VLOOKUP($B3,wgs_downloaded!$H$2:$Z$518,COLUMN()-13)</f>
        <v>Yes</v>
      </c>
      <c r="V3" s="24">
        <f>VLOOKUP($B3,wgs_downloaded!$H$2:$Z$518,COLUMN()-13)</f>
        <v>0</v>
      </c>
      <c r="W3" s="24">
        <f>VLOOKUP($B3,wgs_downloaded!$H$2:$Z$518,COLUMN()-13)</f>
        <v>0</v>
      </c>
      <c r="X3" s="24">
        <f>VLOOKUP($B3,wgs_downloaded!$H$2:$Z$518,COLUMN()-13)</f>
        <v>0</v>
      </c>
      <c r="Y3" s="24" t="str">
        <f>VLOOKUP($B3,wgs_downloaded!$H$2:$Z$518,COLUMN()-13)</f>
        <v>No</v>
      </c>
      <c r="Z3" s="24" t="str">
        <f>VLOOKUP($B3,wgs_downloaded!$H$2:$Z$518,COLUMN()-13)</f>
        <v/>
      </c>
      <c r="AA3" s="24" t="str">
        <f>VLOOKUP($B3,wgs_downloaded!$H$2:$Z$518,COLUMN()-13)</f>
        <v/>
      </c>
      <c r="AB3" s="24">
        <f>VLOOKUP($B3,wgs_downloaded!$H$2:$Z$518,COLUMN()-13)</f>
        <v>43558.083333333336</v>
      </c>
      <c r="AC3" s="24">
        <f>VLOOKUP($B3,wgs_downloaded!$H$2:$Z$518,COLUMN()-13)</f>
        <v>43558.083333333336</v>
      </c>
      <c r="AD3" s="24" t="str">
        <f>VLOOKUP($B3,wgs_downloaded!$H$2:$Z$518,COLUMN()-13)</f>
        <v>USA</v>
      </c>
      <c r="AE3" s="24">
        <f>VLOOKUP($B3,wgs_downloaded!$H$2:$Z$518,COLUMN()-13)</f>
        <v>0</v>
      </c>
      <c r="AF3" s="24">
        <f>VLOOKUP($B3,wgs_downloaded!$H$2:$Z$518,COLUMN()-13)</f>
        <v>2017</v>
      </c>
      <c r="AG3" s="24" t="b">
        <f>NOT(ISERROR(MATCH(Q3,assembly_high_qc!$Q$2:$Q$324,0)))</f>
        <v>1</v>
      </c>
      <c r="AH3" s="24" t="b">
        <f>NOT(ISERROR(MATCH(AD3,assembly_high_qc!$AD$2:$AD$324,0)))</f>
        <v>1</v>
      </c>
      <c r="AI3" s="24" t="b">
        <f>NOT(ISERROR(MATCH(AF3,assembly_high_qc!$AF$2:$AF$324,0)))</f>
        <v>1</v>
      </c>
    </row>
    <row r="4" spans="1:35" s="27" customFormat="1" x14ac:dyDescent="0.3">
      <c r="A4" s="27" t="s">
        <v>4027</v>
      </c>
      <c r="B4" s="27" t="str">
        <f t="shared" si="0"/>
        <v>SRR13415152</v>
      </c>
      <c r="C4" s="27">
        <v>3</v>
      </c>
      <c r="D4" s="27">
        <v>2</v>
      </c>
      <c r="E4" s="27" t="s">
        <v>4028</v>
      </c>
      <c r="F4" s="27">
        <v>13674</v>
      </c>
      <c r="G4" s="27">
        <v>13102</v>
      </c>
      <c r="H4" s="27" t="s">
        <v>3666</v>
      </c>
      <c r="I4" s="27">
        <v>0</v>
      </c>
      <c r="J4" s="27">
        <v>0</v>
      </c>
      <c r="K4" s="27">
        <v>0</v>
      </c>
      <c r="M4" s="27">
        <v>735</v>
      </c>
      <c r="N4" s="27">
        <v>513</v>
      </c>
      <c r="O4" s="27">
        <v>3670</v>
      </c>
      <c r="P4" s="27">
        <v>382404</v>
      </c>
      <c r="Q4" s="27" t="str">
        <f>VLOOKUP($B4,wgs_downloaded!$H$2:$Z$518,COLUMN()-13)</f>
        <v>isolation_source: scrap swiss and cheddar cheese</v>
      </c>
      <c r="R4" s="27">
        <f>VLOOKUP($B4,wgs_downloaded!$H$2:$Z$518,COLUMN()-13)</f>
        <v>3033251</v>
      </c>
      <c r="S4" s="27">
        <f>VLOOKUP($B4,wgs_downloaded!$H$2:$Z$518,COLUMN()-13)</f>
        <v>39</v>
      </c>
      <c r="T4" s="27">
        <f>VLOOKUP($B4,wgs_downloaded!$H$2:$Z$518,COLUMN()-13)</f>
        <v>2971</v>
      </c>
      <c r="U4" s="27" t="str">
        <f>VLOOKUP($B4,wgs_downloaded!$H$2:$Z$518,COLUMN()-13)</f>
        <v>Yes</v>
      </c>
      <c r="V4" s="27">
        <f>VLOOKUP($B4,wgs_downloaded!$H$2:$Z$518,COLUMN()-13)</f>
        <v>0</v>
      </c>
      <c r="W4" s="27">
        <f>VLOOKUP($B4,wgs_downloaded!$H$2:$Z$518,COLUMN()-13)</f>
        <v>0</v>
      </c>
      <c r="X4" s="27">
        <f>VLOOKUP($B4,wgs_downloaded!$H$2:$Z$518,COLUMN()-13)</f>
        <v>0</v>
      </c>
      <c r="Y4" s="27" t="str">
        <f>VLOOKUP($B4,wgs_downloaded!$H$2:$Z$518,COLUMN()-13)</f>
        <v>No</v>
      </c>
      <c r="Z4" s="27" t="str">
        <f>VLOOKUP($B4,wgs_downloaded!$H$2:$Z$518,COLUMN()-13)</f>
        <v/>
      </c>
      <c r="AA4" s="27" t="str">
        <f>VLOOKUP($B4,wgs_downloaded!$H$2:$Z$518,COLUMN()-13)</f>
        <v/>
      </c>
      <c r="AB4" s="27">
        <f>VLOOKUP($B4,wgs_downloaded!$H$2:$Z$518,COLUMN()-13)</f>
        <v>44208.041666666664</v>
      </c>
      <c r="AC4" s="27">
        <f>VLOOKUP($B4,wgs_downloaded!$H$2:$Z$518,COLUMN()-13)</f>
        <v>44208.041666666664</v>
      </c>
      <c r="AD4" s="27" t="str">
        <f>VLOOKUP($B4,wgs_downloaded!$H$2:$Z$518,COLUMN()-13)</f>
        <v>USA</v>
      </c>
      <c r="AE4" s="27" t="str">
        <f>VLOOKUP($B4,wgs_downloaded!$H$2:$Z$518,COLUMN()-13)</f>
        <v>California</v>
      </c>
      <c r="AF4" s="27">
        <f>VLOOKUP($B4,wgs_downloaded!$H$2:$Z$518,COLUMN()-13)</f>
        <v>2004</v>
      </c>
      <c r="AG4" t="b">
        <f>NOT(ISERROR(MATCH(Q4,assembly_high_qc!$Q$2:$Q$324,0)))</f>
        <v>0</v>
      </c>
      <c r="AH4" s="27" t="b">
        <f>NOT(ISERROR(MATCH(AD4,assembly_high_qc!$AD$2:$AD$324,0)))</f>
        <v>1</v>
      </c>
      <c r="AI4" s="27" t="b">
        <f>NOT(ISERROR(MATCH(AF4,assembly_high_qc!$AF$2:$AF$324,0)))</f>
        <v>1</v>
      </c>
    </row>
    <row r="5" spans="1:35" s="27" customFormat="1" x14ac:dyDescent="0.3">
      <c r="A5" s="27" t="s">
        <v>4029</v>
      </c>
      <c r="B5" s="27" t="str">
        <f t="shared" si="0"/>
        <v>SRR6207755</v>
      </c>
      <c r="C5" s="27">
        <v>30</v>
      </c>
      <c r="D5" s="27">
        <v>29</v>
      </c>
      <c r="E5" s="27" t="s">
        <v>4030</v>
      </c>
      <c r="F5" s="27">
        <v>157318</v>
      </c>
      <c r="G5" s="27">
        <v>153524</v>
      </c>
      <c r="H5" s="27" t="s">
        <v>4011</v>
      </c>
      <c r="I5" s="27">
        <v>58</v>
      </c>
      <c r="J5" s="27">
        <v>17</v>
      </c>
      <c r="K5" s="27">
        <v>15</v>
      </c>
      <c r="M5" s="27">
        <v>10317</v>
      </c>
      <c r="N5" s="27">
        <v>518</v>
      </c>
      <c r="O5" s="27">
        <v>55359</v>
      </c>
      <c r="P5" s="27">
        <v>2914355</v>
      </c>
      <c r="Q5" s="27" t="str">
        <f>VLOOKUP($B5,wgs_downloaded!$H$2:$Z$518,COLUMN()-13)</f>
        <v>isolation_source: pasteurized milk queso fresco cheese wheels (3 lb) in vac-packed plastic</v>
      </c>
      <c r="R5" s="27">
        <f>VLOOKUP($B5,wgs_downloaded!$H$2:$Z$518,COLUMN()-13)</f>
        <v>3063193</v>
      </c>
      <c r="S5" s="27">
        <f>VLOOKUP($B5,wgs_downloaded!$H$2:$Z$518,COLUMN()-13)</f>
        <v>22</v>
      </c>
      <c r="T5" s="27">
        <f>VLOOKUP($B5,wgs_downloaded!$H$2:$Z$518,COLUMN()-13)</f>
        <v>3025</v>
      </c>
      <c r="U5" s="27" t="str">
        <f>VLOOKUP($B5,wgs_downloaded!$H$2:$Z$518,COLUMN()-13)</f>
        <v>Yes</v>
      </c>
      <c r="V5" s="27">
        <f>VLOOKUP($B5,wgs_downloaded!$H$2:$Z$518,COLUMN()-13)</f>
        <v>0</v>
      </c>
      <c r="W5" s="27">
        <f>VLOOKUP($B5,wgs_downloaded!$H$2:$Z$518,COLUMN()-13)</f>
        <v>0</v>
      </c>
      <c r="X5" s="27">
        <f>VLOOKUP($B5,wgs_downloaded!$H$2:$Z$518,COLUMN()-13)</f>
        <v>0</v>
      </c>
      <c r="Y5" s="27" t="str">
        <f>VLOOKUP($B5,wgs_downloaded!$H$2:$Z$518,COLUMN()-13)</f>
        <v>No</v>
      </c>
      <c r="Z5" s="27" t="str">
        <f>VLOOKUP($B5,wgs_downloaded!$H$2:$Z$518,COLUMN()-13)</f>
        <v/>
      </c>
      <c r="AA5" s="27" t="str">
        <f>VLOOKUP($B5,wgs_downloaded!$H$2:$Z$518,COLUMN()-13)</f>
        <v/>
      </c>
      <c r="AB5" s="27">
        <f>VLOOKUP($B5,wgs_downloaded!$H$2:$Z$518,COLUMN()-13)</f>
        <v>43901.041666666664</v>
      </c>
      <c r="AC5" s="27">
        <f>VLOOKUP($B5,wgs_downloaded!$H$2:$Z$518,COLUMN()-13)</f>
        <v>43551.041666666664</v>
      </c>
      <c r="AD5" s="27" t="str">
        <f>VLOOKUP($B5,wgs_downloaded!$H$2:$Z$518,COLUMN()-13)</f>
        <v>USA</v>
      </c>
      <c r="AE5" s="27" t="str">
        <f>VLOOKUP($B5,wgs_downloaded!$H$2:$Z$518,COLUMN()-13)</f>
        <v>Washington</v>
      </c>
      <c r="AF5" s="27">
        <f>VLOOKUP($B5,wgs_downloaded!$H$2:$Z$518,COLUMN()-13)</f>
        <v>2010</v>
      </c>
      <c r="AG5" t="b">
        <f>NOT(ISERROR(MATCH(Q5,assembly_high_qc!$Q$2:$Q$324,0)))</f>
        <v>0</v>
      </c>
      <c r="AH5" s="27" t="b">
        <f>NOT(ISERROR(MATCH(AD5,assembly_high_qc!$AD$2:$AD$324,0)))</f>
        <v>1</v>
      </c>
      <c r="AI5" s="27" t="b">
        <f>NOT(ISERROR(MATCH(AF5,assembly_high_qc!$AF$2:$AF$324,0)))</f>
        <v>1</v>
      </c>
    </row>
    <row r="6" spans="1:35" s="24" customFormat="1" x14ac:dyDescent="0.3">
      <c r="A6" s="24" t="s">
        <v>4031</v>
      </c>
      <c r="B6" s="24" t="str">
        <f t="shared" si="0"/>
        <v>SRR1566205</v>
      </c>
      <c r="C6" s="24">
        <v>31</v>
      </c>
      <c r="D6" s="24">
        <v>29</v>
      </c>
      <c r="E6" s="24" t="s">
        <v>3926</v>
      </c>
      <c r="F6" s="24">
        <v>171448</v>
      </c>
      <c r="G6" s="24">
        <v>163446</v>
      </c>
      <c r="H6" s="24" t="s">
        <v>4005</v>
      </c>
      <c r="I6" s="24">
        <v>54</v>
      </c>
      <c r="J6" s="24">
        <v>22</v>
      </c>
      <c r="K6" s="24">
        <v>23</v>
      </c>
      <c r="M6" s="24">
        <v>9414</v>
      </c>
      <c r="N6" s="24">
        <v>523</v>
      </c>
      <c r="O6" s="24">
        <v>33205</v>
      </c>
      <c r="P6" s="24">
        <v>3039430</v>
      </c>
      <c r="Q6" s="24" t="str">
        <f>VLOOKUP($B6,wgs_downloaded!$H$2:$Z$518,COLUMN()-13)</f>
        <v>isolation_source: mexican-style soft cheese</v>
      </c>
      <c r="R6" s="24">
        <f>VLOOKUP($B6,wgs_downloaded!$H$2:$Z$518,COLUMN()-13)</f>
        <v>3154817</v>
      </c>
      <c r="S6" s="24">
        <f>VLOOKUP($B6,wgs_downloaded!$H$2:$Z$518,COLUMN()-13)</f>
        <v>23</v>
      </c>
      <c r="T6" s="24">
        <f>VLOOKUP($B6,wgs_downloaded!$H$2:$Z$518,COLUMN()-13)</f>
        <v>3153</v>
      </c>
      <c r="U6" s="24" t="str">
        <f>VLOOKUP($B6,wgs_downloaded!$H$2:$Z$518,COLUMN()-13)</f>
        <v>Yes</v>
      </c>
      <c r="V6" s="24">
        <f>VLOOKUP($B6,wgs_downloaded!$H$2:$Z$518,COLUMN()-13)</f>
        <v>0</v>
      </c>
      <c r="W6" s="24">
        <f>VLOOKUP($B6,wgs_downloaded!$H$2:$Z$518,COLUMN()-13)</f>
        <v>0</v>
      </c>
      <c r="X6" s="24">
        <f>VLOOKUP($B6,wgs_downloaded!$H$2:$Z$518,COLUMN()-13)</f>
        <v>0</v>
      </c>
      <c r="Y6" s="24" t="str">
        <f>VLOOKUP($B6,wgs_downloaded!$H$2:$Z$518,COLUMN()-13)</f>
        <v>No</v>
      </c>
      <c r="Z6" s="24" t="str">
        <f>VLOOKUP($B6,wgs_downloaded!$H$2:$Z$518,COLUMN()-13)</f>
        <v/>
      </c>
      <c r="AA6" s="24" t="str">
        <f>VLOOKUP($B6,wgs_downloaded!$H$2:$Z$518,COLUMN()-13)</f>
        <v/>
      </c>
      <c r="AB6" s="24">
        <f>VLOOKUP($B6,wgs_downloaded!$H$2:$Z$518,COLUMN()-13)</f>
        <v>43551.041666666664</v>
      </c>
      <c r="AC6" s="24">
        <f>VLOOKUP($B6,wgs_downloaded!$H$2:$Z$518,COLUMN()-13)</f>
        <v>43551.041666666664</v>
      </c>
      <c r="AD6" s="24" t="str">
        <f>VLOOKUP($B6,wgs_downloaded!$H$2:$Z$518,COLUMN()-13)</f>
        <v>USA</v>
      </c>
      <c r="AE6" s="24">
        <f>VLOOKUP($B6,wgs_downloaded!$H$2:$Z$518,COLUMN()-13)</f>
        <v>0</v>
      </c>
      <c r="AF6" s="24">
        <f>VLOOKUP($B6,wgs_downloaded!$H$2:$Z$518,COLUMN()-13)</f>
        <v>1994</v>
      </c>
      <c r="AG6" s="24" t="b">
        <f>NOT(ISERROR(MATCH(Q6,assembly_high_qc!$Q$2:$Q$324,0)))</f>
        <v>1</v>
      </c>
      <c r="AH6" s="24" t="b">
        <f>NOT(ISERROR(MATCH(AD6,assembly_high_qc!$AD$2:$AD$324,0)))</f>
        <v>1</v>
      </c>
      <c r="AI6" s="24" t="b">
        <f>NOT(ISERROR(MATCH(AF6,assembly_high_qc!$AF$2:$AF$324,0)))</f>
        <v>1</v>
      </c>
    </row>
    <row r="7" spans="1:35" s="24" customFormat="1" x14ac:dyDescent="0.3">
      <c r="A7" s="24" t="s">
        <v>4032</v>
      </c>
      <c r="B7" s="24" t="str">
        <f t="shared" si="0"/>
        <v>SRR2751894</v>
      </c>
      <c r="C7" s="24">
        <v>3</v>
      </c>
      <c r="D7" s="24">
        <v>3</v>
      </c>
      <c r="E7" s="24" t="s">
        <v>4033</v>
      </c>
      <c r="F7" s="24">
        <v>19244</v>
      </c>
      <c r="G7" s="24">
        <v>18668</v>
      </c>
      <c r="H7" s="24" t="s">
        <v>3247</v>
      </c>
      <c r="I7" s="24">
        <v>4</v>
      </c>
      <c r="J7" s="24">
        <v>1</v>
      </c>
      <c r="K7" s="24">
        <v>0</v>
      </c>
      <c r="M7" s="24">
        <v>692</v>
      </c>
      <c r="N7" s="24">
        <v>525</v>
      </c>
      <c r="O7" s="24">
        <v>5436</v>
      </c>
      <c r="P7" s="24">
        <v>374095</v>
      </c>
      <c r="Q7" s="24" t="str">
        <f>VLOOKUP($B7,wgs_downloaded!$H$2:$Z$518,COLUMN()-13)</f>
        <v>isolation_source: cheese</v>
      </c>
      <c r="R7" s="24">
        <f>VLOOKUP($B7,wgs_downloaded!$H$2:$Z$518,COLUMN()-13)</f>
        <v>3025349</v>
      </c>
      <c r="S7" s="24">
        <f>VLOOKUP($B7,wgs_downloaded!$H$2:$Z$518,COLUMN()-13)</f>
        <v>23</v>
      </c>
      <c r="T7" s="24">
        <f>VLOOKUP($B7,wgs_downloaded!$H$2:$Z$518,COLUMN()-13)</f>
        <v>2991</v>
      </c>
      <c r="U7" s="24" t="str">
        <f>VLOOKUP($B7,wgs_downloaded!$H$2:$Z$518,COLUMN()-13)</f>
        <v>Yes</v>
      </c>
      <c r="V7" s="24">
        <f>VLOOKUP($B7,wgs_downloaded!$H$2:$Z$518,COLUMN()-13)</f>
        <v>0</v>
      </c>
      <c r="W7" s="24">
        <f>VLOOKUP($B7,wgs_downloaded!$H$2:$Z$518,COLUMN()-13)</f>
        <v>0</v>
      </c>
      <c r="X7" s="24">
        <f>VLOOKUP($B7,wgs_downloaded!$H$2:$Z$518,COLUMN()-13)</f>
        <v>0</v>
      </c>
      <c r="Y7" s="24" t="str">
        <f>VLOOKUP($B7,wgs_downloaded!$H$2:$Z$518,COLUMN()-13)</f>
        <v>No</v>
      </c>
      <c r="Z7" s="24" t="str">
        <f>VLOOKUP($B7,wgs_downloaded!$H$2:$Z$518,COLUMN()-13)</f>
        <v/>
      </c>
      <c r="AA7" s="24" t="str">
        <f>VLOOKUP($B7,wgs_downloaded!$H$2:$Z$518,COLUMN()-13)</f>
        <v/>
      </c>
      <c r="AB7" s="24">
        <f>VLOOKUP($B7,wgs_downloaded!$H$2:$Z$518,COLUMN()-13)</f>
        <v>43902.041666666664</v>
      </c>
      <c r="AC7" s="24">
        <f>VLOOKUP($B7,wgs_downloaded!$H$2:$Z$518,COLUMN()-13)</f>
        <v>43560.083333333336</v>
      </c>
      <c r="AD7" s="24" t="str">
        <f>VLOOKUP($B7,wgs_downloaded!$H$2:$Z$518,COLUMN()-13)</f>
        <v>France</v>
      </c>
      <c r="AE7" s="24">
        <f>VLOOKUP($B7,wgs_downloaded!$H$2:$Z$518,COLUMN()-13)</f>
        <v>0</v>
      </c>
      <c r="AF7" s="24">
        <f>VLOOKUP($B7,wgs_downloaded!$H$2:$Z$518,COLUMN()-13)</f>
        <v>2015</v>
      </c>
      <c r="AG7" s="24" t="b">
        <f>NOT(ISERROR(MATCH(Q7,assembly_high_qc!$Q$2:$Q$324,0)))</f>
        <v>1</v>
      </c>
      <c r="AH7" s="24" t="b">
        <f>NOT(ISERROR(MATCH(AD7,assembly_high_qc!$AD$2:$AD$324,0)))</f>
        <v>1</v>
      </c>
      <c r="AI7" s="24" t="b">
        <f>NOT(ISERROR(MATCH(AF7,assembly_high_qc!$AF$2:$AF$324,0)))</f>
        <v>1</v>
      </c>
    </row>
    <row r="8" spans="1:35" s="27" customFormat="1" x14ac:dyDescent="0.3">
      <c r="A8" s="27" t="s">
        <v>4034</v>
      </c>
      <c r="B8" s="27" t="str">
        <f t="shared" si="0"/>
        <v>SRR8216403</v>
      </c>
      <c r="C8" s="27">
        <v>30</v>
      </c>
      <c r="D8" s="27">
        <v>27</v>
      </c>
      <c r="E8" s="27" t="s">
        <v>4035</v>
      </c>
      <c r="F8" s="27">
        <v>127330</v>
      </c>
      <c r="G8" s="27">
        <v>123030</v>
      </c>
      <c r="H8" s="27" t="s">
        <v>3894</v>
      </c>
      <c r="I8" s="27">
        <v>11</v>
      </c>
      <c r="J8" s="27">
        <v>6</v>
      </c>
      <c r="K8" s="27">
        <v>9</v>
      </c>
      <c r="M8" s="27">
        <v>10113</v>
      </c>
      <c r="N8" s="27">
        <v>530</v>
      </c>
      <c r="O8" s="27">
        <v>49134</v>
      </c>
      <c r="P8" s="27">
        <v>2914679</v>
      </c>
      <c r="Q8" s="27" t="str">
        <f>VLOOKUP($B8,wgs_downloaded!$H$2:$Z$518,COLUMN()-13)</f>
        <v>isolation_source: taleggio cheese</v>
      </c>
      <c r="R8" s="27">
        <f>VLOOKUP($B8,wgs_downloaded!$H$2:$Z$518,COLUMN()-13)</f>
        <v>3056840</v>
      </c>
      <c r="S8" s="27">
        <f>VLOOKUP($B8,wgs_downloaded!$H$2:$Z$518,COLUMN()-13)</f>
        <v>39</v>
      </c>
      <c r="T8" s="27">
        <f>VLOOKUP($B8,wgs_downloaded!$H$2:$Z$518,COLUMN()-13)</f>
        <v>3051</v>
      </c>
      <c r="U8" s="27" t="str">
        <f>VLOOKUP($B8,wgs_downloaded!$H$2:$Z$518,COLUMN()-13)</f>
        <v>Yes</v>
      </c>
      <c r="V8" s="27">
        <f>VLOOKUP($B8,wgs_downloaded!$H$2:$Z$518,COLUMN()-13)</f>
        <v>0</v>
      </c>
      <c r="W8" s="27">
        <f>VLOOKUP($B8,wgs_downloaded!$H$2:$Z$518,COLUMN()-13)</f>
        <v>0</v>
      </c>
      <c r="X8" s="27">
        <f>VLOOKUP($B8,wgs_downloaded!$H$2:$Z$518,COLUMN()-13)</f>
        <v>0</v>
      </c>
      <c r="Y8" s="27" t="str">
        <f>VLOOKUP($B8,wgs_downloaded!$H$2:$Z$518,COLUMN()-13)</f>
        <v>No</v>
      </c>
      <c r="Z8" s="27" t="str">
        <f>VLOOKUP($B8,wgs_downloaded!$H$2:$Z$518,COLUMN()-13)</f>
        <v/>
      </c>
      <c r="AA8" s="27" t="str">
        <f>VLOOKUP($B8,wgs_downloaded!$H$2:$Z$518,COLUMN()-13)</f>
        <v/>
      </c>
      <c r="AB8" s="27">
        <f>VLOOKUP($B8,wgs_downloaded!$H$2:$Z$518,COLUMN()-13)</f>
        <v>43901.041666666664</v>
      </c>
      <c r="AC8" s="27">
        <f>VLOOKUP($B8,wgs_downloaded!$H$2:$Z$518,COLUMN()-13)</f>
        <v>43550.041666666664</v>
      </c>
      <c r="AD8" s="27" t="str">
        <f>VLOOKUP($B8,wgs_downloaded!$H$2:$Z$518,COLUMN()-13)</f>
        <v>Italy</v>
      </c>
      <c r="AE8" s="27">
        <f>VLOOKUP($B8,wgs_downloaded!$H$2:$Z$518,COLUMN()-13)</f>
        <v>0</v>
      </c>
      <c r="AF8" s="27">
        <f>VLOOKUP($B8,wgs_downloaded!$H$2:$Z$518,COLUMN()-13)</f>
        <v>2006</v>
      </c>
      <c r="AG8" t="b">
        <f>NOT(ISERROR(MATCH(Q8,assembly_high_qc!$Q$2:$Q$324,0)))</f>
        <v>0</v>
      </c>
      <c r="AH8" s="27" t="b">
        <f>NOT(ISERROR(MATCH(AD8,assembly_high_qc!$AD$2:$AD$324,0)))</f>
        <v>1</v>
      </c>
      <c r="AI8" s="27" t="b">
        <f>NOT(ISERROR(MATCH(AF8,assembly_high_qc!$AF$2:$AF$324,0)))</f>
        <v>1</v>
      </c>
    </row>
    <row r="9" spans="1:35" s="24" customFormat="1" x14ac:dyDescent="0.3">
      <c r="A9" s="24" t="s">
        <v>4036</v>
      </c>
      <c r="B9" s="24" t="str">
        <f t="shared" si="0"/>
        <v>SRR5409429</v>
      </c>
      <c r="C9" s="24">
        <v>41</v>
      </c>
      <c r="D9" s="24">
        <v>39</v>
      </c>
      <c r="E9" s="24" t="s">
        <v>4037</v>
      </c>
      <c r="F9" s="24">
        <v>183222</v>
      </c>
      <c r="G9" s="24">
        <v>180012</v>
      </c>
      <c r="H9" s="24" t="s">
        <v>4038</v>
      </c>
      <c r="I9" s="24">
        <v>21</v>
      </c>
      <c r="J9" s="24">
        <v>3</v>
      </c>
      <c r="K9" s="24">
        <v>12</v>
      </c>
      <c r="M9" s="24">
        <v>8930</v>
      </c>
      <c r="N9" s="24">
        <v>532</v>
      </c>
      <c r="O9" s="24">
        <v>43304</v>
      </c>
      <c r="P9" s="24">
        <v>2851725</v>
      </c>
      <c r="Q9" s="24" t="str">
        <f>VLOOKUP($B9,wgs_downloaded!$H$2:$Z$518,COLUMN()-13)</f>
        <v>isolation_source: cheese</v>
      </c>
      <c r="R9" s="24">
        <f>VLOOKUP($B9,wgs_downloaded!$H$2:$Z$518,COLUMN()-13)</f>
        <v>2936916</v>
      </c>
      <c r="S9" s="24">
        <f>VLOOKUP($B9,wgs_downloaded!$H$2:$Z$518,COLUMN()-13)</f>
        <v>219</v>
      </c>
      <c r="T9" s="24">
        <f>VLOOKUP($B9,wgs_downloaded!$H$2:$Z$518,COLUMN()-13)</f>
        <v>2958</v>
      </c>
      <c r="U9" s="24" t="str">
        <f>VLOOKUP($B9,wgs_downloaded!$H$2:$Z$518,COLUMN()-13)</f>
        <v>Yes</v>
      </c>
      <c r="V9" s="24">
        <f>VLOOKUP($B9,wgs_downloaded!$H$2:$Z$518,COLUMN()-13)</f>
        <v>0</v>
      </c>
      <c r="W9" s="24">
        <f>VLOOKUP($B9,wgs_downloaded!$H$2:$Z$518,COLUMN()-13)</f>
        <v>0</v>
      </c>
      <c r="X9" s="24">
        <f>VLOOKUP($B9,wgs_downloaded!$H$2:$Z$518,COLUMN()-13)</f>
        <v>0</v>
      </c>
      <c r="Y9" s="24" t="str">
        <f>VLOOKUP($B9,wgs_downloaded!$H$2:$Z$518,COLUMN()-13)</f>
        <v>No</v>
      </c>
      <c r="Z9" s="24" t="str">
        <f>VLOOKUP($B9,wgs_downloaded!$H$2:$Z$518,COLUMN()-13)</f>
        <v/>
      </c>
      <c r="AA9" s="24" t="str">
        <f>VLOOKUP($B9,wgs_downloaded!$H$2:$Z$518,COLUMN()-13)</f>
        <v/>
      </c>
      <c r="AB9" s="24">
        <f>VLOOKUP($B9,wgs_downloaded!$H$2:$Z$518,COLUMN()-13)</f>
        <v>43563.083333333336</v>
      </c>
      <c r="AC9" s="24">
        <f>VLOOKUP($B9,wgs_downloaded!$H$2:$Z$518,COLUMN()-13)</f>
        <v>43563.083333333336</v>
      </c>
      <c r="AD9" s="24" t="str">
        <f>VLOOKUP($B9,wgs_downloaded!$H$2:$Z$518,COLUMN()-13)</f>
        <v>USA</v>
      </c>
      <c r="AE9" s="24" t="str">
        <f>VLOOKUP($B9,wgs_downloaded!$H$2:$Z$518,COLUMN()-13)</f>
        <v>Michigan</v>
      </c>
      <c r="AF9" s="24">
        <f>VLOOKUP($B9,wgs_downloaded!$H$2:$Z$518,COLUMN()-13)</f>
        <v>2010</v>
      </c>
      <c r="AG9" s="24" t="b">
        <f>NOT(ISERROR(MATCH(Q9,assembly_high_qc!$Q$2:$Q$324,0)))</f>
        <v>1</v>
      </c>
      <c r="AH9" s="24" t="b">
        <f>NOT(ISERROR(MATCH(AD9,assembly_high_qc!$AD$2:$AD$324,0)))</f>
        <v>1</v>
      </c>
      <c r="AI9" s="24" t="b">
        <f>NOT(ISERROR(MATCH(AF9,assembly_high_qc!$AF$2:$AF$324,0)))</f>
        <v>1</v>
      </c>
    </row>
    <row r="10" spans="1:35" s="24" customFormat="1" x14ac:dyDescent="0.3">
      <c r="A10" s="24" t="s">
        <v>4039</v>
      </c>
      <c r="B10" s="24" t="str">
        <f t="shared" si="0"/>
        <v>SRR3169084</v>
      </c>
      <c r="C10" s="24">
        <v>25</v>
      </c>
      <c r="D10" s="24">
        <v>24</v>
      </c>
      <c r="E10" s="24" t="s">
        <v>4040</v>
      </c>
      <c r="F10" s="24">
        <v>166208</v>
      </c>
      <c r="G10" s="24">
        <v>154358</v>
      </c>
      <c r="H10" s="24" t="s">
        <v>4041</v>
      </c>
      <c r="I10" s="24">
        <v>166</v>
      </c>
      <c r="J10" s="24">
        <v>38</v>
      </c>
      <c r="K10" s="24">
        <v>27</v>
      </c>
      <c r="M10" s="24">
        <v>9935</v>
      </c>
      <c r="N10" s="24">
        <v>540</v>
      </c>
      <c r="O10" s="24">
        <v>145112</v>
      </c>
      <c r="P10" s="24">
        <v>2983995</v>
      </c>
      <c r="Q10" s="24" t="str">
        <f>VLOOKUP($B10,wgs_downloaded!$H$2:$Z$518,COLUMN()-13)</f>
        <v>isolation_source: Solid - Food; Food; dairy Products; Heat processed (pasterized) - Ripened - Cheese made from pasteurized milk - Soft - Cheese curds; Pasteurized</v>
      </c>
      <c r="R10" s="24">
        <f>VLOOKUP($B10,wgs_downloaded!$H$2:$Z$518,COLUMN()-13)</f>
        <v>2961814</v>
      </c>
      <c r="S10" s="24">
        <f>VLOOKUP($B10,wgs_downloaded!$H$2:$Z$518,COLUMN()-13)</f>
        <v>21</v>
      </c>
      <c r="T10" s="24">
        <f>VLOOKUP($B10,wgs_downloaded!$H$2:$Z$518,COLUMN()-13)</f>
        <v>2943</v>
      </c>
      <c r="U10" s="24" t="str">
        <f>VLOOKUP($B10,wgs_downloaded!$H$2:$Z$518,COLUMN()-13)</f>
        <v>Yes</v>
      </c>
      <c r="V10" s="24">
        <f>VLOOKUP($B10,wgs_downloaded!$H$2:$Z$518,COLUMN()-13)</f>
        <v>0</v>
      </c>
      <c r="W10" s="24">
        <f>VLOOKUP($B10,wgs_downloaded!$H$2:$Z$518,COLUMN()-13)</f>
        <v>0</v>
      </c>
      <c r="X10" s="24">
        <f>VLOOKUP($B10,wgs_downloaded!$H$2:$Z$518,COLUMN()-13)</f>
        <v>0</v>
      </c>
      <c r="Y10" s="24" t="str">
        <f>VLOOKUP($B10,wgs_downloaded!$H$2:$Z$518,COLUMN()-13)</f>
        <v>No</v>
      </c>
      <c r="Z10" s="24" t="str">
        <f>VLOOKUP($B10,wgs_downloaded!$H$2:$Z$518,COLUMN()-13)</f>
        <v/>
      </c>
      <c r="AA10" s="24" t="str">
        <f>VLOOKUP($B10,wgs_downloaded!$H$2:$Z$518,COLUMN()-13)</f>
        <v/>
      </c>
      <c r="AB10" s="24">
        <f>VLOOKUP($B10,wgs_downloaded!$H$2:$Z$518,COLUMN()-13)</f>
        <v>43864.041666666664</v>
      </c>
      <c r="AC10" s="24">
        <f>VLOOKUP($B10,wgs_downloaded!$H$2:$Z$518,COLUMN()-13)</f>
        <v>43864.041666666664</v>
      </c>
      <c r="AD10" s="24" t="str">
        <f>VLOOKUP($B10,wgs_downloaded!$H$2:$Z$518,COLUMN()-13)</f>
        <v>Canada</v>
      </c>
      <c r="AE10" s="24">
        <f>VLOOKUP($B10,wgs_downloaded!$H$2:$Z$518,COLUMN()-13)</f>
        <v>0</v>
      </c>
      <c r="AF10" s="24">
        <f>VLOOKUP($B10,wgs_downloaded!$H$2:$Z$518,COLUMN()-13)</f>
        <v>2006</v>
      </c>
      <c r="AG10" s="24" t="b">
        <f>NOT(ISERROR(MATCH(Q10,assembly_high_qc!$Q$2:$Q$324,0)))</f>
        <v>1</v>
      </c>
      <c r="AH10" s="24" t="b">
        <f>NOT(ISERROR(MATCH(AD10,assembly_high_qc!$AD$2:$AD$324,0)))</f>
        <v>1</v>
      </c>
      <c r="AI10" s="24" t="b">
        <f>NOT(ISERROR(MATCH(AF10,assembly_high_qc!$AF$2:$AF$324,0)))</f>
        <v>1</v>
      </c>
    </row>
    <row r="11" spans="1:35" s="24" customFormat="1" x14ac:dyDescent="0.3">
      <c r="A11" s="24" t="s">
        <v>4042</v>
      </c>
      <c r="B11" s="24" t="str">
        <f t="shared" si="0"/>
        <v>SRR5282219</v>
      </c>
      <c r="C11" s="24">
        <v>54</v>
      </c>
      <c r="D11" s="24">
        <v>51</v>
      </c>
      <c r="E11" s="24" t="s">
        <v>3692</v>
      </c>
      <c r="F11" s="24">
        <v>330962</v>
      </c>
      <c r="G11" s="24">
        <v>311744</v>
      </c>
      <c r="H11" s="24" t="s">
        <v>4043</v>
      </c>
      <c r="I11" s="24">
        <v>107</v>
      </c>
      <c r="J11" s="24">
        <v>17</v>
      </c>
      <c r="K11" s="24">
        <v>46</v>
      </c>
      <c r="M11" s="24">
        <v>8375</v>
      </c>
      <c r="N11" s="24">
        <v>557</v>
      </c>
      <c r="O11" s="24">
        <v>40406</v>
      </c>
      <c r="P11" s="24">
        <v>2863259</v>
      </c>
      <c r="Q11" s="24" t="str">
        <f>VLOOKUP($B11,wgs_downloaded!$H$2:$Z$518,COLUMN()-13)</f>
        <v>isolation_source: Soft cheese</v>
      </c>
      <c r="R11" s="24">
        <f>VLOOKUP($B11,wgs_downloaded!$H$2:$Z$518,COLUMN()-13)</f>
        <v>2973267</v>
      </c>
      <c r="S11" s="24">
        <f>VLOOKUP($B11,wgs_downloaded!$H$2:$Z$518,COLUMN()-13)</f>
        <v>32</v>
      </c>
      <c r="T11" s="24">
        <f>VLOOKUP($B11,wgs_downloaded!$H$2:$Z$518,COLUMN()-13)</f>
        <v>2950</v>
      </c>
      <c r="U11" s="24" t="str">
        <f>VLOOKUP($B11,wgs_downloaded!$H$2:$Z$518,COLUMN()-13)</f>
        <v>Yes</v>
      </c>
      <c r="V11" s="24">
        <f>VLOOKUP($B11,wgs_downloaded!$H$2:$Z$518,COLUMN()-13)</f>
        <v>0</v>
      </c>
      <c r="W11" s="24">
        <f>VLOOKUP($B11,wgs_downloaded!$H$2:$Z$518,COLUMN()-13)</f>
        <v>0</v>
      </c>
      <c r="X11" s="24">
        <f>VLOOKUP($B11,wgs_downloaded!$H$2:$Z$518,COLUMN()-13)</f>
        <v>0</v>
      </c>
      <c r="Y11" s="24" t="str">
        <f>VLOOKUP($B11,wgs_downloaded!$H$2:$Z$518,COLUMN()-13)</f>
        <v>No</v>
      </c>
      <c r="Z11" s="24" t="str">
        <f>VLOOKUP($B11,wgs_downloaded!$H$2:$Z$518,COLUMN()-13)</f>
        <v/>
      </c>
      <c r="AA11" s="24" t="str">
        <f>VLOOKUP($B11,wgs_downloaded!$H$2:$Z$518,COLUMN()-13)</f>
        <v/>
      </c>
      <c r="AB11" s="24">
        <f>VLOOKUP($B11,wgs_downloaded!$H$2:$Z$518,COLUMN()-13)</f>
        <v>43560.083333333336</v>
      </c>
      <c r="AC11" s="24">
        <f>VLOOKUP($B11,wgs_downloaded!$H$2:$Z$518,COLUMN()-13)</f>
        <v>43560.083333333336</v>
      </c>
      <c r="AD11" s="24" t="str">
        <f>VLOOKUP($B11,wgs_downloaded!$H$2:$Z$518,COLUMN()-13)</f>
        <v>USA</v>
      </c>
      <c r="AE11" s="24">
        <f>VLOOKUP($B11,wgs_downloaded!$H$2:$Z$518,COLUMN()-13)</f>
        <v>0</v>
      </c>
      <c r="AF11" s="24">
        <f>VLOOKUP($B11,wgs_downloaded!$H$2:$Z$518,COLUMN()-13)</f>
        <v>2017</v>
      </c>
      <c r="AG11" s="24" t="b">
        <f>NOT(ISERROR(MATCH(Q11,assembly_high_qc!$Q$2:$Q$324,0)))</f>
        <v>1</v>
      </c>
      <c r="AH11" s="24" t="b">
        <f>NOT(ISERROR(MATCH(AD11,assembly_high_qc!$AD$2:$AD$324,0)))</f>
        <v>1</v>
      </c>
      <c r="AI11" s="24" t="b">
        <f>NOT(ISERROR(MATCH(AF11,assembly_high_qc!$AF$2:$AF$324,0)))</f>
        <v>1</v>
      </c>
    </row>
    <row r="12" spans="1:35" s="24" customFormat="1" x14ac:dyDescent="0.3">
      <c r="A12" s="24" t="s">
        <v>4044</v>
      </c>
      <c r="B12" s="24" t="str">
        <f t="shared" si="0"/>
        <v>SRR3345686</v>
      </c>
      <c r="C12" s="24">
        <v>26</v>
      </c>
      <c r="D12" s="24">
        <v>22</v>
      </c>
      <c r="E12" s="24" t="s">
        <v>4045</v>
      </c>
      <c r="F12" s="24">
        <v>184754</v>
      </c>
      <c r="G12" s="24">
        <v>168852</v>
      </c>
      <c r="H12" s="24" t="s">
        <v>3953</v>
      </c>
      <c r="I12" s="24">
        <v>16</v>
      </c>
      <c r="J12" s="24">
        <v>15</v>
      </c>
      <c r="K12" s="24">
        <v>19</v>
      </c>
      <c r="M12" s="24">
        <v>9446</v>
      </c>
      <c r="N12" s="24">
        <v>559</v>
      </c>
      <c r="O12" s="24">
        <v>56500</v>
      </c>
      <c r="P12" s="24">
        <v>3029181</v>
      </c>
      <c r="Q12" s="24" t="str">
        <f>VLOOKUP($B12,wgs_downloaded!$H$2:$Z$518,COLUMN()-13)</f>
        <v>isolation_source: cheese</v>
      </c>
      <c r="R12" s="24">
        <f>VLOOKUP($B12,wgs_downloaded!$H$2:$Z$518,COLUMN()-13)</f>
        <v>0</v>
      </c>
      <c r="S12" s="24">
        <f>VLOOKUP($B12,wgs_downloaded!$H$2:$Z$518,COLUMN()-13)</f>
        <v>0</v>
      </c>
      <c r="T12" s="24">
        <f>VLOOKUP($B12,wgs_downloaded!$H$2:$Z$518,COLUMN()-13)</f>
        <v>0</v>
      </c>
      <c r="U12" s="24" t="str">
        <f>VLOOKUP($B12,wgs_downloaded!$H$2:$Z$518,COLUMN()-13)</f>
        <v>No</v>
      </c>
      <c r="V12" s="24">
        <f>VLOOKUP($B12,wgs_downloaded!$H$2:$Z$518,COLUMN()-13)</f>
        <v>0</v>
      </c>
      <c r="W12" s="24">
        <f>VLOOKUP($B12,wgs_downloaded!$H$2:$Z$518,COLUMN()-13)</f>
        <v>0</v>
      </c>
      <c r="X12" s="24">
        <f>VLOOKUP($B12,wgs_downloaded!$H$2:$Z$518,COLUMN()-13)</f>
        <v>0</v>
      </c>
      <c r="Y12" s="24" t="str">
        <f>VLOOKUP($B12,wgs_downloaded!$H$2:$Z$518,COLUMN()-13)</f>
        <v>No</v>
      </c>
      <c r="Z12" s="24" t="str">
        <f>VLOOKUP($B12,wgs_downloaded!$H$2:$Z$518,COLUMN()-13)</f>
        <v>NZ_NXYU01000001-NZ_NXYU01000059</v>
      </c>
      <c r="AA12" s="24" t="str">
        <f>VLOOKUP($B12,wgs_downloaded!$H$2:$Z$518,COLUMN()-13)</f>
        <v/>
      </c>
      <c r="AB12" s="24">
        <f>VLOOKUP($B12,wgs_downloaded!$H$2:$Z$518,COLUMN()-13)</f>
        <v>43982.083333333336</v>
      </c>
      <c r="AC12" s="24">
        <f>VLOOKUP($B12,wgs_downloaded!$H$2:$Z$518,COLUMN()-13)</f>
        <v>43024.083333333336</v>
      </c>
      <c r="AD12" s="24" t="str">
        <f>VLOOKUP($B12,wgs_downloaded!$H$2:$Z$518,COLUMN()-13)</f>
        <v>Italy</v>
      </c>
      <c r="AE12" s="24">
        <f>VLOOKUP($B12,wgs_downloaded!$H$2:$Z$518,COLUMN()-13)</f>
        <v>0</v>
      </c>
      <c r="AF12" s="24">
        <f>VLOOKUP($B12,wgs_downloaded!$H$2:$Z$518,COLUMN()-13)</f>
        <v>2013</v>
      </c>
      <c r="AG12" s="24" t="b">
        <f>NOT(ISERROR(MATCH(Q12,assembly_high_qc!$Q$2:$Q$324,0)))</f>
        <v>1</v>
      </c>
      <c r="AH12" s="24" t="b">
        <f>NOT(ISERROR(MATCH(AD12,assembly_high_qc!$AD$2:$AD$324,0)))</f>
        <v>1</v>
      </c>
      <c r="AI12" s="24" t="b">
        <f>NOT(ISERROR(MATCH(AF12,assembly_high_qc!$AF$2:$AF$324,0)))</f>
        <v>1</v>
      </c>
    </row>
    <row r="13" spans="1:35" s="24" customFormat="1" x14ac:dyDescent="0.3">
      <c r="A13" s="24" t="s">
        <v>4046</v>
      </c>
      <c r="B13" s="24" t="str">
        <f t="shared" si="0"/>
        <v>SRR1783170</v>
      </c>
      <c r="C13" s="24">
        <v>36</v>
      </c>
      <c r="D13" s="24">
        <v>34</v>
      </c>
      <c r="E13" s="24" t="s">
        <v>4047</v>
      </c>
      <c r="F13" s="24">
        <v>154804</v>
      </c>
      <c r="G13" s="24">
        <v>151892</v>
      </c>
      <c r="H13" s="24" t="s">
        <v>3221</v>
      </c>
      <c r="I13" s="24">
        <v>12</v>
      </c>
      <c r="J13" s="24">
        <v>4</v>
      </c>
      <c r="K13" s="24">
        <v>12</v>
      </c>
      <c r="M13" s="24">
        <v>8606</v>
      </c>
      <c r="N13" s="24">
        <v>561</v>
      </c>
      <c r="O13" s="24">
        <v>51875</v>
      </c>
      <c r="P13" s="24">
        <v>2848150</v>
      </c>
      <c r="Q13" s="24" t="str">
        <f>VLOOKUP($B13,wgs_downloaded!$H$2:$Z$518,COLUMN()-13)</f>
        <v>isolation_source: cheese</v>
      </c>
      <c r="R13" s="24">
        <f>VLOOKUP($B13,wgs_downloaded!$H$2:$Z$518,COLUMN()-13)</f>
        <v>0</v>
      </c>
      <c r="S13" s="24">
        <f>VLOOKUP($B13,wgs_downloaded!$H$2:$Z$518,COLUMN()-13)</f>
        <v>0</v>
      </c>
      <c r="T13" s="24">
        <f>VLOOKUP($B13,wgs_downloaded!$H$2:$Z$518,COLUMN()-13)</f>
        <v>0</v>
      </c>
      <c r="U13" s="24" t="str">
        <f>VLOOKUP($B13,wgs_downloaded!$H$2:$Z$518,COLUMN()-13)</f>
        <v>No</v>
      </c>
      <c r="V13" s="24">
        <f>VLOOKUP($B13,wgs_downloaded!$H$2:$Z$518,COLUMN()-13)</f>
        <v>0</v>
      </c>
      <c r="W13" s="24">
        <f>VLOOKUP($B13,wgs_downloaded!$H$2:$Z$518,COLUMN()-13)</f>
        <v>0</v>
      </c>
      <c r="X13" s="24">
        <f>VLOOKUP($B13,wgs_downloaded!$H$2:$Z$518,COLUMN()-13)</f>
        <v>0</v>
      </c>
      <c r="Y13" s="24" t="str">
        <f>VLOOKUP($B13,wgs_downloaded!$H$2:$Z$518,COLUMN()-13)</f>
        <v>No</v>
      </c>
      <c r="Z13" s="24" t="str">
        <f>VLOOKUP($B13,wgs_downloaded!$H$2:$Z$518,COLUMN()-13)</f>
        <v>NZ_MTEZ01000001-NZ_MTEZ01000017</v>
      </c>
      <c r="AA13" s="24" t="str">
        <f>VLOOKUP($B13,wgs_downloaded!$H$2:$Z$518,COLUMN()-13)</f>
        <v/>
      </c>
      <c r="AB13" s="24">
        <f>VLOOKUP($B13,wgs_downloaded!$H$2:$Z$518,COLUMN()-13)</f>
        <v>44139.041666666664</v>
      </c>
      <c r="AC13" s="24">
        <f>VLOOKUP($B13,wgs_downloaded!$H$2:$Z$518,COLUMN()-13)</f>
        <v>42878.083333333336</v>
      </c>
      <c r="AD13" s="24" t="str">
        <f>VLOOKUP($B13,wgs_downloaded!$H$2:$Z$518,COLUMN()-13)</f>
        <v>USA</v>
      </c>
      <c r="AE13" s="24" t="str">
        <f>VLOOKUP($B13,wgs_downloaded!$H$2:$Z$518,COLUMN()-13)</f>
        <v>California</v>
      </c>
      <c r="AF13" s="24">
        <f>VLOOKUP($B13,wgs_downloaded!$H$2:$Z$518,COLUMN()-13)</f>
        <v>2014</v>
      </c>
      <c r="AG13" s="24" t="b">
        <f>NOT(ISERROR(MATCH(Q13,assembly_high_qc!$Q$2:$Q$324,0)))</f>
        <v>1</v>
      </c>
      <c r="AH13" s="24" t="b">
        <f>NOT(ISERROR(MATCH(AD13,assembly_high_qc!$AD$2:$AD$324,0)))</f>
        <v>1</v>
      </c>
      <c r="AI13" s="24" t="b">
        <f>NOT(ISERROR(MATCH(AF13,assembly_high_qc!$AF$2:$AF$324,0)))</f>
        <v>1</v>
      </c>
    </row>
    <row r="14" spans="1:35" s="24" customFormat="1" x14ac:dyDescent="0.3">
      <c r="A14" s="24" t="s">
        <v>4048</v>
      </c>
      <c r="B14" s="24" t="str">
        <f t="shared" si="0"/>
        <v>SRR5378782</v>
      </c>
      <c r="C14" s="24">
        <v>42</v>
      </c>
      <c r="D14" s="24">
        <v>39</v>
      </c>
      <c r="E14" s="24" t="s">
        <v>4049</v>
      </c>
      <c r="F14" s="24">
        <v>215548</v>
      </c>
      <c r="G14" s="24">
        <v>209422</v>
      </c>
      <c r="H14" s="24" t="s">
        <v>4050</v>
      </c>
      <c r="I14" s="24">
        <v>66</v>
      </c>
      <c r="J14" s="24">
        <v>27</v>
      </c>
      <c r="K14" s="24">
        <v>29</v>
      </c>
      <c r="M14" s="24">
        <v>8983</v>
      </c>
      <c r="N14" s="24">
        <v>564</v>
      </c>
      <c r="O14" s="24">
        <v>33569</v>
      </c>
      <c r="P14" s="24">
        <v>3028405</v>
      </c>
      <c r="Q14" s="24" t="str">
        <f>VLOOKUP($B14,wgs_downloaded!$H$2:$Z$518,COLUMN()-13)</f>
        <v>isolation_source: spreadable cheese</v>
      </c>
      <c r="R14" s="24">
        <f>VLOOKUP($B14,wgs_downloaded!$H$2:$Z$518,COLUMN()-13)</f>
        <v>3137283</v>
      </c>
      <c r="S14" s="24">
        <f>VLOOKUP($B14,wgs_downloaded!$H$2:$Z$518,COLUMN()-13)</f>
        <v>51</v>
      </c>
      <c r="T14" s="24">
        <f>VLOOKUP($B14,wgs_downloaded!$H$2:$Z$518,COLUMN()-13)</f>
        <v>3126</v>
      </c>
      <c r="U14" s="24" t="str">
        <f>VLOOKUP($B14,wgs_downloaded!$H$2:$Z$518,COLUMN()-13)</f>
        <v>Yes</v>
      </c>
      <c r="V14" s="24">
        <f>VLOOKUP($B14,wgs_downloaded!$H$2:$Z$518,COLUMN()-13)</f>
        <v>0</v>
      </c>
      <c r="W14" s="24">
        <f>VLOOKUP($B14,wgs_downloaded!$H$2:$Z$518,COLUMN()-13)</f>
        <v>0</v>
      </c>
      <c r="X14" s="24">
        <f>VLOOKUP($B14,wgs_downloaded!$H$2:$Z$518,COLUMN()-13)</f>
        <v>0</v>
      </c>
      <c r="Y14" s="24" t="str">
        <f>VLOOKUP($B14,wgs_downloaded!$H$2:$Z$518,COLUMN()-13)</f>
        <v>No</v>
      </c>
      <c r="Z14" s="24" t="str">
        <f>VLOOKUP($B14,wgs_downloaded!$H$2:$Z$518,COLUMN()-13)</f>
        <v/>
      </c>
      <c r="AA14" s="24" t="str">
        <f>VLOOKUP($B14,wgs_downloaded!$H$2:$Z$518,COLUMN()-13)</f>
        <v/>
      </c>
      <c r="AB14" s="24">
        <f>VLOOKUP($B14,wgs_downloaded!$H$2:$Z$518,COLUMN()-13)</f>
        <v>43900.041666666664</v>
      </c>
      <c r="AC14" s="24">
        <f>VLOOKUP($B14,wgs_downloaded!$H$2:$Z$518,COLUMN()-13)</f>
        <v>43550.041666666664</v>
      </c>
      <c r="AD14" s="24" t="str">
        <f>VLOOKUP($B14,wgs_downloaded!$H$2:$Z$518,COLUMN()-13)</f>
        <v>USA</v>
      </c>
      <c r="AE14" s="24" t="str">
        <f>VLOOKUP($B14,wgs_downloaded!$H$2:$Z$518,COLUMN()-13)</f>
        <v>Illinois</v>
      </c>
      <c r="AF14" s="24">
        <f>VLOOKUP($B14,wgs_downloaded!$H$2:$Z$518,COLUMN()-13)</f>
        <v>2001</v>
      </c>
      <c r="AG14" s="24" t="b">
        <f>NOT(ISERROR(MATCH(Q14,assembly_high_qc!$Q$2:$Q$324,0)))</f>
        <v>1</v>
      </c>
      <c r="AH14" s="24" t="b">
        <f>NOT(ISERROR(MATCH(AD14,assembly_high_qc!$AD$2:$AD$324,0)))</f>
        <v>1</v>
      </c>
      <c r="AI14" s="24" t="b">
        <f>NOT(ISERROR(MATCH(AF14,assembly_high_qc!$AF$2:$AF$324,0)))</f>
        <v>1</v>
      </c>
    </row>
    <row r="15" spans="1:35" s="24" customFormat="1" x14ac:dyDescent="0.3">
      <c r="A15" s="24" t="s">
        <v>4051</v>
      </c>
      <c r="B15" s="24" t="str">
        <f t="shared" si="0"/>
        <v>SRR1783208</v>
      </c>
      <c r="C15" s="24">
        <v>42</v>
      </c>
      <c r="D15" s="24">
        <v>40</v>
      </c>
      <c r="E15" s="24" t="s">
        <v>4052</v>
      </c>
      <c r="F15" s="24">
        <v>206900</v>
      </c>
      <c r="G15" s="24">
        <v>200528</v>
      </c>
      <c r="H15" s="24" t="s">
        <v>4053</v>
      </c>
      <c r="I15" s="24">
        <v>50</v>
      </c>
      <c r="J15" s="24">
        <v>8</v>
      </c>
      <c r="K15" s="24">
        <v>27</v>
      </c>
      <c r="M15" s="24">
        <v>8906</v>
      </c>
      <c r="N15" s="24">
        <v>568</v>
      </c>
      <c r="O15" s="24">
        <v>38171</v>
      </c>
      <c r="P15" s="24">
        <v>2863113</v>
      </c>
      <c r="Q15" s="24" t="str">
        <f>VLOOKUP($B15,wgs_downloaded!$H$2:$Z$518,COLUMN()-13)</f>
        <v>isolation_source: cheese</v>
      </c>
      <c r="R15" s="24">
        <f>VLOOKUP($B15,wgs_downloaded!$H$2:$Z$518,COLUMN()-13)</f>
        <v>0</v>
      </c>
      <c r="S15" s="24">
        <f>VLOOKUP($B15,wgs_downloaded!$H$2:$Z$518,COLUMN()-13)</f>
        <v>0</v>
      </c>
      <c r="T15" s="24">
        <f>VLOOKUP($B15,wgs_downloaded!$H$2:$Z$518,COLUMN()-13)</f>
        <v>0</v>
      </c>
      <c r="U15" s="24" t="str">
        <f>VLOOKUP($B15,wgs_downloaded!$H$2:$Z$518,COLUMN()-13)</f>
        <v>No</v>
      </c>
      <c r="V15" s="24">
        <f>VLOOKUP($B15,wgs_downloaded!$H$2:$Z$518,COLUMN()-13)</f>
        <v>0</v>
      </c>
      <c r="W15" s="24">
        <f>VLOOKUP($B15,wgs_downloaded!$H$2:$Z$518,COLUMN()-13)</f>
        <v>0</v>
      </c>
      <c r="X15" s="24">
        <f>VLOOKUP($B15,wgs_downloaded!$H$2:$Z$518,COLUMN()-13)</f>
        <v>0</v>
      </c>
      <c r="Y15" s="24" t="str">
        <f>VLOOKUP($B15,wgs_downloaded!$H$2:$Z$518,COLUMN()-13)</f>
        <v>No</v>
      </c>
      <c r="Z15" s="24" t="str">
        <f>VLOOKUP($B15,wgs_downloaded!$H$2:$Z$518,COLUMN()-13)</f>
        <v>NZ_MTFA01000001-NZ_MTFA01000021</v>
      </c>
      <c r="AA15" s="24" t="str">
        <f>VLOOKUP($B15,wgs_downloaded!$H$2:$Z$518,COLUMN()-13)</f>
        <v/>
      </c>
      <c r="AB15" s="24">
        <f>VLOOKUP($B15,wgs_downloaded!$H$2:$Z$518,COLUMN()-13)</f>
        <v>44139.041666666664</v>
      </c>
      <c r="AC15" s="24">
        <f>VLOOKUP($B15,wgs_downloaded!$H$2:$Z$518,COLUMN()-13)</f>
        <v>42878.083333333336</v>
      </c>
      <c r="AD15" s="24" t="str">
        <f>VLOOKUP($B15,wgs_downloaded!$H$2:$Z$518,COLUMN()-13)</f>
        <v>USA</v>
      </c>
      <c r="AE15" s="24" t="str">
        <f>VLOOKUP($B15,wgs_downloaded!$H$2:$Z$518,COLUMN()-13)</f>
        <v>California</v>
      </c>
      <c r="AF15" s="24">
        <f>VLOOKUP($B15,wgs_downloaded!$H$2:$Z$518,COLUMN()-13)</f>
        <v>2014</v>
      </c>
      <c r="AG15" s="24" t="b">
        <f>NOT(ISERROR(MATCH(Q15,assembly_high_qc!$Q$2:$Q$324,0)))</f>
        <v>1</v>
      </c>
      <c r="AH15" s="24" t="b">
        <f>NOT(ISERROR(MATCH(AD15,assembly_high_qc!$AD$2:$AD$324,0)))</f>
        <v>1</v>
      </c>
      <c r="AI15" s="24" t="b">
        <f>NOT(ISERROR(MATCH(AF15,assembly_high_qc!$AF$2:$AF$324,0)))</f>
        <v>1</v>
      </c>
    </row>
    <row r="16" spans="1:35" s="24" customFormat="1" x14ac:dyDescent="0.3">
      <c r="A16" s="24" t="s">
        <v>4054</v>
      </c>
      <c r="B16" s="24" t="str">
        <f t="shared" si="0"/>
        <v>SRR1917072</v>
      </c>
      <c r="C16" s="24">
        <v>39</v>
      </c>
      <c r="D16" s="24">
        <v>35</v>
      </c>
      <c r="E16" s="24" t="s">
        <v>4055</v>
      </c>
      <c r="F16" s="24">
        <v>232752</v>
      </c>
      <c r="G16" s="24">
        <v>211678</v>
      </c>
      <c r="H16" s="24" t="s">
        <v>4056</v>
      </c>
      <c r="I16" s="24">
        <v>161</v>
      </c>
      <c r="J16" s="24">
        <v>54</v>
      </c>
      <c r="K16" s="24">
        <v>98</v>
      </c>
      <c r="M16" s="24">
        <v>9062</v>
      </c>
      <c r="N16" s="24">
        <v>569</v>
      </c>
      <c r="O16" s="24">
        <v>39517</v>
      </c>
      <c r="P16" s="24">
        <v>2911417</v>
      </c>
      <c r="Q16" s="24" t="str">
        <f>VLOOKUP($B16,wgs_downloaded!$H$2:$Z$518,COLUMN()-13)</f>
        <v>isolation_source: blue cheese</v>
      </c>
      <c r="R16" s="24">
        <f>VLOOKUP($B16,wgs_downloaded!$H$2:$Z$518,COLUMN()-13)</f>
        <v>2996075</v>
      </c>
      <c r="S16" s="24">
        <f>VLOOKUP($B16,wgs_downloaded!$H$2:$Z$518,COLUMN()-13)</f>
        <v>41</v>
      </c>
      <c r="T16" s="24">
        <f>VLOOKUP($B16,wgs_downloaded!$H$2:$Z$518,COLUMN()-13)</f>
        <v>2983</v>
      </c>
      <c r="U16" s="24" t="str">
        <f>VLOOKUP($B16,wgs_downloaded!$H$2:$Z$518,COLUMN()-13)</f>
        <v>Yes</v>
      </c>
      <c r="V16" s="24">
        <f>VLOOKUP($B16,wgs_downloaded!$H$2:$Z$518,COLUMN()-13)</f>
        <v>0</v>
      </c>
      <c r="W16" s="24">
        <f>VLOOKUP($B16,wgs_downloaded!$H$2:$Z$518,COLUMN()-13)</f>
        <v>0</v>
      </c>
      <c r="X16" s="24">
        <f>VLOOKUP($B16,wgs_downloaded!$H$2:$Z$518,COLUMN()-13)</f>
        <v>0</v>
      </c>
      <c r="Y16" s="24" t="str">
        <f>VLOOKUP($B16,wgs_downloaded!$H$2:$Z$518,COLUMN()-13)</f>
        <v>No</v>
      </c>
      <c r="Z16" s="24" t="str">
        <f>VLOOKUP($B16,wgs_downloaded!$H$2:$Z$518,COLUMN()-13)</f>
        <v/>
      </c>
      <c r="AA16" s="24" t="str">
        <f>VLOOKUP($B16,wgs_downloaded!$H$2:$Z$518,COLUMN()-13)</f>
        <v/>
      </c>
      <c r="AB16" s="24">
        <f>VLOOKUP($B16,wgs_downloaded!$H$2:$Z$518,COLUMN()-13)</f>
        <v>43901.041666666664</v>
      </c>
      <c r="AC16" s="24">
        <f>VLOOKUP($B16,wgs_downloaded!$H$2:$Z$518,COLUMN()-13)</f>
        <v>43551.041666666664</v>
      </c>
      <c r="AD16" s="24" t="str">
        <f>VLOOKUP($B16,wgs_downloaded!$H$2:$Z$518,COLUMN()-13)</f>
        <v>USA</v>
      </c>
      <c r="AE16" s="24" t="str">
        <f>VLOOKUP($B16,wgs_downloaded!$H$2:$Z$518,COLUMN()-13)</f>
        <v>Colorado</v>
      </c>
      <c r="AF16" s="24">
        <f>VLOOKUP($B16,wgs_downloaded!$H$2:$Z$518,COLUMN()-13)</f>
        <v>2003</v>
      </c>
      <c r="AG16" s="24" t="b">
        <f>NOT(ISERROR(MATCH(Q16,assembly_high_qc!$Q$2:$Q$324,0)))</f>
        <v>1</v>
      </c>
      <c r="AH16" s="24" t="b">
        <f>NOT(ISERROR(MATCH(AD16,assembly_high_qc!$AD$2:$AD$324,0)))</f>
        <v>1</v>
      </c>
      <c r="AI16" s="24" t="b">
        <f>NOT(ISERROR(MATCH(AF16,assembly_high_qc!$AF$2:$AF$324,0)))</f>
        <v>1</v>
      </c>
    </row>
    <row r="17" spans="1:35" s="24" customFormat="1" x14ac:dyDescent="0.3">
      <c r="A17" s="24" t="s">
        <v>4057</v>
      </c>
      <c r="B17" s="24" t="str">
        <f t="shared" si="0"/>
        <v>SRR3173377</v>
      </c>
      <c r="C17" s="24">
        <v>36</v>
      </c>
      <c r="D17" s="24">
        <v>33</v>
      </c>
      <c r="E17" s="24" t="s">
        <v>4058</v>
      </c>
      <c r="F17" s="24">
        <v>157506</v>
      </c>
      <c r="G17" s="24">
        <v>152700</v>
      </c>
      <c r="H17" s="24" t="s">
        <v>4059</v>
      </c>
      <c r="I17" s="24">
        <v>17</v>
      </c>
      <c r="J17" s="24">
        <v>13</v>
      </c>
      <c r="K17" s="24">
        <v>21</v>
      </c>
      <c r="M17" s="24">
        <v>8749</v>
      </c>
      <c r="N17" s="24">
        <v>578</v>
      </c>
      <c r="O17" s="24">
        <v>33725</v>
      </c>
      <c r="P17" s="24">
        <v>2838857</v>
      </c>
      <c r="Q17" s="24" t="str">
        <f>VLOOKUP($B17,wgs_downloaded!$H$2:$Z$518,COLUMN()-13)</f>
        <v>isolation_source: queso fresco</v>
      </c>
      <c r="R17" s="24">
        <f>VLOOKUP($B17,wgs_downloaded!$H$2:$Z$518,COLUMN()-13)</f>
        <v>3046981</v>
      </c>
      <c r="S17" s="24">
        <f>VLOOKUP($B17,wgs_downloaded!$H$2:$Z$518,COLUMN()-13)</f>
        <v>68</v>
      </c>
      <c r="T17" s="24">
        <f>VLOOKUP($B17,wgs_downloaded!$H$2:$Z$518,COLUMN()-13)</f>
        <v>3023</v>
      </c>
      <c r="U17" s="24" t="str">
        <f>VLOOKUP($B17,wgs_downloaded!$H$2:$Z$518,COLUMN()-13)</f>
        <v>Yes</v>
      </c>
      <c r="V17" s="24">
        <f>VLOOKUP($B17,wgs_downloaded!$H$2:$Z$518,COLUMN()-13)</f>
        <v>0</v>
      </c>
      <c r="W17" s="24">
        <f>VLOOKUP($B17,wgs_downloaded!$H$2:$Z$518,COLUMN()-13)</f>
        <v>0</v>
      </c>
      <c r="X17" s="24">
        <f>VLOOKUP($B17,wgs_downloaded!$H$2:$Z$518,COLUMN()-13)</f>
        <v>0</v>
      </c>
      <c r="Y17" s="24" t="str">
        <f>VLOOKUP($B17,wgs_downloaded!$H$2:$Z$518,COLUMN()-13)</f>
        <v>No</v>
      </c>
      <c r="Z17" s="24" t="str">
        <f>VLOOKUP($B17,wgs_downloaded!$H$2:$Z$518,COLUMN()-13)</f>
        <v/>
      </c>
      <c r="AA17" s="24" t="str">
        <f>VLOOKUP($B17,wgs_downloaded!$H$2:$Z$518,COLUMN()-13)</f>
        <v/>
      </c>
      <c r="AB17" s="24">
        <f>VLOOKUP($B17,wgs_downloaded!$H$2:$Z$518,COLUMN()-13)</f>
        <v>43901.041666666664</v>
      </c>
      <c r="AC17" s="24">
        <f>VLOOKUP($B17,wgs_downloaded!$H$2:$Z$518,COLUMN()-13)</f>
        <v>43551.041666666664</v>
      </c>
      <c r="AD17" s="24" t="str">
        <f>VLOOKUP($B17,wgs_downloaded!$H$2:$Z$518,COLUMN()-13)</f>
        <v>USA</v>
      </c>
      <c r="AE17" s="24" t="str">
        <f>VLOOKUP($B17,wgs_downloaded!$H$2:$Z$518,COLUMN()-13)</f>
        <v>New Jersey</v>
      </c>
      <c r="AF17" s="24">
        <f>VLOOKUP($B17,wgs_downloaded!$H$2:$Z$518,COLUMN()-13)</f>
        <v>2009</v>
      </c>
      <c r="AG17" s="24" t="b">
        <f>NOT(ISERROR(MATCH(Q17,assembly_high_qc!$Q$2:$Q$324,0)))</f>
        <v>1</v>
      </c>
      <c r="AH17" s="24" t="b">
        <f>NOT(ISERROR(MATCH(AD17,assembly_high_qc!$AD$2:$AD$324,0)))</f>
        <v>1</v>
      </c>
      <c r="AI17" s="24" t="b">
        <f>NOT(ISERROR(MATCH(AF17,assembly_high_qc!$AF$2:$AF$324,0)))</f>
        <v>1</v>
      </c>
    </row>
    <row r="18" spans="1:35" s="24" customFormat="1" x14ac:dyDescent="0.3">
      <c r="A18" s="24" t="s">
        <v>4060</v>
      </c>
      <c r="B18" s="24" t="str">
        <f t="shared" si="0"/>
        <v>SRR5380200</v>
      </c>
      <c r="C18" s="24">
        <v>31</v>
      </c>
      <c r="D18" s="24">
        <v>27</v>
      </c>
      <c r="E18" s="24" t="s">
        <v>4061</v>
      </c>
      <c r="F18" s="24">
        <v>133952</v>
      </c>
      <c r="G18" s="24">
        <v>127614</v>
      </c>
      <c r="H18" s="24" t="s">
        <v>4062</v>
      </c>
      <c r="I18" s="24">
        <v>7</v>
      </c>
      <c r="J18" s="24">
        <v>7</v>
      </c>
      <c r="K18" s="24">
        <v>14</v>
      </c>
      <c r="M18" s="24">
        <v>8522</v>
      </c>
      <c r="N18" s="24">
        <v>589</v>
      </c>
      <c r="O18" s="24">
        <v>41506</v>
      </c>
      <c r="P18" s="24">
        <v>2887614</v>
      </c>
      <c r="Q18" s="24" t="str">
        <f>VLOOKUP($B18,wgs_downloaded!$H$2:$Z$518,COLUMN()-13)</f>
        <v>isolation_source: Raw Milk Cheese</v>
      </c>
      <c r="R18" s="24">
        <f>VLOOKUP($B18,wgs_downloaded!$H$2:$Z$518,COLUMN()-13)</f>
        <v>2954751</v>
      </c>
      <c r="S18" s="24">
        <f>VLOOKUP($B18,wgs_downloaded!$H$2:$Z$518,COLUMN()-13)</f>
        <v>16</v>
      </c>
      <c r="T18" s="24">
        <f>VLOOKUP($B18,wgs_downloaded!$H$2:$Z$518,COLUMN()-13)</f>
        <v>2930</v>
      </c>
      <c r="U18" s="24" t="str">
        <f>VLOOKUP($B18,wgs_downloaded!$H$2:$Z$518,COLUMN()-13)</f>
        <v>Yes</v>
      </c>
      <c r="V18" s="24">
        <f>VLOOKUP($B18,wgs_downloaded!$H$2:$Z$518,COLUMN()-13)</f>
        <v>0</v>
      </c>
      <c r="W18" s="24">
        <f>VLOOKUP($B18,wgs_downloaded!$H$2:$Z$518,COLUMN()-13)</f>
        <v>0</v>
      </c>
      <c r="X18" s="24">
        <f>VLOOKUP($B18,wgs_downloaded!$H$2:$Z$518,COLUMN()-13)</f>
        <v>0</v>
      </c>
      <c r="Y18" s="24" t="str">
        <f>VLOOKUP($B18,wgs_downloaded!$H$2:$Z$518,COLUMN()-13)</f>
        <v>No</v>
      </c>
      <c r="Z18" s="24" t="str">
        <f>VLOOKUP($B18,wgs_downloaded!$H$2:$Z$518,COLUMN()-13)</f>
        <v/>
      </c>
      <c r="AA18" s="24" t="str">
        <f>VLOOKUP($B18,wgs_downloaded!$H$2:$Z$518,COLUMN()-13)</f>
        <v/>
      </c>
      <c r="AB18" s="24">
        <f>VLOOKUP($B18,wgs_downloaded!$H$2:$Z$518,COLUMN()-13)</f>
        <v>43901.041666666664</v>
      </c>
      <c r="AC18" s="24">
        <f>VLOOKUP($B18,wgs_downloaded!$H$2:$Z$518,COLUMN()-13)</f>
        <v>43550.041666666664</v>
      </c>
      <c r="AD18" s="24" t="str">
        <f>VLOOKUP($B18,wgs_downloaded!$H$2:$Z$518,COLUMN()-13)</f>
        <v>USA</v>
      </c>
      <c r="AE18" s="24" t="str">
        <f>VLOOKUP($B18,wgs_downloaded!$H$2:$Z$518,COLUMN()-13)</f>
        <v>New York</v>
      </c>
      <c r="AF18" s="24">
        <f>VLOOKUP($B18,wgs_downloaded!$H$2:$Z$518,COLUMN()-13)</f>
        <v>2017</v>
      </c>
      <c r="AG18" s="24" t="b">
        <f>NOT(ISERROR(MATCH(Q18,assembly_high_qc!$Q$2:$Q$324,0)))</f>
        <v>1</v>
      </c>
      <c r="AH18" s="24" t="b">
        <f>NOT(ISERROR(MATCH(AD18,assembly_high_qc!$AD$2:$AD$324,0)))</f>
        <v>1</v>
      </c>
      <c r="AI18" s="24" t="b">
        <f>NOT(ISERROR(MATCH(AF18,assembly_high_qc!$AF$2:$AF$324,0)))</f>
        <v>1</v>
      </c>
    </row>
    <row r="19" spans="1:35" s="24" customFormat="1" x14ac:dyDescent="0.3">
      <c r="A19" s="24" t="s">
        <v>4063</v>
      </c>
      <c r="B19" s="24" t="str">
        <f t="shared" si="0"/>
        <v>SRR1763844</v>
      </c>
      <c r="C19" s="24">
        <v>35</v>
      </c>
      <c r="D19" s="24">
        <v>31</v>
      </c>
      <c r="E19" s="24" t="s">
        <v>3770</v>
      </c>
      <c r="F19" s="24">
        <v>194726</v>
      </c>
      <c r="G19" s="24">
        <v>179272</v>
      </c>
      <c r="H19" s="24" t="s">
        <v>4064</v>
      </c>
      <c r="I19" s="24">
        <v>75</v>
      </c>
      <c r="J19" s="24">
        <v>23</v>
      </c>
      <c r="K19" s="24">
        <v>27</v>
      </c>
      <c r="M19" s="24">
        <v>8218</v>
      </c>
      <c r="N19" s="24">
        <v>592</v>
      </c>
      <c r="O19" s="24">
        <v>34785</v>
      </c>
      <c r="P19" s="24">
        <v>2791733</v>
      </c>
      <c r="Q19" s="24" t="str">
        <f>VLOOKUP($B19,wgs_downloaded!$H$2:$Z$518,COLUMN()-13)</f>
        <v>isolation_source: soft cheese</v>
      </c>
      <c r="R19" s="24">
        <f>VLOOKUP($B19,wgs_downloaded!$H$2:$Z$518,COLUMN()-13)</f>
        <v>2972891</v>
      </c>
      <c r="S19" s="24">
        <f>VLOOKUP($B19,wgs_downloaded!$H$2:$Z$518,COLUMN()-13)</f>
        <v>16</v>
      </c>
      <c r="T19" s="24">
        <f>VLOOKUP($B19,wgs_downloaded!$H$2:$Z$518,COLUMN()-13)</f>
        <v>2951</v>
      </c>
      <c r="U19" s="24" t="str">
        <f>VLOOKUP($B19,wgs_downloaded!$H$2:$Z$518,COLUMN()-13)</f>
        <v>Yes</v>
      </c>
      <c r="V19" s="24">
        <f>VLOOKUP($B19,wgs_downloaded!$H$2:$Z$518,COLUMN()-13)</f>
        <v>0</v>
      </c>
      <c r="W19" s="24">
        <f>VLOOKUP($B19,wgs_downloaded!$H$2:$Z$518,COLUMN()-13)</f>
        <v>0</v>
      </c>
      <c r="X19" s="24">
        <f>VLOOKUP($B19,wgs_downloaded!$H$2:$Z$518,COLUMN()-13)</f>
        <v>0</v>
      </c>
      <c r="Y19" s="24" t="str">
        <f>VLOOKUP($B19,wgs_downloaded!$H$2:$Z$518,COLUMN()-13)</f>
        <v>No</v>
      </c>
      <c r="Z19" s="24" t="str">
        <f>VLOOKUP($B19,wgs_downloaded!$H$2:$Z$518,COLUMN()-13)</f>
        <v/>
      </c>
      <c r="AA19" s="24" t="str">
        <f>VLOOKUP($B19,wgs_downloaded!$H$2:$Z$518,COLUMN()-13)</f>
        <v/>
      </c>
      <c r="AB19" s="24">
        <f>VLOOKUP($B19,wgs_downloaded!$H$2:$Z$518,COLUMN()-13)</f>
        <v>43901.041666666664</v>
      </c>
      <c r="AC19" s="24">
        <f>VLOOKUP($B19,wgs_downloaded!$H$2:$Z$518,COLUMN()-13)</f>
        <v>43551.041666666664</v>
      </c>
      <c r="AD19" s="24" t="str">
        <f>VLOOKUP($B19,wgs_downloaded!$H$2:$Z$518,COLUMN()-13)</f>
        <v>France</v>
      </c>
      <c r="AE19" s="24">
        <f>VLOOKUP($B19,wgs_downloaded!$H$2:$Z$518,COLUMN()-13)</f>
        <v>0</v>
      </c>
      <c r="AF19" s="24">
        <f>VLOOKUP($B19,wgs_downloaded!$H$2:$Z$518,COLUMN()-13)</f>
        <v>2014</v>
      </c>
      <c r="AG19" s="24" t="b">
        <f>NOT(ISERROR(MATCH(Q19,assembly_high_qc!$Q$2:$Q$324,0)))</f>
        <v>1</v>
      </c>
      <c r="AH19" s="24" t="b">
        <f>NOT(ISERROR(MATCH(AD19,assembly_high_qc!$AD$2:$AD$324,0)))</f>
        <v>1</v>
      </c>
      <c r="AI19" s="24" t="b">
        <f>NOT(ISERROR(MATCH(AF19,assembly_high_qc!$AF$2:$AF$324,0)))</f>
        <v>1</v>
      </c>
    </row>
    <row r="20" spans="1:35" s="27" customFormat="1" x14ac:dyDescent="0.3">
      <c r="A20" s="27" t="s">
        <v>4065</v>
      </c>
      <c r="B20" s="27" t="str">
        <f t="shared" si="0"/>
        <v>SRR11851883</v>
      </c>
      <c r="C20" s="27">
        <v>3</v>
      </c>
      <c r="D20" s="27">
        <v>3</v>
      </c>
      <c r="E20" s="27" t="s">
        <v>4066</v>
      </c>
      <c r="F20" s="27">
        <v>16730</v>
      </c>
      <c r="G20" s="27">
        <v>16252</v>
      </c>
      <c r="H20" s="27" t="s">
        <v>3844</v>
      </c>
      <c r="I20" s="27">
        <v>4</v>
      </c>
      <c r="J20" s="27">
        <v>1</v>
      </c>
      <c r="K20" s="27">
        <v>4</v>
      </c>
      <c r="M20" s="27">
        <v>699</v>
      </c>
      <c r="N20" s="27">
        <v>597</v>
      </c>
      <c r="O20" s="27">
        <v>5546</v>
      </c>
      <c r="P20" s="27">
        <v>429665</v>
      </c>
      <c r="Q20" s="27" t="str">
        <f>VLOOKUP($B20,wgs_downloaded!$H$2:$Z$518,COLUMN()-13)</f>
        <v>isolation_source: Pecorino Toscano Cheese</v>
      </c>
      <c r="R20" s="27">
        <f>VLOOKUP($B20,wgs_downloaded!$H$2:$Z$518,COLUMN()-13)</f>
        <v>3226544</v>
      </c>
      <c r="S20" s="27">
        <f>VLOOKUP($B20,wgs_downloaded!$H$2:$Z$518,COLUMN()-13)</f>
        <v>47</v>
      </c>
      <c r="T20" s="27">
        <f>VLOOKUP($B20,wgs_downloaded!$H$2:$Z$518,COLUMN()-13)</f>
        <v>3163</v>
      </c>
      <c r="U20" s="27" t="str">
        <f>VLOOKUP($B20,wgs_downloaded!$H$2:$Z$518,COLUMN()-13)</f>
        <v>Yes</v>
      </c>
      <c r="V20" s="27">
        <f>VLOOKUP($B20,wgs_downloaded!$H$2:$Z$518,COLUMN()-13)</f>
        <v>0</v>
      </c>
      <c r="W20" s="27">
        <f>VLOOKUP($B20,wgs_downloaded!$H$2:$Z$518,COLUMN()-13)</f>
        <v>0</v>
      </c>
      <c r="X20" s="27">
        <f>VLOOKUP($B20,wgs_downloaded!$H$2:$Z$518,COLUMN()-13)</f>
        <v>0</v>
      </c>
      <c r="Y20" s="27" t="str">
        <f>VLOOKUP($B20,wgs_downloaded!$H$2:$Z$518,COLUMN()-13)</f>
        <v>No</v>
      </c>
      <c r="Z20" s="27" t="str">
        <f>VLOOKUP($B20,wgs_downloaded!$H$2:$Z$518,COLUMN()-13)</f>
        <v/>
      </c>
      <c r="AA20" s="27" t="str">
        <f>VLOOKUP($B20,wgs_downloaded!$H$2:$Z$518,COLUMN()-13)</f>
        <v/>
      </c>
      <c r="AB20" s="27">
        <f>VLOOKUP($B20,wgs_downloaded!$H$2:$Z$518,COLUMN()-13)</f>
        <v>44040.083333333336</v>
      </c>
      <c r="AC20" s="27">
        <f>VLOOKUP($B20,wgs_downloaded!$H$2:$Z$518,COLUMN()-13)</f>
        <v>44040.083333333336</v>
      </c>
      <c r="AD20" s="27" t="str">
        <f>VLOOKUP($B20,wgs_downloaded!$H$2:$Z$518,COLUMN()-13)</f>
        <v>Italy</v>
      </c>
      <c r="AE20" s="27">
        <f>VLOOKUP($B20,wgs_downloaded!$H$2:$Z$518,COLUMN()-13)</f>
        <v>0</v>
      </c>
      <c r="AF20" s="27">
        <f>VLOOKUP($B20,wgs_downloaded!$H$2:$Z$518,COLUMN()-13)</f>
        <v>2020</v>
      </c>
      <c r="AG20" t="b">
        <f>NOT(ISERROR(MATCH(Q20,assembly_high_qc!$Q$2:$Q$324,0)))</f>
        <v>0</v>
      </c>
      <c r="AH20" s="27" t="b">
        <f>NOT(ISERROR(MATCH(AD20,assembly_high_qc!$AD$2:$AD$324,0)))</f>
        <v>1</v>
      </c>
      <c r="AI20" s="27" t="b">
        <f>NOT(ISERROR(MATCH(AF20,assembly_high_qc!$AF$2:$AF$324,0)))</f>
        <v>1</v>
      </c>
    </row>
    <row r="21" spans="1:35" s="24" customFormat="1" x14ac:dyDescent="0.3">
      <c r="A21" s="24" t="s">
        <v>4067</v>
      </c>
      <c r="B21" s="24" t="str">
        <f t="shared" si="0"/>
        <v>SRR11892190</v>
      </c>
      <c r="C21" s="24">
        <v>18</v>
      </c>
      <c r="D21" s="24">
        <v>16</v>
      </c>
      <c r="E21" s="24" t="s">
        <v>4068</v>
      </c>
      <c r="F21" s="24">
        <v>78696</v>
      </c>
      <c r="G21" s="24">
        <v>75434</v>
      </c>
      <c r="H21" s="24" t="s">
        <v>3776</v>
      </c>
      <c r="I21" s="24">
        <v>10</v>
      </c>
      <c r="J21" s="24">
        <v>10</v>
      </c>
      <c r="K21" s="24">
        <v>5</v>
      </c>
      <c r="M21" s="24">
        <v>7076</v>
      </c>
      <c r="N21" s="24">
        <v>628</v>
      </c>
      <c r="O21" s="24">
        <v>26668</v>
      </c>
      <c r="P21" s="24">
        <v>2797741</v>
      </c>
      <c r="Q21" s="24" t="str">
        <f>VLOOKUP($B21,wgs_downloaded!$H$2:$Z$518,COLUMN()-13)</f>
        <v>isolation_source: Raw Milk Cheese</v>
      </c>
      <c r="R21" s="24">
        <f>VLOOKUP($B21,wgs_downloaded!$H$2:$Z$518,COLUMN()-13)</f>
        <v>2965159</v>
      </c>
      <c r="S21" s="24">
        <f>VLOOKUP($B21,wgs_downloaded!$H$2:$Z$518,COLUMN()-13)</f>
        <v>14</v>
      </c>
      <c r="T21" s="24">
        <f>VLOOKUP($B21,wgs_downloaded!$H$2:$Z$518,COLUMN()-13)</f>
        <v>2883</v>
      </c>
      <c r="U21" s="24" t="str">
        <f>VLOOKUP($B21,wgs_downloaded!$H$2:$Z$518,COLUMN()-13)</f>
        <v>Yes</v>
      </c>
      <c r="V21" s="24">
        <f>VLOOKUP($B21,wgs_downloaded!$H$2:$Z$518,COLUMN()-13)</f>
        <v>0</v>
      </c>
      <c r="W21" s="24">
        <f>VLOOKUP($B21,wgs_downloaded!$H$2:$Z$518,COLUMN()-13)</f>
        <v>0</v>
      </c>
      <c r="X21" s="24">
        <f>VLOOKUP($B21,wgs_downloaded!$H$2:$Z$518,COLUMN()-13)</f>
        <v>0</v>
      </c>
      <c r="Y21" s="24" t="str">
        <f>VLOOKUP($B21,wgs_downloaded!$H$2:$Z$518,COLUMN()-13)</f>
        <v>No</v>
      </c>
      <c r="Z21" s="24" t="str">
        <f>VLOOKUP($B21,wgs_downloaded!$H$2:$Z$518,COLUMN()-13)</f>
        <v/>
      </c>
      <c r="AA21" s="24" t="str">
        <f>VLOOKUP($B21,wgs_downloaded!$H$2:$Z$518,COLUMN()-13)</f>
        <v/>
      </c>
      <c r="AB21" s="24">
        <f>VLOOKUP($B21,wgs_downloaded!$H$2:$Z$518,COLUMN()-13)</f>
        <v>44039.083333333336</v>
      </c>
      <c r="AC21" s="24">
        <f>VLOOKUP($B21,wgs_downloaded!$H$2:$Z$518,COLUMN()-13)</f>
        <v>44039.083333333336</v>
      </c>
      <c r="AD21" s="24" t="str">
        <f>VLOOKUP($B21,wgs_downloaded!$H$2:$Z$518,COLUMN()-13)</f>
        <v>USA</v>
      </c>
      <c r="AE21" s="24" t="str">
        <f>VLOOKUP($B21,wgs_downloaded!$H$2:$Z$518,COLUMN()-13)</f>
        <v>New York</v>
      </c>
      <c r="AF21" s="24">
        <f>VLOOKUP($B21,wgs_downloaded!$H$2:$Z$518,COLUMN()-13)</f>
        <v>2020</v>
      </c>
      <c r="AG21" s="24" t="b">
        <f>NOT(ISERROR(MATCH(Q21,assembly_high_qc!$Q$2:$Q$324,0)))</f>
        <v>1</v>
      </c>
      <c r="AH21" s="24" t="b">
        <f>NOT(ISERROR(MATCH(AD21,assembly_high_qc!$AD$2:$AD$324,0)))</f>
        <v>1</v>
      </c>
      <c r="AI21" s="24" t="b">
        <f>NOT(ISERROR(MATCH(AF21,assembly_high_qc!$AF$2:$AF$324,0)))</f>
        <v>1</v>
      </c>
    </row>
    <row r="22" spans="1:35" s="27" customFormat="1" x14ac:dyDescent="0.3">
      <c r="A22" s="27" t="s">
        <v>4069</v>
      </c>
      <c r="B22" s="27" t="str">
        <f t="shared" si="0"/>
        <v>SRR3173361</v>
      </c>
      <c r="C22" s="27">
        <v>30</v>
      </c>
      <c r="D22" s="27">
        <v>28</v>
      </c>
      <c r="E22" s="27" t="s">
        <v>4070</v>
      </c>
      <c r="F22" s="27">
        <v>132630</v>
      </c>
      <c r="G22" s="27">
        <v>129020</v>
      </c>
      <c r="H22" s="27" t="s">
        <v>3474</v>
      </c>
      <c r="I22" s="27">
        <v>10</v>
      </c>
      <c r="J22" s="27">
        <v>9</v>
      </c>
      <c r="K22" s="27">
        <v>15</v>
      </c>
      <c r="M22" s="27">
        <v>7392</v>
      </c>
      <c r="N22" s="27">
        <v>637</v>
      </c>
      <c r="O22" s="27">
        <v>45795</v>
      </c>
      <c r="P22" s="27">
        <v>2900867</v>
      </c>
      <c r="Q22" s="27" t="str">
        <f>VLOOKUP($B22,wgs_downloaded!$H$2:$Z$518,COLUMN()-13)</f>
        <v>isolation_source: latin american cheese</v>
      </c>
      <c r="R22" s="27">
        <f>VLOOKUP($B22,wgs_downloaded!$H$2:$Z$518,COLUMN()-13)</f>
        <v>3079681</v>
      </c>
      <c r="S22" s="27">
        <f>VLOOKUP($B22,wgs_downloaded!$H$2:$Z$518,COLUMN()-13)</f>
        <v>76</v>
      </c>
      <c r="T22" s="27">
        <f>VLOOKUP($B22,wgs_downloaded!$H$2:$Z$518,COLUMN()-13)</f>
        <v>3045</v>
      </c>
      <c r="U22" s="27" t="str">
        <f>VLOOKUP($B22,wgs_downloaded!$H$2:$Z$518,COLUMN()-13)</f>
        <v>Yes</v>
      </c>
      <c r="V22" s="27">
        <f>VLOOKUP($B22,wgs_downloaded!$H$2:$Z$518,COLUMN()-13)</f>
        <v>0</v>
      </c>
      <c r="W22" s="27">
        <f>VLOOKUP($B22,wgs_downloaded!$H$2:$Z$518,COLUMN()-13)</f>
        <v>0</v>
      </c>
      <c r="X22" s="27">
        <f>VLOOKUP($B22,wgs_downloaded!$H$2:$Z$518,COLUMN()-13)</f>
        <v>0</v>
      </c>
      <c r="Y22" s="27" t="str">
        <f>VLOOKUP($B22,wgs_downloaded!$H$2:$Z$518,COLUMN()-13)</f>
        <v>No</v>
      </c>
      <c r="Z22" s="27" t="str">
        <f>VLOOKUP($B22,wgs_downloaded!$H$2:$Z$518,COLUMN()-13)</f>
        <v/>
      </c>
      <c r="AA22" s="27" t="str">
        <f>VLOOKUP($B22,wgs_downloaded!$H$2:$Z$518,COLUMN()-13)</f>
        <v/>
      </c>
      <c r="AB22" s="27">
        <f>VLOOKUP($B22,wgs_downloaded!$H$2:$Z$518,COLUMN()-13)</f>
        <v>43901.041666666664</v>
      </c>
      <c r="AC22" s="27">
        <f>VLOOKUP($B22,wgs_downloaded!$H$2:$Z$518,COLUMN()-13)</f>
        <v>43551.041666666664</v>
      </c>
      <c r="AD22" s="27" t="str">
        <f>VLOOKUP($B22,wgs_downloaded!$H$2:$Z$518,COLUMN()-13)</f>
        <v>Mexico</v>
      </c>
      <c r="AE22" s="27">
        <f>VLOOKUP($B22,wgs_downloaded!$H$2:$Z$518,COLUMN()-13)</f>
        <v>0</v>
      </c>
      <c r="AF22" s="27">
        <f>VLOOKUP($B22,wgs_downloaded!$H$2:$Z$518,COLUMN()-13)</f>
        <v>2007</v>
      </c>
      <c r="AG22" t="b">
        <f>NOT(ISERROR(MATCH(Q22,assembly_high_qc!$Q$2:$Q$324,0)))</f>
        <v>0</v>
      </c>
      <c r="AH22" s="27" t="b">
        <f>NOT(ISERROR(MATCH(AD22,assembly_high_qc!$AD$2:$AD$324,0)))</f>
        <v>1</v>
      </c>
      <c r="AI22" s="27" t="b">
        <f>NOT(ISERROR(MATCH(AF22,assembly_high_qc!$AF$2:$AF$324,0)))</f>
        <v>1</v>
      </c>
    </row>
    <row r="23" spans="1:35" s="24" customFormat="1" x14ac:dyDescent="0.3">
      <c r="A23" s="24" t="s">
        <v>4071</v>
      </c>
      <c r="B23" s="24" t="str">
        <f t="shared" si="0"/>
        <v>SRR10843691</v>
      </c>
      <c r="C23" s="24">
        <v>31</v>
      </c>
      <c r="D23" s="24">
        <v>28</v>
      </c>
      <c r="E23" s="24" t="s">
        <v>4072</v>
      </c>
      <c r="F23" s="24">
        <v>140178</v>
      </c>
      <c r="G23" s="24">
        <v>136804</v>
      </c>
      <c r="H23" s="24" t="s">
        <v>4011</v>
      </c>
      <c r="I23" s="24">
        <v>35</v>
      </c>
      <c r="J23" s="24">
        <v>4</v>
      </c>
      <c r="K23" s="24">
        <v>3</v>
      </c>
      <c r="M23" s="24">
        <v>8335</v>
      </c>
      <c r="N23" s="24">
        <v>641</v>
      </c>
      <c r="O23" s="24">
        <v>41884</v>
      </c>
      <c r="P23" s="24">
        <v>2988399</v>
      </c>
      <c r="Q23" s="24" t="str">
        <f>VLOOKUP($B23,wgs_downloaded!$H$2:$Z$518,COLUMN()-13)</f>
        <v>isolation_source: cheese</v>
      </c>
      <c r="R23" s="24">
        <f>VLOOKUP($B23,wgs_downloaded!$H$2:$Z$518,COLUMN()-13)</f>
        <v>3240990</v>
      </c>
      <c r="S23" s="24">
        <f>VLOOKUP($B23,wgs_downloaded!$H$2:$Z$518,COLUMN()-13)</f>
        <v>33</v>
      </c>
      <c r="T23" s="24">
        <f>VLOOKUP($B23,wgs_downloaded!$H$2:$Z$518,COLUMN()-13)</f>
        <v>3185</v>
      </c>
      <c r="U23" s="24" t="str">
        <f>VLOOKUP($B23,wgs_downloaded!$H$2:$Z$518,COLUMN()-13)</f>
        <v>Yes</v>
      </c>
      <c r="V23" s="24">
        <f>VLOOKUP($B23,wgs_downloaded!$H$2:$Z$518,COLUMN()-13)</f>
        <v>0</v>
      </c>
      <c r="W23" s="24">
        <f>VLOOKUP($B23,wgs_downloaded!$H$2:$Z$518,COLUMN()-13)</f>
        <v>0</v>
      </c>
      <c r="X23" s="24">
        <f>VLOOKUP($B23,wgs_downloaded!$H$2:$Z$518,COLUMN()-13)</f>
        <v>0</v>
      </c>
      <c r="Y23" s="24" t="str">
        <f>VLOOKUP($B23,wgs_downloaded!$H$2:$Z$518,COLUMN()-13)</f>
        <v>No</v>
      </c>
      <c r="Z23" s="24" t="str">
        <f>VLOOKUP($B23,wgs_downloaded!$H$2:$Z$518,COLUMN()-13)</f>
        <v/>
      </c>
      <c r="AA23" s="24" t="str">
        <f>VLOOKUP($B23,wgs_downloaded!$H$2:$Z$518,COLUMN()-13)</f>
        <v/>
      </c>
      <c r="AB23" s="24">
        <f>VLOOKUP($B23,wgs_downloaded!$H$2:$Z$518,COLUMN()-13)</f>
        <v>43903.041666666664</v>
      </c>
      <c r="AC23" s="24">
        <f>VLOOKUP($B23,wgs_downloaded!$H$2:$Z$518,COLUMN()-13)</f>
        <v>43861.041666666664</v>
      </c>
      <c r="AD23" s="24" t="str">
        <f>VLOOKUP($B23,wgs_downloaded!$H$2:$Z$518,COLUMN()-13)</f>
        <v>USA</v>
      </c>
      <c r="AE23" s="24" t="str">
        <f>VLOOKUP($B23,wgs_downloaded!$H$2:$Z$518,COLUMN()-13)</f>
        <v>Pennsylvania</v>
      </c>
      <c r="AF23" s="24">
        <f>VLOOKUP($B23,wgs_downloaded!$H$2:$Z$518,COLUMN()-13)</f>
        <v>2019</v>
      </c>
      <c r="AG23" s="24" t="b">
        <f>NOT(ISERROR(MATCH(Q23,assembly_high_qc!$Q$2:$Q$324,0)))</f>
        <v>1</v>
      </c>
      <c r="AH23" s="24" t="b">
        <f>NOT(ISERROR(MATCH(AD23,assembly_high_qc!$AD$2:$AD$324,0)))</f>
        <v>1</v>
      </c>
      <c r="AI23" s="24" t="b">
        <f>NOT(ISERROR(MATCH(AF23,assembly_high_qc!$AF$2:$AF$324,0)))</f>
        <v>1</v>
      </c>
    </row>
    <row r="24" spans="1:35" s="24" customFormat="1" x14ac:dyDescent="0.3">
      <c r="A24" s="24" t="s">
        <v>4073</v>
      </c>
      <c r="B24" s="24" t="str">
        <f t="shared" si="0"/>
        <v>SRR7758255</v>
      </c>
      <c r="C24" s="24">
        <v>60</v>
      </c>
      <c r="D24" s="24">
        <v>57</v>
      </c>
      <c r="E24" s="24" t="s">
        <v>3302</v>
      </c>
      <c r="F24" s="24">
        <v>286156</v>
      </c>
      <c r="G24" s="24">
        <v>277344</v>
      </c>
      <c r="H24" s="24" t="s">
        <v>4053</v>
      </c>
      <c r="I24" s="24">
        <v>60</v>
      </c>
      <c r="J24" s="24">
        <v>18</v>
      </c>
      <c r="K24" s="24">
        <v>54</v>
      </c>
      <c r="M24" s="24">
        <v>7304</v>
      </c>
      <c r="N24" s="24">
        <v>652</v>
      </c>
      <c r="O24" s="24">
        <v>32498</v>
      </c>
      <c r="P24" s="24">
        <v>2712508</v>
      </c>
      <c r="Q24" s="24" t="str">
        <f>VLOOKUP($B24,wgs_downloaded!$H$2:$Z$518,COLUMN()-13)</f>
        <v>isolation_source: Raw milk cheese</v>
      </c>
      <c r="R24" s="24">
        <f>VLOOKUP($B24,wgs_downloaded!$H$2:$Z$518,COLUMN()-13)</f>
        <v>2833681</v>
      </c>
      <c r="S24" s="24">
        <f>VLOOKUP($B24,wgs_downloaded!$H$2:$Z$518,COLUMN()-13)</f>
        <v>270</v>
      </c>
      <c r="T24" s="24">
        <f>VLOOKUP($B24,wgs_downloaded!$H$2:$Z$518,COLUMN()-13)</f>
        <v>2842</v>
      </c>
      <c r="U24" s="24" t="str">
        <f>VLOOKUP($B24,wgs_downloaded!$H$2:$Z$518,COLUMN()-13)</f>
        <v>Yes</v>
      </c>
      <c r="V24" s="24">
        <f>VLOOKUP($B24,wgs_downloaded!$H$2:$Z$518,COLUMN()-13)</f>
        <v>0</v>
      </c>
      <c r="W24" s="24">
        <f>VLOOKUP($B24,wgs_downloaded!$H$2:$Z$518,COLUMN()-13)</f>
        <v>0</v>
      </c>
      <c r="X24" s="24">
        <f>VLOOKUP($B24,wgs_downloaded!$H$2:$Z$518,COLUMN()-13)</f>
        <v>0</v>
      </c>
      <c r="Y24" s="24" t="str">
        <f>VLOOKUP($B24,wgs_downloaded!$H$2:$Z$518,COLUMN()-13)</f>
        <v>No</v>
      </c>
      <c r="Z24" s="24" t="str">
        <f>VLOOKUP($B24,wgs_downloaded!$H$2:$Z$518,COLUMN()-13)</f>
        <v/>
      </c>
      <c r="AA24" s="24" t="str">
        <f>VLOOKUP($B24,wgs_downloaded!$H$2:$Z$518,COLUMN()-13)</f>
        <v/>
      </c>
      <c r="AB24" s="24">
        <f>VLOOKUP($B24,wgs_downloaded!$H$2:$Z$518,COLUMN()-13)</f>
        <v>43433.041666666664</v>
      </c>
      <c r="AC24" s="24">
        <f>VLOOKUP($B24,wgs_downloaded!$H$2:$Z$518,COLUMN()-13)</f>
        <v>43396.083333333336</v>
      </c>
      <c r="AD24" s="24" t="str">
        <f>VLOOKUP($B24,wgs_downloaded!$H$2:$Z$518,COLUMN()-13)</f>
        <v>USA</v>
      </c>
      <c r="AE24" s="24" t="str">
        <f>VLOOKUP($B24,wgs_downloaded!$H$2:$Z$518,COLUMN()-13)</f>
        <v>New York</v>
      </c>
      <c r="AF24" s="24">
        <f>VLOOKUP($B24,wgs_downloaded!$H$2:$Z$518,COLUMN()-13)</f>
        <v>2018</v>
      </c>
      <c r="AG24" s="24" t="b">
        <f>NOT(ISERROR(MATCH(Q24,assembly_high_qc!$Q$2:$Q$324,0)))</f>
        <v>1</v>
      </c>
      <c r="AH24" s="24" t="b">
        <f>NOT(ISERROR(MATCH(AD24,assembly_high_qc!$AD$2:$AD$324,0)))</f>
        <v>1</v>
      </c>
      <c r="AI24" s="24" t="b">
        <f>NOT(ISERROR(MATCH(AF24,assembly_high_qc!$AF$2:$AF$324,0)))</f>
        <v>1</v>
      </c>
    </row>
    <row r="25" spans="1:35" s="24" customFormat="1" x14ac:dyDescent="0.3">
      <c r="A25" s="24" t="s">
        <v>4074</v>
      </c>
      <c r="B25" s="24" t="str">
        <f t="shared" si="0"/>
        <v>SRR8837525</v>
      </c>
      <c r="C25" s="24">
        <v>21</v>
      </c>
      <c r="D25" s="24">
        <v>20</v>
      </c>
      <c r="E25" s="24" t="s">
        <v>3347</v>
      </c>
      <c r="F25" s="24">
        <v>100656</v>
      </c>
      <c r="G25" s="24">
        <v>98550</v>
      </c>
      <c r="H25" s="24" t="s">
        <v>3793</v>
      </c>
      <c r="I25" s="24">
        <v>17</v>
      </c>
      <c r="J25" s="24">
        <v>5</v>
      </c>
      <c r="K25" s="24">
        <v>4</v>
      </c>
      <c r="M25" s="24">
        <v>6803</v>
      </c>
      <c r="N25" s="24">
        <v>664</v>
      </c>
      <c r="O25" s="24">
        <v>21115</v>
      </c>
      <c r="P25" s="24">
        <v>2834992</v>
      </c>
      <c r="Q25" s="24" t="str">
        <f>VLOOKUP($B25,wgs_downloaded!$H$2:$Z$518,COLUMN()-13)</f>
        <v>isolation_source: cheese</v>
      </c>
      <c r="R25" s="24">
        <f>VLOOKUP($B25,wgs_downloaded!$H$2:$Z$518,COLUMN()-13)</f>
        <v>3014709</v>
      </c>
      <c r="S25" s="24">
        <f>VLOOKUP($B25,wgs_downloaded!$H$2:$Z$518,COLUMN()-13)</f>
        <v>13</v>
      </c>
      <c r="T25" s="24">
        <f>VLOOKUP($B25,wgs_downloaded!$H$2:$Z$518,COLUMN()-13)</f>
        <v>2961</v>
      </c>
      <c r="U25" s="24" t="str">
        <f>VLOOKUP($B25,wgs_downloaded!$H$2:$Z$518,COLUMN()-13)</f>
        <v>Yes</v>
      </c>
      <c r="V25" s="24">
        <f>VLOOKUP($B25,wgs_downloaded!$H$2:$Z$518,COLUMN()-13)</f>
        <v>0</v>
      </c>
      <c r="W25" s="24">
        <f>VLOOKUP($B25,wgs_downloaded!$H$2:$Z$518,COLUMN()-13)</f>
        <v>0</v>
      </c>
      <c r="X25" s="24">
        <f>VLOOKUP($B25,wgs_downloaded!$H$2:$Z$518,COLUMN()-13)</f>
        <v>0</v>
      </c>
      <c r="Y25" s="24" t="str">
        <f>VLOOKUP($B25,wgs_downloaded!$H$2:$Z$518,COLUMN()-13)</f>
        <v>No</v>
      </c>
      <c r="Z25" s="24" t="str">
        <f>VLOOKUP($B25,wgs_downloaded!$H$2:$Z$518,COLUMN()-13)</f>
        <v/>
      </c>
      <c r="AA25" s="24" t="str">
        <f>VLOOKUP($B25,wgs_downloaded!$H$2:$Z$518,COLUMN()-13)</f>
        <v/>
      </c>
      <c r="AB25" s="24">
        <f>VLOOKUP($B25,wgs_downloaded!$H$2:$Z$518,COLUMN()-13)</f>
        <v>43564.083333333336</v>
      </c>
      <c r="AC25" s="24">
        <f>VLOOKUP($B25,wgs_downloaded!$H$2:$Z$518,COLUMN()-13)</f>
        <v>43564.083333333336</v>
      </c>
      <c r="AD25" s="24" t="str">
        <f>VLOOKUP($B25,wgs_downloaded!$H$2:$Z$518,COLUMN()-13)</f>
        <v>Chile</v>
      </c>
      <c r="AE25" s="24">
        <f>VLOOKUP($B25,wgs_downloaded!$H$2:$Z$518,COLUMN()-13)</f>
        <v>0</v>
      </c>
      <c r="AF25" s="24">
        <f>VLOOKUP($B25,wgs_downloaded!$H$2:$Z$518,COLUMN()-13)</f>
        <v>2016</v>
      </c>
      <c r="AG25" s="24" t="b">
        <f>NOT(ISERROR(MATCH(Q25,assembly_high_qc!$Q$2:$Q$324,0)))</f>
        <v>1</v>
      </c>
      <c r="AH25" s="24" t="b">
        <f>NOT(ISERROR(MATCH(AD25,assembly_high_qc!$AD$2:$AD$324,0)))</f>
        <v>1</v>
      </c>
      <c r="AI25" s="24" t="b">
        <f>NOT(ISERROR(MATCH(AF25,assembly_high_qc!$AF$2:$AF$324,0)))</f>
        <v>1</v>
      </c>
    </row>
    <row r="26" spans="1:35" s="24" customFormat="1" x14ac:dyDescent="0.3">
      <c r="A26" s="24" t="s">
        <v>4075</v>
      </c>
      <c r="B26" s="24" t="str">
        <f t="shared" si="0"/>
        <v>SRR3945588</v>
      </c>
      <c r="C26" s="24">
        <v>21</v>
      </c>
      <c r="D26" s="24">
        <v>19</v>
      </c>
      <c r="E26" s="24" t="s">
        <v>4076</v>
      </c>
      <c r="F26" s="24">
        <v>91944</v>
      </c>
      <c r="G26" s="24">
        <v>89730</v>
      </c>
      <c r="H26" s="24" t="s">
        <v>4011</v>
      </c>
      <c r="I26" s="24">
        <v>5</v>
      </c>
      <c r="J26" s="24">
        <v>3</v>
      </c>
      <c r="K26" s="24">
        <v>14</v>
      </c>
      <c r="M26" s="24">
        <v>7022</v>
      </c>
      <c r="N26" s="24">
        <v>668</v>
      </c>
      <c r="O26" s="24">
        <v>51238</v>
      </c>
      <c r="P26" s="24">
        <v>2844122</v>
      </c>
      <c r="Q26" s="24" t="str">
        <f>VLOOKUP($B26,wgs_downloaded!$H$2:$Z$518,COLUMN()-13)</f>
        <v>isolation_source: queso fresco</v>
      </c>
      <c r="R26" s="24">
        <f>VLOOKUP($B26,wgs_downloaded!$H$2:$Z$518,COLUMN()-13)</f>
        <v>3018046</v>
      </c>
      <c r="S26" s="24">
        <f>VLOOKUP($B26,wgs_downloaded!$H$2:$Z$518,COLUMN()-13)</f>
        <v>54</v>
      </c>
      <c r="T26" s="24">
        <f>VLOOKUP($B26,wgs_downloaded!$H$2:$Z$518,COLUMN()-13)</f>
        <v>2994</v>
      </c>
      <c r="U26" s="24" t="str">
        <f>VLOOKUP($B26,wgs_downloaded!$H$2:$Z$518,COLUMN()-13)</f>
        <v>Yes</v>
      </c>
      <c r="V26" s="24">
        <f>VLOOKUP($B26,wgs_downloaded!$H$2:$Z$518,COLUMN()-13)</f>
        <v>0</v>
      </c>
      <c r="W26" s="24">
        <f>VLOOKUP($B26,wgs_downloaded!$H$2:$Z$518,COLUMN()-13)</f>
        <v>0</v>
      </c>
      <c r="X26" s="24">
        <f>VLOOKUP($B26,wgs_downloaded!$H$2:$Z$518,COLUMN()-13)</f>
        <v>0</v>
      </c>
      <c r="Y26" s="24" t="str">
        <f>VLOOKUP($B26,wgs_downloaded!$H$2:$Z$518,COLUMN()-13)</f>
        <v>No</v>
      </c>
      <c r="Z26" s="24" t="str">
        <f>VLOOKUP($B26,wgs_downloaded!$H$2:$Z$518,COLUMN()-13)</f>
        <v/>
      </c>
      <c r="AA26" s="24" t="str">
        <f>VLOOKUP($B26,wgs_downloaded!$H$2:$Z$518,COLUMN()-13)</f>
        <v/>
      </c>
      <c r="AB26" s="24">
        <f>VLOOKUP($B26,wgs_downloaded!$H$2:$Z$518,COLUMN()-13)</f>
        <v>43901.041666666664</v>
      </c>
      <c r="AC26" s="24">
        <f>VLOOKUP($B26,wgs_downloaded!$H$2:$Z$518,COLUMN()-13)</f>
        <v>43551.041666666664</v>
      </c>
      <c r="AD26" s="24" t="str">
        <f>VLOOKUP($B26,wgs_downloaded!$H$2:$Z$518,COLUMN()-13)</f>
        <v>USA</v>
      </c>
      <c r="AE26" s="24" t="str">
        <f>VLOOKUP($B26,wgs_downloaded!$H$2:$Z$518,COLUMN()-13)</f>
        <v>New Jersey</v>
      </c>
      <c r="AF26" s="24">
        <f>VLOOKUP($B26,wgs_downloaded!$H$2:$Z$518,COLUMN()-13)</f>
        <v>2012</v>
      </c>
      <c r="AG26" s="24" t="b">
        <f>NOT(ISERROR(MATCH(Q26,assembly_high_qc!$Q$2:$Q$324,0)))</f>
        <v>1</v>
      </c>
      <c r="AH26" s="24" t="b">
        <f>NOT(ISERROR(MATCH(AD26,assembly_high_qc!$AD$2:$AD$324,0)))</f>
        <v>1</v>
      </c>
      <c r="AI26" s="24" t="b">
        <f>NOT(ISERROR(MATCH(AF26,assembly_high_qc!$AF$2:$AF$324,0)))</f>
        <v>1</v>
      </c>
    </row>
    <row r="27" spans="1:35" s="24" customFormat="1" x14ac:dyDescent="0.3">
      <c r="A27" s="24" t="s">
        <v>4077</v>
      </c>
      <c r="B27" s="24" t="str">
        <f t="shared" si="0"/>
        <v>SRR10018439</v>
      </c>
      <c r="C27" s="24">
        <v>64</v>
      </c>
      <c r="D27" s="24">
        <v>62</v>
      </c>
      <c r="E27" s="24" t="s">
        <v>4011</v>
      </c>
      <c r="F27" s="24">
        <v>463206</v>
      </c>
      <c r="G27" s="24">
        <v>449504</v>
      </c>
      <c r="H27" s="24" t="s">
        <v>4078</v>
      </c>
      <c r="I27" s="24">
        <v>35</v>
      </c>
      <c r="J27" s="24">
        <v>6</v>
      </c>
      <c r="K27" s="24">
        <v>33</v>
      </c>
      <c r="M27" s="24">
        <v>7118</v>
      </c>
      <c r="N27" s="24">
        <v>673</v>
      </c>
      <c r="O27" s="24">
        <v>38931</v>
      </c>
      <c r="P27" s="24">
        <v>2793092</v>
      </c>
      <c r="Q27" t="s">
        <v>132</v>
      </c>
      <c r="R27">
        <v>2957293</v>
      </c>
      <c r="S27">
        <v>171</v>
      </c>
      <c r="T27">
        <v>2954</v>
      </c>
      <c r="U27" t="s">
        <v>133</v>
      </c>
      <c r="V27">
        <v>0</v>
      </c>
      <c r="W27">
        <v>0</v>
      </c>
      <c r="X27">
        <v>0</v>
      </c>
      <c r="Y27" t="s">
        <v>134</v>
      </c>
      <c r="Z27" t="s">
        <v>127</v>
      </c>
      <c r="AA27" t="s">
        <v>127</v>
      </c>
      <c r="AB27" s="16">
        <v>43731.083333333336</v>
      </c>
      <c r="AC27" s="16">
        <v>43731.083333333336</v>
      </c>
      <c r="AD27" t="s">
        <v>394</v>
      </c>
      <c r="AE27"/>
      <c r="AF27">
        <v>2017</v>
      </c>
      <c r="AG27" s="24" t="b">
        <f>NOT(ISERROR(MATCH(Q27,assembly_high_qc!$Q$2:$Q$324,0)))</f>
        <v>1</v>
      </c>
      <c r="AH27" s="24" t="b">
        <f>NOT(ISERROR(MATCH(AD27,assembly_high_qc!$AD$2:$AD$324,0)))</f>
        <v>1</v>
      </c>
      <c r="AI27" s="24" t="b">
        <f>NOT(ISERROR(MATCH(AF27,assembly_high_qc!$AF$2:$AF$324,0)))</f>
        <v>1</v>
      </c>
    </row>
    <row r="28" spans="1:35" s="24" customFormat="1" x14ac:dyDescent="0.3">
      <c r="A28" s="24" t="s">
        <v>4079</v>
      </c>
      <c r="B28" s="24" t="str">
        <f t="shared" si="0"/>
        <v>SRR5341554</v>
      </c>
      <c r="C28" s="24">
        <v>33</v>
      </c>
      <c r="D28" s="24">
        <v>30</v>
      </c>
      <c r="E28" s="24" t="s">
        <v>4080</v>
      </c>
      <c r="F28" s="24">
        <v>189150</v>
      </c>
      <c r="G28" s="24">
        <v>179966</v>
      </c>
      <c r="H28" s="24" t="s">
        <v>4081</v>
      </c>
      <c r="I28" s="24">
        <v>71</v>
      </c>
      <c r="J28" s="24">
        <v>11</v>
      </c>
      <c r="K28" s="24">
        <v>31</v>
      </c>
      <c r="M28" s="24">
        <v>7562</v>
      </c>
      <c r="N28" s="24">
        <v>682</v>
      </c>
      <c r="O28" s="24">
        <v>59889</v>
      </c>
      <c r="P28" s="24">
        <v>3009603</v>
      </c>
      <c r="Q28" s="24" t="str">
        <f>VLOOKUP($B28,wgs_downloaded!$H$2:$Z$518,COLUMN()-13)</f>
        <v>isolation_source: blue cheese</v>
      </c>
      <c r="R28" s="24">
        <f>VLOOKUP($B28,wgs_downloaded!$H$2:$Z$518,COLUMN()-13)</f>
        <v>3155140</v>
      </c>
      <c r="S28" s="24">
        <f>VLOOKUP($B28,wgs_downloaded!$H$2:$Z$518,COLUMN()-13)</f>
        <v>45</v>
      </c>
      <c r="T28" s="24">
        <f>VLOOKUP($B28,wgs_downloaded!$H$2:$Z$518,COLUMN()-13)</f>
        <v>3167</v>
      </c>
      <c r="U28" s="24" t="str">
        <f>VLOOKUP($B28,wgs_downloaded!$H$2:$Z$518,COLUMN()-13)</f>
        <v>Yes</v>
      </c>
      <c r="V28" s="24">
        <f>VLOOKUP($B28,wgs_downloaded!$H$2:$Z$518,COLUMN()-13)</f>
        <v>0</v>
      </c>
      <c r="W28" s="24">
        <f>VLOOKUP($B28,wgs_downloaded!$H$2:$Z$518,COLUMN()-13)</f>
        <v>0</v>
      </c>
      <c r="X28" s="24">
        <f>VLOOKUP($B28,wgs_downloaded!$H$2:$Z$518,COLUMN()-13)</f>
        <v>0</v>
      </c>
      <c r="Y28" s="24" t="str">
        <f>VLOOKUP($B28,wgs_downloaded!$H$2:$Z$518,COLUMN()-13)</f>
        <v>No</v>
      </c>
      <c r="Z28" s="24" t="str">
        <f>VLOOKUP($B28,wgs_downloaded!$H$2:$Z$518,COLUMN()-13)</f>
        <v/>
      </c>
      <c r="AA28" s="24" t="str">
        <f>VLOOKUP($B28,wgs_downloaded!$H$2:$Z$518,COLUMN()-13)</f>
        <v/>
      </c>
      <c r="AB28" s="24">
        <f>VLOOKUP($B28,wgs_downloaded!$H$2:$Z$518,COLUMN()-13)</f>
        <v>43901.041666666664</v>
      </c>
      <c r="AC28" s="24">
        <f>VLOOKUP($B28,wgs_downloaded!$H$2:$Z$518,COLUMN()-13)</f>
        <v>43551.041666666664</v>
      </c>
      <c r="AD28" s="24" t="str">
        <f>VLOOKUP($B28,wgs_downloaded!$H$2:$Z$518,COLUMN()-13)</f>
        <v>USA</v>
      </c>
      <c r="AE28" s="24" t="str">
        <f>VLOOKUP($B28,wgs_downloaded!$H$2:$Z$518,COLUMN()-13)</f>
        <v>Idaho</v>
      </c>
      <c r="AF28" s="24">
        <f>VLOOKUP($B28,wgs_downloaded!$H$2:$Z$518,COLUMN()-13)</f>
        <v>2001</v>
      </c>
      <c r="AG28" s="24" t="b">
        <f>NOT(ISERROR(MATCH(Q28,assembly_high_qc!$Q$2:$Q$324,0)))</f>
        <v>1</v>
      </c>
      <c r="AH28" s="24" t="b">
        <f>NOT(ISERROR(MATCH(AD28,assembly_high_qc!$AD$2:$AD$324,0)))</f>
        <v>1</v>
      </c>
      <c r="AI28" s="24" t="b">
        <f>NOT(ISERROR(MATCH(AF28,assembly_high_qc!$AF$2:$AF$324,0)))</f>
        <v>1</v>
      </c>
    </row>
    <row r="29" spans="1:35" s="24" customFormat="1" x14ac:dyDescent="0.3">
      <c r="A29" s="24" t="s">
        <v>4082</v>
      </c>
      <c r="B29" s="24" t="str">
        <f t="shared" si="0"/>
        <v>SRR8838297</v>
      </c>
      <c r="C29" s="24">
        <v>3</v>
      </c>
      <c r="D29" s="24">
        <v>3</v>
      </c>
      <c r="E29" s="24" t="s">
        <v>3252</v>
      </c>
      <c r="F29" s="24">
        <v>15952</v>
      </c>
      <c r="G29" s="24">
        <v>15460</v>
      </c>
      <c r="H29" s="24" t="s">
        <v>4053</v>
      </c>
      <c r="I29" s="24">
        <v>0</v>
      </c>
      <c r="J29" s="24">
        <v>0</v>
      </c>
      <c r="K29" s="24">
        <v>0</v>
      </c>
      <c r="M29" s="24">
        <v>777</v>
      </c>
      <c r="N29" s="24">
        <v>685</v>
      </c>
      <c r="O29" s="24">
        <v>5982</v>
      </c>
      <c r="P29" s="24">
        <v>520998</v>
      </c>
      <c r="Q29" s="24" t="str">
        <f>VLOOKUP($B29,wgs_downloaded!$H$2:$Z$518,COLUMN()-13)</f>
        <v>isolation_source: cheese</v>
      </c>
      <c r="R29" s="24">
        <f>VLOOKUP($B29,wgs_downloaded!$H$2:$Z$518,COLUMN()-13)</f>
        <v>3012584</v>
      </c>
      <c r="S29" s="24">
        <f>VLOOKUP($B29,wgs_downloaded!$H$2:$Z$518,COLUMN()-13)</f>
        <v>16</v>
      </c>
      <c r="T29" s="24">
        <f>VLOOKUP($B29,wgs_downloaded!$H$2:$Z$518,COLUMN()-13)</f>
        <v>2955</v>
      </c>
      <c r="U29" s="24" t="str">
        <f>VLOOKUP($B29,wgs_downloaded!$H$2:$Z$518,COLUMN()-13)</f>
        <v>Yes</v>
      </c>
      <c r="V29" s="24">
        <f>VLOOKUP($B29,wgs_downloaded!$H$2:$Z$518,COLUMN()-13)</f>
        <v>0</v>
      </c>
      <c r="W29" s="24">
        <f>VLOOKUP($B29,wgs_downloaded!$H$2:$Z$518,COLUMN()-13)</f>
        <v>0</v>
      </c>
      <c r="X29" s="24">
        <f>VLOOKUP($B29,wgs_downloaded!$H$2:$Z$518,COLUMN()-13)</f>
        <v>0</v>
      </c>
      <c r="Y29" s="24" t="str">
        <f>VLOOKUP($B29,wgs_downloaded!$H$2:$Z$518,COLUMN()-13)</f>
        <v>No</v>
      </c>
      <c r="Z29" s="24" t="str">
        <f>VLOOKUP($B29,wgs_downloaded!$H$2:$Z$518,COLUMN()-13)</f>
        <v/>
      </c>
      <c r="AA29" s="24" t="str">
        <f>VLOOKUP($B29,wgs_downloaded!$H$2:$Z$518,COLUMN()-13)</f>
        <v/>
      </c>
      <c r="AB29" s="24">
        <f>VLOOKUP($B29,wgs_downloaded!$H$2:$Z$518,COLUMN()-13)</f>
        <v>43564.083333333336</v>
      </c>
      <c r="AC29" s="24">
        <f>VLOOKUP($B29,wgs_downloaded!$H$2:$Z$518,COLUMN()-13)</f>
        <v>43564.083333333336</v>
      </c>
      <c r="AD29" s="24" t="str">
        <f>VLOOKUP($B29,wgs_downloaded!$H$2:$Z$518,COLUMN()-13)</f>
        <v>Chile</v>
      </c>
      <c r="AE29" s="24">
        <f>VLOOKUP($B29,wgs_downloaded!$H$2:$Z$518,COLUMN()-13)</f>
        <v>0</v>
      </c>
      <c r="AF29" s="24">
        <f>VLOOKUP($B29,wgs_downloaded!$H$2:$Z$518,COLUMN()-13)</f>
        <v>2016</v>
      </c>
      <c r="AG29" s="24" t="b">
        <f>NOT(ISERROR(MATCH(Q29,assembly_high_qc!$Q$2:$Q$324,0)))</f>
        <v>1</v>
      </c>
      <c r="AH29" s="24" t="b">
        <f>NOT(ISERROR(MATCH(AD29,assembly_high_qc!$AD$2:$AD$324,0)))</f>
        <v>1</v>
      </c>
      <c r="AI29" s="24" t="b">
        <f>NOT(ISERROR(MATCH(AF29,assembly_high_qc!$AF$2:$AF$324,0)))</f>
        <v>1</v>
      </c>
    </row>
    <row r="30" spans="1:35" s="24" customFormat="1" x14ac:dyDescent="0.3">
      <c r="A30" s="24" t="s">
        <v>4083</v>
      </c>
      <c r="B30" s="24" t="str">
        <f t="shared" si="0"/>
        <v>SRR3215365</v>
      </c>
      <c r="C30" s="24">
        <v>21</v>
      </c>
      <c r="D30" s="24">
        <v>18</v>
      </c>
      <c r="E30" s="24" t="s">
        <v>4084</v>
      </c>
      <c r="F30" s="24">
        <v>89950</v>
      </c>
      <c r="G30" s="24">
        <v>86210</v>
      </c>
      <c r="H30" s="24" t="s">
        <v>3215</v>
      </c>
      <c r="I30" s="24">
        <v>12</v>
      </c>
      <c r="J30" s="24">
        <v>7</v>
      </c>
      <c r="K30" s="24">
        <v>3</v>
      </c>
      <c r="M30" s="24">
        <v>6157</v>
      </c>
      <c r="N30" s="24">
        <v>690</v>
      </c>
      <c r="O30" s="24">
        <v>34274</v>
      </c>
      <c r="P30" s="24">
        <v>2764660</v>
      </c>
      <c r="Q30" s="24" t="str">
        <f>VLOOKUP($B30,wgs_downloaded!$H$2:$Z$518,COLUMN()-13)</f>
        <v>isolation_source: raw milk cheese</v>
      </c>
      <c r="R30" s="24">
        <f>VLOOKUP($B30,wgs_downloaded!$H$2:$Z$518,COLUMN()-13)</f>
        <v>0</v>
      </c>
      <c r="S30" s="24">
        <f>VLOOKUP($B30,wgs_downloaded!$H$2:$Z$518,COLUMN()-13)</f>
        <v>0</v>
      </c>
      <c r="T30" s="24">
        <f>VLOOKUP($B30,wgs_downloaded!$H$2:$Z$518,COLUMN()-13)</f>
        <v>0</v>
      </c>
      <c r="U30" s="24" t="str">
        <f>VLOOKUP($B30,wgs_downloaded!$H$2:$Z$518,COLUMN()-13)</f>
        <v>No</v>
      </c>
      <c r="V30" s="24">
        <f>VLOOKUP($B30,wgs_downloaded!$H$2:$Z$518,COLUMN()-13)</f>
        <v>0</v>
      </c>
      <c r="W30" s="24">
        <f>VLOOKUP($B30,wgs_downloaded!$H$2:$Z$518,COLUMN()-13)</f>
        <v>0</v>
      </c>
      <c r="X30" s="24">
        <f>VLOOKUP($B30,wgs_downloaded!$H$2:$Z$518,COLUMN()-13)</f>
        <v>0</v>
      </c>
      <c r="Y30" s="24" t="str">
        <f>VLOOKUP($B30,wgs_downloaded!$H$2:$Z$518,COLUMN()-13)</f>
        <v>No</v>
      </c>
      <c r="Z30" s="24" t="str">
        <f>VLOOKUP($B30,wgs_downloaded!$H$2:$Z$518,COLUMN()-13)</f>
        <v>NZ_NXSS01000001-NZ_NXSS01000050</v>
      </c>
      <c r="AA30" s="24" t="str">
        <f>VLOOKUP($B30,wgs_downloaded!$H$2:$Z$518,COLUMN()-13)</f>
        <v/>
      </c>
      <c r="AB30" s="24">
        <f>VLOOKUP($B30,wgs_downloaded!$H$2:$Z$518,COLUMN()-13)</f>
        <v>44251.041666666664</v>
      </c>
      <c r="AC30" s="24">
        <f>VLOOKUP($B30,wgs_downloaded!$H$2:$Z$518,COLUMN()-13)</f>
        <v>43024.083333333336</v>
      </c>
      <c r="AD30" s="24" t="str">
        <f>VLOOKUP($B30,wgs_downloaded!$H$2:$Z$518,COLUMN()-13)</f>
        <v>Italy</v>
      </c>
      <c r="AE30" s="24">
        <f>VLOOKUP($B30,wgs_downloaded!$H$2:$Z$518,COLUMN()-13)</f>
        <v>0</v>
      </c>
      <c r="AF30" s="24">
        <f>VLOOKUP($B30,wgs_downloaded!$H$2:$Z$518,COLUMN()-13)</f>
        <v>2011</v>
      </c>
      <c r="AG30" s="24" t="b">
        <f>NOT(ISERROR(MATCH(Q30,assembly_high_qc!$Q$2:$Q$324,0)))</f>
        <v>1</v>
      </c>
      <c r="AH30" s="24" t="b">
        <f>NOT(ISERROR(MATCH(AD30,assembly_high_qc!$AD$2:$AD$324,0)))</f>
        <v>1</v>
      </c>
      <c r="AI30" s="24" t="b">
        <f>NOT(ISERROR(MATCH(AF30,assembly_high_qc!$AF$2:$AF$324,0)))</f>
        <v>1</v>
      </c>
    </row>
    <row r="31" spans="1:35" s="24" customFormat="1" x14ac:dyDescent="0.3">
      <c r="A31" s="24" t="s">
        <v>4085</v>
      </c>
      <c r="B31" s="24" t="str">
        <f t="shared" si="0"/>
        <v>SRR5418743</v>
      </c>
      <c r="C31" s="24">
        <v>27</v>
      </c>
      <c r="D31" s="24">
        <v>26</v>
      </c>
      <c r="E31" s="24" t="s">
        <v>4070</v>
      </c>
      <c r="F31" s="24">
        <v>156128</v>
      </c>
      <c r="G31" s="24">
        <v>148034</v>
      </c>
      <c r="H31" s="24" t="s">
        <v>3760</v>
      </c>
      <c r="I31" s="24">
        <v>35</v>
      </c>
      <c r="J31" s="24">
        <v>8</v>
      </c>
      <c r="K31" s="24">
        <v>11</v>
      </c>
      <c r="M31" s="24">
        <v>6394</v>
      </c>
      <c r="N31" s="24">
        <v>692</v>
      </c>
      <c r="O31" s="24">
        <v>48313</v>
      </c>
      <c r="P31" s="24">
        <v>2807454</v>
      </c>
      <c r="Q31" s="24" t="str">
        <f>VLOOKUP($B31,wgs_downloaded!$H$2:$Z$518,COLUMN()-13)</f>
        <v>isolation_source: Raw Milk Cheese</v>
      </c>
      <c r="R31" s="24">
        <f>VLOOKUP($B31,wgs_downloaded!$H$2:$Z$518,COLUMN()-13)</f>
        <v>2938998</v>
      </c>
      <c r="S31" s="24">
        <f>VLOOKUP($B31,wgs_downloaded!$H$2:$Z$518,COLUMN()-13)</f>
        <v>17</v>
      </c>
      <c r="T31" s="24">
        <f>VLOOKUP($B31,wgs_downloaded!$H$2:$Z$518,COLUMN()-13)</f>
        <v>2877</v>
      </c>
      <c r="U31" s="24" t="str">
        <f>VLOOKUP($B31,wgs_downloaded!$H$2:$Z$518,COLUMN()-13)</f>
        <v>Yes</v>
      </c>
      <c r="V31" s="24">
        <f>VLOOKUP($B31,wgs_downloaded!$H$2:$Z$518,COLUMN()-13)</f>
        <v>0</v>
      </c>
      <c r="W31" s="24">
        <f>VLOOKUP($B31,wgs_downloaded!$H$2:$Z$518,COLUMN()-13)</f>
        <v>0</v>
      </c>
      <c r="X31" s="24">
        <f>VLOOKUP($B31,wgs_downloaded!$H$2:$Z$518,COLUMN()-13)</f>
        <v>0</v>
      </c>
      <c r="Y31" s="24" t="str">
        <f>VLOOKUP($B31,wgs_downloaded!$H$2:$Z$518,COLUMN()-13)</f>
        <v>No</v>
      </c>
      <c r="Z31" s="24" t="str">
        <f>VLOOKUP($B31,wgs_downloaded!$H$2:$Z$518,COLUMN()-13)</f>
        <v/>
      </c>
      <c r="AA31" s="24" t="str">
        <f>VLOOKUP($B31,wgs_downloaded!$H$2:$Z$518,COLUMN()-13)</f>
        <v/>
      </c>
      <c r="AB31" s="24">
        <f>VLOOKUP($B31,wgs_downloaded!$H$2:$Z$518,COLUMN()-13)</f>
        <v>43563.083333333336</v>
      </c>
      <c r="AC31" s="24">
        <f>VLOOKUP($B31,wgs_downloaded!$H$2:$Z$518,COLUMN()-13)</f>
        <v>43563.083333333336</v>
      </c>
      <c r="AD31" s="24" t="str">
        <f>VLOOKUP($B31,wgs_downloaded!$H$2:$Z$518,COLUMN()-13)</f>
        <v>USA</v>
      </c>
      <c r="AE31" s="24" t="str">
        <f>VLOOKUP($B31,wgs_downloaded!$H$2:$Z$518,COLUMN()-13)</f>
        <v>Michigan</v>
      </c>
      <c r="AF31" s="24">
        <f>VLOOKUP($B31,wgs_downloaded!$H$2:$Z$518,COLUMN()-13)</f>
        <v>2011</v>
      </c>
      <c r="AG31" s="24" t="b">
        <f>NOT(ISERROR(MATCH(Q31,assembly_high_qc!$Q$2:$Q$324,0)))</f>
        <v>1</v>
      </c>
      <c r="AH31" s="24" t="b">
        <f>NOT(ISERROR(MATCH(AD31,assembly_high_qc!$AD$2:$AD$324,0)))</f>
        <v>1</v>
      </c>
      <c r="AI31" s="24" t="b">
        <f>NOT(ISERROR(MATCH(AF31,assembly_high_qc!$AF$2:$AF$324,0)))</f>
        <v>1</v>
      </c>
    </row>
    <row r="32" spans="1:35" s="24" customFormat="1" x14ac:dyDescent="0.3">
      <c r="A32" s="24" t="s">
        <v>4086</v>
      </c>
      <c r="B32" s="24" t="str">
        <f t="shared" si="0"/>
        <v>SRR8767342</v>
      </c>
      <c r="C32" s="24">
        <v>3</v>
      </c>
      <c r="D32" s="24">
        <v>3</v>
      </c>
      <c r="E32" s="24" t="s">
        <v>4087</v>
      </c>
      <c r="F32" s="24">
        <v>15562</v>
      </c>
      <c r="G32" s="24">
        <v>15152</v>
      </c>
      <c r="H32" s="24" t="s">
        <v>4088</v>
      </c>
      <c r="I32" s="24">
        <v>1</v>
      </c>
      <c r="J32" s="24">
        <v>1</v>
      </c>
      <c r="K32" s="24">
        <v>2</v>
      </c>
      <c r="M32" s="24">
        <v>736</v>
      </c>
      <c r="N32" s="24">
        <v>706</v>
      </c>
      <c r="O32" s="24">
        <v>5675</v>
      </c>
      <c r="P32" s="24">
        <v>529900</v>
      </c>
      <c r="Q32" s="24" t="str">
        <f>VLOOKUP($B32,wgs_downloaded!$H$2:$Z$518,COLUMN()-13)</f>
        <v>isolation_source: cheese</v>
      </c>
      <c r="R32" s="24">
        <f>VLOOKUP($B32,wgs_downloaded!$H$2:$Z$518,COLUMN()-13)</f>
        <v>3255678</v>
      </c>
      <c r="S32" s="24">
        <f>VLOOKUP($B32,wgs_downloaded!$H$2:$Z$518,COLUMN()-13)</f>
        <v>36</v>
      </c>
      <c r="T32" s="24">
        <f>VLOOKUP($B32,wgs_downloaded!$H$2:$Z$518,COLUMN()-13)</f>
        <v>3251</v>
      </c>
      <c r="U32" s="24" t="str">
        <f>VLOOKUP($B32,wgs_downloaded!$H$2:$Z$518,COLUMN()-13)</f>
        <v>Yes</v>
      </c>
      <c r="V32" s="24">
        <f>VLOOKUP($B32,wgs_downloaded!$H$2:$Z$518,COLUMN()-13)</f>
        <v>0</v>
      </c>
      <c r="W32" s="24">
        <f>VLOOKUP($B32,wgs_downloaded!$H$2:$Z$518,COLUMN()-13)</f>
        <v>0</v>
      </c>
      <c r="X32" s="24">
        <f>VLOOKUP($B32,wgs_downloaded!$H$2:$Z$518,COLUMN()-13)</f>
        <v>0</v>
      </c>
      <c r="Y32" s="24" t="str">
        <f>VLOOKUP($B32,wgs_downloaded!$H$2:$Z$518,COLUMN()-13)</f>
        <v>No</v>
      </c>
      <c r="Z32" s="24" t="str">
        <f>VLOOKUP($B32,wgs_downloaded!$H$2:$Z$518,COLUMN()-13)</f>
        <v/>
      </c>
      <c r="AA32" s="24" t="str">
        <f>VLOOKUP($B32,wgs_downloaded!$H$2:$Z$518,COLUMN()-13)</f>
        <v/>
      </c>
      <c r="AB32" s="24">
        <f>VLOOKUP($B32,wgs_downloaded!$H$2:$Z$518,COLUMN()-13)</f>
        <v>43556.083333333336</v>
      </c>
      <c r="AC32" s="24">
        <f>VLOOKUP($B32,wgs_downloaded!$H$2:$Z$518,COLUMN()-13)</f>
        <v>43556.083333333336</v>
      </c>
      <c r="AD32" s="24" t="str">
        <f>VLOOKUP($B32,wgs_downloaded!$H$2:$Z$518,COLUMN()-13)</f>
        <v>Chile</v>
      </c>
      <c r="AE32" s="24">
        <f>VLOOKUP($B32,wgs_downloaded!$H$2:$Z$518,COLUMN()-13)</f>
        <v>0</v>
      </c>
      <c r="AF32" s="24">
        <f>VLOOKUP($B32,wgs_downloaded!$H$2:$Z$518,COLUMN()-13)</f>
        <v>2016</v>
      </c>
      <c r="AG32" s="24" t="b">
        <f>NOT(ISERROR(MATCH(Q32,assembly_high_qc!$Q$2:$Q$324,0)))</f>
        <v>1</v>
      </c>
      <c r="AH32" s="24" t="b">
        <f>NOT(ISERROR(MATCH(AD32,assembly_high_qc!$AD$2:$AD$324,0)))</f>
        <v>1</v>
      </c>
      <c r="AI32" s="24" t="b">
        <f>NOT(ISERROR(MATCH(AF32,assembly_high_qc!$AF$2:$AF$324,0)))</f>
        <v>1</v>
      </c>
    </row>
    <row r="33" spans="1:35" s="27" customFormat="1" x14ac:dyDescent="0.3">
      <c r="A33" s="27" t="s">
        <v>4089</v>
      </c>
      <c r="B33" s="27" t="str">
        <f t="shared" si="0"/>
        <v>SRR1656981</v>
      </c>
      <c r="C33" s="27">
        <v>3</v>
      </c>
      <c r="D33" s="27">
        <v>3</v>
      </c>
      <c r="E33" s="27" t="s">
        <v>4090</v>
      </c>
      <c r="F33" s="27">
        <v>14882</v>
      </c>
      <c r="G33" s="27">
        <v>14528</v>
      </c>
      <c r="H33" s="27" t="s">
        <v>4091</v>
      </c>
      <c r="I33" s="27">
        <v>2</v>
      </c>
      <c r="J33" s="27">
        <v>0</v>
      </c>
      <c r="K33" s="27">
        <v>0</v>
      </c>
      <c r="M33" s="27">
        <v>779</v>
      </c>
      <c r="N33" s="27">
        <v>707</v>
      </c>
      <c r="O33" s="27">
        <v>4392</v>
      </c>
      <c r="P33" s="27">
        <v>556779</v>
      </c>
      <c r="Q33" s="27" t="str">
        <f>VLOOKUP($B33,wgs_downloaded!$H$2:$Z$518,COLUMN()-13)</f>
        <v>isolation_source: cheese</v>
      </c>
      <c r="R33" s="27">
        <f>VLOOKUP($B33,wgs_downloaded!$H$2:$Z$518,COLUMN()-13)</f>
        <v>3100744</v>
      </c>
      <c r="S33" s="27">
        <f>VLOOKUP($B33,wgs_downloaded!$H$2:$Z$518,COLUMN()-13)</f>
        <v>34</v>
      </c>
      <c r="T33" s="27">
        <f>VLOOKUP($B33,wgs_downloaded!$H$2:$Z$518,COLUMN()-13)</f>
        <v>3085</v>
      </c>
      <c r="U33" s="27" t="str">
        <f>VLOOKUP($B33,wgs_downloaded!$H$2:$Z$518,COLUMN()-13)</f>
        <v>Yes</v>
      </c>
      <c r="V33" s="27">
        <f>VLOOKUP($B33,wgs_downloaded!$H$2:$Z$518,COLUMN()-13)</f>
        <v>0</v>
      </c>
      <c r="W33" s="27">
        <f>VLOOKUP($B33,wgs_downloaded!$H$2:$Z$518,COLUMN()-13)</f>
        <v>0</v>
      </c>
      <c r="X33" s="27">
        <f>VLOOKUP($B33,wgs_downloaded!$H$2:$Z$518,COLUMN()-13)</f>
        <v>0</v>
      </c>
      <c r="Y33" s="27" t="str">
        <f>VLOOKUP($B33,wgs_downloaded!$H$2:$Z$518,COLUMN()-13)</f>
        <v>No</v>
      </c>
      <c r="Z33" s="27" t="str">
        <f>VLOOKUP($B33,wgs_downloaded!$H$2:$Z$518,COLUMN()-13)</f>
        <v/>
      </c>
      <c r="AA33" s="27" t="str">
        <f>VLOOKUP($B33,wgs_downloaded!$H$2:$Z$518,COLUMN()-13)</f>
        <v/>
      </c>
      <c r="AB33" s="27">
        <f>VLOOKUP($B33,wgs_downloaded!$H$2:$Z$518,COLUMN()-13)</f>
        <v>43563.083333333336</v>
      </c>
      <c r="AC33" s="27">
        <f>VLOOKUP($B33,wgs_downloaded!$H$2:$Z$518,COLUMN()-13)</f>
        <v>43563.083333333336</v>
      </c>
      <c r="AD33" s="27" t="str">
        <f>VLOOKUP($B33,wgs_downloaded!$H$2:$Z$518,COLUMN()-13)</f>
        <v>Germany</v>
      </c>
      <c r="AE33" s="27">
        <f>VLOOKUP($B33,wgs_downloaded!$H$2:$Z$518,COLUMN()-13)</f>
        <v>0</v>
      </c>
      <c r="AF33" s="27">
        <f>VLOOKUP($B33,wgs_downloaded!$H$2:$Z$518,COLUMN()-13)</f>
        <v>2014</v>
      </c>
      <c r="AG33" s="27" t="b">
        <f>NOT(ISERROR(MATCH(Q33,assembly_high_qc!$Q$2:$Q$324,0)))</f>
        <v>1</v>
      </c>
      <c r="AH33" s="27" t="b">
        <f>NOT(ISERROR(MATCH(AD33,assembly_high_qc!$AD$2:$AD$324,0)))</f>
        <v>0</v>
      </c>
      <c r="AI33" s="27" t="b">
        <f>NOT(ISERROR(MATCH(AF33,assembly_high_qc!$AF$2:$AF$324,0)))</f>
        <v>1</v>
      </c>
    </row>
    <row r="34" spans="1:35" s="27" customFormat="1" x14ac:dyDescent="0.3">
      <c r="A34" s="27" t="s">
        <v>4092</v>
      </c>
      <c r="B34" s="27" t="str">
        <f t="shared" si="0"/>
        <v>SRR8216396</v>
      </c>
      <c r="C34" s="27">
        <v>23</v>
      </c>
      <c r="D34" s="27">
        <v>21</v>
      </c>
      <c r="E34" s="27" t="s">
        <v>4093</v>
      </c>
      <c r="F34" s="27">
        <v>100234</v>
      </c>
      <c r="G34" s="27">
        <v>97594</v>
      </c>
      <c r="H34" s="27" t="s">
        <v>4088</v>
      </c>
      <c r="I34" s="27">
        <v>13</v>
      </c>
      <c r="J34" s="27">
        <v>6</v>
      </c>
      <c r="K34" s="27">
        <v>8</v>
      </c>
      <c r="M34" s="27">
        <v>6271</v>
      </c>
      <c r="N34" s="27">
        <v>712</v>
      </c>
      <c r="O34" s="27">
        <v>33114</v>
      </c>
      <c r="P34" s="27">
        <v>2765367</v>
      </c>
      <c r="Q34" s="27" t="str">
        <f>VLOOKUP($B34,wgs_downloaded!$H$2:$Z$518,COLUMN()-13)</f>
        <v>isolation_source: Cow's Milk Cheese</v>
      </c>
      <c r="R34" s="27">
        <f>VLOOKUP($B34,wgs_downloaded!$H$2:$Z$518,COLUMN()-13)</f>
        <v>2990287</v>
      </c>
      <c r="S34" s="27">
        <f>VLOOKUP($B34,wgs_downloaded!$H$2:$Z$518,COLUMN()-13)</f>
        <v>42</v>
      </c>
      <c r="T34" s="27">
        <f>VLOOKUP($B34,wgs_downloaded!$H$2:$Z$518,COLUMN()-13)</f>
        <v>2941</v>
      </c>
      <c r="U34" s="27" t="str">
        <f>VLOOKUP($B34,wgs_downloaded!$H$2:$Z$518,COLUMN()-13)</f>
        <v>Yes</v>
      </c>
      <c r="V34" s="27">
        <f>VLOOKUP($B34,wgs_downloaded!$H$2:$Z$518,COLUMN()-13)</f>
        <v>0</v>
      </c>
      <c r="W34" s="27">
        <f>VLOOKUP($B34,wgs_downloaded!$H$2:$Z$518,COLUMN()-13)</f>
        <v>0</v>
      </c>
      <c r="X34" s="27">
        <f>VLOOKUP($B34,wgs_downloaded!$H$2:$Z$518,COLUMN()-13)</f>
        <v>0</v>
      </c>
      <c r="Y34" s="27" t="str">
        <f>VLOOKUP($B34,wgs_downloaded!$H$2:$Z$518,COLUMN()-13)</f>
        <v>No</v>
      </c>
      <c r="Z34" s="27" t="str">
        <f>VLOOKUP($B34,wgs_downloaded!$H$2:$Z$518,COLUMN()-13)</f>
        <v/>
      </c>
      <c r="AA34" s="27" t="str">
        <f>VLOOKUP($B34,wgs_downloaded!$H$2:$Z$518,COLUMN()-13)</f>
        <v/>
      </c>
      <c r="AB34" s="27">
        <f>VLOOKUP($B34,wgs_downloaded!$H$2:$Z$518,COLUMN()-13)</f>
        <v>43901.041666666664</v>
      </c>
      <c r="AC34" s="27">
        <f>VLOOKUP($B34,wgs_downloaded!$H$2:$Z$518,COLUMN()-13)</f>
        <v>43551.041666666664</v>
      </c>
      <c r="AD34" s="27" t="str">
        <f>VLOOKUP($B34,wgs_downloaded!$H$2:$Z$518,COLUMN()-13)</f>
        <v>Canada</v>
      </c>
      <c r="AE34" s="27">
        <f>VLOOKUP($B34,wgs_downloaded!$H$2:$Z$518,COLUMN()-13)</f>
        <v>0</v>
      </c>
      <c r="AF34" s="27">
        <f>VLOOKUP($B34,wgs_downloaded!$H$2:$Z$518,COLUMN()-13)</f>
        <v>2004</v>
      </c>
      <c r="AG34" t="b">
        <f>NOT(ISERROR(MATCH(Q34,assembly_high_qc!$Q$2:$Q$324,0)))</f>
        <v>0</v>
      </c>
      <c r="AH34" s="27" t="b">
        <f>NOT(ISERROR(MATCH(AD34,assembly_high_qc!$AD$2:$AD$324,0)))</f>
        <v>1</v>
      </c>
      <c r="AI34" s="27" t="b">
        <f>NOT(ISERROR(MATCH(AF34,assembly_high_qc!$AF$2:$AF$324,0)))</f>
        <v>1</v>
      </c>
    </row>
    <row r="35" spans="1:35" s="24" customFormat="1" x14ac:dyDescent="0.3">
      <c r="A35" s="24" t="s">
        <v>4094</v>
      </c>
      <c r="B35" s="24" t="str">
        <f t="shared" si="0"/>
        <v>SRR10804324</v>
      </c>
      <c r="C35" s="24">
        <v>17</v>
      </c>
      <c r="D35" s="24">
        <v>16</v>
      </c>
      <c r="E35" s="24" t="s">
        <v>4095</v>
      </c>
      <c r="F35" s="24">
        <v>73008</v>
      </c>
      <c r="G35" s="24">
        <v>71680</v>
      </c>
      <c r="H35" s="24" t="s">
        <v>3835</v>
      </c>
      <c r="I35" s="24">
        <v>8</v>
      </c>
      <c r="J35" s="24">
        <v>6</v>
      </c>
      <c r="K35" s="24">
        <v>6</v>
      </c>
      <c r="M35" s="24">
        <v>6027</v>
      </c>
      <c r="N35" s="24">
        <v>713</v>
      </c>
      <c r="O35" s="24">
        <v>28851</v>
      </c>
      <c r="P35" s="24">
        <v>2861193</v>
      </c>
      <c r="Q35" s="24" t="str">
        <f>VLOOKUP($B35,wgs_downloaded!$H$2:$Z$518,COLUMN()-13)</f>
        <v>isolation_source: Raw Milk Cheese</v>
      </c>
      <c r="R35" s="24">
        <f>VLOOKUP($B35,wgs_downloaded!$H$2:$Z$518,COLUMN()-13)</f>
        <v>3010370</v>
      </c>
      <c r="S35" s="24">
        <f>VLOOKUP($B35,wgs_downloaded!$H$2:$Z$518,COLUMN()-13)</f>
        <v>11</v>
      </c>
      <c r="T35" s="24">
        <f>VLOOKUP($B35,wgs_downloaded!$H$2:$Z$518,COLUMN()-13)</f>
        <v>2927</v>
      </c>
      <c r="U35" s="24" t="str">
        <f>VLOOKUP($B35,wgs_downloaded!$H$2:$Z$518,COLUMN()-13)</f>
        <v>Yes</v>
      </c>
      <c r="V35" s="24">
        <f>VLOOKUP($B35,wgs_downloaded!$H$2:$Z$518,COLUMN()-13)</f>
        <v>0</v>
      </c>
      <c r="W35" s="24">
        <f>VLOOKUP($B35,wgs_downloaded!$H$2:$Z$518,COLUMN()-13)</f>
        <v>0</v>
      </c>
      <c r="X35" s="24">
        <f>VLOOKUP($B35,wgs_downloaded!$H$2:$Z$518,COLUMN()-13)</f>
        <v>0</v>
      </c>
      <c r="Y35" s="24" t="str">
        <f>VLOOKUP($B35,wgs_downloaded!$H$2:$Z$518,COLUMN()-13)</f>
        <v>No</v>
      </c>
      <c r="Z35" s="24" t="str">
        <f>VLOOKUP($B35,wgs_downloaded!$H$2:$Z$518,COLUMN()-13)</f>
        <v/>
      </c>
      <c r="AA35" s="24" t="str">
        <f>VLOOKUP($B35,wgs_downloaded!$H$2:$Z$518,COLUMN()-13)</f>
        <v/>
      </c>
      <c r="AB35" s="24">
        <f>VLOOKUP($B35,wgs_downloaded!$H$2:$Z$518,COLUMN()-13)</f>
        <v>43861.041666666664</v>
      </c>
      <c r="AC35" s="24">
        <f>VLOOKUP($B35,wgs_downloaded!$H$2:$Z$518,COLUMN()-13)</f>
        <v>43861.041666666664</v>
      </c>
      <c r="AD35" s="24" t="str">
        <f>VLOOKUP($B35,wgs_downloaded!$H$2:$Z$518,COLUMN()-13)</f>
        <v>USA</v>
      </c>
      <c r="AE35" s="24" t="str">
        <f>VLOOKUP($B35,wgs_downloaded!$H$2:$Z$518,COLUMN()-13)</f>
        <v>New York</v>
      </c>
      <c r="AF35" s="24">
        <f>VLOOKUP($B35,wgs_downloaded!$H$2:$Z$518,COLUMN()-13)</f>
        <v>2019</v>
      </c>
      <c r="AG35" s="24" t="b">
        <f>NOT(ISERROR(MATCH(Q35,assembly_high_qc!$Q$2:$Q$324,0)))</f>
        <v>1</v>
      </c>
      <c r="AH35" s="24" t="b">
        <f>NOT(ISERROR(MATCH(AD35,assembly_high_qc!$AD$2:$AD$324,0)))</f>
        <v>1</v>
      </c>
      <c r="AI35" s="24" t="b">
        <f>NOT(ISERROR(MATCH(AF35,assembly_high_qc!$AF$2:$AF$324,0)))</f>
        <v>1</v>
      </c>
    </row>
    <row r="36" spans="1:35" s="27" customFormat="1" x14ac:dyDescent="0.3">
      <c r="A36" s="27" t="s">
        <v>4096</v>
      </c>
      <c r="B36" s="27" t="str">
        <f t="shared" si="0"/>
        <v>SRR3108919</v>
      </c>
      <c r="C36" s="27">
        <v>22</v>
      </c>
      <c r="D36" s="27">
        <v>20</v>
      </c>
      <c r="E36" s="27" t="s">
        <v>4097</v>
      </c>
      <c r="F36" s="27">
        <v>152250</v>
      </c>
      <c r="G36" s="27">
        <v>149522</v>
      </c>
      <c r="H36" s="27" t="s">
        <v>3707</v>
      </c>
      <c r="I36" s="27">
        <v>30775</v>
      </c>
      <c r="J36" s="27">
        <v>98</v>
      </c>
      <c r="K36" s="27">
        <v>42</v>
      </c>
      <c r="M36" s="27">
        <v>6247</v>
      </c>
      <c r="N36" s="27">
        <v>739</v>
      </c>
      <c r="O36" s="27">
        <v>21047</v>
      </c>
      <c r="P36" s="27">
        <v>2819282</v>
      </c>
      <c r="Q36" s="27" t="str">
        <f>VLOOKUP($B36,wgs_downloaded!$H$2:$Z$518,COLUMN()-13)</f>
        <v>isolation_source: Solid - Food; Food; dairy Products; Raw - Raw milk cheese (unpasteurized)</v>
      </c>
      <c r="R36" s="27">
        <f>VLOOKUP($B36,wgs_downloaded!$H$2:$Z$518,COLUMN()-13)</f>
        <v>2984636</v>
      </c>
      <c r="S36" s="27">
        <f>VLOOKUP($B36,wgs_downloaded!$H$2:$Z$518,COLUMN()-13)</f>
        <v>17</v>
      </c>
      <c r="T36" s="27">
        <f>VLOOKUP($B36,wgs_downloaded!$H$2:$Z$518,COLUMN()-13)</f>
        <v>2927</v>
      </c>
      <c r="U36" s="27" t="str">
        <f>VLOOKUP($B36,wgs_downloaded!$H$2:$Z$518,COLUMN()-13)</f>
        <v>Yes</v>
      </c>
      <c r="V36" s="27">
        <f>VLOOKUP($B36,wgs_downloaded!$H$2:$Z$518,COLUMN()-13)</f>
        <v>0</v>
      </c>
      <c r="W36" s="27">
        <f>VLOOKUP($B36,wgs_downloaded!$H$2:$Z$518,COLUMN()-13)</f>
        <v>0</v>
      </c>
      <c r="X36" s="27">
        <f>VLOOKUP($B36,wgs_downloaded!$H$2:$Z$518,COLUMN()-13)</f>
        <v>0</v>
      </c>
      <c r="Y36" s="27" t="str">
        <f>VLOOKUP($B36,wgs_downloaded!$H$2:$Z$518,COLUMN()-13)</f>
        <v>No</v>
      </c>
      <c r="Z36" s="27" t="str">
        <f>VLOOKUP($B36,wgs_downloaded!$H$2:$Z$518,COLUMN()-13)</f>
        <v/>
      </c>
      <c r="AA36" s="27" t="str">
        <f>VLOOKUP($B36,wgs_downloaded!$H$2:$Z$518,COLUMN()-13)</f>
        <v/>
      </c>
      <c r="AB36" s="27">
        <f>VLOOKUP($B36,wgs_downloaded!$H$2:$Z$518,COLUMN()-13)</f>
        <v>43864.041666666664</v>
      </c>
      <c r="AC36" s="27">
        <f>VLOOKUP($B36,wgs_downloaded!$H$2:$Z$518,COLUMN()-13)</f>
        <v>43864.041666666664</v>
      </c>
      <c r="AD36" s="27" t="str">
        <f>VLOOKUP($B36,wgs_downloaded!$H$2:$Z$518,COLUMN()-13)</f>
        <v>Canada</v>
      </c>
      <c r="AE36" s="27">
        <f>VLOOKUP($B36,wgs_downloaded!$H$2:$Z$518,COLUMN()-13)</f>
        <v>0</v>
      </c>
      <c r="AF36" s="27">
        <f>VLOOKUP($B36,wgs_downloaded!$H$2:$Z$518,COLUMN()-13)</f>
        <v>2009</v>
      </c>
      <c r="AG36" t="b">
        <f>NOT(ISERROR(MATCH(Q36,assembly_high_qc!$Q$2:$Q$324,0)))</f>
        <v>0</v>
      </c>
      <c r="AH36" s="27" t="b">
        <f>NOT(ISERROR(MATCH(AD36,assembly_high_qc!$AD$2:$AD$324,0)))</f>
        <v>1</v>
      </c>
      <c r="AI36" s="27" t="b">
        <f>NOT(ISERROR(MATCH(AF36,assembly_high_qc!$AF$2:$AF$324,0)))</f>
        <v>1</v>
      </c>
    </row>
    <row r="37" spans="1:35" s="24" customFormat="1" x14ac:dyDescent="0.3">
      <c r="A37" s="24" t="s">
        <v>4098</v>
      </c>
      <c r="B37" s="24" t="str">
        <f t="shared" si="0"/>
        <v>SRR1664370</v>
      </c>
      <c r="C37" s="24">
        <v>18</v>
      </c>
      <c r="D37" s="24">
        <v>17</v>
      </c>
      <c r="E37" s="24" t="s">
        <v>4010</v>
      </c>
      <c r="F37" s="24">
        <v>75456</v>
      </c>
      <c r="G37" s="24">
        <v>74178</v>
      </c>
      <c r="H37" s="24" t="s">
        <v>4099</v>
      </c>
      <c r="I37" s="24">
        <v>10651</v>
      </c>
      <c r="J37" s="24">
        <v>29</v>
      </c>
      <c r="K37" s="24">
        <v>12</v>
      </c>
      <c r="M37" s="24">
        <v>5878</v>
      </c>
      <c r="N37" s="24">
        <v>750</v>
      </c>
      <c r="O37" s="24">
        <v>39264</v>
      </c>
      <c r="P37" s="24">
        <v>2839904</v>
      </c>
      <c r="Q37" s="24" t="str">
        <f>VLOOKUP($B37,wgs_downloaded!$H$2:$Z$518,COLUMN()-13)</f>
        <v>isolation_source: soft cheese</v>
      </c>
      <c r="R37" s="24">
        <f>VLOOKUP($B37,wgs_downloaded!$H$2:$Z$518,COLUMN()-13)</f>
        <v>2972891</v>
      </c>
      <c r="S37" s="24">
        <f>VLOOKUP($B37,wgs_downloaded!$H$2:$Z$518,COLUMN()-13)</f>
        <v>16</v>
      </c>
      <c r="T37" s="24">
        <f>VLOOKUP($B37,wgs_downloaded!$H$2:$Z$518,COLUMN()-13)</f>
        <v>2951</v>
      </c>
      <c r="U37" s="24" t="str">
        <f>VLOOKUP($B37,wgs_downloaded!$H$2:$Z$518,COLUMN()-13)</f>
        <v>Yes</v>
      </c>
      <c r="V37" s="24">
        <f>VLOOKUP($B37,wgs_downloaded!$H$2:$Z$518,COLUMN()-13)</f>
        <v>0</v>
      </c>
      <c r="W37" s="24">
        <f>VLOOKUP($B37,wgs_downloaded!$H$2:$Z$518,COLUMN()-13)</f>
        <v>0</v>
      </c>
      <c r="X37" s="24">
        <f>VLOOKUP($B37,wgs_downloaded!$H$2:$Z$518,COLUMN()-13)</f>
        <v>0</v>
      </c>
      <c r="Y37" s="24" t="str">
        <f>VLOOKUP($B37,wgs_downloaded!$H$2:$Z$518,COLUMN()-13)</f>
        <v>No</v>
      </c>
      <c r="Z37" s="24" t="str">
        <f>VLOOKUP($B37,wgs_downloaded!$H$2:$Z$518,COLUMN()-13)</f>
        <v/>
      </c>
      <c r="AA37" s="24" t="str">
        <f>VLOOKUP($B37,wgs_downloaded!$H$2:$Z$518,COLUMN()-13)</f>
        <v/>
      </c>
      <c r="AB37" s="24">
        <f>VLOOKUP($B37,wgs_downloaded!$H$2:$Z$518,COLUMN()-13)</f>
        <v>43901.041666666664</v>
      </c>
      <c r="AC37" s="24">
        <f>VLOOKUP($B37,wgs_downloaded!$H$2:$Z$518,COLUMN()-13)</f>
        <v>43551.041666666664</v>
      </c>
      <c r="AD37" s="24" t="str">
        <f>VLOOKUP($B37,wgs_downloaded!$H$2:$Z$518,COLUMN()-13)</f>
        <v>France</v>
      </c>
      <c r="AE37" s="24">
        <f>VLOOKUP($B37,wgs_downloaded!$H$2:$Z$518,COLUMN()-13)</f>
        <v>0</v>
      </c>
      <c r="AF37" s="24">
        <f>VLOOKUP($B37,wgs_downloaded!$H$2:$Z$518,COLUMN()-13)</f>
        <v>2014</v>
      </c>
      <c r="AG37" s="24" t="b">
        <f>NOT(ISERROR(MATCH(Q37,assembly_high_qc!$Q$2:$Q$324,0)))</f>
        <v>1</v>
      </c>
      <c r="AH37" s="24" t="b">
        <f>NOT(ISERROR(MATCH(AD37,assembly_high_qc!$AD$2:$AD$324,0)))</f>
        <v>1</v>
      </c>
      <c r="AI37" s="24" t="b">
        <f>NOT(ISERROR(MATCH(AF37,assembly_high_qc!$AF$2:$AF$324,0)))</f>
        <v>1</v>
      </c>
    </row>
    <row r="38" spans="1:35" s="27" customFormat="1" x14ac:dyDescent="0.3">
      <c r="A38" s="27" t="s">
        <v>4100</v>
      </c>
      <c r="B38" s="27" t="str">
        <f t="shared" si="0"/>
        <v>SRR8707363</v>
      </c>
      <c r="C38" s="27">
        <v>4</v>
      </c>
      <c r="D38" s="27">
        <v>3</v>
      </c>
      <c r="E38" s="27" t="s">
        <v>4101</v>
      </c>
      <c r="F38" s="27">
        <v>18446</v>
      </c>
      <c r="G38" s="27">
        <v>17280</v>
      </c>
      <c r="H38" s="27" t="s">
        <v>3566</v>
      </c>
      <c r="I38" s="27">
        <v>2</v>
      </c>
      <c r="J38" s="27">
        <v>2</v>
      </c>
      <c r="K38" s="27">
        <v>0</v>
      </c>
      <c r="M38" s="27">
        <v>811</v>
      </c>
      <c r="N38" s="27">
        <v>761</v>
      </c>
      <c r="O38" s="27">
        <v>5153</v>
      </c>
      <c r="P38" s="27">
        <v>618849</v>
      </c>
      <c r="Q38" s="27" t="str">
        <f>VLOOKUP($B38,wgs_downloaded!$H$2:$Z$518,COLUMN()-13)</f>
        <v>isolation_source: Hard White Cheese RL4I</v>
      </c>
      <c r="R38" s="27">
        <f>VLOOKUP($B38,wgs_downloaded!$H$2:$Z$518,COLUMN()-13)</f>
        <v>3075298</v>
      </c>
      <c r="S38" s="27">
        <f>VLOOKUP($B38,wgs_downloaded!$H$2:$Z$518,COLUMN()-13)</f>
        <v>55</v>
      </c>
      <c r="T38" s="27">
        <f>VLOOKUP($B38,wgs_downloaded!$H$2:$Z$518,COLUMN()-13)</f>
        <v>3059</v>
      </c>
      <c r="U38" s="27" t="str">
        <f>VLOOKUP($B38,wgs_downloaded!$H$2:$Z$518,COLUMN()-13)</f>
        <v>Yes</v>
      </c>
      <c r="V38" s="27">
        <f>VLOOKUP($B38,wgs_downloaded!$H$2:$Z$518,COLUMN()-13)</f>
        <v>0</v>
      </c>
      <c r="W38" s="27">
        <f>VLOOKUP($B38,wgs_downloaded!$H$2:$Z$518,COLUMN()-13)</f>
        <v>0</v>
      </c>
      <c r="X38" s="27">
        <f>VLOOKUP($B38,wgs_downloaded!$H$2:$Z$518,COLUMN()-13)</f>
        <v>0</v>
      </c>
      <c r="Y38" s="27" t="str">
        <f>VLOOKUP($B38,wgs_downloaded!$H$2:$Z$518,COLUMN()-13)</f>
        <v>No</v>
      </c>
      <c r="Z38" s="27" t="str">
        <f>VLOOKUP($B38,wgs_downloaded!$H$2:$Z$518,COLUMN()-13)</f>
        <v/>
      </c>
      <c r="AA38" s="27" t="str">
        <f>VLOOKUP($B38,wgs_downloaded!$H$2:$Z$518,COLUMN()-13)</f>
        <v/>
      </c>
      <c r="AB38" s="27">
        <f>VLOOKUP($B38,wgs_downloaded!$H$2:$Z$518,COLUMN()-13)</f>
        <v>43901.041666666664</v>
      </c>
      <c r="AC38" s="27">
        <f>VLOOKUP($B38,wgs_downloaded!$H$2:$Z$518,COLUMN()-13)</f>
        <v>43556.083333333336</v>
      </c>
      <c r="AD38" s="27" t="str">
        <f>VLOOKUP($B38,wgs_downloaded!$H$2:$Z$518,COLUMN()-13)</f>
        <v>Colombia</v>
      </c>
      <c r="AE38" s="27">
        <f>VLOOKUP($B38,wgs_downloaded!$H$2:$Z$518,COLUMN()-13)</f>
        <v>0</v>
      </c>
      <c r="AF38" s="27">
        <f>VLOOKUP($B38,wgs_downloaded!$H$2:$Z$518,COLUMN()-13)</f>
        <v>2018</v>
      </c>
      <c r="AG38" t="b">
        <f>NOT(ISERROR(MATCH(Q38,assembly_high_qc!$Q$2:$Q$324,0)))</f>
        <v>0</v>
      </c>
      <c r="AH38" s="27" t="b">
        <f>NOT(ISERROR(MATCH(AD38,assembly_high_qc!$AD$2:$AD$324,0)))</f>
        <v>0</v>
      </c>
      <c r="AI38" s="27" t="b">
        <f>NOT(ISERROR(MATCH(AF38,assembly_high_qc!$AF$2:$AF$324,0)))</f>
        <v>1</v>
      </c>
    </row>
    <row r="39" spans="1:35" s="27" customFormat="1" x14ac:dyDescent="0.3">
      <c r="A39" s="27" t="s">
        <v>4102</v>
      </c>
      <c r="B39" s="27" t="str">
        <f t="shared" si="0"/>
        <v>SRR6881701</v>
      </c>
      <c r="C39" s="27">
        <v>20</v>
      </c>
      <c r="D39" s="27">
        <v>20</v>
      </c>
      <c r="E39" s="27" t="s">
        <v>3709</v>
      </c>
      <c r="F39" s="27">
        <v>89288</v>
      </c>
      <c r="G39" s="27">
        <v>87990</v>
      </c>
      <c r="H39" s="27" t="s">
        <v>4103</v>
      </c>
      <c r="I39" s="27">
        <v>3</v>
      </c>
      <c r="J39" s="27">
        <v>2</v>
      </c>
      <c r="K39" s="27">
        <v>5</v>
      </c>
      <c r="M39" s="27">
        <v>5275</v>
      </c>
      <c r="N39" s="27">
        <v>788</v>
      </c>
      <c r="O39" s="27">
        <v>21058</v>
      </c>
      <c r="P39" s="27">
        <v>2719332</v>
      </c>
      <c r="Q39" s="27" t="str">
        <f>VLOOKUP($B39,wgs_downloaded!$H$2:$Z$518,COLUMN()-13)</f>
        <v>isolation_source: Jack Cheese</v>
      </c>
      <c r="R39" s="27">
        <f>VLOOKUP($B39,wgs_downloaded!$H$2:$Z$518,COLUMN()-13)</f>
        <v>2948184</v>
      </c>
      <c r="S39" s="27">
        <f>VLOOKUP($B39,wgs_downloaded!$H$2:$Z$518,COLUMN()-13)</f>
        <v>22</v>
      </c>
      <c r="T39" s="27">
        <f>VLOOKUP($B39,wgs_downloaded!$H$2:$Z$518,COLUMN()-13)</f>
        <v>2902</v>
      </c>
      <c r="U39" s="27" t="str">
        <f>VLOOKUP($B39,wgs_downloaded!$H$2:$Z$518,COLUMN()-13)</f>
        <v>Yes</v>
      </c>
      <c r="V39" s="27">
        <f>VLOOKUP($B39,wgs_downloaded!$H$2:$Z$518,COLUMN()-13)</f>
        <v>0</v>
      </c>
      <c r="W39" s="27">
        <f>VLOOKUP($B39,wgs_downloaded!$H$2:$Z$518,COLUMN()-13)</f>
        <v>0</v>
      </c>
      <c r="X39" s="27">
        <f>VLOOKUP($B39,wgs_downloaded!$H$2:$Z$518,COLUMN()-13)</f>
        <v>0</v>
      </c>
      <c r="Y39" s="27" t="str">
        <f>VLOOKUP($B39,wgs_downloaded!$H$2:$Z$518,COLUMN()-13)</f>
        <v>No</v>
      </c>
      <c r="Z39" s="27" t="str">
        <f>VLOOKUP($B39,wgs_downloaded!$H$2:$Z$518,COLUMN()-13)</f>
        <v/>
      </c>
      <c r="AA39" s="27" t="str">
        <f>VLOOKUP($B39,wgs_downloaded!$H$2:$Z$518,COLUMN()-13)</f>
        <v/>
      </c>
      <c r="AB39" s="27">
        <f>VLOOKUP($B39,wgs_downloaded!$H$2:$Z$518,COLUMN()-13)</f>
        <v>43902.041666666664</v>
      </c>
      <c r="AC39" s="27">
        <f>VLOOKUP($B39,wgs_downloaded!$H$2:$Z$518,COLUMN()-13)</f>
        <v>43563.083333333336</v>
      </c>
      <c r="AD39" s="27" t="str">
        <f>VLOOKUP($B39,wgs_downloaded!$H$2:$Z$518,COLUMN()-13)</f>
        <v>USA</v>
      </c>
      <c r="AE39" s="27" t="str">
        <f>VLOOKUP($B39,wgs_downloaded!$H$2:$Z$518,COLUMN()-13)</f>
        <v>California</v>
      </c>
      <c r="AF39" s="27">
        <f>VLOOKUP($B39,wgs_downloaded!$H$2:$Z$518,COLUMN()-13)</f>
        <v>2006</v>
      </c>
      <c r="AG39" t="b">
        <f>NOT(ISERROR(MATCH(Q39,assembly_high_qc!$Q$2:$Q$324,0)))</f>
        <v>0</v>
      </c>
      <c r="AH39" s="27" t="b">
        <f>NOT(ISERROR(MATCH(AD39,assembly_high_qc!$AD$2:$AD$324,0)))</f>
        <v>1</v>
      </c>
      <c r="AI39" s="27" t="b">
        <f>NOT(ISERROR(MATCH(AF39,assembly_high_qc!$AF$2:$AF$324,0)))</f>
        <v>1</v>
      </c>
    </row>
    <row r="40" spans="1:35" s="24" customFormat="1" x14ac:dyDescent="0.3">
      <c r="A40" s="24" t="s">
        <v>4104</v>
      </c>
      <c r="B40" s="24" t="str">
        <f t="shared" si="0"/>
        <v>SRR3181838</v>
      </c>
      <c r="C40" s="24">
        <v>32</v>
      </c>
      <c r="D40" s="24">
        <v>29</v>
      </c>
      <c r="E40" s="24" t="s">
        <v>3690</v>
      </c>
      <c r="F40" s="24">
        <v>151200</v>
      </c>
      <c r="G40" s="24">
        <v>147968</v>
      </c>
      <c r="H40" s="24" t="s">
        <v>3567</v>
      </c>
      <c r="I40" s="24">
        <v>39</v>
      </c>
      <c r="J40" s="24">
        <v>8</v>
      </c>
      <c r="K40" s="24">
        <v>17</v>
      </c>
      <c r="M40" s="24">
        <v>5410</v>
      </c>
      <c r="N40" s="24">
        <v>791</v>
      </c>
      <c r="O40" s="24">
        <v>37988</v>
      </c>
      <c r="P40" s="24">
        <v>2762115</v>
      </c>
      <c r="Q40" s="24" t="str">
        <f>VLOOKUP($B40,wgs_downloaded!$H$2:$Z$518,COLUMN()-13)</f>
        <v>isolation_source: blue cheese</v>
      </c>
      <c r="R40" s="24">
        <f>VLOOKUP($B40,wgs_downloaded!$H$2:$Z$518,COLUMN()-13)</f>
        <v>3013060</v>
      </c>
      <c r="S40" s="24">
        <f>VLOOKUP($B40,wgs_downloaded!$H$2:$Z$518,COLUMN()-13)</f>
        <v>33</v>
      </c>
      <c r="T40" s="24">
        <f>VLOOKUP($B40,wgs_downloaded!$H$2:$Z$518,COLUMN()-13)</f>
        <v>2958</v>
      </c>
      <c r="U40" s="24" t="str">
        <f>VLOOKUP($B40,wgs_downloaded!$H$2:$Z$518,COLUMN()-13)</f>
        <v>Yes</v>
      </c>
      <c r="V40" s="24">
        <f>VLOOKUP($B40,wgs_downloaded!$H$2:$Z$518,COLUMN()-13)</f>
        <v>0</v>
      </c>
      <c r="W40" s="24">
        <f>VLOOKUP($B40,wgs_downloaded!$H$2:$Z$518,COLUMN()-13)</f>
        <v>0</v>
      </c>
      <c r="X40" s="24">
        <f>VLOOKUP($B40,wgs_downloaded!$H$2:$Z$518,COLUMN()-13)</f>
        <v>0</v>
      </c>
      <c r="Y40" s="24" t="str">
        <f>VLOOKUP($B40,wgs_downloaded!$H$2:$Z$518,COLUMN()-13)</f>
        <v>No</v>
      </c>
      <c r="Z40" s="24" t="str">
        <f>VLOOKUP($B40,wgs_downloaded!$H$2:$Z$518,COLUMN()-13)</f>
        <v/>
      </c>
      <c r="AA40" s="24" t="str">
        <f>VLOOKUP($B40,wgs_downloaded!$H$2:$Z$518,COLUMN()-13)</f>
        <v/>
      </c>
      <c r="AB40" s="24">
        <f>VLOOKUP($B40,wgs_downloaded!$H$2:$Z$518,COLUMN()-13)</f>
        <v>43900.041666666664</v>
      </c>
      <c r="AC40" s="24">
        <f>VLOOKUP($B40,wgs_downloaded!$H$2:$Z$518,COLUMN()-13)</f>
        <v>43550.041666666664</v>
      </c>
      <c r="AD40" s="24" t="str">
        <f>VLOOKUP($B40,wgs_downloaded!$H$2:$Z$518,COLUMN()-13)</f>
        <v>USA</v>
      </c>
      <c r="AE40" s="24">
        <f>VLOOKUP($B40,wgs_downloaded!$H$2:$Z$518,COLUMN()-13)</f>
        <v>0</v>
      </c>
      <c r="AF40" s="24">
        <f>VLOOKUP($B40,wgs_downloaded!$H$2:$Z$518,COLUMN()-13)</f>
        <v>2011</v>
      </c>
      <c r="AG40" s="24" t="b">
        <f>NOT(ISERROR(MATCH(Q40,assembly_high_qc!$Q$2:$Q$324,0)))</f>
        <v>1</v>
      </c>
      <c r="AH40" s="24" t="b">
        <f>NOT(ISERROR(MATCH(AD40,assembly_high_qc!$AD$2:$AD$324,0)))</f>
        <v>1</v>
      </c>
      <c r="AI40" s="24" t="b">
        <f>NOT(ISERROR(MATCH(AF40,assembly_high_qc!$AF$2:$AF$324,0)))</f>
        <v>1</v>
      </c>
    </row>
    <row r="41" spans="1:35" s="24" customFormat="1" x14ac:dyDescent="0.3">
      <c r="A41" s="24" t="s">
        <v>4105</v>
      </c>
      <c r="B41" s="24" t="str">
        <f t="shared" si="0"/>
        <v>SRR1767835</v>
      </c>
      <c r="C41" s="24">
        <v>17</v>
      </c>
      <c r="D41" s="24">
        <v>16</v>
      </c>
      <c r="E41" s="24" t="s">
        <v>4106</v>
      </c>
      <c r="F41" s="24">
        <v>74480</v>
      </c>
      <c r="G41" s="24">
        <v>72722</v>
      </c>
      <c r="H41" s="24" t="s">
        <v>4107</v>
      </c>
      <c r="I41" s="24">
        <v>6</v>
      </c>
      <c r="J41" s="24">
        <v>4</v>
      </c>
      <c r="K41" s="24">
        <v>7</v>
      </c>
      <c r="M41" s="24">
        <v>5170</v>
      </c>
      <c r="N41" s="24">
        <v>799</v>
      </c>
      <c r="O41" s="24">
        <v>45260</v>
      </c>
      <c r="P41" s="24">
        <v>2822065</v>
      </c>
      <c r="Q41" s="24" t="str">
        <f>VLOOKUP($B41,wgs_downloaded!$H$2:$Z$518,COLUMN()-13)</f>
        <v>isolation_source: cheese</v>
      </c>
      <c r="R41" s="24">
        <f>VLOOKUP($B41,wgs_downloaded!$H$2:$Z$518,COLUMN()-13)</f>
        <v>0</v>
      </c>
      <c r="S41" s="24">
        <f>VLOOKUP($B41,wgs_downloaded!$H$2:$Z$518,COLUMN()-13)</f>
        <v>0</v>
      </c>
      <c r="T41" s="24">
        <f>VLOOKUP($B41,wgs_downloaded!$H$2:$Z$518,COLUMN()-13)</f>
        <v>0</v>
      </c>
      <c r="U41" s="24" t="str">
        <f>VLOOKUP($B41,wgs_downloaded!$H$2:$Z$518,COLUMN()-13)</f>
        <v>No</v>
      </c>
      <c r="V41" s="24">
        <f>VLOOKUP($B41,wgs_downloaded!$H$2:$Z$518,COLUMN()-13)</f>
        <v>0</v>
      </c>
      <c r="W41" s="24">
        <f>VLOOKUP($B41,wgs_downloaded!$H$2:$Z$518,COLUMN()-13)</f>
        <v>0</v>
      </c>
      <c r="X41" s="24">
        <f>VLOOKUP($B41,wgs_downloaded!$H$2:$Z$518,COLUMN()-13)</f>
        <v>0</v>
      </c>
      <c r="Y41" s="24" t="str">
        <f>VLOOKUP($B41,wgs_downloaded!$H$2:$Z$518,COLUMN()-13)</f>
        <v>No</v>
      </c>
      <c r="Z41" s="24" t="str">
        <f>VLOOKUP($B41,wgs_downloaded!$H$2:$Z$518,COLUMN()-13)</f>
        <v>NZ_MTJJ01000001-NZ_MTJJ01000016</v>
      </c>
      <c r="AA41" s="24" t="str">
        <f>VLOOKUP($B41,wgs_downloaded!$H$2:$Z$518,COLUMN()-13)</f>
        <v/>
      </c>
      <c r="AB41" s="24">
        <f>VLOOKUP($B41,wgs_downloaded!$H$2:$Z$518,COLUMN()-13)</f>
        <v>44235.041666666664</v>
      </c>
      <c r="AC41" s="24">
        <f>VLOOKUP($B41,wgs_downloaded!$H$2:$Z$518,COLUMN()-13)</f>
        <v>42878.083333333336</v>
      </c>
      <c r="AD41" s="24" t="str">
        <f>VLOOKUP($B41,wgs_downloaded!$H$2:$Z$518,COLUMN()-13)</f>
        <v>USA</v>
      </c>
      <c r="AE41" s="24" t="str">
        <f>VLOOKUP($B41,wgs_downloaded!$H$2:$Z$518,COLUMN()-13)</f>
        <v>California</v>
      </c>
      <c r="AF41" s="24">
        <f>VLOOKUP($B41,wgs_downloaded!$H$2:$Z$518,COLUMN()-13)</f>
        <v>2014</v>
      </c>
      <c r="AG41" s="24" t="b">
        <f>NOT(ISERROR(MATCH(Q41,assembly_high_qc!$Q$2:$Q$324,0)))</f>
        <v>1</v>
      </c>
      <c r="AH41" s="24" t="b">
        <f>NOT(ISERROR(MATCH(AD41,assembly_high_qc!$AD$2:$AD$324,0)))</f>
        <v>1</v>
      </c>
      <c r="AI41" s="24" t="b">
        <f>NOT(ISERROR(MATCH(AF41,assembly_high_qc!$AF$2:$AF$324,0)))</f>
        <v>1</v>
      </c>
    </row>
    <row r="42" spans="1:35" s="24" customFormat="1" x14ac:dyDescent="0.3">
      <c r="A42" s="24" t="s">
        <v>4108</v>
      </c>
      <c r="B42" s="24" t="str">
        <f t="shared" si="0"/>
        <v>SRR3169084</v>
      </c>
      <c r="C42" s="24">
        <v>25</v>
      </c>
      <c r="D42" s="24">
        <v>21</v>
      </c>
      <c r="E42" s="24" t="s">
        <v>4109</v>
      </c>
      <c r="F42" s="24">
        <v>166208</v>
      </c>
      <c r="G42" s="24">
        <v>151709</v>
      </c>
      <c r="H42" s="24" t="s">
        <v>4110</v>
      </c>
      <c r="I42" s="24">
        <v>19</v>
      </c>
      <c r="J42" s="24">
        <v>2</v>
      </c>
      <c r="K42" s="24">
        <v>1</v>
      </c>
      <c r="M42" s="24">
        <v>5868</v>
      </c>
      <c r="N42" s="24">
        <v>810</v>
      </c>
      <c r="O42" s="24">
        <v>153519</v>
      </c>
      <c r="P42" s="24">
        <v>2943117</v>
      </c>
      <c r="Q42" s="24" t="str">
        <f>VLOOKUP($B42,wgs_downloaded!$H$2:$Z$518,COLUMN()-13)</f>
        <v>isolation_source: Solid - Food; Food; dairy Products; Heat processed (pasterized) - Ripened - Cheese made from pasteurized milk - Soft - Cheese curds; Pasteurized</v>
      </c>
      <c r="R42" s="24">
        <f>VLOOKUP($B42,wgs_downloaded!$H$2:$Z$518,COLUMN()-13)</f>
        <v>2961814</v>
      </c>
      <c r="S42" s="24">
        <f>VLOOKUP($B42,wgs_downloaded!$H$2:$Z$518,COLUMN()-13)</f>
        <v>21</v>
      </c>
      <c r="T42" s="24">
        <f>VLOOKUP($B42,wgs_downloaded!$H$2:$Z$518,COLUMN()-13)</f>
        <v>2943</v>
      </c>
      <c r="U42" s="24" t="str">
        <f>VLOOKUP($B42,wgs_downloaded!$H$2:$Z$518,COLUMN()-13)</f>
        <v>Yes</v>
      </c>
      <c r="V42" s="24">
        <f>VLOOKUP($B42,wgs_downloaded!$H$2:$Z$518,COLUMN()-13)</f>
        <v>0</v>
      </c>
      <c r="W42" s="24">
        <f>VLOOKUP($B42,wgs_downloaded!$H$2:$Z$518,COLUMN()-13)</f>
        <v>0</v>
      </c>
      <c r="X42" s="24">
        <f>VLOOKUP($B42,wgs_downloaded!$H$2:$Z$518,COLUMN()-13)</f>
        <v>0</v>
      </c>
      <c r="Y42" s="24" t="str">
        <f>VLOOKUP($B42,wgs_downloaded!$H$2:$Z$518,COLUMN()-13)</f>
        <v>No</v>
      </c>
      <c r="Z42" s="24" t="str">
        <f>VLOOKUP($B42,wgs_downloaded!$H$2:$Z$518,COLUMN()-13)</f>
        <v/>
      </c>
      <c r="AA42" s="24" t="str">
        <f>VLOOKUP($B42,wgs_downloaded!$H$2:$Z$518,COLUMN()-13)</f>
        <v/>
      </c>
      <c r="AB42" s="24">
        <f>VLOOKUP($B42,wgs_downloaded!$H$2:$Z$518,COLUMN()-13)</f>
        <v>43864.041666666664</v>
      </c>
      <c r="AC42" s="24">
        <f>VLOOKUP($B42,wgs_downloaded!$H$2:$Z$518,COLUMN()-13)</f>
        <v>43864.041666666664</v>
      </c>
      <c r="AD42" s="24" t="str">
        <f>VLOOKUP($B42,wgs_downloaded!$H$2:$Z$518,COLUMN()-13)</f>
        <v>Canada</v>
      </c>
      <c r="AE42" s="24">
        <f>VLOOKUP($B42,wgs_downloaded!$H$2:$Z$518,COLUMN()-13)</f>
        <v>0</v>
      </c>
      <c r="AF42" s="24">
        <f>VLOOKUP($B42,wgs_downloaded!$H$2:$Z$518,COLUMN()-13)</f>
        <v>2006</v>
      </c>
      <c r="AG42" s="24" t="b">
        <f>NOT(ISERROR(MATCH(Q42,assembly_high_qc!$Q$2:$Q$324,0)))</f>
        <v>1</v>
      </c>
      <c r="AH42" s="24" t="b">
        <f>NOT(ISERROR(MATCH(AD42,assembly_high_qc!$AD$2:$AD$324,0)))</f>
        <v>1</v>
      </c>
      <c r="AI42" s="24" t="b">
        <f>NOT(ISERROR(MATCH(AF42,assembly_high_qc!$AF$2:$AF$324,0)))</f>
        <v>1</v>
      </c>
    </row>
    <row r="43" spans="1:35" s="24" customFormat="1" x14ac:dyDescent="0.3">
      <c r="A43" s="24" t="s">
        <v>4111</v>
      </c>
      <c r="B43" s="24" t="str">
        <f t="shared" si="0"/>
        <v>SRR6236887</v>
      </c>
      <c r="C43" s="24">
        <v>42</v>
      </c>
      <c r="D43" s="24">
        <v>37</v>
      </c>
      <c r="E43" s="24" t="s">
        <v>3465</v>
      </c>
      <c r="F43" s="24">
        <v>253912</v>
      </c>
      <c r="G43" s="24">
        <v>236138</v>
      </c>
      <c r="H43" s="24" t="s">
        <v>4112</v>
      </c>
      <c r="I43" s="24">
        <v>95</v>
      </c>
      <c r="J43" s="24">
        <v>23</v>
      </c>
      <c r="K43" s="24">
        <v>19</v>
      </c>
      <c r="M43" s="24">
        <v>5459</v>
      </c>
      <c r="N43" s="24">
        <v>819</v>
      </c>
      <c r="O43" s="24">
        <v>21594</v>
      </c>
      <c r="P43" s="24">
        <v>2761739</v>
      </c>
      <c r="Q43" s="24" t="str">
        <f>VLOOKUP($B43,wgs_downloaded!$H$2:$Z$518,COLUMN()-13)</f>
        <v>isolation_source: raw milk cheese</v>
      </c>
      <c r="R43" s="24">
        <f>VLOOKUP($B43,wgs_downloaded!$H$2:$Z$518,COLUMN()-13)</f>
        <v>2916489</v>
      </c>
      <c r="S43" s="24">
        <f>VLOOKUP($B43,wgs_downloaded!$H$2:$Z$518,COLUMN()-13)</f>
        <v>30</v>
      </c>
      <c r="T43" s="24">
        <f>VLOOKUP($B43,wgs_downloaded!$H$2:$Z$518,COLUMN()-13)</f>
        <v>2892</v>
      </c>
      <c r="U43" s="24" t="str">
        <f>VLOOKUP($B43,wgs_downloaded!$H$2:$Z$518,COLUMN()-13)</f>
        <v>Yes</v>
      </c>
      <c r="V43" s="24">
        <f>VLOOKUP($B43,wgs_downloaded!$H$2:$Z$518,COLUMN()-13)</f>
        <v>0</v>
      </c>
      <c r="W43" s="24">
        <f>VLOOKUP($B43,wgs_downloaded!$H$2:$Z$518,COLUMN()-13)</f>
        <v>0</v>
      </c>
      <c r="X43" s="24">
        <f>VLOOKUP($B43,wgs_downloaded!$H$2:$Z$518,COLUMN()-13)</f>
        <v>0</v>
      </c>
      <c r="Y43" s="24" t="str">
        <f>VLOOKUP($B43,wgs_downloaded!$H$2:$Z$518,COLUMN()-13)</f>
        <v>No</v>
      </c>
      <c r="Z43" s="24" t="str">
        <f>VLOOKUP($B43,wgs_downloaded!$H$2:$Z$518,COLUMN()-13)</f>
        <v/>
      </c>
      <c r="AA43" s="24" t="str">
        <f>VLOOKUP($B43,wgs_downloaded!$H$2:$Z$518,COLUMN()-13)</f>
        <v/>
      </c>
      <c r="AB43" s="24">
        <f>VLOOKUP($B43,wgs_downloaded!$H$2:$Z$518,COLUMN()-13)</f>
        <v>43559.083333333336</v>
      </c>
      <c r="AC43" s="24">
        <f>VLOOKUP($B43,wgs_downloaded!$H$2:$Z$518,COLUMN()-13)</f>
        <v>43559.083333333336</v>
      </c>
      <c r="AD43" s="24" t="str">
        <f>VLOOKUP($B43,wgs_downloaded!$H$2:$Z$518,COLUMN()-13)</f>
        <v>USA</v>
      </c>
      <c r="AE43" s="24" t="str">
        <f>VLOOKUP($B43,wgs_downloaded!$H$2:$Z$518,COLUMN()-13)</f>
        <v>New York</v>
      </c>
      <c r="AF43" s="24">
        <f>VLOOKUP($B43,wgs_downloaded!$H$2:$Z$518,COLUMN()-13)</f>
        <v>2017</v>
      </c>
      <c r="AG43" s="24" t="b">
        <f>NOT(ISERROR(MATCH(Q43,assembly_high_qc!$Q$2:$Q$324,0)))</f>
        <v>1</v>
      </c>
      <c r="AH43" s="24" t="b">
        <f>NOT(ISERROR(MATCH(AD43,assembly_high_qc!$AD$2:$AD$324,0)))</f>
        <v>1</v>
      </c>
      <c r="AI43" s="24" t="b">
        <f>NOT(ISERROR(MATCH(AF43,assembly_high_qc!$AF$2:$AF$324,0)))</f>
        <v>1</v>
      </c>
    </row>
    <row r="44" spans="1:35" s="24" customFormat="1" x14ac:dyDescent="0.3">
      <c r="A44" s="24" t="s">
        <v>4113</v>
      </c>
      <c r="B44" s="24" t="str">
        <f t="shared" si="0"/>
        <v>SRR8837947</v>
      </c>
      <c r="C44" s="24">
        <v>3</v>
      </c>
      <c r="D44" s="24">
        <v>3</v>
      </c>
      <c r="E44" s="24" t="s">
        <v>4114</v>
      </c>
      <c r="F44" s="24">
        <v>17794</v>
      </c>
      <c r="G44" s="24">
        <v>17474</v>
      </c>
      <c r="H44" s="24" t="s">
        <v>4115</v>
      </c>
      <c r="I44" s="24">
        <v>4</v>
      </c>
      <c r="J44" s="24">
        <v>0</v>
      </c>
      <c r="K44" s="24">
        <v>0</v>
      </c>
      <c r="M44" s="24">
        <v>748</v>
      </c>
      <c r="N44" s="24">
        <v>820</v>
      </c>
      <c r="O44" s="24">
        <v>5197</v>
      </c>
      <c r="P44" s="24">
        <v>618360</v>
      </c>
      <c r="Q44" s="24" t="str">
        <f>VLOOKUP($B44,wgs_downloaded!$H$2:$Z$518,COLUMN()-13)</f>
        <v>isolation_source: cheese</v>
      </c>
      <c r="R44" s="24">
        <f>VLOOKUP($B44,wgs_downloaded!$H$2:$Z$518,COLUMN()-13)</f>
        <v>3031030</v>
      </c>
      <c r="S44" s="24">
        <f>VLOOKUP($B44,wgs_downloaded!$H$2:$Z$518,COLUMN()-13)</f>
        <v>15</v>
      </c>
      <c r="T44" s="24">
        <f>VLOOKUP($B44,wgs_downloaded!$H$2:$Z$518,COLUMN()-13)</f>
        <v>2973</v>
      </c>
      <c r="U44" s="24" t="str">
        <f>VLOOKUP($B44,wgs_downloaded!$H$2:$Z$518,COLUMN()-13)</f>
        <v>Yes</v>
      </c>
      <c r="V44" s="24">
        <f>VLOOKUP($B44,wgs_downloaded!$H$2:$Z$518,COLUMN()-13)</f>
        <v>0</v>
      </c>
      <c r="W44" s="24">
        <f>VLOOKUP($B44,wgs_downloaded!$H$2:$Z$518,COLUMN()-13)</f>
        <v>0</v>
      </c>
      <c r="X44" s="24">
        <f>VLOOKUP($B44,wgs_downloaded!$H$2:$Z$518,COLUMN()-13)</f>
        <v>0</v>
      </c>
      <c r="Y44" s="24" t="str">
        <f>VLOOKUP($B44,wgs_downloaded!$H$2:$Z$518,COLUMN()-13)</f>
        <v>No</v>
      </c>
      <c r="Z44" s="24" t="str">
        <f>VLOOKUP($B44,wgs_downloaded!$H$2:$Z$518,COLUMN()-13)</f>
        <v/>
      </c>
      <c r="AA44" s="24" t="str">
        <f>VLOOKUP($B44,wgs_downloaded!$H$2:$Z$518,COLUMN()-13)</f>
        <v/>
      </c>
      <c r="AB44" s="24">
        <f>VLOOKUP($B44,wgs_downloaded!$H$2:$Z$518,COLUMN()-13)</f>
        <v>43564.083333333336</v>
      </c>
      <c r="AC44" s="24">
        <f>VLOOKUP($B44,wgs_downloaded!$H$2:$Z$518,COLUMN()-13)</f>
        <v>43564.083333333336</v>
      </c>
      <c r="AD44" s="24" t="str">
        <f>VLOOKUP($B44,wgs_downloaded!$H$2:$Z$518,COLUMN()-13)</f>
        <v>Chile</v>
      </c>
      <c r="AE44" s="24">
        <f>VLOOKUP($B44,wgs_downloaded!$H$2:$Z$518,COLUMN()-13)</f>
        <v>0</v>
      </c>
      <c r="AF44" s="24">
        <f>VLOOKUP($B44,wgs_downloaded!$H$2:$Z$518,COLUMN()-13)</f>
        <v>2016</v>
      </c>
      <c r="AG44" s="24" t="b">
        <f>NOT(ISERROR(MATCH(Q44,assembly_high_qc!$Q$2:$Q$324,0)))</f>
        <v>1</v>
      </c>
      <c r="AH44" s="24" t="b">
        <f>NOT(ISERROR(MATCH(AD44,assembly_high_qc!$AD$2:$AD$324,0)))</f>
        <v>1</v>
      </c>
      <c r="AI44" s="24" t="b">
        <f>NOT(ISERROR(MATCH(AF44,assembly_high_qc!$AF$2:$AF$324,0)))</f>
        <v>1</v>
      </c>
    </row>
    <row r="45" spans="1:35" s="24" customFormat="1" x14ac:dyDescent="0.3">
      <c r="A45" s="24" t="s">
        <v>4116</v>
      </c>
      <c r="B45" s="24" t="str">
        <f t="shared" si="0"/>
        <v>SRR1767752</v>
      </c>
      <c r="C45" s="24">
        <v>18</v>
      </c>
      <c r="D45" s="24">
        <v>16</v>
      </c>
      <c r="E45" s="24" t="s">
        <v>4117</v>
      </c>
      <c r="F45" s="24">
        <v>75632</v>
      </c>
      <c r="G45" s="24">
        <v>73170</v>
      </c>
      <c r="H45" s="24" t="s">
        <v>4118</v>
      </c>
      <c r="I45" s="24">
        <v>2</v>
      </c>
      <c r="J45" s="24">
        <v>2</v>
      </c>
      <c r="K45" s="24">
        <v>4</v>
      </c>
      <c r="M45" s="24">
        <v>5187</v>
      </c>
      <c r="N45" s="24">
        <v>822</v>
      </c>
      <c r="O45" s="24">
        <v>29465</v>
      </c>
      <c r="P45" s="24">
        <v>2833596</v>
      </c>
      <c r="Q45" s="24" t="str">
        <f>VLOOKUP($B45,wgs_downloaded!$H$2:$Z$518,COLUMN()-13)</f>
        <v>isolation_source: cheese</v>
      </c>
      <c r="R45" s="24">
        <f>VLOOKUP($B45,wgs_downloaded!$H$2:$Z$518,COLUMN()-13)</f>
        <v>0</v>
      </c>
      <c r="S45" s="24">
        <f>VLOOKUP($B45,wgs_downloaded!$H$2:$Z$518,COLUMN()-13)</f>
        <v>0</v>
      </c>
      <c r="T45" s="24">
        <f>VLOOKUP($B45,wgs_downloaded!$H$2:$Z$518,COLUMN()-13)</f>
        <v>0</v>
      </c>
      <c r="U45" s="24" t="str">
        <f>VLOOKUP($B45,wgs_downloaded!$H$2:$Z$518,COLUMN()-13)</f>
        <v>No</v>
      </c>
      <c r="V45" s="24">
        <f>VLOOKUP($B45,wgs_downloaded!$H$2:$Z$518,COLUMN()-13)</f>
        <v>0</v>
      </c>
      <c r="W45" s="24">
        <f>VLOOKUP($B45,wgs_downloaded!$H$2:$Z$518,COLUMN()-13)</f>
        <v>0</v>
      </c>
      <c r="X45" s="24">
        <f>VLOOKUP($B45,wgs_downloaded!$H$2:$Z$518,COLUMN()-13)</f>
        <v>0</v>
      </c>
      <c r="Y45" s="24" t="str">
        <f>VLOOKUP($B45,wgs_downloaded!$H$2:$Z$518,COLUMN()-13)</f>
        <v>No</v>
      </c>
      <c r="Z45" s="24" t="str">
        <f>VLOOKUP($B45,wgs_downloaded!$H$2:$Z$518,COLUMN()-13)</f>
        <v>NZ_MTJE01000001-NZ_MTJE01000017</v>
      </c>
      <c r="AA45" s="24" t="str">
        <f>VLOOKUP($B45,wgs_downloaded!$H$2:$Z$518,COLUMN()-13)</f>
        <v/>
      </c>
      <c r="AB45" s="24">
        <f>VLOOKUP($B45,wgs_downloaded!$H$2:$Z$518,COLUMN()-13)</f>
        <v>44235.041666666664</v>
      </c>
      <c r="AC45" s="24">
        <f>VLOOKUP($B45,wgs_downloaded!$H$2:$Z$518,COLUMN()-13)</f>
        <v>42878.083333333336</v>
      </c>
      <c r="AD45" s="24" t="str">
        <f>VLOOKUP($B45,wgs_downloaded!$H$2:$Z$518,COLUMN()-13)</f>
        <v>USA</v>
      </c>
      <c r="AE45" s="24" t="str">
        <f>VLOOKUP($B45,wgs_downloaded!$H$2:$Z$518,COLUMN()-13)</f>
        <v>California</v>
      </c>
      <c r="AF45" s="24">
        <f>VLOOKUP($B45,wgs_downloaded!$H$2:$Z$518,COLUMN()-13)</f>
        <v>2014</v>
      </c>
      <c r="AG45" s="24" t="b">
        <f>NOT(ISERROR(MATCH(Q45,assembly_high_qc!$Q$2:$Q$324,0)))</f>
        <v>1</v>
      </c>
      <c r="AH45" s="24" t="b">
        <f>NOT(ISERROR(MATCH(AD45,assembly_high_qc!$AD$2:$AD$324,0)))</f>
        <v>1</v>
      </c>
      <c r="AI45" s="24" t="b">
        <f>NOT(ISERROR(MATCH(AF45,assembly_high_qc!$AF$2:$AF$324,0)))</f>
        <v>1</v>
      </c>
    </row>
    <row r="46" spans="1:35" s="27" customFormat="1" x14ac:dyDescent="0.3">
      <c r="A46" s="27" t="s">
        <v>4119</v>
      </c>
      <c r="B46" s="27" t="str">
        <f t="shared" si="0"/>
        <v>SRR3108919</v>
      </c>
      <c r="C46" s="27">
        <v>22</v>
      </c>
      <c r="D46" s="27">
        <v>19</v>
      </c>
      <c r="E46" s="27" t="s">
        <v>4120</v>
      </c>
      <c r="F46" s="27">
        <v>152250</v>
      </c>
      <c r="G46" s="27">
        <v>143048</v>
      </c>
      <c r="H46" s="27" t="s">
        <v>4121</v>
      </c>
      <c r="I46" s="27">
        <v>30397</v>
      </c>
      <c r="J46" s="27">
        <v>18</v>
      </c>
      <c r="K46" s="27">
        <v>3</v>
      </c>
      <c r="M46" s="27">
        <v>5063</v>
      </c>
      <c r="N46" s="27">
        <v>830</v>
      </c>
      <c r="O46" s="27">
        <v>21276</v>
      </c>
      <c r="P46" s="27">
        <v>2797098</v>
      </c>
      <c r="Q46" s="27" t="str">
        <f>VLOOKUP($B46,wgs_downloaded!$H$2:$Z$518,COLUMN()-13)</f>
        <v>isolation_source: Solid - Food; Food; dairy Products; Raw - Raw milk cheese (unpasteurized)</v>
      </c>
      <c r="R46" s="27">
        <f>VLOOKUP($B46,wgs_downloaded!$H$2:$Z$518,COLUMN()-13)</f>
        <v>2984636</v>
      </c>
      <c r="S46" s="27">
        <f>VLOOKUP($B46,wgs_downloaded!$H$2:$Z$518,COLUMN()-13)</f>
        <v>17</v>
      </c>
      <c r="T46" s="27">
        <f>VLOOKUP($B46,wgs_downloaded!$H$2:$Z$518,COLUMN()-13)</f>
        <v>2927</v>
      </c>
      <c r="U46" s="27" t="str">
        <f>VLOOKUP($B46,wgs_downloaded!$H$2:$Z$518,COLUMN()-13)</f>
        <v>Yes</v>
      </c>
      <c r="V46" s="27">
        <f>VLOOKUP($B46,wgs_downloaded!$H$2:$Z$518,COLUMN()-13)</f>
        <v>0</v>
      </c>
      <c r="W46" s="27">
        <f>VLOOKUP($B46,wgs_downloaded!$H$2:$Z$518,COLUMN()-13)</f>
        <v>0</v>
      </c>
      <c r="X46" s="27">
        <f>VLOOKUP($B46,wgs_downloaded!$H$2:$Z$518,COLUMN()-13)</f>
        <v>0</v>
      </c>
      <c r="Y46" s="27" t="str">
        <f>VLOOKUP($B46,wgs_downloaded!$H$2:$Z$518,COLUMN()-13)</f>
        <v>No</v>
      </c>
      <c r="Z46" s="27" t="str">
        <f>VLOOKUP($B46,wgs_downloaded!$H$2:$Z$518,COLUMN()-13)</f>
        <v/>
      </c>
      <c r="AA46" s="27" t="str">
        <f>VLOOKUP($B46,wgs_downloaded!$H$2:$Z$518,COLUMN()-13)</f>
        <v/>
      </c>
      <c r="AB46" s="27">
        <f>VLOOKUP($B46,wgs_downloaded!$H$2:$Z$518,COLUMN()-13)</f>
        <v>43864.041666666664</v>
      </c>
      <c r="AC46" s="27">
        <f>VLOOKUP($B46,wgs_downloaded!$H$2:$Z$518,COLUMN()-13)</f>
        <v>43864.041666666664</v>
      </c>
      <c r="AD46" s="27" t="str">
        <f>VLOOKUP($B46,wgs_downloaded!$H$2:$Z$518,COLUMN()-13)</f>
        <v>Canada</v>
      </c>
      <c r="AE46" s="27">
        <f>VLOOKUP($B46,wgs_downloaded!$H$2:$Z$518,COLUMN()-13)</f>
        <v>0</v>
      </c>
      <c r="AF46" s="27">
        <f>VLOOKUP($B46,wgs_downloaded!$H$2:$Z$518,COLUMN()-13)</f>
        <v>2009</v>
      </c>
      <c r="AG46" t="b">
        <f>NOT(ISERROR(MATCH(Q46,assembly_high_qc!$Q$2:$Q$324,0)))</f>
        <v>0</v>
      </c>
      <c r="AH46" s="27" t="b">
        <f>NOT(ISERROR(MATCH(AD46,assembly_high_qc!$AD$2:$AD$324,0)))</f>
        <v>1</v>
      </c>
      <c r="AI46" s="27" t="b">
        <f>NOT(ISERROR(MATCH(AF46,assembly_high_qc!$AF$2:$AF$324,0)))</f>
        <v>1</v>
      </c>
    </row>
    <row r="47" spans="1:35" s="27" customFormat="1" x14ac:dyDescent="0.3">
      <c r="A47" s="27" t="s">
        <v>4122</v>
      </c>
      <c r="B47" s="27" t="str">
        <f t="shared" si="0"/>
        <v>SRR5758428</v>
      </c>
      <c r="C47" s="27">
        <v>4</v>
      </c>
      <c r="D47" s="27">
        <v>3</v>
      </c>
      <c r="E47" s="27" t="s">
        <v>4123</v>
      </c>
      <c r="F47" s="27">
        <v>20806</v>
      </c>
      <c r="G47" s="27">
        <v>19864</v>
      </c>
      <c r="H47" s="27" t="s">
        <v>3552</v>
      </c>
      <c r="I47" s="27">
        <v>4</v>
      </c>
      <c r="J47" s="27">
        <v>1</v>
      </c>
      <c r="K47" s="27">
        <v>2</v>
      </c>
      <c r="M47" s="27">
        <v>738</v>
      </c>
      <c r="N47" s="27">
        <v>839</v>
      </c>
      <c r="O47" s="27">
        <v>5332</v>
      </c>
      <c r="P47" s="27">
        <v>635251</v>
      </c>
      <c r="Q47" s="27" t="str">
        <f>VLOOKUP($B47,wgs_downloaded!$H$2:$Z$518,COLUMN()-13)</f>
        <v>isolation_source: Racelette Cheese</v>
      </c>
      <c r="R47" s="27">
        <f>VLOOKUP($B47,wgs_downloaded!$H$2:$Z$518,COLUMN()-13)</f>
        <v>2994730</v>
      </c>
      <c r="S47" s="27">
        <f>VLOOKUP($B47,wgs_downloaded!$H$2:$Z$518,COLUMN()-13)</f>
        <v>13</v>
      </c>
      <c r="T47" s="27">
        <f>VLOOKUP($B47,wgs_downloaded!$H$2:$Z$518,COLUMN()-13)</f>
        <v>2963</v>
      </c>
      <c r="U47" s="27" t="str">
        <f>VLOOKUP($B47,wgs_downloaded!$H$2:$Z$518,COLUMN()-13)</f>
        <v>Yes</v>
      </c>
      <c r="V47" s="27">
        <f>VLOOKUP($B47,wgs_downloaded!$H$2:$Z$518,COLUMN()-13)</f>
        <v>0</v>
      </c>
      <c r="W47" s="27">
        <f>VLOOKUP($B47,wgs_downloaded!$H$2:$Z$518,COLUMN()-13)</f>
        <v>0</v>
      </c>
      <c r="X47" s="27">
        <f>VLOOKUP($B47,wgs_downloaded!$H$2:$Z$518,COLUMN()-13)</f>
        <v>0</v>
      </c>
      <c r="Y47" s="27" t="str">
        <f>VLOOKUP($B47,wgs_downloaded!$H$2:$Z$518,COLUMN()-13)</f>
        <v>No</v>
      </c>
      <c r="Z47" s="27" t="str">
        <f>VLOOKUP($B47,wgs_downloaded!$H$2:$Z$518,COLUMN()-13)</f>
        <v/>
      </c>
      <c r="AA47" s="27" t="str">
        <f>VLOOKUP($B47,wgs_downloaded!$H$2:$Z$518,COLUMN()-13)</f>
        <v/>
      </c>
      <c r="AB47" s="27">
        <f>VLOOKUP($B47,wgs_downloaded!$H$2:$Z$518,COLUMN()-13)</f>
        <v>43901.041666666664</v>
      </c>
      <c r="AC47" s="27">
        <f>VLOOKUP($B47,wgs_downloaded!$H$2:$Z$518,COLUMN()-13)</f>
        <v>43558.083333333336</v>
      </c>
      <c r="AD47" s="27" t="str">
        <f>VLOOKUP($B47,wgs_downloaded!$H$2:$Z$518,COLUMN()-13)</f>
        <v>France</v>
      </c>
      <c r="AE47" s="27">
        <f>VLOOKUP($B47,wgs_downloaded!$H$2:$Z$518,COLUMN()-13)</f>
        <v>0</v>
      </c>
      <c r="AF47" s="27">
        <f>VLOOKUP($B47,wgs_downloaded!$H$2:$Z$518,COLUMN()-13)</f>
        <v>2014</v>
      </c>
      <c r="AG47" t="b">
        <f>NOT(ISERROR(MATCH(Q47,assembly_high_qc!$Q$2:$Q$324,0)))</f>
        <v>0</v>
      </c>
      <c r="AH47" s="27" t="b">
        <f>NOT(ISERROR(MATCH(AD47,assembly_high_qc!$AD$2:$AD$324,0)))</f>
        <v>1</v>
      </c>
      <c r="AI47" s="27" t="b">
        <f>NOT(ISERROR(MATCH(AF47,assembly_high_qc!$AF$2:$AF$324,0)))</f>
        <v>1</v>
      </c>
    </row>
    <row r="48" spans="1:35" s="24" customFormat="1" x14ac:dyDescent="0.3">
      <c r="A48" s="24" t="s">
        <v>4124</v>
      </c>
      <c r="B48" s="24" t="str">
        <f t="shared" si="0"/>
        <v>SRR10018688</v>
      </c>
      <c r="C48" s="24">
        <v>57</v>
      </c>
      <c r="D48" s="24">
        <v>55</v>
      </c>
      <c r="E48" s="24" t="s">
        <v>4125</v>
      </c>
      <c r="F48" s="24">
        <v>416472</v>
      </c>
      <c r="G48" s="24">
        <v>402116</v>
      </c>
      <c r="H48" s="24" t="s">
        <v>3650</v>
      </c>
      <c r="I48" s="24">
        <v>38</v>
      </c>
      <c r="J48" s="24">
        <v>5</v>
      </c>
      <c r="K48" s="24">
        <v>23</v>
      </c>
      <c r="M48" s="24">
        <v>5268</v>
      </c>
      <c r="N48" s="24">
        <v>852</v>
      </c>
      <c r="O48" s="24">
        <v>27951</v>
      </c>
      <c r="P48" s="24">
        <v>2782513</v>
      </c>
      <c r="Q48" s="24" t="e">
        <f>VLOOKUP($B48,wgs_downloaded!$H$2:$Z$518,COLUMN()-13)</f>
        <v>#N/A</v>
      </c>
      <c r="R48" s="24" t="e">
        <f>VLOOKUP($B48,wgs_downloaded!$H$2:$Z$518,COLUMN()-13)</f>
        <v>#N/A</v>
      </c>
      <c r="S48" s="24" t="e">
        <f>VLOOKUP($B48,wgs_downloaded!$H$2:$Z$518,COLUMN()-13)</f>
        <v>#N/A</v>
      </c>
      <c r="T48" s="24" t="e">
        <f>VLOOKUP($B48,wgs_downloaded!$H$2:$Z$518,COLUMN()-13)</f>
        <v>#N/A</v>
      </c>
      <c r="U48" s="24" t="e">
        <f>VLOOKUP($B48,wgs_downloaded!$H$2:$Z$518,COLUMN()-13)</f>
        <v>#N/A</v>
      </c>
      <c r="V48" s="24" t="e">
        <f>VLOOKUP($B48,wgs_downloaded!$H$2:$Z$518,COLUMN()-13)</f>
        <v>#N/A</v>
      </c>
      <c r="W48" s="24" t="e">
        <f>VLOOKUP($B48,wgs_downloaded!$H$2:$Z$518,COLUMN()-13)</f>
        <v>#N/A</v>
      </c>
      <c r="X48" s="24" t="e">
        <f>VLOOKUP($B48,wgs_downloaded!$H$2:$Z$518,COLUMN()-13)</f>
        <v>#N/A</v>
      </c>
      <c r="Y48" s="24" t="e">
        <f>VLOOKUP($B48,wgs_downloaded!$H$2:$Z$518,COLUMN()-13)</f>
        <v>#N/A</v>
      </c>
      <c r="Z48" s="24" t="e">
        <f>VLOOKUP($B48,wgs_downloaded!$H$2:$Z$518,COLUMN()-13)</f>
        <v>#N/A</v>
      </c>
      <c r="AA48" s="24" t="e">
        <f>VLOOKUP($B48,wgs_downloaded!$H$2:$Z$518,COLUMN()-13)</f>
        <v>#N/A</v>
      </c>
      <c r="AB48" s="24" t="e">
        <f>VLOOKUP($B48,wgs_downloaded!$H$2:$Z$518,COLUMN()-13)</f>
        <v>#N/A</v>
      </c>
      <c r="AC48" s="24" t="e">
        <f>VLOOKUP($B48,wgs_downloaded!$H$2:$Z$518,COLUMN()-13)</f>
        <v>#N/A</v>
      </c>
      <c r="AD48" s="24" t="e">
        <f>VLOOKUP($B48,wgs_downloaded!$H$2:$Z$518,COLUMN()-13)</f>
        <v>#N/A</v>
      </c>
      <c r="AE48" s="24" t="e">
        <f>VLOOKUP($B48,wgs_downloaded!$H$2:$Z$518,COLUMN()-13)</f>
        <v>#N/A</v>
      </c>
      <c r="AF48" s="24" t="e">
        <f>VLOOKUP($B48,wgs_downloaded!$H$2:$Z$518,COLUMN()-13)</f>
        <v>#N/A</v>
      </c>
      <c r="AG48" s="24" t="b">
        <f>NOT(ISERROR(MATCH(Q48,assembly_high_qc!$Q$2:$Q$324,0)))</f>
        <v>0</v>
      </c>
      <c r="AH48" s="24" t="b">
        <f>NOT(ISERROR(MATCH(AD48,assembly_high_qc!$AD$2:$AD$324,0)))</f>
        <v>0</v>
      </c>
      <c r="AI48" s="24" t="b">
        <f>NOT(ISERROR(MATCH(AF48,assembly_high_qc!$AF$2:$AF$324,0)))</f>
        <v>0</v>
      </c>
    </row>
    <row r="49" spans="1:35" s="24" customFormat="1" x14ac:dyDescent="0.3">
      <c r="A49" s="24" t="s">
        <v>4126</v>
      </c>
      <c r="B49" s="24" t="str">
        <f t="shared" si="0"/>
        <v>SRR9335562</v>
      </c>
      <c r="C49" s="24">
        <v>4</v>
      </c>
      <c r="D49" s="24">
        <v>4</v>
      </c>
      <c r="E49" s="24" t="s">
        <v>3620</v>
      </c>
      <c r="F49" s="24">
        <v>27148</v>
      </c>
      <c r="G49" s="24">
        <v>26186</v>
      </c>
      <c r="H49" s="24" t="s">
        <v>3385</v>
      </c>
      <c r="I49" s="24">
        <v>14</v>
      </c>
      <c r="J49" s="24">
        <v>3</v>
      </c>
      <c r="K49" s="24">
        <v>5</v>
      </c>
      <c r="M49" s="24">
        <v>739</v>
      </c>
      <c r="N49" s="24">
        <v>857</v>
      </c>
      <c r="O49" s="24">
        <v>3474</v>
      </c>
      <c r="P49" s="24">
        <v>638908</v>
      </c>
      <c r="Q49" s="24" t="str">
        <f>VLOOKUP($B49,wgs_downloaded!$H$2:$Z$518,COLUMN()-13)</f>
        <v>isolation_source: raw milk cheese</v>
      </c>
      <c r="R49" s="24">
        <f>VLOOKUP($B49,wgs_downloaded!$H$2:$Z$518,COLUMN()-13)</f>
        <v>2886860</v>
      </c>
      <c r="S49" s="24">
        <f>VLOOKUP($B49,wgs_downloaded!$H$2:$Z$518,COLUMN()-13)</f>
        <v>47</v>
      </c>
      <c r="T49" s="24">
        <f>VLOOKUP($B49,wgs_downloaded!$H$2:$Z$518,COLUMN()-13)</f>
        <v>2846</v>
      </c>
      <c r="U49" s="24" t="str">
        <f>VLOOKUP($B49,wgs_downloaded!$H$2:$Z$518,COLUMN()-13)</f>
        <v>Yes</v>
      </c>
      <c r="V49" s="24">
        <f>VLOOKUP($B49,wgs_downloaded!$H$2:$Z$518,COLUMN()-13)</f>
        <v>0</v>
      </c>
      <c r="W49" s="24">
        <f>VLOOKUP($B49,wgs_downloaded!$H$2:$Z$518,COLUMN()-13)</f>
        <v>0</v>
      </c>
      <c r="X49" s="24">
        <f>VLOOKUP($B49,wgs_downloaded!$H$2:$Z$518,COLUMN()-13)</f>
        <v>0</v>
      </c>
      <c r="Y49" s="24" t="str">
        <f>VLOOKUP($B49,wgs_downloaded!$H$2:$Z$518,COLUMN()-13)</f>
        <v>No</v>
      </c>
      <c r="Z49" s="24" t="str">
        <f>VLOOKUP($B49,wgs_downloaded!$H$2:$Z$518,COLUMN()-13)</f>
        <v/>
      </c>
      <c r="AA49" s="24" t="str">
        <f>VLOOKUP($B49,wgs_downloaded!$H$2:$Z$518,COLUMN()-13)</f>
        <v/>
      </c>
      <c r="AB49" s="24">
        <f>VLOOKUP($B49,wgs_downloaded!$H$2:$Z$518,COLUMN()-13)</f>
        <v>43671.083333333336</v>
      </c>
      <c r="AC49" s="24">
        <f>VLOOKUP($B49,wgs_downloaded!$H$2:$Z$518,COLUMN()-13)</f>
        <v>43671.083333333336</v>
      </c>
      <c r="AD49" s="24" t="str">
        <f>VLOOKUP($B49,wgs_downloaded!$H$2:$Z$518,COLUMN()-13)</f>
        <v>USA</v>
      </c>
      <c r="AE49" s="24" t="str">
        <f>VLOOKUP($B49,wgs_downloaded!$H$2:$Z$518,COLUMN()-13)</f>
        <v>New York</v>
      </c>
      <c r="AF49" s="24">
        <f>VLOOKUP($B49,wgs_downloaded!$H$2:$Z$518,COLUMN()-13)</f>
        <v>2019</v>
      </c>
      <c r="AG49" s="24" t="b">
        <f>NOT(ISERROR(MATCH(Q49,assembly_high_qc!$Q$2:$Q$324,0)))</f>
        <v>1</v>
      </c>
      <c r="AH49" s="24" t="b">
        <f>NOT(ISERROR(MATCH(AD49,assembly_high_qc!$AD$2:$AD$324,0)))</f>
        <v>1</v>
      </c>
      <c r="AI49" s="24" t="b">
        <f>NOT(ISERROR(MATCH(AF49,assembly_high_qc!$AF$2:$AF$324,0)))</f>
        <v>1</v>
      </c>
    </row>
    <row r="50" spans="1:35" s="24" customFormat="1" x14ac:dyDescent="0.3">
      <c r="A50" s="24" t="s">
        <v>4127</v>
      </c>
      <c r="B50" s="24" t="str">
        <f t="shared" si="0"/>
        <v>SRR3945601</v>
      </c>
      <c r="C50" s="24">
        <v>20</v>
      </c>
      <c r="D50" s="24">
        <v>18</v>
      </c>
      <c r="E50" s="24" t="s">
        <v>4128</v>
      </c>
      <c r="F50" s="24">
        <v>86908</v>
      </c>
      <c r="G50" s="24">
        <v>83740</v>
      </c>
      <c r="H50" s="24" t="s">
        <v>4129</v>
      </c>
      <c r="I50" s="24">
        <v>4</v>
      </c>
      <c r="J50" s="24">
        <v>3</v>
      </c>
      <c r="K50" s="24">
        <v>8</v>
      </c>
      <c r="M50" s="24">
        <v>4994</v>
      </c>
      <c r="N50" s="24">
        <v>862</v>
      </c>
      <c r="O50" s="24">
        <v>25082</v>
      </c>
      <c r="P50" s="24">
        <v>2785480</v>
      </c>
      <c r="Q50" s="24" t="str">
        <f>VLOOKUP($B50,wgs_downloaded!$H$2:$Z$518,COLUMN()-13)</f>
        <v>isolation_source: gorgonzola dolce cheese</v>
      </c>
      <c r="R50" s="24">
        <f>VLOOKUP($B50,wgs_downloaded!$H$2:$Z$518,COLUMN()-13)</f>
        <v>3049138</v>
      </c>
      <c r="S50" s="24">
        <f>VLOOKUP($B50,wgs_downloaded!$H$2:$Z$518,COLUMN()-13)</f>
        <v>18</v>
      </c>
      <c r="T50" s="24">
        <f>VLOOKUP($B50,wgs_downloaded!$H$2:$Z$518,COLUMN()-13)</f>
        <v>3025</v>
      </c>
      <c r="U50" s="24" t="str">
        <f>VLOOKUP($B50,wgs_downloaded!$H$2:$Z$518,COLUMN()-13)</f>
        <v>Yes</v>
      </c>
      <c r="V50" s="24">
        <f>VLOOKUP($B50,wgs_downloaded!$H$2:$Z$518,COLUMN()-13)</f>
        <v>0</v>
      </c>
      <c r="W50" s="24">
        <f>VLOOKUP($B50,wgs_downloaded!$H$2:$Z$518,COLUMN()-13)</f>
        <v>0</v>
      </c>
      <c r="X50" s="24">
        <f>VLOOKUP($B50,wgs_downloaded!$H$2:$Z$518,COLUMN()-13)</f>
        <v>0</v>
      </c>
      <c r="Y50" s="24" t="str">
        <f>VLOOKUP($B50,wgs_downloaded!$H$2:$Z$518,COLUMN()-13)</f>
        <v>No</v>
      </c>
      <c r="Z50" s="24" t="str">
        <f>VLOOKUP($B50,wgs_downloaded!$H$2:$Z$518,COLUMN()-13)</f>
        <v/>
      </c>
      <c r="AA50" s="24" t="str">
        <f>VLOOKUP($B50,wgs_downloaded!$H$2:$Z$518,COLUMN()-13)</f>
        <v/>
      </c>
      <c r="AB50" s="24">
        <f>VLOOKUP($B50,wgs_downloaded!$H$2:$Z$518,COLUMN()-13)</f>
        <v>43901.041666666664</v>
      </c>
      <c r="AC50" s="24">
        <f>VLOOKUP($B50,wgs_downloaded!$H$2:$Z$518,COLUMN()-13)</f>
        <v>43551.041666666664</v>
      </c>
      <c r="AD50" s="24" t="str">
        <f>VLOOKUP($B50,wgs_downloaded!$H$2:$Z$518,COLUMN()-13)</f>
        <v>Italy</v>
      </c>
      <c r="AE50" s="24">
        <f>VLOOKUP($B50,wgs_downloaded!$H$2:$Z$518,COLUMN()-13)</f>
        <v>0</v>
      </c>
      <c r="AF50" s="24">
        <f>VLOOKUP($B50,wgs_downloaded!$H$2:$Z$518,COLUMN()-13)</f>
        <v>2013</v>
      </c>
      <c r="AG50" s="24" t="b">
        <f>NOT(ISERROR(MATCH(Q50,assembly_high_qc!$Q$2:$Q$324,0)))</f>
        <v>1</v>
      </c>
      <c r="AH50" s="24" t="b">
        <f>NOT(ISERROR(MATCH(AD50,assembly_high_qc!$AD$2:$AD$324,0)))</f>
        <v>1</v>
      </c>
      <c r="AI50" s="24" t="b">
        <f>NOT(ISERROR(MATCH(AF50,assembly_high_qc!$AF$2:$AF$324,0)))</f>
        <v>1</v>
      </c>
    </row>
    <row r="51" spans="1:35" s="27" customFormat="1" x14ac:dyDescent="0.3">
      <c r="A51" s="27" t="s">
        <v>4130</v>
      </c>
      <c r="B51" s="27" t="str">
        <f t="shared" si="0"/>
        <v>SRR5409414</v>
      </c>
      <c r="C51" s="27">
        <v>21</v>
      </c>
      <c r="D51" s="27">
        <v>19</v>
      </c>
      <c r="E51" s="27" t="s">
        <v>3683</v>
      </c>
      <c r="F51" s="27">
        <v>95866</v>
      </c>
      <c r="G51" s="27">
        <v>94146</v>
      </c>
      <c r="H51" s="27" t="s">
        <v>3707</v>
      </c>
      <c r="I51" s="27">
        <v>11</v>
      </c>
      <c r="J51" s="27">
        <v>3</v>
      </c>
      <c r="K51" s="27">
        <v>7</v>
      </c>
      <c r="M51" s="27">
        <v>4540</v>
      </c>
      <c r="N51" s="27">
        <v>880</v>
      </c>
      <c r="O51" s="27">
        <v>27204</v>
      </c>
      <c r="P51" s="27">
        <v>2804174</v>
      </c>
      <c r="Q51" s="27" t="str">
        <f>VLOOKUP($B51,wgs_downloaded!$H$2:$Z$518,COLUMN()-13)</f>
        <v>isolation_source: Raw Goat cheese</v>
      </c>
      <c r="R51" s="27">
        <f>VLOOKUP($B51,wgs_downloaded!$H$2:$Z$518,COLUMN()-13)</f>
        <v>3003840</v>
      </c>
      <c r="S51" s="27">
        <f>VLOOKUP($B51,wgs_downloaded!$H$2:$Z$518,COLUMN()-13)</f>
        <v>67</v>
      </c>
      <c r="T51" s="27">
        <f>VLOOKUP($B51,wgs_downloaded!$H$2:$Z$518,COLUMN()-13)</f>
        <v>2996</v>
      </c>
      <c r="U51" s="27" t="str">
        <f>VLOOKUP($B51,wgs_downloaded!$H$2:$Z$518,COLUMN()-13)</f>
        <v>Yes</v>
      </c>
      <c r="V51" s="27">
        <f>VLOOKUP($B51,wgs_downloaded!$H$2:$Z$518,COLUMN()-13)</f>
        <v>0</v>
      </c>
      <c r="W51" s="27">
        <f>VLOOKUP($B51,wgs_downloaded!$H$2:$Z$518,COLUMN()-13)</f>
        <v>0</v>
      </c>
      <c r="X51" s="27">
        <f>VLOOKUP($B51,wgs_downloaded!$H$2:$Z$518,COLUMN()-13)</f>
        <v>0</v>
      </c>
      <c r="Y51" s="27" t="str">
        <f>VLOOKUP($B51,wgs_downloaded!$H$2:$Z$518,COLUMN()-13)</f>
        <v>No</v>
      </c>
      <c r="Z51" s="27" t="str">
        <f>VLOOKUP($B51,wgs_downloaded!$H$2:$Z$518,COLUMN()-13)</f>
        <v/>
      </c>
      <c r="AA51" s="27" t="str">
        <f>VLOOKUP($B51,wgs_downloaded!$H$2:$Z$518,COLUMN()-13)</f>
        <v/>
      </c>
      <c r="AB51" s="27">
        <f>VLOOKUP($B51,wgs_downloaded!$H$2:$Z$518,COLUMN()-13)</f>
        <v>43563.083333333336</v>
      </c>
      <c r="AC51" s="27">
        <f>VLOOKUP($B51,wgs_downloaded!$H$2:$Z$518,COLUMN()-13)</f>
        <v>43563.083333333336</v>
      </c>
      <c r="AD51" s="27" t="str">
        <f>VLOOKUP($B51,wgs_downloaded!$H$2:$Z$518,COLUMN()-13)</f>
        <v>USA</v>
      </c>
      <c r="AE51" s="27" t="str">
        <f>VLOOKUP($B51,wgs_downloaded!$H$2:$Z$518,COLUMN()-13)</f>
        <v>Michigan</v>
      </c>
      <c r="AF51" s="27">
        <f>VLOOKUP($B51,wgs_downloaded!$H$2:$Z$518,COLUMN()-13)</f>
        <v>2010</v>
      </c>
      <c r="AG51" t="b">
        <f>NOT(ISERROR(MATCH(Q51,assembly_high_qc!$Q$2:$Q$324,0)))</f>
        <v>0</v>
      </c>
      <c r="AH51" s="27" t="b">
        <f>NOT(ISERROR(MATCH(AD51,assembly_high_qc!$AD$2:$AD$324,0)))</f>
        <v>1</v>
      </c>
      <c r="AI51" s="27" t="b">
        <f>NOT(ISERROR(MATCH(AF51,assembly_high_qc!$AF$2:$AF$324,0)))</f>
        <v>1</v>
      </c>
    </row>
    <row r="52" spans="1:35" s="24" customFormat="1" x14ac:dyDescent="0.3">
      <c r="A52" s="24" t="s">
        <v>4131</v>
      </c>
      <c r="B52" s="24" t="str">
        <f t="shared" si="0"/>
        <v>SRR3215369</v>
      </c>
      <c r="C52" s="24">
        <v>17</v>
      </c>
      <c r="D52" s="24">
        <v>15</v>
      </c>
      <c r="E52" s="24" t="s">
        <v>4132</v>
      </c>
      <c r="F52" s="24">
        <v>74340</v>
      </c>
      <c r="G52" s="24">
        <v>71274</v>
      </c>
      <c r="H52" s="24" t="s">
        <v>4133</v>
      </c>
      <c r="I52" s="24">
        <v>4</v>
      </c>
      <c r="J52" s="24">
        <v>3</v>
      </c>
      <c r="K52" s="24">
        <v>9</v>
      </c>
      <c r="M52" s="24">
        <v>4717</v>
      </c>
      <c r="N52" s="24">
        <v>917</v>
      </c>
      <c r="O52" s="24">
        <v>40096</v>
      </c>
      <c r="P52" s="24">
        <v>2868175</v>
      </c>
      <c r="Q52" s="24" t="str">
        <f>VLOOKUP($B52,wgs_downloaded!$H$2:$Z$518,COLUMN()-13)</f>
        <v>isolation_source: cheese</v>
      </c>
      <c r="R52" s="24">
        <f>VLOOKUP($B52,wgs_downloaded!$H$2:$Z$518,COLUMN()-13)</f>
        <v>0</v>
      </c>
      <c r="S52" s="24">
        <f>VLOOKUP($B52,wgs_downloaded!$H$2:$Z$518,COLUMN()-13)</f>
        <v>0</v>
      </c>
      <c r="T52" s="24">
        <f>VLOOKUP($B52,wgs_downloaded!$H$2:$Z$518,COLUMN()-13)</f>
        <v>0</v>
      </c>
      <c r="U52" s="24" t="str">
        <f>VLOOKUP($B52,wgs_downloaded!$H$2:$Z$518,COLUMN()-13)</f>
        <v>No</v>
      </c>
      <c r="V52" s="24">
        <f>VLOOKUP($B52,wgs_downloaded!$H$2:$Z$518,COLUMN()-13)</f>
        <v>0</v>
      </c>
      <c r="W52" s="24">
        <f>VLOOKUP($B52,wgs_downloaded!$H$2:$Z$518,COLUMN()-13)</f>
        <v>0</v>
      </c>
      <c r="X52" s="24">
        <f>VLOOKUP($B52,wgs_downloaded!$H$2:$Z$518,COLUMN()-13)</f>
        <v>0</v>
      </c>
      <c r="Y52" s="24" t="str">
        <f>VLOOKUP($B52,wgs_downloaded!$H$2:$Z$518,COLUMN()-13)</f>
        <v>No</v>
      </c>
      <c r="Z52" s="24" t="str">
        <f>VLOOKUP($B52,wgs_downloaded!$H$2:$Z$518,COLUMN()-13)</f>
        <v>NZ_NXSO01000001-NZ_NXSO01000025</v>
      </c>
      <c r="AA52" s="24" t="str">
        <f>VLOOKUP($B52,wgs_downloaded!$H$2:$Z$518,COLUMN()-13)</f>
        <v/>
      </c>
      <c r="AB52" s="24">
        <f>VLOOKUP($B52,wgs_downloaded!$H$2:$Z$518,COLUMN()-13)</f>
        <v>43982.083333333336</v>
      </c>
      <c r="AC52" s="24">
        <f>VLOOKUP($B52,wgs_downloaded!$H$2:$Z$518,COLUMN()-13)</f>
        <v>43024.083333333336</v>
      </c>
      <c r="AD52" s="24" t="str">
        <f>VLOOKUP($B52,wgs_downloaded!$H$2:$Z$518,COLUMN()-13)</f>
        <v>Italy</v>
      </c>
      <c r="AE52" s="24">
        <f>VLOOKUP($B52,wgs_downloaded!$H$2:$Z$518,COLUMN()-13)</f>
        <v>0</v>
      </c>
      <c r="AF52" s="24">
        <f>VLOOKUP($B52,wgs_downloaded!$H$2:$Z$518,COLUMN()-13)</f>
        <v>2011</v>
      </c>
      <c r="AG52" s="24" t="b">
        <f>NOT(ISERROR(MATCH(Q52,assembly_high_qc!$Q$2:$Q$324,0)))</f>
        <v>1</v>
      </c>
      <c r="AH52" s="24" t="b">
        <f>NOT(ISERROR(MATCH(AD52,assembly_high_qc!$AD$2:$AD$324,0)))</f>
        <v>1</v>
      </c>
      <c r="AI52" s="24" t="b">
        <f>NOT(ISERROR(MATCH(AF52,assembly_high_qc!$AF$2:$AF$324,0)))</f>
        <v>1</v>
      </c>
    </row>
    <row r="53" spans="1:35" s="24" customFormat="1" x14ac:dyDescent="0.3">
      <c r="A53" s="24" t="s">
        <v>4134</v>
      </c>
      <c r="B53" s="24" t="str">
        <f t="shared" si="0"/>
        <v>SRR3173369</v>
      </c>
      <c r="C53" s="24">
        <v>3</v>
      </c>
      <c r="D53" s="24">
        <v>3</v>
      </c>
      <c r="E53" s="24" t="s">
        <v>4135</v>
      </c>
      <c r="F53" s="24">
        <v>17220</v>
      </c>
      <c r="G53" s="24">
        <v>16766</v>
      </c>
      <c r="H53" s="24" t="s">
        <v>4136</v>
      </c>
      <c r="I53" s="24">
        <v>1</v>
      </c>
      <c r="J53" s="24">
        <v>0</v>
      </c>
      <c r="K53" s="24">
        <v>0</v>
      </c>
      <c r="M53" s="24">
        <v>836</v>
      </c>
      <c r="N53" s="24">
        <v>917</v>
      </c>
      <c r="O53" s="24">
        <v>5836</v>
      </c>
      <c r="P53" s="24">
        <v>755592</v>
      </c>
      <c r="Q53" s="24" t="str">
        <f>VLOOKUP($B53,wgs_downloaded!$H$2:$Z$518,COLUMN()-13)</f>
        <v>isolation_source: fresh cheese</v>
      </c>
      <c r="R53" s="24">
        <f>VLOOKUP($B53,wgs_downloaded!$H$2:$Z$518,COLUMN()-13)</f>
        <v>3016042</v>
      </c>
      <c r="S53" s="24">
        <f>VLOOKUP($B53,wgs_downloaded!$H$2:$Z$518,COLUMN()-13)</f>
        <v>56</v>
      </c>
      <c r="T53" s="24">
        <f>VLOOKUP($B53,wgs_downloaded!$H$2:$Z$518,COLUMN()-13)</f>
        <v>3001</v>
      </c>
      <c r="U53" s="24" t="str">
        <f>VLOOKUP($B53,wgs_downloaded!$H$2:$Z$518,COLUMN()-13)</f>
        <v>Yes</v>
      </c>
      <c r="V53" s="24">
        <f>VLOOKUP($B53,wgs_downloaded!$H$2:$Z$518,COLUMN()-13)</f>
        <v>0</v>
      </c>
      <c r="W53" s="24">
        <f>VLOOKUP($B53,wgs_downloaded!$H$2:$Z$518,COLUMN()-13)</f>
        <v>0</v>
      </c>
      <c r="X53" s="24">
        <f>VLOOKUP($B53,wgs_downloaded!$H$2:$Z$518,COLUMN()-13)</f>
        <v>0</v>
      </c>
      <c r="Y53" s="24" t="str">
        <f>VLOOKUP($B53,wgs_downloaded!$H$2:$Z$518,COLUMN()-13)</f>
        <v>No</v>
      </c>
      <c r="Z53" s="24" t="str">
        <f>VLOOKUP($B53,wgs_downloaded!$H$2:$Z$518,COLUMN()-13)</f>
        <v/>
      </c>
      <c r="AA53" s="24" t="str">
        <f>VLOOKUP($B53,wgs_downloaded!$H$2:$Z$518,COLUMN()-13)</f>
        <v/>
      </c>
      <c r="AB53" s="24">
        <f>VLOOKUP($B53,wgs_downloaded!$H$2:$Z$518,COLUMN()-13)</f>
        <v>43901.041666666664</v>
      </c>
      <c r="AC53" s="24">
        <f>VLOOKUP($B53,wgs_downloaded!$H$2:$Z$518,COLUMN()-13)</f>
        <v>43551.041666666664</v>
      </c>
      <c r="AD53" s="24" t="str">
        <f>VLOOKUP($B53,wgs_downloaded!$H$2:$Z$518,COLUMN()-13)</f>
        <v>USA</v>
      </c>
      <c r="AE53" s="24" t="str">
        <f>VLOOKUP($B53,wgs_downloaded!$H$2:$Z$518,COLUMN()-13)</f>
        <v>New York</v>
      </c>
      <c r="AF53" s="24">
        <f>VLOOKUP($B53,wgs_downloaded!$H$2:$Z$518,COLUMN()-13)</f>
        <v>2009</v>
      </c>
      <c r="AG53" s="24" t="b">
        <f>NOT(ISERROR(MATCH(Q53,assembly_high_qc!$Q$2:$Q$324,0)))</f>
        <v>1</v>
      </c>
      <c r="AH53" s="24" t="b">
        <f>NOT(ISERROR(MATCH(AD53,assembly_high_qc!$AD$2:$AD$324,0)))</f>
        <v>1</v>
      </c>
      <c r="AI53" s="24" t="b">
        <f>NOT(ISERROR(MATCH(AF53,assembly_high_qc!$AF$2:$AF$324,0)))</f>
        <v>1</v>
      </c>
    </row>
    <row r="54" spans="1:35" s="24" customFormat="1" x14ac:dyDescent="0.3">
      <c r="A54" s="24" t="s">
        <v>4137</v>
      </c>
      <c r="B54" s="24" t="str">
        <f t="shared" si="0"/>
        <v>SRR3606574</v>
      </c>
      <c r="C54" s="24">
        <v>5</v>
      </c>
      <c r="D54" s="24">
        <v>4</v>
      </c>
      <c r="E54" s="24" t="s">
        <v>4138</v>
      </c>
      <c r="F54" s="24">
        <v>29570</v>
      </c>
      <c r="G54" s="24">
        <v>28130</v>
      </c>
      <c r="H54" s="24" t="s">
        <v>4139</v>
      </c>
      <c r="I54" s="24">
        <v>16</v>
      </c>
      <c r="J54" s="24">
        <v>1</v>
      </c>
      <c r="K54" s="24">
        <v>2</v>
      </c>
      <c r="M54" s="24">
        <v>741</v>
      </c>
      <c r="N54" s="24">
        <v>928</v>
      </c>
      <c r="O54" s="24">
        <v>6617</v>
      </c>
      <c r="P54" s="24">
        <v>695735</v>
      </c>
      <c r="Q54" s="24" t="str">
        <f>VLOOKUP($B54,wgs_downloaded!$H$2:$Z$518,COLUMN()-13)</f>
        <v>isolation_source: fresh mexican style cheese</v>
      </c>
      <c r="R54" s="24">
        <f>VLOOKUP($B54,wgs_downloaded!$H$2:$Z$518,COLUMN()-13)</f>
        <v>3043591</v>
      </c>
      <c r="S54" s="24">
        <f>VLOOKUP($B54,wgs_downloaded!$H$2:$Z$518,COLUMN()-13)</f>
        <v>24</v>
      </c>
      <c r="T54" s="24">
        <f>VLOOKUP($B54,wgs_downloaded!$H$2:$Z$518,COLUMN()-13)</f>
        <v>3009</v>
      </c>
      <c r="U54" s="24" t="str">
        <f>VLOOKUP($B54,wgs_downloaded!$H$2:$Z$518,COLUMN()-13)</f>
        <v>Yes</v>
      </c>
      <c r="V54" s="24">
        <f>VLOOKUP($B54,wgs_downloaded!$H$2:$Z$518,COLUMN()-13)</f>
        <v>0</v>
      </c>
      <c r="W54" s="24">
        <f>VLOOKUP($B54,wgs_downloaded!$H$2:$Z$518,COLUMN()-13)</f>
        <v>0</v>
      </c>
      <c r="X54" s="24">
        <f>VLOOKUP($B54,wgs_downloaded!$H$2:$Z$518,COLUMN()-13)</f>
        <v>0</v>
      </c>
      <c r="Y54" s="24" t="str">
        <f>VLOOKUP($B54,wgs_downloaded!$H$2:$Z$518,COLUMN()-13)</f>
        <v>No</v>
      </c>
      <c r="Z54" s="24" t="str">
        <f>VLOOKUP($B54,wgs_downloaded!$H$2:$Z$518,COLUMN()-13)</f>
        <v/>
      </c>
      <c r="AA54" s="24" t="str">
        <f>VLOOKUP($B54,wgs_downloaded!$H$2:$Z$518,COLUMN()-13)</f>
        <v/>
      </c>
      <c r="AB54" s="24">
        <f>VLOOKUP($B54,wgs_downloaded!$H$2:$Z$518,COLUMN()-13)</f>
        <v>43901.041666666664</v>
      </c>
      <c r="AC54" s="24">
        <f>VLOOKUP($B54,wgs_downloaded!$H$2:$Z$518,COLUMN()-13)</f>
        <v>43551.041666666664</v>
      </c>
      <c r="AD54" s="24" t="str">
        <f>VLOOKUP($B54,wgs_downloaded!$H$2:$Z$518,COLUMN()-13)</f>
        <v>Mexico</v>
      </c>
      <c r="AE54" s="24">
        <f>VLOOKUP($B54,wgs_downloaded!$H$2:$Z$518,COLUMN()-13)</f>
        <v>0</v>
      </c>
      <c r="AF54" s="24">
        <f>VLOOKUP($B54,wgs_downloaded!$H$2:$Z$518,COLUMN()-13)</f>
        <v>2007</v>
      </c>
      <c r="AG54" s="24" t="b">
        <f>NOT(ISERROR(MATCH(Q54,assembly_high_qc!$Q$2:$Q$324,0)))</f>
        <v>1</v>
      </c>
      <c r="AH54" s="24" t="b">
        <f>NOT(ISERROR(MATCH(AD54,assembly_high_qc!$AD$2:$AD$324,0)))</f>
        <v>1</v>
      </c>
      <c r="AI54" s="24" t="b">
        <f>NOT(ISERROR(MATCH(AF54,assembly_high_qc!$AF$2:$AF$324,0)))</f>
        <v>1</v>
      </c>
    </row>
    <row r="55" spans="1:35" s="24" customFormat="1" x14ac:dyDescent="0.3">
      <c r="A55" s="24" t="s">
        <v>4140</v>
      </c>
      <c r="B55" s="24" t="str">
        <f t="shared" si="0"/>
        <v>SRR1378348</v>
      </c>
      <c r="C55" s="24">
        <v>25</v>
      </c>
      <c r="D55" s="24">
        <v>22</v>
      </c>
      <c r="E55" s="24" t="s">
        <v>4141</v>
      </c>
      <c r="F55" s="24">
        <v>111358</v>
      </c>
      <c r="G55" s="24">
        <v>106056</v>
      </c>
      <c r="H55" s="24" t="s">
        <v>3513</v>
      </c>
      <c r="I55" s="24">
        <v>14</v>
      </c>
      <c r="J55" s="24">
        <v>2</v>
      </c>
      <c r="K55" s="24">
        <v>13</v>
      </c>
      <c r="M55" s="24">
        <v>4382</v>
      </c>
      <c r="N55" s="24">
        <v>943</v>
      </c>
      <c r="O55" s="24">
        <v>21058</v>
      </c>
      <c r="P55" s="24">
        <v>2676151</v>
      </c>
      <c r="Q55" s="24" t="str">
        <f>VLOOKUP($B55,wgs_downloaded!$H$2:$Z$518,COLUMN()-13)</f>
        <v>isolation_source: fontina cheese</v>
      </c>
      <c r="R55" s="24">
        <f>VLOOKUP($B55,wgs_downloaded!$H$2:$Z$518,COLUMN()-13)</f>
        <v>2949333</v>
      </c>
      <c r="S55" s="24">
        <f>VLOOKUP($B55,wgs_downloaded!$H$2:$Z$518,COLUMN()-13)</f>
        <v>64</v>
      </c>
      <c r="T55" s="24">
        <f>VLOOKUP($B55,wgs_downloaded!$H$2:$Z$518,COLUMN()-13)</f>
        <v>2918</v>
      </c>
      <c r="U55" s="24" t="str">
        <f>VLOOKUP($B55,wgs_downloaded!$H$2:$Z$518,COLUMN()-13)</f>
        <v>Yes</v>
      </c>
      <c r="V55" s="24">
        <f>VLOOKUP($B55,wgs_downloaded!$H$2:$Z$518,COLUMN()-13)</f>
        <v>0</v>
      </c>
      <c r="W55" s="24">
        <f>VLOOKUP($B55,wgs_downloaded!$H$2:$Z$518,COLUMN()-13)</f>
        <v>0</v>
      </c>
      <c r="X55" s="24">
        <f>VLOOKUP($B55,wgs_downloaded!$H$2:$Z$518,COLUMN()-13)</f>
        <v>0</v>
      </c>
      <c r="Y55" s="24" t="str">
        <f>VLOOKUP($B55,wgs_downloaded!$H$2:$Z$518,COLUMN()-13)</f>
        <v>No</v>
      </c>
      <c r="Z55" s="24" t="str">
        <f>VLOOKUP($B55,wgs_downloaded!$H$2:$Z$518,COLUMN()-13)</f>
        <v/>
      </c>
      <c r="AA55" s="24" t="str">
        <f>VLOOKUP($B55,wgs_downloaded!$H$2:$Z$518,COLUMN()-13)</f>
        <v/>
      </c>
      <c r="AB55" s="24">
        <f>VLOOKUP($B55,wgs_downloaded!$H$2:$Z$518,COLUMN()-13)</f>
        <v>43551.041666666664</v>
      </c>
      <c r="AC55" s="24">
        <f>VLOOKUP($B55,wgs_downloaded!$H$2:$Z$518,COLUMN()-13)</f>
        <v>43551.041666666664</v>
      </c>
      <c r="AD55" s="24" t="str">
        <f>VLOOKUP($B55,wgs_downloaded!$H$2:$Z$518,COLUMN()-13)</f>
        <v>Italy</v>
      </c>
      <c r="AE55" s="24">
        <f>VLOOKUP($B55,wgs_downloaded!$H$2:$Z$518,COLUMN()-13)</f>
        <v>0</v>
      </c>
      <c r="AF55" s="24">
        <f>VLOOKUP($B55,wgs_downloaded!$H$2:$Z$518,COLUMN()-13)</f>
        <v>2014</v>
      </c>
      <c r="AG55" s="24" t="b">
        <f>NOT(ISERROR(MATCH(Q55,assembly_high_qc!$Q$2:$Q$324,0)))</f>
        <v>1</v>
      </c>
      <c r="AH55" s="24" t="b">
        <f>NOT(ISERROR(MATCH(AD55,assembly_high_qc!$AD$2:$AD$324,0)))</f>
        <v>1</v>
      </c>
      <c r="AI55" s="24" t="b">
        <f>NOT(ISERROR(MATCH(AF55,assembly_high_qc!$AF$2:$AF$324,0)))</f>
        <v>1</v>
      </c>
    </row>
    <row r="56" spans="1:35" s="24" customFormat="1" x14ac:dyDescent="0.3">
      <c r="A56" s="24" t="s">
        <v>4142</v>
      </c>
      <c r="B56" s="24" t="str">
        <f t="shared" si="0"/>
        <v>SRR1181541</v>
      </c>
      <c r="C56" s="24">
        <v>22</v>
      </c>
      <c r="D56" s="24">
        <v>20</v>
      </c>
      <c r="E56" s="24" t="s">
        <v>4143</v>
      </c>
      <c r="F56" s="24">
        <v>98474</v>
      </c>
      <c r="G56" s="24">
        <v>96038</v>
      </c>
      <c r="H56" s="24" t="s">
        <v>4144</v>
      </c>
      <c r="I56" s="24">
        <v>11</v>
      </c>
      <c r="J56" s="24">
        <v>2</v>
      </c>
      <c r="K56" s="24">
        <v>8</v>
      </c>
      <c r="M56" s="24">
        <v>4317</v>
      </c>
      <c r="N56" s="24">
        <v>943</v>
      </c>
      <c r="O56" s="24">
        <v>22045</v>
      </c>
      <c r="P56" s="24">
        <v>2915275</v>
      </c>
      <c r="Q56" s="24" t="str">
        <f>VLOOKUP($B56,wgs_downloaded!$H$2:$Z$518,COLUMN()-13)</f>
        <v>isolation_source: cheese</v>
      </c>
      <c r="R56" s="24">
        <f>VLOOKUP($B56,wgs_downloaded!$H$2:$Z$518,COLUMN()-13)</f>
        <v>3130282</v>
      </c>
      <c r="S56" s="24">
        <f>VLOOKUP($B56,wgs_downloaded!$H$2:$Z$518,COLUMN()-13)</f>
        <v>22</v>
      </c>
      <c r="T56" s="24">
        <f>VLOOKUP($B56,wgs_downloaded!$H$2:$Z$518,COLUMN()-13)</f>
        <v>3087</v>
      </c>
      <c r="U56" s="24" t="str">
        <f>VLOOKUP($B56,wgs_downloaded!$H$2:$Z$518,COLUMN()-13)</f>
        <v>Yes</v>
      </c>
      <c r="V56" s="24">
        <f>VLOOKUP($B56,wgs_downloaded!$H$2:$Z$518,COLUMN()-13)</f>
        <v>0</v>
      </c>
      <c r="W56" s="24">
        <f>VLOOKUP($B56,wgs_downloaded!$H$2:$Z$518,COLUMN()-13)</f>
        <v>0</v>
      </c>
      <c r="X56" s="24">
        <f>VLOOKUP($B56,wgs_downloaded!$H$2:$Z$518,COLUMN()-13)</f>
        <v>0</v>
      </c>
      <c r="Y56" s="24" t="str">
        <f>VLOOKUP($B56,wgs_downloaded!$H$2:$Z$518,COLUMN()-13)</f>
        <v>No</v>
      </c>
      <c r="Z56" s="24" t="str">
        <f>VLOOKUP($B56,wgs_downloaded!$H$2:$Z$518,COLUMN()-13)</f>
        <v/>
      </c>
      <c r="AA56" s="24" t="str">
        <f>VLOOKUP($B56,wgs_downloaded!$H$2:$Z$518,COLUMN()-13)</f>
        <v/>
      </c>
      <c r="AB56" s="24">
        <f>VLOOKUP($B56,wgs_downloaded!$H$2:$Z$518,COLUMN()-13)</f>
        <v>43551.041666666664</v>
      </c>
      <c r="AC56" s="24">
        <f>VLOOKUP($B56,wgs_downloaded!$H$2:$Z$518,COLUMN()-13)</f>
        <v>43551.041666666664</v>
      </c>
      <c r="AD56" s="24" t="str">
        <f>VLOOKUP($B56,wgs_downloaded!$H$2:$Z$518,COLUMN()-13)</f>
        <v>USA</v>
      </c>
      <c r="AE56" s="24" t="str">
        <f>VLOOKUP($B56,wgs_downloaded!$H$2:$Z$518,COLUMN()-13)</f>
        <v>Maryland</v>
      </c>
      <c r="AF56" s="24">
        <f>VLOOKUP($B56,wgs_downloaded!$H$2:$Z$518,COLUMN()-13)</f>
        <v>2014</v>
      </c>
      <c r="AG56" s="24" t="b">
        <f>NOT(ISERROR(MATCH(Q56,assembly_high_qc!$Q$2:$Q$324,0)))</f>
        <v>1</v>
      </c>
      <c r="AH56" s="24" t="b">
        <f>NOT(ISERROR(MATCH(AD56,assembly_high_qc!$AD$2:$AD$324,0)))</f>
        <v>1</v>
      </c>
      <c r="AI56" s="24" t="b">
        <f>NOT(ISERROR(MATCH(AF56,assembly_high_qc!$AF$2:$AF$324,0)))</f>
        <v>1</v>
      </c>
    </row>
    <row r="57" spans="1:35" s="24" customFormat="1" x14ac:dyDescent="0.3">
      <c r="A57" s="24" t="s">
        <v>4145</v>
      </c>
      <c r="B57" s="24" t="str">
        <f t="shared" si="0"/>
        <v>SRR1767759</v>
      </c>
      <c r="C57" s="24">
        <v>19</v>
      </c>
      <c r="D57" s="24">
        <v>15</v>
      </c>
      <c r="E57" s="24" t="s">
        <v>4146</v>
      </c>
      <c r="F57" s="24">
        <v>80134</v>
      </c>
      <c r="G57" s="24">
        <v>74896</v>
      </c>
      <c r="H57" s="24" t="s">
        <v>3290</v>
      </c>
      <c r="I57" s="24">
        <v>10</v>
      </c>
      <c r="J57" s="24">
        <v>4</v>
      </c>
      <c r="K57" s="24">
        <v>7</v>
      </c>
      <c r="M57" s="24">
        <v>4107</v>
      </c>
      <c r="N57" s="24">
        <v>946</v>
      </c>
      <c r="O57" s="24">
        <v>19708</v>
      </c>
      <c r="P57" s="24">
        <v>2797213</v>
      </c>
      <c r="Q57" s="24" t="str">
        <f>VLOOKUP($B57,wgs_downloaded!$H$2:$Z$518,COLUMN()-13)</f>
        <v>isolation_source: cheese</v>
      </c>
      <c r="R57" s="24">
        <f>VLOOKUP($B57,wgs_downloaded!$H$2:$Z$518,COLUMN()-13)</f>
        <v>0</v>
      </c>
      <c r="S57" s="24">
        <f>VLOOKUP($B57,wgs_downloaded!$H$2:$Z$518,COLUMN()-13)</f>
        <v>0</v>
      </c>
      <c r="T57" s="24">
        <f>VLOOKUP($B57,wgs_downloaded!$H$2:$Z$518,COLUMN()-13)</f>
        <v>0</v>
      </c>
      <c r="U57" s="24" t="str">
        <f>VLOOKUP($B57,wgs_downloaded!$H$2:$Z$518,COLUMN()-13)</f>
        <v>No</v>
      </c>
      <c r="V57" s="24">
        <f>VLOOKUP($B57,wgs_downloaded!$H$2:$Z$518,COLUMN()-13)</f>
        <v>0</v>
      </c>
      <c r="W57" s="24">
        <f>VLOOKUP($B57,wgs_downloaded!$H$2:$Z$518,COLUMN()-13)</f>
        <v>0</v>
      </c>
      <c r="X57" s="24">
        <f>VLOOKUP($B57,wgs_downloaded!$H$2:$Z$518,COLUMN()-13)</f>
        <v>0</v>
      </c>
      <c r="Y57" s="24" t="str">
        <f>VLOOKUP($B57,wgs_downloaded!$H$2:$Z$518,COLUMN()-13)</f>
        <v>No</v>
      </c>
      <c r="Z57" s="24" t="str">
        <f>VLOOKUP($B57,wgs_downloaded!$H$2:$Z$518,COLUMN()-13)</f>
        <v>NZ_MTJF01000001-NZ_MTJF01000016</v>
      </c>
      <c r="AA57" s="24" t="str">
        <f>VLOOKUP($B57,wgs_downloaded!$H$2:$Z$518,COLUMN()-13)</f>
        <v/>
      </c>
      <c r="AB57" s="24">
        <f>VLOOKUP($B57,wgs_downloaded!$H$2:$Z$518,COLUMN()-13)</f>
        <v>44235.041666666664</v>
      </c>
      <c r="AC57" s="24">
        <f>VLOOKUP($B57,wgs_downloaded!$H$2:$Z$518,COLUMN()-13)</f>
        <v>42878.083333333336</v>
      </c>
      <c r="AD57" s="24" t="str">
        <f>VLOOKUP($B57,wgs_downloaded!$H$2:$Z$518,COLUMN()-13)</f>
        <v>USA</v>
      </c>
      <c r="AE57" s="24" t="str">
        <f>VLOOKUP($B57,wgs_downloaded!$H$2:$Z$518,COLUMN()-13)</f>
        <v>California</v>
      </c>
      <c r="AF57" s="24">
        <f>VLOOKUP($B57,wgs_downloaded!$H$2:$Z$518,COLUMN()-13)</f>
        <v>2014</v>
      </c>
      <c r="AG57" s="24" t="b">
        <f>NOT(ISERROR(MATCH(Q57,assembly_high_qc!$Q$2:$Q$324,0)))</f>
        <v>1</v>
      </c>
      <c r="AH57" s="24" t="b">
        <f>NOT(ISERROR(MATCH(AD57,assembly_high_qc!$AD$2:$AD$324,0)))</f>
        <v>1</v>
      </c>
      <c r="AI57" s="24" t="b">
        <f>NOT(ISERROR(MATCH(AF57,assembly_high_qc!$AF$2:$AF$324,0)))</f>
        <v>1</v>
      </c>
    </row>
    <row r="58" spans="1:35" s="27" customFormat="1" x14ac:dyDescent="0.3">
      <c r="A58" s="27" t="s">
        <v>4147</v>
      </c>
      <c r="B58" s="27" t="str">
        <f t="shared" si="0"/>
        <v>SRR3113962</v>
      </c>
      <c r="C58" s="27">
        <v>6</v>
      </c>
      <c r="D58" s="27">
        <v>5</v>
      </c>
      <c r="E58" s="27" t="s">
        <v>4148</v>
      </c>
      <c r="F58" s="27">
        <v>43500</v>
      </c>
      <c r="G58" s="27">
        <v>40612</v>
      </c>
      <c r="H58" s="27" t="s">
        <v>4149</v>
      </c>
      <c r="I58" s="27">
        <v>8750</v>
      </c>
      <c r="J58" s="27">
        <v>8</v>
      </c>
      <c r="K58" s="27">
        <v>11</v>
      </c>
      <c r="M58" s="27">
        <v>754</v>
      </c>
      <c r="N58" s="27">
        <v>959</v>
      </c>
      <c r="O58" s="27">
        <v>5514</v>
      </c>
      <c r="P58" s="27">
        <v>740808</v>
      </c>
      <c r="Q58" s="27" t="str">
        <f>VLOOKUP($B58,wgs_downloaded!$H$2:$Z$518,COLUMN()-13)</f>
        <v>isolation_source: Solid - Food; Food; dairy Products; Heat processed (pasterized) - Ripened - Cheese made from pasteurized milk - Soft - Cream cheese; Ready-to-eat (RTE)</v>
      </c>
      <c r="R58" s="27">
        <f>VLOOKUP($B58,wgs_downloaded!$H$2:$Z$518,COLUMN()-13)</f>
        <v>3010157</v>
      </c>
      <c r="S58" s="27">
        <f>VLOOKUP($B58,wgs_downloaded!$H$2:$Z$518,COLUMN()-13)</f>
        <v>35</v>
      </c>
      <c r="T58" s="27">
        <f>VLOOKUP($B58,wgs_downloaded!$H$2:$Z$518,COLUMN()-13)</f>
        <v>2979</v>
      </c>
      <c r="U58" s="27" t="str">
        <f>VLOOKUP($B58,wgs_downloaded!$H$2:$Z$518,COLUMN()-13)</f>
        <v>Yes</v>
      </c>
      <c r="V58" s="27">
        <f>VLOOKUP($B58,wgs_downloaded!$H$2:$Z$518,COLUMN()-13)</f>
        <v>0</v>
      </c>
      <c r="W58" s="27">
        <f>VLOOKUP($B58,wgs_downloaded!$H$2:$Z$518,COLUMN()-13)</f>
        <v>0</v>
      </c>
      <c r="X58" s="27">
        <f>VLOOKUP($B58,wgs_downloaded!$H$2:$Z$518,COLUMN()-13)</f>
        <v>0</v>
      </c>
      <c r="Y58" s="27" t="str">
        <f>VLOOKUP($B58,wgs_downloaded!$H$2:$Z$518,COLUMN()-13)</f>
        <v>No</v>
      </c>
      <c r="Z58" s="27" t="str">
        <f>VLOOKUP($B58,wgs_downloaded!$H$2:$Z$518,COLUMN()-13)</f>
        <v/>
      </c>
      <c r="AA58" s="27" t="str">
        <f>VLOOKUP($B58,wgs_downloaded!$H$2:$Z$518,COLUMN()-13)</f>
        <v/>
      </c>
      <c r="AB58" s="27">
        <f>VLOOKUP($B58,wgs_downloaded!$H$2:$Z$518,COLUMN()-13)</f>
        <v>43864.041666666664</v>
      </c>
      <c r="AC58" s="27">
        <f>VLOOKUP($B58,wgs_downloaded!$H$2:$Z$518,COLUMN()-13)</f>
        <v>43864.041666666664</v>
      </c>
      <c r="AD58" s="27" t="str">
        <f>VLOOKUP($B58,wgs_downloaded!$H$2:$Z$518,COLUMN()-13)</f>
        <v>Canada</v>
      </c>
      <c r="AE58" s="27">
        <f>VLOOKUP($B58,wgs_downloaded!$H$2:$Z$518,COLUMN()-13)</f>
        <v>0</v>
      </c>
      <c r="AF58" s="27">
        <f>VLOOKUP($B58,wgs_downloaded!$H$2:$Z$518,COLUMN()-13)</f>
        <v>2009</v>
      </c>
      <c r="AG58" t="b">
        <f>NOT(ISERROR(MATCH(Q58,assembly_high_qc!$Q$2:$Q$324,0)))</f>
        <v>0</v>
      </c>
      <c r="AH58" s="27" t="b">
        <f>NOT(ISERROR(MATCH(AD58,assembly_high_qc!$AD$2:$AD$324,0)))</f>
        <v>1</v>
      </c>
      <c r="AI58" s="27" t="b">
        <f>NOT(ISERROR(MATCH(AF58,assembly_high_qc!$AF$2:$AF$324,0)))</f>
        <v>1</v>
      </c>
    </row>
    <row r="59" spans="1:35" s="27" customFormat="1" x14ac:dyDescent="0.3">
      <c r="A59" s="27" t="s">
        <v>4150</v>
      </c>
      <c r="B59" s="27" t="str">
        <f t="shared" si="0"/>
        <v>SRR5817944</v>
      </c>
      <c r="C59" s="27">
        <v>5</v>
      </c>
      <c r="D59" s="27">
        <v>4</v>
      </c>
      <c r="E59" s="27" t="s">
        <v>4151</v>
      </c>
      <c r="F59" s="27">
        <v>24562</v>
      </c>
      <c r="G59" s="27">
        <v>23812</v>
      </c>
      <c r="H59" s="27" t="s">
        <v>4059</v>
      </c>
      <c r="I59" s="27">
        <v>4</v>
      </c>
      <c r="J59" s="27">
        <v>1</v>
      </c>
      <c r="K59" s="27">
        <v>1</v>
      </c>
      <c r="M59" s="27">
        <v>752</v>
      </c>
      <c r="N59" s="27">
        <v>972</v>
      </c>
      <c r="O59" s="27">
        <v>4166</v>
      </c>
      <c r="P59" s="27">
        <v>744836</v>
      </c>
      <c r="Q59" s="27" t="str">
        <f>VLOOKUP($B59,wgs_downloaded!$H$2:$Z$518,COLUMN()-13)</f>
        <v>isolation_source: cow/goat raw milk cheese</v>
      </c>
      <c r="R59" s="27">
        <f>VLOOKUP($B59,wgs_downloaded!$H$2:$Z$518,COLUMN()-13)</f>
        <v>3078605</v>
      </c>
      <c r="S59" s="27">
        <f>VLOOKUP($B59,wgs_downloaded!$H$2:$Z$518,COLUMN()-13)</f>
        <v>16</v>
      </c>
      <c r="T59" s="27">
        <f>VLOOKUP($B59,wgs_downloaded!$H$2:$Z$518,COLUMN()-13)</f>
        <v>3041</v>
      </c>
      <c r="U59" s="27" t="str">
        <f>VLOOKUP($B59,wgs_downloaded!$H$2:$Z$518,COLUMN()-13)</f>
        <v>Yes</v>
      </c>
      <c r="V59" s="27">
        <f>VLOOKUP($B59,wgs_downloaded!$H$2:$Z$518,COLUMN()-13)</f>
        <v>0</v>
      </c>
      <c r="W59" s="27">
        <f>VLOOKUP($B59,wgs_downloaded!$H$2:$Z$518,COLUMN()-13)</f>
        <v>0</v>
      </c>
      <c r="X59" s="27">
        <f>VLOOKUP($B59,wgs_downloaded!$H$2:$Z$518,COLUMN()-13)</f>
        <v>0</v>
      </c>
      <c r="Y59" s="27" t="str">
        <f>VLOOKUP($B59,wgs_downloaded!$H$2:$Z$518,COLUMN()-13)</f>
        <v>No</v>
      </c>
      <c r="Z59" s="27" t="str">
        <f>VLOOKUP($B59,wgs_downloaded!$H$2:$Z$518,COLUMN()-13)</f>
        <v/>
      </c>
      <c r="AA59" s="27" t="str">
        <f>VLOOKUP($B59,wgs_downloaded!$H$2:$Z$518,COLUMN()-13)</f>
        <v/>
      </c>
      <c r="AB59" s="27">
        <f>VLOOKUP($B59,wgs_downloaded!$H$2:$Z$518,COLUMN()-13)</f>
        <v>43900.041666666664</v>
      </c>
      <c r="AC59" s="27">
        <f>VLOOKUP($B59,wgs_downloaded!$H$2:$Z$518,COLUMN()-13)</f>
        <v>43550.041666666664</v>
      </c>
      <c r="AD59" s="27" t="str">
        <f>VLOOKUP($B59,wgs_downloaded!$H$2:$Z$518,COLUMN()-13)</f>
        <v>USA</v>
      </c>
      <c r="AE59" s="27" t="str">
        <f>VLOOKUP($B59,wgs_downloaded!$H$2:$Z$518,COLUMN()-13)</f>
        <v>Washington</v>
      </c>
      <c r="AF59" s="27">
        <f>VLOOKUP($B59,wgs_downloaded!$H$2:$Z$518,COLUMN()-13)</f>
        <v>2010</v>
      </c>
      <c r="AG59" t="b">
        <f>NOT(ISERROR(MATCH(Q59,assembly_high_qc!$Q$2:$Q$324,0)))</f>
        <v>0</v>
      </c>
      <c r="AH59" s="27" t="b">
        <f>NOT(ISERROR(MATCH(AD59,assembly_high_qc!$AD$2:$AD$324,0)))</f>
        <v>1</v>
      </c>
      <c r="AI59" s="27" t="b">
        <f>NOT(ISERROR(MATCH(AF59,assembly_high_qc!$AF$2:$AF$324,0)))</f>
        <v>1</v>
      </c>
    </row>
    <row r="60" spans="1:35" s="24" customFormat="1" x14ac:dyDescent="0.3">
      <c r="A60" s="24" t="s">
        <v>4152</v>
      </c>
      <c r="B60" s="24" t="str">
        <f t="shared" si="0"/>
        <v>SRR9335616</v>
      </c>
      <c r="C60" s="24">
        <v>5</v>
      </c>
      <c r="D60" s="24">
        <v>5</v>
      </c>
      <c r="E60" s="24" t="s">
        <v>4153</v>
      </c>
      <c r="F60" s="24">
        <v>27408</v>
      </c>
      <c r="G60" s="24">
        <v>26462</v>
      </c>
      <c r="H60" s="24" t="s">
        <v>3650</v>
      </c>
      <c r="I60" s="24">
        <v>6</v>
      </c>
      <c r="J60" s="24">
        <v>3</v>
      </c>
      <c r="K60" s="24">
        <v>3</v>
      </c>
      <c r="M60" s="24">
        <v>791</v>
      </c>
      <c r="N60" s="24">
        <v>974</v>
      </c>
      <c r="O60" s="24">
        <v>3651</v>
      </c>
      <c r="P60" s="24">
        <v>771980</v>
      </c>
      <c r="Q60" s="24" t="str">
        <f>VLOOKUP($B60,wgs_downloaded!$H$2:$Z$518,COLUMN()-13)</f>
        <v>isolation_source: raw milk cheese</v>
      </c>
      <c r="R60" s="24">
        <f>VLOOKUP($B60,wgs_downloaded!$H$2:$Z$518,COLUMN()-13)</f>
        <v>2934036</v>
      </c>
      <c r="S60" s="24">
        <f>VLOOKUP($B60,wgs_downloaded!$H$2:$Z$518,COLUMN()-13)</f>
        <v>44</v>
      </c>
      <c r="T60" s="24">
        <f>VLOOKUP($B60,wgs_downloaded!$H$2:$Z$518,COLUMN()-13)</f>
        <v>2892</v>
      </c>
      <c r="U60" s="24" t="str">
        <f>VLOOKUP($B60,wgs_downloaded!$H$2:$Z$518,COLUMN()-13)</f>
        <v>Yes</v>
      </c>
      <c r="V60" s="24">
        <f>VLOOKUP($B60,wgs_downloaded!$H$2:$Z$518,COLUMN()-13)</f>
        <v>0</v>
      </c>
      <c r="W60" s="24">
        <f>VLOOKUP($B60,wgs_downloaded!$H$2:$Z$518,COLUMN()-13)</f>
        <v>0</v>
      </c>
      <c r="X60" s="24">
        <f>VLOOKUP($B60,wgs_downloaded!$H$2:$Z$518,COLUMN()-13)</f>
        <v>0</v>
      </c>
      <c r="Y60" s="24" t="str">
        <f>VLOOKUP($B60,wgs_downloaded!$H$2:$Z$518,COLUMN()-13)</f>
        <v>No</v>
      </c>
      <c r="Z60" s="24" t="str">
        <f>VLOOKUP($B60,wgs_downloaded!$H$2:$Z$518,COLUMN()-13)</f>
        <v/>
      </c>
      <c r="AA60" s="24" t="str">
        <f>VLOOKUP($B60,wgs_downloaded!$H$2:$Z$518,COLUMN()-13)</f>
        <v/>
      </c>
      <c r="AB60" s="24">
        <f>VLOOKUP($B60,wgs_downloaded!$H$2:$Z$518,COLUMN()-13)</f>
        <v>43671.083333333336</v>
      </c>
      <c r="AC60" s="24">
        <f>VLOOKUP($B60,wgs_downloaded!$H$2:$Z$518,COLUMN()-13)</f>
        <v>43671.083333333336</v>
      </c>
      <c r="AD60" s="24" t="str">
        <f>VLOOKUP($B60,wgs_downloaded!$H$2:$Z$518,COLUMN()-13)</f>
        <v>USA</v>
      </c>
      <c r="AE60" s="24" t="str">
        <f>VLOOKUP($B60,wgs_downloaded!$H$2:$Z$518,COLUMN()-13)</f>
        <v>New York</v>
      </c>
      <c r="AF60" s="24">
        <f>VLOOKUP($B60,wgs_downloaded!$H$2:$Z$518,COLUMN()-13)</f>
        <v>2019</v>
      </c>
      <c r="AG60" s="24" t="b">
        <f>NOT(ISERROR(MATCH(Q60,assembly_high_qc!$Q$2:$Q$324,0)))</f>
        <v>1</v>
      </c>
      <c r="AH60" s="24" t="b">
        <f>NOT(ISERROR(MATCH(AD60,assembly_high_qc!$AD$2:$AD$324,0)))</f>
        <v>1</v>
      </c>
      <c r="AI60" s="24" t="b">
        <f>NOT(ISERROR(MATCH(AF60,assembly_high_qc!$AF$2:$AF$324,0)))</f>
        <v>1</v>
      </c>
    </row>
    <row r="61" spans="1:35" s="24" customFormat="1" x14ac:dyDescent="0.3">
      <c r="A61" s="24" t="s">
        <v>4154</v>
      </c>
      <c r="B61" s="24" t="str">
        <f t="shared" si="0"/>
        <v>SRR2585424</v>
      </c>
      <c r="C61" s="24">
        <v>33</v>
      </c>
      <c r="D61" s="24">
        <v>23</v>
      </c>
      <c r="E61" s="24" t="s">
        <v>4155</v>
      </c>
      <c r="F61" s="24">
        <v>131524</v>
      </c>
      <c r="G61" s="24">
        <v>124978</v>
      </c>
      <c r="H61" s="24" t="s">
        <v>3821</v>
      </c>
      <c r="I61" s="24">
        <v>68190</v>
      </c>
      <c r="J61" s="24">
        <v>242</v>
      </c>
      <c r="K61" s="24">
        <v>150</v>
      </c>
      <c r="M61" s="24">
        <v>4363</v>
      </c>
      <c r="N61" s="24">
        <v>977</v>
      </c>
      <c r="O61" s="24">
        <v>27832</v>
      </c>
      <c r="P61" s="24">
        <v>2890700</v>
      </c>
      <c r="Q61" s="24" t="str">
        <f>VLOOKUP($B61,wgs_downloaded!$H$2:$Z$518,COLUMN()-13)</f>
        <v>isolation_source: cheese</v>
      </c>
      <c r="R61" s="24">
        <f>VLOOKUP($B61,wgs_downloaded!$H$2:$Z$518,COLUMN()-13)</f>
        <v>3096097</v>
      </c>
      <c r="S61" s="24">
        <f>VLOOKUP($B61,wgs_downloaded!$H$2:$Z$518,COLUMN()-13)</f>
        <v>22</v>
      </c>
      <c r="T61" s="24">
        <f>VLOOKUP($B61,wgs_downloaded!$H$2:$Z$518,COLUMN()-13)</f>
        <v>3102</v>
      </c>
      <c r="U61" s="24" t="str">
        <f>VLOOKUP($B61,wgs_downloaded!$H$2:$Z$518,COLUMN()-13)</f>
        <v>Yes</v>
      </c>
      <c r="V61" s="24">
        <f>VLOOKUP($B61,wgs_downloaded!$H$2:$Z$518,COLUMN()-13)</f>
        <v>0</v>
      </c>
      <c r="W61" s="24">
        <f>VLOOKUP($B61,wgs_downloaded!$H$2:$Z$518,COLUMN()-13)</f>
        <v>0</v>
      </c>
      <c r="X61" s="24">
        <f>VLOOKUP($B61,wgs_downloaded!$H$2:$Z$518,COLUMN()-13)</f>
        <v>0</v>
      </c>
      <c r="Y61" s="24" t="str">
        <f>VLOOKUP($B61,wgs_downloaded!$H$2:$Z$518,COLUMN()-13)</f>
        <v>No</v>
      </c>
      <c r="Z61" s="24" t="str">
        <f>VLOOKUP($B61,wgs_downloaded!$H$2:$Z$518,COLUMN()-13)</f>
        <v/>
      </c>
      <c r="AA61" s="24" t="str">
        <f>VLOOKUP($B61,wgs_downloaded!$H$2:$Z$518,COLUMN()-13)</f>
        <v/>
      </c>
      <c r="AB61" s="24">
        <f>VLOOKUP($B61,wgs_downloaded!$H$2:$Z$518,COLUMN()-13)</f>
        <v>43901.041666666664</v>
      </c>
      <c r="AC61" s="24">
        <f>VLOOKUP($B61,wgs_downloaded!$H$2:$Z$518,COLUMN()-13)</f>
        <v>43551.041666666664</v>
      </c>
      <c r="AD61" s="24" t="str">
        <f>VLOOKUP($B61,wgs_downloaded!$H$2:$Z$518,COLUMN()-13)</f>
        <v>USA</v>
      </c>
      <c r="AE61" s="24" t="str">
        <f>VLOOKUP($B61,wgs_downloaded!$H$2:$Z$518,COLUMN()-13)</f>
        <v>California</v>
      </c>
      <c r="AF61" s="24">
        <f>VLOOKUP($B61,wgs_downloaded!$H$2:$Z$518,COLUMN()-13)</f>
        <v>2012</v>
      </c>
      <c r="AG61" s="24" t="b">
        <f>NOT(ISERROR(MATCH(Q61,assembly_high_qc!$Q$2:$Q$324,0)))</f>
        <v>1</v>
      </c>
      <c r="AH61" s="24" t="b">
        <f>NOT(ISERROR(MATCH(AD61,assembly_high_qc!$AD$2:$AD$324,0)))</f>
        <v>1</v>
      </c>
      <c r="AI61" s="24" t="b">
        <f>NOT(ISERROR(MATCH(AF61,assembly_high_qc!$AF$2:$AF$324,0)))</f>
        <v>1</v>
      </c>
    </row>
    <row r="62" spans="1:35" s="27" customFormat="1" x14ac:dyDescent="0.3">
      <c r="A62" s="27" t="s">
        <v>4156</v>
      </c>
      <c r="B62" s="27" t="str">
        <f t="shared" si="0"/>
        <v>SRR6304922</v>
      </c>
      <c r="C62" s="27">
        <v>4</v>
      </c>
      <c r="D62" s="27">
        <v>4</v>
      </c>
      <c r="E62" s="27" t="s">
        <v>4157</v>
      </c>
      <c r="F62" s="27">
        <v>20468</v>
      </c>
      <c r="G62" s="27">
        <v>19740</v>
      </c>
      <c r="H62" s="27" t="s">
        <v>3623</v>
      </c>
      <c r="I62" s="27">
        <v>1</v>
      </c>
      <c r="J62" s="27">
        <v>1</v>
      </c>
      <c r="K62" s="27">
        <v>2</v>
      </c>
      <c r="M62" s="27">
        <v>846</v>
      </c>
      <c r="N62" s="27">
        <v>990</v>
      </c>
      <c r="O62" s="27">
        <v>5779</v>
      </c>
      <c r="P62" s="27">
        <v>825164</v>
      </c>
      <c r="Q62" s="27" t="str">
        <f>VLOOKUP($B62,wgs_downloaded!$H$2:$Z$518,COLUMN()-13)</f>
        <v>isolation_source: mexican semisoft cheese</v>
      </c>
      <c r="R62" s="27">
        <f>VLOOKUP($B62,wgs_downloaded!$H$2:$Z$518,COLUMN()-13)</f>
        <v>3132604</v>
      </c>
      <c r="S62" s="27">
        <f>VLOOKUP($B62,wgs_downloaded!$H$2:$Z$518,COLUMN()-13)</f>
        <v>21</v>
      </c>
      <c r="T62" s="27">
        <f>VLOOKUP($B62,wgs_downloaded!$H$2:$Z$518,COLUMN()-13)</f>
        <v>3088</v>
      </c>
      <c r="U62" s="27" t="str">
        <f>VLOOKUP($B62,wgs_downloaded!$H$2:$Z$518,COLUMN()-13)</f>
        <v>Yes</v>
      </c>
      <c r="V62" s="27">
        <f>VLOOKUP($B62,wgs_downloaded!$H$2:$Z$518,COLUMN()-13)</f>
        <v>0</v>
      </c>
      <c r="W62" s="27">
        <f>VLOOKUP($B62,wgs_downloaded!$H$2:$Z$518,COLUMN()-13)</f>
        <v>0</v>
      </c>
      <c r="X62" s="27">
        <f>VLOOKUP($B62,wgs_downloaded!$H$2:$Z$518,COLUMN()-13)</f>
        <v>0</v>
      </c>
      <c r="Y62" s="27" t="str">
        <f>VLOOKUP($B62,wgs_downloaded!$H$2:$Z$518,COLUMN()-13)</f>
        <v>No</v>
      </c>
      <c r="Z62" s="27" t="str">
        <f>VLOOKUP($B62,wgs_downloaded!$H$2:$Z$518,COLUMN()-13)</f>
        <v/>
      </c>
      <c r="AA62" s="27" t="str">
        <f>VLOOKUP($B62,wgs_downloaded!$H$2:$Z$518,COLUMN()-13)</f>
        <v/>
      </c>
      <c r="AB62" s="27">
        <f>VLOOKUP($B62,wgs_downloaded!$H$2:$Z$518,COLUMN()-13)</f>
        <v>43901.041666666664</v>
      </c>
      <c r="AC62" s="27">
        <f>VLOOKUP($B62,wgs_downloaded!$H$2:$Z$518,COLUMN()-13)</f>
        <v>43550.041666666664</v>
      </c>
      <c r="AD62" s="27" t="str">
        <f>VLOOKUP($B62,wgs_downloaded!$H$2:$Z$518,COLUMN()-13)</f>
        <v>Mexico</v>
      </c>
      <c r="AE62" s="27">
        <f>VLOOKUP($B62,wgs_downloaded!$H$2:$Z$518,COLUMN()-13)</f>
        <v>0</v>
      </c>
      <c r="AF62" s="27">
        <f>VLOOKUP($B62,wgs_downloaded!$H$2:$Z$518,COLUMN()-13)</f>
        <v>2007</v>
      </c>
      <c r="AG62" t="b">
        <f>NOT(ISERROR(MATCH(Q62,assembly_high_qc!$Q$2:$Q$324,0)))</f>
        <v>0</v>
      </c>
      <c r="AH62" s="27" t="b">
        <f>NOT(ISERROR(MATCH(AD62,assembly_high_qc!$AD$2:$AD$324,0)))</f>
        <v>1</v>
      </c>
      <c r="AI62" s="27" t="b">
        <f>NOT(ISERROR(MATCH(AF62,assembly_high_qc!$AF$2:$AF$324,0)))</f>
        <v>1</v>
      </c>
    </row>
    <row r="63" spans="1:35" s="24" customFormat="1" x14ac:dyDescent="0.3">
      <c r="A63" s="24" t="s">
        <v>4158</v>
      </c>
      <c r="B63" s="24" t="str">
        <f t="shared" si="0"/>
        <v>SRR6288338</v>
      </c>
      <c r="C63" s="24">
        <v>22</v>
      </c>
      <c r="D63" s="24">
        <v>21</v>
      </c>
      <c r="E63" s="24" t="s">
        <v>3320</v>
      </c>
      <c r="F63" s="24">
        <v>118836</v>
      </c>
      <c r="G63" s="24">
        <v>113396</v>
      </c>
      <c r="H63" s="24" t="s">
        <v>3788</v>
      </c>
      <c r="I63" s="24">
        <v>25</v>
      </c>
      <c r="J63" s="24">
        <v>4</v>
      </c>
      <c r="K63" s="24">
        <v>12</v>
      </c>
      <c r="M63" s="24">
        <v>4149</v>
      </c>
      <c r="N63" s="24">
        <v>1013</v>
      </c>
      <c r="O63" s="24">
        <v>20103</v>
      </c>
      <c r="P63" s="24">
        <v>2877250</v>
      </c>
      <c r="Q63" s="24" t="str">
        <f>VLOOKUP($B63,wgs_downloaded!$H$2:$Z$518,COLUMN()-13)</f>
        <v>isolation_source: brie cheese</v>
      </c>
      <c r="R63" s="24">
        <f>VLOOKUP($B63,wgs_downloaded!$H$2:$Z$518,COLUMN()-13)</f>
        <v>3158665</v>
      </c>
      <c r="S63" s="24">
        <f>VLOOKUP($B63,wgs_downloaded!$H$2:$Z$518,COLUMN()-13)</f>
        <v>21</v>
      </c>
      <c r="T63" s="24">
        <f>VLOOKUP($B63,wgs_downloaded!$H$2:$Z$518,COLUMN()-13)</f>
        <v>3137</v>
      </c>
      <c r="U63" s="24" t="str">
        <f>VLOOKUP($B63,wgs_downloaded!$H$2:$Z$518,COLUMN()-13)</f>
        <v>Yes</v>
      </c>
      <c r="V63" s="24">
        <f>VLOOKUP($B63,wgs_downloaded!$H$2:$Z$518,COLUMN()-13)</f>
        <v>0</v>
      </c>
      <c r="W63" s="24">
        <f>VLOOKUP($B63,wgs_downloaded!$H$2:$Z$518,COLUMN()-13)</f>
        <v>0</v>
      </c>
      <c r="X63" s="24">
        <f>VLOOKUP($B63,wgs_downloaded!$H$2:$Z$518,COLUMN()-13)</f>
        <v>0</v>
      </c>
      <c r="Y63" s="24" t="str">
        <f>VLOOKUP($B63,wgs_downloaded!$H$2:$Z$518,COLUMN()-13)</f>
        <v>No</v>
      </c>
      <c r="Z63" s="24" t="str">
        <f>VLOOKUP($B63,wgs_downloaded!$H$2:$Z$518,COLUMN()-13)</f>
        <v/>
      </c>
      <c r="AA63" s="24" t="str">
        <f>VLOOKUP($B63,wgs_downloaded!$H$2:$Z$518,COLUMN()-13)</f>
        <v/>
      </c>
      <c r="AB63" s="24">
        <f>VLOOKUP($B63,wgs_downloaded!$H$2:$Z$518,COLUMN()-13)</f>
        <v>43901.041666666664</v>
      </c>
      <c r="AC63" s="24">
        <f>VLOOKUP($B63,wgs_downloaded!$H$2:$Z$518,COLUMN()-13)</f>
        <v>43551.041666666664</v>
      </c>
      <c r="AD63" s="24" t="str">
        <f>VLOOKUP($B63,wgs_downloaded!$H$2:$Z$518,COLUMN()-13)</f>
        <v>USA</v>
      </c>
      <c r="AE63" s="24">
        <f>VLOOKUP($B63,wgs_downloaded!$H$2:$Z$518,COLUMN()-13)</f>
        <v>0</v>
      </c>
      <c r="AF63" s="24">
        <f>VLOOKUP($B63,wgs_downloaded!$H$2:$Z$518,COLUMN()-13)</f>
        <v>2004</v>
      </c>
      <c r="AG63" s="24" t="b">
        <f>NOT(ISERROR(MATCH(Q63,assembly_high_qc!$Q$2:$Q$324,0)))</f>
        <v>1</v>
      </c>
      <c r="AH63" s="24" t="b">
        <f>NOT(ISERROR(MATCH(AD63,assembly_high_qc!$AD$2:$AD$324,0)))</f>
        <v>1</v>
      </c>
      <c r="AI63" s="24" t="b">
        <f>NOT(ISERROR(MATCH(AF63,assembly_high_qc!$AF$2:$AF$324,0)))</f>
        <v>1</v>
      </c>
    </row>
    <row r="64" spans="1:35" s="27" customFormat="1" x14ac:dyDescent="0.3">
      <c r="A64" s="27" t="s">
        <v>4159</v>
      </c>
      <c r="B64" s="27" t="str">
        <f t="shared" si="0"/>
        <v>SRR5409413</v>
      </c>
      <c r="C64" s="27">
        <v>21</v>
      </c>
      <c r="D64" s="27">
        <v>20</v>
      </c>
      <c r="E64" s="27" t="s">
        <v>4090</v>
      </c>
      <c r="F64" s="27">
        <v>101080</v>
      </c>
      <c r="G64" s="27">
        <v>99516</v>
      </c>
      <c r="H64" s="27" t="s">
        <v>4160</v>
      </c>
      <c r="I64" s="27">
        <v>18</v>
      </c>
      <c r="J64" s="27">
        <v>2</v>
      </c>
      <c r="K64" s="27">
        <v>7</v>
      </c>
      <c r="M64" s="27">
        <v>3820</v>
      </c>
      <c r="N64" s="27">
        <v>1016</v>
      </c>
      <c r="O64" s="27">
        <v>20509</v>
      </c>
      <c r="P64" s="27">
        <v>2707792</v>
      </c>
      <c r="Q64" s="27" t="str">
        <f>VLOOKUP($B64,wgs_downloaded!$H$2:$Z$518,COLUMN()-13)</f>
        <v>isolation_source: Raw cheese</v>
      </c>
      <c r="R64" s="27">
        <f>VLOOKUP($B64,wgs_downloaded!$H$2:$Z$518,COLUMN()-13)</f>
        <v>2951102</v>
      </c>
      <c r="S64" s="27">
        <f>VLOOKUP($B64,wgs_downloaded!$H$2:$Z$518,COLUMN()-13)</f>
        <v>187</v>
      </c>
      <c r="T64" s="27">
        <f>VLOOKUP($B64,wgs_downloaded!$H$2:$Z$518,COLUMN()-13)</f>
        <v>2970</v>
      </c>
      <c r="U64" s="27" t="str">
        <f>VLOOKUP($B64,wgs_downloaded!$H$2:$Z$518,COLUMN()-13)</f>
        <v>Yes</v>
      </c>
      <c r="V64" s="27">
        <f>VLOOKUP($B64,wgs_downloaded!$H$2:$Z$518,COLUMN()-13)</f>
        <v>0</v>
      </c>
      <c r="W64" s="27">
        <f>VLOOKUP($B64,wgs_downloaded!$H$2:$Z$518,COLUMN()-13)</f>
        <v>0</v>
      </c>
      <c r="X64" s="27">
        <f>VLOOKUP($B64,wgs_downloaded!$H$2:$Z$518,COLUMN()-13)</f>
        <v>0</v>
      </c>
      <c r="Y64" s="27" t="str">
        <f>VLOOKUP($B64,wgs_downloaded!$H$2:$Z$518,COLUMN()-13)</f>
        <v>No</v>
      </c>
      <c r="Z64" s="27" t="str">
        <f>VLOOKUP($B64,wgs_downloaded!$H$2:$Z$518,COLUMN()-13)</f>
        <v/>
      </c>
      <c r="AA64" s="27" t="str">
        <f>VLOOKUP($B64,wgs_downloaded!$H$2:$Z$518,COLUMN()-13)</f>
        <v/>
      </c>
      <c r="AB64" s="27">
        <f>VLOOKUP($B64,wgs_downloaded!$H$2:$Z$518,COLUMN()-13)</f>
        <v>43563.083333333336</v>
      </c>
      <c r="AC64" s="27">
        <f>VLOOKUP($B64,wgs_downloaded!$H$2:$Z$518,COLUMN()-13)</f>
        <v>43563.083333333336</v>
      </c>
      <c r="AD64" s="27" t="str">
        <f>VLOOKUP($B64,wgs_downloaded!$H$2:$Z$518,COLUMN()-13)</f>
        <v>USA</v>
      </c>
      <c r="AE64" s="27" t="str">
        <f>VLOOKUP($B64,wgs_downloaded!$H$2:$Z$518,COLUMN()-13)</f>
        <v>Michigan</v>
      </c>
      <c r="AF64" s="27">
        <f>VLOOKUP($B64,wgs_downloaded!$H$2:$Z$518,COLUMN()-13)</f>
        <v>2010</v>
      </c>
      <c r="AG64" t="b">
        <f>NOT(ISERROR(MATCH(Q64,assembly_high_qc!$Q$2:$Q$324,0)))</f>
        <v>0</v>
      </c>
      <c r="AH64" s="27" t="b">
        <f>NOT(ISERROR(MATCH(AD64,assembly_high_qc!$AD$2:$AD$324,0)))</f>
        <v>1</v>
      </c>
      <c r="AI64" s="27" t="b">
        <f>NOT(ISERROR(MATCH(AF64,assembly_high_qc!$AF$2:$AF$324,0)))</f>
        <v>1</v>
      </c>
    </row>
    <row r="65" spans="1:35" s="24" customFormat="1" x14ac:dyDescent="0.3">
      <c r="A65" s="24" t="s">
        <v>4161</v>
      </c>
      <c r="B65" s="24" t="str">
        <f t="shared" si="0"/>
        <v>SRR8660428</v>
      </c>
      <c r="C65" s="24">
        <v>5</v>
      </c>
      <c r="D65" s="24">
        <v>4</v>
      </c>
      <c r="E65" s="24" t="s">
        <v>4162</v>
      </c>
      <c r="F65" s="24">
        <v>22074</v>
      </c>
      <c r="G65" s="24">
        <v>21040</v>
      </c>
      <c r="H65" s="24" t="s">
        <v>4163</v>
      </c>
      <c r="I65" s="24">
        <v>1</v>
      </c>
      <c r="J65" s="24">
        <v>1</v>
      </c>
      <c r="K65" s="24">
        <v>0</v>
      </c>
      <c r="M65" s="24">
        <v>823</v>
      </c>
      <c r="N65" s="24">
        <v>1019</v>
      </c>
      <c r="O65" s="24">
        <v>6038</v>
      </c>
      <c r="P65" s="24">
        <v>842940</v>
      </c>
      <c r="Q65" s="24" t="str">
        <f>VLOOKUP($B65,wgs_downloaded!$H$2:$Z$518,COLUMN()-13)</f>
        <v>isolation_source: cheese</v>
      </c>
      <c r="R65" s="24">
        <f>VLOOKUP($B65,wgs_downloaded!$H$2:$Z$518,COLUMN()-13)</f>
        <v>3049709</v>
      </c>
      <c r="S65" s="24">
        <f>VLOOKUP($B65,wgs_downloaded!$H$2:$Z$518,COLUMN()-13)</f>
        <v>13</v>
      </c>
      <c r="T65" s="24">
        <f>VLOOKUP($B65,wgs_downloaded!$H$2:$Z$518,COLUMN()-13)</f>
        <v>3003</v>
      </c>
      <c r="U65" s="24" t="str">
        <f>VLOOKUP($B65,wgs_downloaded!$H$2:$Z$518,COLUMN()-13)</f>
        <v>Yes</v>
      </c>
      <c r="V65" s="24">
        <f>VLOOKUP($B65,wgs_downloaded!$H$2:$Z$518,COLUMN()-13)</f>
        <v>0</v>
      </c>
      <c r="W65" s="24">
        <f>VLOOKUP($B65,wgs_downloaded!$H$2:$Z$518,COLUMN()-13)</f>
        <v>0</v>
      </c>
      <c r="X65" s="24">
        <f>VLOOKUP($B65,wgs_downloaded!$H$2:$Z$518,COLUMN()-13)</f>
        <v>0</v>
      </c>
      <c r="Y65" s="24" t="str">
        <f>VLOOKUP($B65,wgs_downloaded!$H$2:$Z$518,COLUMN()-13)</f>
        <v>No</v>
      </c>
      <c r="Z65" s="24" t="str">
        <f>VLOOKUP($B65,wgs_downloaded!$H$2:$Z$518,COLUMN()-13)</f>
        <v/>
      </c>
      <c r="AA65" s="24" t="str">
        <f>VLOOKUP($B65,wgs_downloaded!$H$2:$Z$518,COLUMN()-13)</f>
        <v/>
      </c>
      <c r="AB65" s="24">
        <f>VLOOKUP($B65,wgs_downloaded!$H$2:$Z$518,COLUMN()-13)</f>
        <v>43901.041666666664</v>
      </c>
      <c r="AC65" s="24">
        <f>VLOOKUP($B65,wgs_downloaded!$H$2:$Z$518,COLUMN()-13)</f>
        <v>43556.083333333336</v>
      </c>
      <c r="AD65" s="24" t="str">
        <f>VLOOKUP($B65,wgs_downloaded!$H$2:$Z$518,COLUMN()-13)</f>
        <v>USA</v>
      </c>
      <c r="AE65" s="24" t="str">
        <f>VLOOKUP($B65,wgs_downloaded!$H$2:$Z$518,COLUMN()-13)</f>
        <v>Washington</v>
      </c>
      <c r="AF65" s="24">
        <f>VLOOKUP($B65,wgs_downloaded!$H$2:$Z$518,COLUMN()-13)</f>
        <v>2010</v>
      </c>
      <c r="AG65" s="24" t="b">
        <f>NOT(ISERROR(MATCH(Q65,assembly_high_qc!$Q$2:$Q$324,0)))</f>
        <v>1</v>
      </c>
      <c r="AH65" s="24" t="b">
        <f>NOT(ISERROR(MATCH(AD65,assembly_high_qc!$AD$2:$AD$324,0)))</f>
        <v>1</v>
      </c>
      <c r="AI65" s="24" t="b">
        <f>NOT(ISERROR(MATCH(AF65,assembly_high_qc!$AF$2:$AF$324,0)))</f>
        <v>1</v>
      </c>
    </row>
    <row r="66" spans="1:35" s="24" customFormat="1" x14ac:dyDescent="0.3">
      <c r="A66" s="24" t="s">
        <v>4164</v>
      </c>
      <c r="B66" s="24" t="str">
        <f t="shared" ref="B66:B129" si="1">LEFT(A66, SEARCH("_",A66)-1)</f>
        <v>SRR6109294</v>
      </c>
      <c r="C66" s="24">
        <v>5</v>
      </c>
      <c r="D66" s="24">
        <v>4</v>
      </c>
      <c r="E66" s="24" t="s">
        <v>4165</v>
      </c>
      <c r="F66" s="24">
        <v>25252</v>
      </c>
      <c r="G66" s="24">
        <v>24444</v>
      </c>
      <c r="H66" s="24" t="s">
        <v>3956</v>
      </c>
      <c r="I66" s="24">
        <v>2</v>
      </c>
      <c r="J66" s="24">
        <v>1</v>
      </c>
      <c r="K66" s="24">
        <v>2</v>
      </c>
      <c r="M66" s="24">
        <v>799</v>
      </c>
      <c r="N66" s="24">
        <v>1026</v>
      </c>
      <c r="O66" s="24">
        <v>3614</v>
      </c>
      <c r="P66" s="24">
        <v>818236</v>
      </c>
      <c r="Q66" s="24" t="str">
        <f>VLOOKUP($B66,wgs_downloaded!$H$2:$Z$518,COLUMN()-13)</f>
        <v>isolation_source: cheese</v>
      </c>
      <c r="R66" s="24">
        <f>VLOOKUP($B66,wgs_downloaded!$H$2:$Z$518,COLUMN()-13)</f>
        <v>3071924</v>
      </c>
      <c r="S66" s="24">
        <f>VLOOKUP($B66,wgs_downloaded!$H$2:$Z$518,COLUMN()-13)</f>
        <v>56</v>
      </c>
      <c r="T66" s="24">
        <f>VLOOKUP($B66,wgs_downloaded!$H$2:$Z$518,COLUMN()-13)</f>
        <v>3046</v>
      </c>
      <c r="U66" s="24" t="str">
        <f>VLOOKUP($B66,wgs_downloaded!$H$2:$Z$518,COLUMN()-13)</f>
        <v>Yes</v>
      </c>
      <c r="V66" s="24">
        <f>VLOOKUP($B66,wgs_downloaded!$H$2:$Z$518,COLUMN()-13)</f>
        <v>0</v>
      </c>
      <c r="W66" s="24">
        <f>VLOOKUP($B66,wgs_downloaded!$H$2:$Z$518,COLUMN()-13)</f>
        <v>0</v>
      </c>
      <c r="X66" s="24">
        <f>VLOOKUP($B66,wgs_downloaded!$H$2:$Z$518,COLUMN()-13)</f>
        <v>0</v>
      </c>
      <c r="Y66" s="24" t="str">
        <f>VLOOKUP($B66,wgs_downloaded!$H$2:$Z$518,COLUMN()-13)</f>
        <v>No</v>
      </c>
      <c r="Z66" s="24" t="str">
        <f>VLOOKUP($B66,wgs_downloaded!$H$2:$Z$518,COLUMN()-13)</f>
        <v/>
      </c>
      <c r="AA66" s="24" t="str">
        <f>VLOOKUP($B66,wgs_downloaded!$H$2:$Z$518,COLUMN()-13)</f>
        <v/>
      </c>
      <c r="AB66" s="24">
        <f>VLOOKUP($B66,wgs_downloaded!$H$2:$Z$518,COLUMN()-13)</f>
        <v>43563.083333333336</v>
      </c>
      <c r="AC66" s="24">
        <f>VLOOKUP($B66,wgs_downloaded!$H$2:$Z$518,COLUMN()-13)</f>
        <v>43563.083333333336</v>
      </c>
      <c r="AD66" s="24" t="str">
        <f>VLOOKUP($B66,wgs_downloaded!$H$2:$Z$518,COLUMN()-13)</f>
        <v>USA</v>
      </c>
      <c r="AE66" s="24" t="str">
        <f>VLOOKUP($B66,wgs_downloaded!$H$2:$Z$518,COLUMN()-13)</f>
        <v>Michigan</v>
      </c>
      <c r="AF66" s="24">
        <f>VLOOKUP($B66,wgs_downloaded!$H$2:$Z$518,COLUMN()-13)</f>
        <v>2012</v>
      </c>
      <c r="AG66" s="24" t="b">
        <f>NOT(ISERROR(MATCH(Q66,assembly_high_qc!$Q$2:$Q$324,0)))</f>
        <v>1</v>
      </c>
      <c r="AH66" s="24" t="b">
        <f>NOT(ISERROR(MATCH(AD66,assembly_high_qc!$AD$2:$AD$324,0)))</f>
        <v>1</v>
      </c>
      <c r="AI66" s="24" t="b">
        <f>NOT(ISERROR(MATCH(AF66,assembly_high_qc!$AF$2:$AF$324,0)))</f>
        <v>1</v>
      </c>
    </row>
    <row r="67" spans="1:35" s="24" customFormat="1" x14ac:dyDescent="0.3">
      <c r="A67" s="24" t="s">
        <v>4166</v>
      </c>
      <c r="B67" s="24" t="str">
        <f t="shared" si="1"/>
        <v>SRR5947604</v>
      </c>
      <c r="C67" s="24">
        <v>5</v>
      </c>
      <c r="D67" s="24">
        <v>5</v>
      </c>
      <c r="E67" s="24" t="s">
        <v>3564</v>
      </c>
      <c r="F67" s="24">
        <v>28852</v>
      </c>
      <c r="G67" s="24">
        <v>28056</v>
      </c>
      <c r="H67" s="24" t="s">
        <v>3308</v>
      </c>
      <c r="I67" s="24">
        <v>4</v>
      </c>
      <c r="J67" s="24">
        <v>2</v>
      </c>
      <c r="K67" s="24">
        <v>5</v>
      </c>
      <c r="M67" s="24">
        <v>738</v>
      </c>
      <c r="N67" s="24">
        <v>1054</v>
      </c>
      <c r="O67" s="24">
        <v>3626</v>
      </c>
      <c r="P67" s="24">
        <v>786865</v>
      </c>
      <c r="Q67" s="24" t="str">
        <f>VLOOKUP($B67,wgs_downloaded!$H$2:$Z$518,COLUMN()-13)</f>
        <v>isolation_source: soft cheese</v>
      </c>
      <c r="R67" s="24">
        <f>VLOOKUP($B67,wgs_downloaded!$H$2:$Z$518,COLUMN()-13)</f>
        <v>3041197</v>
      </c>
      <c r="S67" s="24">
        <f>VLOOKUP($B67,wgs_downloaded!$H$2:$Z$518,COLUMN()-13)</f>
        <v>13</v>
      </c>
      <c r="T67" s="24">
        <f>VLOOKUP($B67,wgs_downloaded!$H$2:$Z$518,COLUMN()-13)</f>
        <v>3005</v>
      </c>
      <c r="U67" s="24" t="str">
        <f>VLOOKUP($B67,wgs_downloaded!$H$2:$Z$518,COLUMN()-13)</f>
        <v>Yes</v>
      </c>
      <c r="V67" s="24">
        <f>VLOOKUP($B67,wgs_downloaded!$H$2:$Z$518,COLUMN()-13)</f>
        <v>0</v>
      </c>
      <c r="W67" s="24">
        <f>VLOOKUP($B67,wgs_downloaded!$H$2:$Z$518,COLUMN()-13)</f>
        <v>0</v>
      </c>
      <c r="X67" s="24">
        <f>VLOOKUP($B67,wgs_downloaded!$H$2:$Z$518,COLUMN()-13)</f>
        <v>0</v>
      </c>
      <c r="Y67" s="24" t="str">
        <f>VLOOKUP($B67,wgs_downloaded!$H$2:$Z$518,COLUMN()-13)</f>
        <v>No</v>
      </c>
      <c r="Z67" s="24" t="str">
        <f>VLOOKUP($B67,wgs_downloaded!$H$2:$Z$518,COLUMN()-13)</f>
        <v/>
      </c>
      <c r="AA67" s="24" t="str">
        <f>VLOOKUP($B67,wgs_downloaded!$H$2:$Z$518,COLUMN()-13)</f>
        <v/>
      </c>
      <c r="AB67" s="24">
        <f>VLOOKUP($B67,wgs_downloaded!$H$2:$Z$518,COLUMN()-13)</f>
        <v>43901.041666666664</v>
      </c>
      <c r="AC67" s="24">
        <f>VLOOKUP($B67,wgs_downloaded!$H$2:$Z$518,COLUMN()-13)</f>
        <v>43551.041666666664</v>
      </c>
      <c r="AD67" s="24" t="str">
        <f>VLOOKUP($B67,wgs_downloaded!$H$2:$Z$518,COLUMN()-13)</f>
        <v>USA</v>
      </c>
      <c r="AE67" s="24" t="str">
        <f>VLOOKUP($B67,wgs_downloaded!$H$2:$Z$518,COLUMN()-13)</f>
        <v>Washington</v>
      </c>
      <c r="AF67" s="24">
        <f>VLOOKUP($B67,wgs_downloaded!$H$2:$Z$518,COLUMN()-13)</f>
        <v>2010</v>
      </c>
      <c r="AG67" s="24" t="b">
        <f>NOT(ISERROR(MATCH(Q67,assembly_high_qc!$Q$2:$Q$324,0)))</f>
        <v>1</v>
      </c>
      <c r="AH67" s="24" t="b">
        <f>NOT(ISERROR(MATCH(AD67,assembly_high_qc!$AD$2:$AD$324,0)))</f>
        <v>1</v>
      </c>
      <c r="AI67" s="24" t="b">
        <f>NOT(ISERROR(MATCH(AF67,assembly_high_qc!$AF$2:$AF$324,0)))</f>
        <v>1</v>
      </c>
    </row>
    <row r="68" spans="1:35" s="24" customFormat="1" x14ac:dyDescent="0.3">
      <c r="A68" s="24" t="s">
        <v>4167</v>
      </c>
      <c r="B68" s="24" t="str">
        <f t="shared" si="1"/>
        <v>SRR1068560</v>
      </c>
      <c r="C68" s="24">
        <v>19</v>
      </c>
      <c r="D68" s="24">
        <v>18</v>
      </c>
      <c r="E68" s="24" t="s">
        <v>3258</v>
      </c>
      <c r="F68" s="24">
        <v>137182</v>
      </c>
      <c r="G68" s="24">
        <v>132152</v>
      </c>
      <c r="H68" s="24" t="s">
        <v>4168</v>
      </c>
      <c r="I68" s="24">
        <v>3</v>
      </c>
      <c r="J68" s="24">
        <v>2</v>
      </c>
      <c r="K68" s="24">
        <v>3</v>
      </c>
      <c r="M68" s="24">
        <v>3831</v>
      </c>
      <c r="N68" s="24">
        <v>1057</v>
      </c>
      <c r="O68" s="24">
        <v>18855</v>
      </c>
      <c r="P68" s="24">
        <v>2792988</v>
      </c>
      <c r="Q68" s="24" t="str">
        <f>VLOOKUP($B68,wgs_downloaded!$H$2:$Z$518,COLUMN()-13)</f>
        <v>isolation_source: cheese</v>
      </c>
      <c r="R68" s="24">
        <f>VLOOKUP($B68,wgs_downloaded!$H$2:$Z$518,COLUMN()-13)</f>
        <v>3069787</v>
      </c>
      <c r="S68" s="24">
        <f>VLOOKUP($B68,wgs_downloaded!$H$2:$Z$518,COLUMN()-13)</f>
        <v>19</v>
      </c>
      <c r="T68" s="24">
        <f>VLOOKUP($B68,wgs_downloaded!$H$2:$Z$518,COLUMN()-13)</f>
        <v>3081</v>
      </c>
      <c r="U68" s="24" t="str">
        <f>VLOOKUP($B68,wgs_downloaded!$H$2:$Z$518,COLUMN()-13)</f>
        <v>Yes</v>
      </c>
      <c r="V68" s="24">
        <f>VLOOKUP($B68,wgs_downloaded!$H$2:$Z$518,COLUMN()-13)</f>
        <v>0</v>
      </c>
      <c r="W68" s="24">
        <f>VLOOKUP($B68,wgs_downloaded!$H$2:$Z$518,COLUMN()-13)</f>
        <v>0</v>
      </c>
      <c r="X68" s="24">
        <f>VLOOKUP($B68,wgs_downloaded!$H$2:$Z$518,COLUMN()-13)</f>
        <v>0</v>
      </c>
      <c r="Y68" s="24" t="str">
        <f>VLOOKUP($B68,wgs_downloaded!$H$2:$Z$518,COLUMN()-13)</f>
        <v>No</v>
      </c>
      <c r="Z68" s="24" t="str">
        <f>VLOOKUP($B68,wgs_downloaded!$H$2:$Z$518,COLUMN()-13)</f>
        <v/>
      </c>
      <c r="AA68" s="24" t="str">
        <f>VLOOKUP($B68,wgs_downloaded!$H$2:$Z$518,COLUMN()-13)</f>
        <v/>
      </c>
      <c r="AB68" s="24">
        <f>VLOOKUP($B68,wgs_downloaded!$H$2:$Z$518,COLUMN()-13)</f>
        <v>43551.041666666664</v>
      </c>
      <c r="AC68" s="24">
        <f>VLOOKUP($B68,wgs_downloaded!$H$2:$Z$518,COLUMN()-13)</f>
        <v>43551.041666666664</v>
      </c>
      <c r="AD68" s="24" t="str">
        <f>VLOOKUP($B68,wgs_downloaded!$H$2:$Z$518,COLUMN()-13)</f>
        <v>USA</v>
      </c>
      <c r="AE68" s="24" t="str">
        <f>VLOOKUP($B68,wgs_downloaded!$H$2:$Z$518,COLUMN()-13)</f>
        <v>Pennsylvania</v>
      </c>
      <c r="AF68" s="24">
        <f>VLOOKUP($B68,wgs_downloaded!$H$2:$Z$518,COLUMN()-13)</f>
        <v>2012</v>
      </c>
      <c r="AG68" s="24" t="b">
        <f>NOT(ISERROR(MATCH(Q68,assembly_high_qc!$Q$2:$Q$324,0)))</f>
        <v>1</v>
      </c>
      <c r="AH68" s="24" t="b">
        <f>NOT(ISERROR(MATCH(AD68,assembly_high_qc!$AD$2:$AD$324,0)))</f>
        <v>1</v>
      </c>
      <c r="AI68" s="24" t="b">
        <f>NOT(ISERROR(MATCH(AF68,assembly_high_qc!$AF$2:$AF$324,0)))</f>
        <v>1</v>
      </c>
    </row>
    <row r="69" spans="1:35" s="27" customFormat="1" x14ac:dyDescent="0.3">
      <c r="A69" s="27" t="s">
        <v>4169</v>
      </c>
      <c r="B69" s="27" t="str">
        <f t="shared" si="1"/>
        <v>SRR3945585</v>
      </c>
      <c r="C69" s="27">
        <v>4</v>
      </c>
      <c r="D69" s="27">
        <v>4</v>
      </c>
      <c r="E69" s="27" t="s">
        <v>4170</v>
      </c>
      <c r="F69" s="27">
        <v>21080</v>
      </c>
      <c r="G69" s="27">
        <v>20100</v>
      </c>
      <c r="H69" s="27" t="s">
        <v>3550</v>
      </c>
      <c r="I69" s="27">
        <v>2</v>
      </c>
      <c r="J69" s="27">
        <v>0</v>
      </c>
      <c r="K69" s="27">
        <v>0</v>
      </c>
      <c r="M69" s="27">
        <v>961</v>
      </c>
      <c r="N69" s="27">
        <v>1057</v>
      </c>
      <c r="O69" s="27">
        <v>6046</v>
      </c>
      <c r="P69" s="27">
        <v>969532</v>
      </c>
      <c r="Q69" s="27" t="str">
        <f>VLOOKUP($B69,wgs_downloaded!$H$2:$Z$518,COLUMN()-13)</f>
        <v>isolation_source: queso mahon cheese</v>
      </c>
      <c r="R69" s="27">
        <f>VLOOKUP($B69,wgs_downloaded!$H$2:$Z$518,COLUMN()-13)</f>
        <v>2985898</v>
      </c>
      <c r="S69" s="27">
        <f>VLOOKUP($B69,wgs_downloaded!$H$2:$Z$518,COLUMN()-13)</f>
        <v>41</v>
      </c>
      <c r="T69" s="27">
        <f>VLOOKUP($B69,wgs_downloaded!$H$2:$Z$518,COLUMN()-13)</f>
        <v>2982</v>
      </c>
      <c r="U69" s="27" t="str">
        <f>VLOOKUP($B69,wgs_downloaded!$H$2:$Z$518,COLUMN()-13)</f>
        <v>Yes</v>
      </c>
      <c r="V69" s="27">
        <f>VLOOKUP($B69,wgs_downloaded!$H$2:$Z$518,COLUMN()-13)</f>
        <v>0</v>
      </c>
      <c r="W69" s="27">
        <f>VLOOKUP($B69,wgs_downloaded!$H$2:$Z$518,COLUMN()-13)</f>
        <v>0</v>
      </c>
      <c r="X69" s="27">
        <f>VLOOKUP($B69,wgs_downloaded!$H$2:$Z$518,COLUMN()-13)</f>
        <v>0</v>
      </c>
      <c r="Y69" s="27" t="str">
        <f>VLOOKUP($B69,wgs_downloaded!$H$2:$Z$518,COLUMN()-13)</f>
        <v>No</v>
      </c>
      <c r="Z69" s="27" t="str">
        <f>VLOOKUP($B69,wgs_downloaded!$H$2:$Z$518,COLUMN()-13)</f>
        <v/>
      </c>
      <c r="AA69" s="27" t="str">
        <f>VLOOKUP($B69,wgs_downloaded!$H$2:$Z$518,COLUMN()-13)</f>
        <v/>
      </c>
      <c r="AB69" s="27">
        <f>VLOOKUP($B69,wgs_downloaded!$H$2:$Z$518,COLUMN()-13)</f>
        <v>43901.041666666664</v>
      </c>
      <c r="AC69" s="27">
        <f>VLOOKUP($B69,wgs_downloaded!$H$2:$Z$518,COLUMN()-13)</f>
        <v>43551.041666666664</v>
      </c>
      <c r="AD69" s="27" t="str">
        <f>VLOOKUP($B69,wgs_downloaded!$H$2:$Z$518,COLUMN()-13)</f>
        <v>Spain</v>
      </c>
      <c r="AE69" s="27">
        <f>VLOOKUP($B69,wgs_downloaded!$H$2:$Z$518,COLUMN()-13)</f>
        <v>0</v>
      </c>
      <c r="AF69" s="27">
        <f>VLOOKUP($B69,wgs_downloaded!$H$2:$Z$518,COLUMN()-13)</f>
        <v>2011</v>
      </c>
      <c r="AG69" t="b">
        <f>NOT(ISERROR(MATCH(Q69,assembly_high_qc!$Q$2:$Q$324,0)))</f>
        <v>0</v>
      </c>
      <c r="AH69" s="27" t="b">
        <f>NOT(ISERROR(MATCH(AD69,assembly_high_qc!$AD$2:$AD$324,0)))</f>
        <v>1</v>
      </c>
      <c r="AI69" s="27" t="b">
        <f>NOT(ISERROR(MATCH(AF69,assembly_high_qc!$AF$2:$AF$324,0)))</f>
        <v>1</v>
      </c>
    </row>
    <row r="70" spans="1:35" s="24" customFormat="1" x14ac:dyDescent="0.3">
      <c r="A70" s="24" t="s">
        <v>4171</v>
      </c>
      <c r="B70" s="24" t="str">
        <f t="shared" si="1"/>
        <v>SRR8835970</v>
      </c>
      <c r="C70" s="24">
        <v>5</v>
      </c>
      <c r="D70" s="24">
        <v>5</v>
      </c>
      <c r="E70" s="24" t="s">
        <v>3265</v>
      </c>
      <c r="F70" s="24">
        <v>38928</v>
      </c>
      <c r="G70" s="24">
        <v>38038</v>
      </c>
      <c r="H70" s="24" t="s">
        <v>4172</v>
      </c>
      <c r="I70" s="24">
        <v>1</v>
      </c>
      <c r="J70" s="24">
        <v>1</v>
      </c>
      <c r="K70" s="24">
        <v>1</v>
      </c>
      <c r="M70" s="24">
        <v>928</v>
      </c>
      <c r="N70" s="24">
        <v>1063</v>
      </c>
      <c r="O70" s="24">
        <v>5652</v>
      </c>
      <c r="P70" s="24">
        <v>965918</v>
      </c>
      <c r="Q70" s="24" t="str">
        <f>VLOOKUP($B70,wgs_downloaded!$H$2:$Z$518,COLUMN()-13)</f>
        <v>isolation_source: cheese</v>
      </c>
      <c r="R70" s="24">
        <f>VLOOKUP($B70,wgs_downloaded!$H$2:$Z$518,COLUMN()-13)</f>
        <v>3087354</v>
      </c>
      <c r="S70" s="24">
        <f>VLOOKUP($B70,wgs_downloaded!$H$2:$Z$518,COLUMN()-13)</f>
        <v>24</v>
      </c>
      <c r="T70" s="24">
        <f>VLOOKUP($B70,wgs_downloaded!$H$2:$Z$518,COLUMN()-13)</f>
        <v>3044</v>
      </c>
      <c r="U70" s="24" t="str">
        <f>VLOOKUP($B70,wgs_downloaded!$H$2:$Z$518,COLUMN()-13)</f>
        <v>Yes</v>
      </c>
      <c r="V70" s="24">
        <f>VLOOKUP($B70,wgs_downloaded!$H$2:$Z$518,COLUMN()-13)</f>
        <v>0</v>
      </c>
      <c r="W70" s="24">
        <f>VLOOKUP($B70,wgs_downloaded!$H$2:$Z$518,COLUMN()-13)</f>
        <v>0</v>
      </c>
      <c r="X70" s="24">
        <f>VLOOKUP($B70,wgs_downloaded!$H$2:$Z$518,COLUMN()-13)</f>
        <v>0</v>
      </c>
      <c r="Y70" s="24" t="str">
        <f>VLOOKUP($B70,wgs_downloaded!$H$2:$Z$518,COLUMN()-13)</f>
        <v>No</v>
      </c>
      <c r="Z70" s="24" t="str">
        <f>VLOOKUP($B70,wgs_downloaded!$H$2:$Z$518,COLUMN()-13)</f>
        <v/>
      </c>
      <c r="AA70" s="24" t="str">
        <f>VLOOKUP($B70,wgs_downloaded!$H$2:$Z$518,COLUMN()-13)</f>
        <v/>
      </c>
      <c r="AB70" s="24">
        <f>VLOOKUP($B70,wgs_downloaded!$H$2:$Z$518,COLUMN()-13)</f>
        <v>43564.083333333336</v>
      </c>
      <c r="AC70" s="24">
        <f>VLOOKUP($B70,wgs_downloaded!$H$2:$Z$518,COLUMN()-13)</f>
        <v>43564.083333333336</v>
      </c>
      <c r="AD70" s="24" t="str">
        <f>VLOOKUP($B70,wgs_downloaded!$H$2:$Z$518,COLUMN()-13)</f>
        <v>USA</v>
      </c>
      <c r="AE70" s="24">
        <f>VLOOKUP($B70,wgs_downloaded!$H$2:$Z$518,COLUMN()-13)</f>
        <v>0</v>
      </c>
      <c r="AF70" s="24">
        <f>VLOOKUP($B70,wgs_downloaded!$H$2:$Z$518,COLUMN()-13)</f>
        <v>2017</v>
      </c>
      <c r="AG70" s="24" t="b">
        <f>NOT(ISERROR(MATCH(Q70,assembly_high_qc!$Q$2:$Q$324,0)))</f>
        <v>1</v>
      </c>
      <c r="AH70" s="24" t="b">
        <f>NOT(ISERROR(MATCH(AD70,assembly_high_qc!$AD$2:$AD$324,0)))</f>
        <v>1</v>
      </c>
      <c r="AI70" s="24" t="b">
        <f>NOT(ISERROR(MATCH(AF70,assembly_high_qc!$AF$2:$AF$324,0)))</f>
        <v>1</v>
      </c>
    </row>
    <row r="71" spans="1:35" s="27" customFormat="1" x14ac:dyDescent="0.3">
      <c r="A71" s="27" t="s">
        <v>4173</v>
      </c>
      <c r="B71" s="27" t="str">
        <f t="shared" si="1"/>
        <v>SRR1566202</v>
      </c>
      <c r="C71" s="27">
        <v>5</v>
      </c>
      <c r="D71" s="27">
        <v>5</v>
      </c>
      <c r="E71" s="27" t="s">
        <v>3665</v>
      </c>
      <c r="F71" s="27">
        <v>29574</v>
      </c>
      <c r="G71" s="27">
        <v>28036</v>
      </c>
      <c r="H71" s="27" t="s">
        <v>4047</v>
      </c>
      <c r="I71" s="27">
        <v>10</v>
      </c>
      <c r="J71" s="27">
        <v>4</v>
      </c>
      <c r="K71" s="27">
        <v>4</v>
      </c>
      <c r="M71" s="27">
        <v>783</v>
      </c>
      <c r="N71" s="27">
        <v>1066</v>
      </c>
      <c r="O71" s="27">
        <v>6276</v>
      </c>
      <c r="P71" s="27">
        <v>828680</v>
      </c>
      <c r="Q71" s="27" t="str">
        <f>VLOOKUP($B71,wgs_downloaded!$H$2:$Z$518,COLUMN()-13)</f>
        <v>isolation_source: cheese pastry</v>
      </c>
      <c r="R71" s="27">
        <f>VLOOKUP($B71,wgs_downloaded!$H$2:$Z$518,COLUMN()-13)</f>
        <v>3064576</v>
      </c>
      <c r="S71" s="27">
        <f>VLOOKUP($B71,wgs_downloaded!$H$2:$Z$518,COLUMN()-13)</f>
        <v>23</v>
      </c>
      <c r="T71" s="27">
        <f>VLOOKUP($B71,wgs_downloaded!$H$2:$Z$518,COLUMN()-13)</f>
        <v>3026</v>
      </c>
      <c r="U71" s="27" t="str">
        <f>VLOOKUP($B71,wgs_downloaded!$H$2:$Z$518,COLUMN()-13)</f>
        <v>Yes</v>
      </c>
      <c r="V71" s="27">
        <f>VLOOKUP($B71,wgs_downloaded!$H$2:$Z$518,COLUMN()-13)</f>
        <v>0</v>
      </c>
      <c r="W71" s="27">
        <f>VLOOKUP($B71,wgs_downloaded!$H$2:$Z$518,COLUMN()-13)</f>
        <v>0</v>
      </c>
      <c r="X71" s="27">
        <f>VLOOKUP($B71,wgs_downloaded!$H$2:$Z$518,COLUMN()-13)</f>
        <v>0</v>
      </c>
      <c r="Y71" s="27" t="str">
        <f>VLOOKUP($B71,wgs_downloaded!$H$2:$Z$518,COLUMN()-13)</f>
        <v>No</v>
      </c>
      <c r="Z71" s="27" t="str">
        <f>VLOOKUP($B71,wgs_downloaded!$H$2:$Z$518,COLUMN()-13)</f>
        <v/>
      </c>
      <c r="AA71" s="27" t="str">
        <f>VLOOKUP($B71,wgs_downloaded!$H$2:$Z$518,COLUMN()-13)</f>
        <v/>
      </c>
      <c r="AB71" s="27">
        <f>VLOOKUP($B71,wgs_downloaded!$H$2:$Z$518,COLUMN()-13)</f>
        <v>43551.041666666664</v>
      </c>
      <c r="AC71" s="27">
        <f>VLOOKUP($B71,wgs_downloaded!$H$2:$Z$518,COLUMN()-13)</f>
        <v>43551.041666666664</v>
      </c>
      <c r="AD71" s="27" t="str">
        <f>VLOOKUP($B71,wgs_downloaded!$H$2:$Z$518,COLUMN()-13)</f>
        <v>Italy</v>
      </c>
      <c r="AE71" s="27">
        <f>VLOOKUP($B71,wgs_downloaded!$H$2:$Z$518,COLUMN()-13)</f>
        <v>0</v>
      </c>
      <c r="AF71" s="27">
        <f>VLOOKUP($B71,wgs_downloaded!$H$2:$Z$518,COLUMN()-13)</f>
        <v>1993</v>
      </c>
      <c r="AG71" t="b">
        <f>NOT(ISERROR(MATCH(Q71,assembly_high_qc!$Q$2:$Q$324,0)))</f>
        <v>0</v>
      </c>
      <c r="AH71" s="27" t="b">
        <f>NOT(ISERROR(MATCH(AD71,assembly_high_qc!$AD$2:$AD$324,0)))</f>
        <v>1</v>
      </c>
      <c r="AI71" s="27" t="b">
        <f>NOT(ISERROR(MATCH(AF71,assembly_high_qc!$AF$2:$AF$324,0)))</f>
        <v>0</v>
      </c>
    </row>
    <row r="72" spans="1:35" s="24" customFormat="1" x14ac:dyDescent="0.3">
      <c r="A72" s="24" t="s">
        <v>4174</v>
      </c>
      <c r="B72" s="24" t="str">
        <f t="shared" si="1"/>
        <v>SRR1220774</v>
      </c>
      <c r="C72" s="24">
        <v>4</v>
      </c>
      <c r="D72" s="24">
        <v>4</v>
      </c>
      <c r="E72" s="24" t="s">
        <v>3948</v>
      </c>
      <c r="F72" s="24">
        <v>19074</v>
      </c>
      <c r="G72" s="24">
        <v>18736</v>
      </c>
      <c r="H72" s="24" t="s">
        <v>3946</v>
      </c>
      <c r="I72" s="24">
        <v>3</v>
      </c>
      <c r="J72" s="24">
        <v>2</v>
      </c>
      <c r="K72" s="24">
        <v>0</v>
      </c>
      <c r="M72" s="24">
        <v>945</v>
      </c>
      <c r="N72" s="24">
        <v>1067</v>
      </c>
      <c r="O72" s="24">
        <v>6536</v>
      </c>
      <c r="P72" s="24">
        <v>970595</v>
      </c>
      <c r="Q72" s="24" t="str">
        <f>VLOOKUP($B72,wgs_downloaded!$H$2:$Z$518,COLUMN()-13)</f>
        <v>isolation_source: cheese</v>
      </c>
      <c r="R72" s="24">
        <f>VLOOKUP($B72,wgs_downloaded!$H$2:$Z$518,COLUMN()-13)</f>
        <v>3080173</v>
      </c>
      <c r="S72" s="24">
        <f>VLOOKUP($B72,wgs_downloaded!$H$2:$Z$518,COLUMN()-13)</f>
        <v>21</v>
      </c>
      <c r="T72" s="24">
        <f>VLOOKUP($B72,wgs_downloaded!$H$2:$Z$518,COLUMN()-13)</f>
        <v>3061</v>
      </c>
      <c r="U72" s="24" t="str">
        <f>VLOOKUP($B72,wgs_downloaded!$H$2:$Z$518,COLUMN()-13)</f>
        <v>Yes</v>
      </c>
      <c r="V72" s="24">
        <f>VLOOKUP($B72,wgs_downloaded!$H$2:$Z$518,COLUMN()-13)</f>
        <v>0</v>
      </c>
      <c r="W72" s="24">
        <f>VLOOKUP($B72,wgs_downloaded!$H$2:$Z$518,COLUMN()-13)</f>
        <v>0</v>
      </c>
      <c r="X72" s="24">
        <f>VLOOKUP($B72,wgs_downloaded!$H$2:$Z$518,COLUMN()-13)</f>
        <v>0</v>
      </c>
      <c r="Y72" s="24" t="str">
        <f>VLOOKUP($B72,wgs_downloaded!$H$2:$Z$518,COLUMN()-13)</f>
        <v>No</v>
      </c>
      <c r="Z72" s="24" t="str">
        <f>VLOOKUP($B72,wgs_downloaded!$H$2:$Z$518,COLUMN()-13)</f>
        <v/>
      </c>
      <c r="AA72" s="24" t="str">
        <f>VLOOKUP($B72,wgs_downloaded!$H$2:$Z$518,COLUMN()-13)</f>
        <v/>
      </c>
      <c r="AB72" s="24">
        <f>VLOOKUP($B72,wgs_downloaded!$H$2:$Z$518,COLUMN()-13)</f>
        <v>43550.041666666664</v>
      </c>
      <c r="AC72" s="24">
        <f>VLOOKUP($B72,wgs_downloaded!$H$2:$Z$518,COLUMN()-13)</f>
        <v>43550.041666666664</v>
      </c>
      <c r="AD72" s="24" t="str">
        <f>VLOOKUP($B72,wgs_downloaded!$H$2:$Z$518,COLUMN()-13)</f>
        <v>USA</v>
      </c>
      <c r="AE72" s="24" t="str">
        <f>VLOOKUP($B72,wgs_downloaded!$H$2:$Z$518,COLUMN()-13)</f>
        <v>Minnesota</v>
      </c>
      <c r="AF72" s="24">
        <f>VLOOKUP($B72,wgs_downloaded!$H$2:$Z$518,COLUMN()-13)</f>
        <v>2009</v>
      </c>
      <c r="AG72" s="24" t="b">
        <f>NOT(ISERROR(MATCH(Q72,assembly_high_qc!$Q$2:$Q$324,0)))</f>
        <v>1</v>
      </c>
      <c r="AH72" s="24" t="b">
        <f>NOT(ISERROR(MATCH(AD72,assembly_high_qc!$AD$2:$AD$324,0)))</f>
        <v>1</v>
      </c>
      <c r="AI72" s="24" t="b">
        <f>NOT(ISERROR(MATCH(AF72,assembly_high_qc!$AF$2:$AF$324,0)))</f>
        <v>1</v>
      </c>
    </row>
    <row r="73" spans="1:35" s="24" customFormat="1" x14ac:dyDescent="0.3">
      <c r="A73" s="24" t="s">
        <v>4175</v>
      </c>
      <c r="B73" s="24" t="str">
        <f t="shared" si="1"/>
        <v>SRR1509585</v>
      </c>
      <c r="C73" s="24">
        <v>6</v>
      </c>
      <c r="D73" s="24">
        <v>6</v>
      </c>
      <c r="E73" s="24" t="s">
        <v>3364</v>
      </c>
      <c r="F73" s="24">
        <v>41494</v>
      </c>
      <c r="G73" s="24">
        <v>38266</v>
      </c>
      <c r="H73" s="24" t="s">
        <v>4176</v>
      </c>
      <c r="I73" s="24">
        <v>24</v>
      </c>
      <c r="J73" s="24">
        <v>4</v>
      </c>
      <c r="K73" s="24">
        <v>9</v>
      </c>
      <c r="M73" s="24">
        <v>727</v>
      </c>
      <c r="N73" s="24">
        <v>1098</v>
      </c>
      <c r="O73" s="24">
        <v>5885</v>
      </c>
      <c r="P73" s="24">
        <v>823161</v>
      </c>
      <c r="Q73" s="24" t="str">
        <f>VLOOKUP($B73,wgs_downloaded!$H$2:$Z$518,COLUMN()-13)</f>
        <v>isolation_source: ricotta cheese</v>
      </c>
      <c r="R73" s="24">
        <f>VLOOKUP($B73,wgs_downloaded!$H$2:$Z$518,COLUMN()-13)</f>
        <v>3026043</v>
      </c>
      <c r="S73" s="24">
        <f>VLOOKUP($B73,wgs_downloaded!$H$2:$Z$518,COLUMN()-13)</f>
        <v>15</v>
      </c>
      <c r="T73" s="24">
        <f>VLOOKUP($B73,wgs_downloaded!$H$2:$Z$518,COLUMN()-13)</f>
        <v>2981</v>
      </c>
      <c r="U73" s="24" t="str">
        <f>VLOOKUP($B73,wgs_downloaded!$H$2:$Z$518,COLUMN()-13)</f>
        <v>Yes</v>
      </c>
      <c r="V73" s="24">
        <f>VLOOKUP($B73,wgs_downloaded!$H$2:$Z$518,COLUMN()-13)</f>
        <v>0</v>
      </c>
      <c r="W73" s="24">
        <f>VLOOKUP($B73,wgs_downloaded!$H$2:$Z$518,COLUMN()-13)</f>
        <v>0</v>
      </c>
      <c r="X73" s="24">
        <f>VLOOKUP($B73,wgs_downloaded!$H$2:$Z$518,COLUMN()-13)</f>
        <v>0</v>
      </c>
      <c r="Y73" s="24" t="str">
        <f>VLOOKUP($B73,wgs_downloaded!$H$2:$Z$518,COLUMN()-13)</f>
        <v>No</v>
      </c>
      <c r="Z73" s="24" t="str">
        <f>VLOOKUP($B73,wgs_downloaded!$H$2:$Z$518,COLUMN()-13)</f>
        <v/>
      </c>
      <c r="AA73" s="24" t="str">
        <f>VLOOKUP($B73,wgs_downloaded!$H$2:$Z$518,COLUMN()-13)</f>
        <v/>
      </c>
      <c r="AB73" s="24">
        <f>VLOOKUP($B73,wgs_downloaded!$H$2:$Z$518,COLUMN()-13)</f>
        <v>43550.041666666664</v>
      </c>
      <c r="AC73" s="24">
        <f>VLOOKUP($B73,wgs_downloaded!$H$2:$Z$518,COLUMN()-13)</f>
        <v>43550.041666666664</v>
      </c>
      <c r="AD73" s="24" t="str">
        <f>VLOOKUP($B73,wgs_downloaded!$H$2:$Z$518,COLUMN()-13)</f>
        <v>USA</v>
      </c>
      <c r="AE73" s="24">
        <f>VLOOKUP($B73,wgs_downloaded!$H$2:$Z$518,COLUMN()-13)</f>
        <v>0</v>
      </c>
      <c r="AF73" s="24">
        <f>VLOOKUP($B73,wgs_downloaded!$H$2:$Z$518,COLUMN()-13)</f>
        <v>1987</v>
      </c>
      <c r="AG73" s="24" t="b">
        <f>NOT(ISERROR(MATCH(Q73,assembly_high_qc!$Q$2:$Q$324,0)))</f>
        <v>1</v>
      </c>
      <c r="AH73" s="24" t="b">
        <f>NOT(ISERROR(MATCH(AD73,assembly_high_qc!$AD$2:$AD$324,0)))</f>
        <v>1</v>
      </c>
      <c r="AI73" s="24" t="b">
        <f>NOT(ISERROR(MATCH(AF73,assembly_high_qc!$AF$2:$AF$324,0)))</f>
        <v>1</v>
      </c>
    </row>
    <row r="74" spans="1:35" s="24" customFormat="1" x14ac:dyDescent="0.3">
      <c r="A74" s="24" t="s">
        <v>4177</v>
      </c>
      <c r="B74" s="24" t="str">
        <f t="shared" si="1"/>
        <v>SRR8172389</v>
      </c>
      <c r="C74" s="24">
        <v>5</v>
      </c>
      <c r="D74" s="24">
        <v>5</v>
      </c>
      <c r="E74" s="24" t="s">
        <v>4178</v>
      </c>
      <c r="F74" s="24">
        <v>27406</v>
      </c>
      <c r="G74" s="24">
        <v>26194</v>
      </c>
      <c r="H74" s="24" t="s">
        <v>4179</v>
      </c>
      <c r="I74" s="24">
        <v>13</v>
      </c>
      <c r="J74" s="24">
        <v>2</v>
      </c>
      <c r="K74" s="24">
        <v>0</v>
      </c>
      <c r="M74" s="24">
        <v>837</v>
      </c>
      <c r="N74" s="24">
        <v>1114</v>
      </c>
      <c r="O74" s="24">
        <v>5924</v>
      </c>
      <c r="P74" s="24">
        <v>914893</v>
      </c>
      <c r="Q74" s="24" t="str">
        <f>VLOOKUP($B74,wgs_downloaded!$H$2:$Z$518,COLUMN()-13)</f>
        <v>isolation_source: cheese</v>
      </c>
      <c r="R74" s="24">
        <f>VLOOKUP($B74,wgs_downloaded!$H$2:$Z$518,COLUMN()-13)</f>
        <v>3228600</v>
      </c>
      <c r="S74" s="24">
        <f>VLOOKUP($B74,wgs_downloaded!$H$2:$Z$518,COLUMN()-13)</f>
        <v>65</v>
      </c>
      <c r="T74" s="24">
        <f>VLOOKUP($B74,wgs_downloaded!$H$2:$Z$518,COLUMN()-13)</f>
        <v>3219</v>
      </c>
      <c r="U74" s="24" t="str">
        <f>VLOOKUP($B74,wgs_downloaded!$H$2:$Z$518,COLUMN()-13)</f>
        <v>Yes</v>
      </c>
      <c r="V74" s="24">
        <f>VLOOKUP($B74,wgs_downloaded!$H$2:$Z$518,COLUMN()-13)</f>
        <v>0</v>
      </c>
      <c r="W74" s="24">
        <f>VLOOKUP($B74,wgs_downloaded!$H$2:$Z$518,COLUMN()-13)</f>
        <v>0</v>
      </c>
      <c r="X74" s="24">
        <f>VLOOKUP($B74,wgs_downloaded!$H$2:$Z$518,COLUMN()-13)</f>
        <v>0</v>
      </c>
      <c r="Y74" s="24" t="str">
        <f>VLOOKUP($B74,wgs_downloaded!$H$2:$Z$518,COLUMN()-13)</f>
        <v>No</v>
      </c>
      <c r="Z74" s="24" t="str">
        <f>VLOOKUP($B74,wgs_downloaded!$H$2:$Z$518,COLUMN()-13)</f>
        <v/>
      </c>
      <c r="AA74" s="24" t="str">
        <f>VLOOKUP($B74,wgs_downloaded!$H$2:$Z$518,COLUMN()-13)</f>
        <v/>
      </c>
      <c r="AB74" s="24">
        <f>VLOOKUP($B74,wgs_downloaded!$H$2:$Z$518,COLUMN()-13)</f>
        <v>43564.083333333336</v>
      </c>
      <c r="AC74" s="24">
        <f>VLOOKUP($B74,wgs_downloaded!$H$2:$Z$518,COLUMN()-13)</f>
        <v>43564.083333333336</v>
      </c>
      <c r="AD74" s="24" t="str">
        <f>VLOOKUP($B74,wgs_downloaded!$H$2:$Z$518,COLUMN()-13)</f>
        <v>USA</v>
      </c>
      <c r="AE74" s="24" t="str">
        <f>VLOOKUP($B74,wgs_downloaded!$H$2:$Z$518,COLUMN()-13)</f>
        <v>Michigan</v>
      </c>
      <c r="AF74" s="24">
        <f>VLOOKUP($B74,wgs_downloaded!$H$2:$Z$518,COLUMN()-13)</f>
        <v>2018</v>
      </c>
      <c r="AG74" s="24" t="b">
        <f>NOT(ISERROR(MATCH(Q74,assembly_high_qc!$Q$2:$Q$324,0)))</f>
        <v>1</v>
      </c>
      <c r="AH74" s="24" t="b">
        <f>NOT(ISERROR(MATCH(AD74,assembly_high_qc!$AD$2:$AD$324,0)))</f>
        <v>1</v>
      </c>
      <c r="AI74" s="24" t="b">
        <f>NOT(ISERROR(MATCH(AF74,assembly_high_qc!$AF$2:$AF$324,0)))</f>
        <v>1</v>
      </c>
    </row>
    <row r="75" spans="1:35" s="27" customFormat="1" x14ac:dyDescent="0.3">
      <c r="A75" s="27" t="s">
        <v>4180</v>
      </c>
      <c r="B75" s="27" t="str">
        <f t="shared" si="1"/>
        <v>SRR4733511</v>
      </c>
      <c r="C75" s="27">
        <v>16</v>
      </c>
      <c r="D75" s="27">
        <v>14</v>
      </c>
      <c r="E75" s="27" t="s">
        <v>4181</v>
      </c>
      <c r="F75" s="27">
        <v>66938</v>
      </c>
      <c r="G75" s="27">
        <v>65532</v>
      </c>
      <c r="H75" s="27" t="s">
        <v>4182</v>
      </c>
      <c r="I75" s="27">
        <v>4</v>
      </c>
      <c r="J75" s="27">
        <v>1</v>
      </c>
      <c r="K75" s="27">
        <v>2</v>
      </c>
      <c r="M75" s="27">
        <v>3184</v>
      </c>
      <c r="N75" s="27">
        <v>1122</v>
      </c>
      <c r="O75" s="27">
        <v>19284</v>
      </c>
      <c r="P75" s="27">
        <v>2663353</v>
      </c>
      <c r="Q75" s="27" t="str">
        <f>VLOOKUP($B75,wgs_downloaded!$H$2:$Z$518,COLUMN()-13)</f>
        <v>isolation_source: Cream Cheese Spread</v>
      </c>
      <c r="R75" s="27">
        <f>VLOOKUP($B75,wgs_downloaded!$H$2:$Z$518,COLUMN()-13)</f>
        <v>3068113</v>
      </c>
      <c r="S75" s="27">
        <f>VLOOKUP($B75,wgs_downloaded!$H$2:$Z$518,COLUMN()-13)</f>
        <v>33</v>
      </c>
      <c r="T75" s="27">
        <f>VLOOKUP($B75,wgs_downloaded!$H$2:$Z$518,COLUMN()-13)</f>
        <v>3049</v>
      </c>
      <c r="U75" s="27" t="str">
        <f>VLOOKUP($B75,wgs_downloaded!$H$2:$Z$518,COLUMN()-13)</f>
        <v>Yes</v>
      </c>
      <c r="V75" s="27">
        <f>VLOOKUP($B75,wgs_downloaded!$H$2:$Z$518,COLUMN()-13)</f>
        <v>0</v>
      </c>
      <c r="W75" s="27">
        <f>VLOOKUP($B75,wgs_downloaded!$H$2:$Z$518,COLUMN()-13)</f>
        <v>0</v>
      </c>
      <c r="X75" s="27">
        <f>VLOOKUP($B75,wgs_downloaded!$H$2:$Z$518,COLUMN()-13)</f>
        <v>0</v>
      </c>
      <c r="Y75" s="27" t="str">
        <f>VLOOKUP($B75,wgs_downloaded!$H$2:$Z$518,COLUMN()-13)</f>
        <v>No</v>
      </c>
      <c r="Z75" s="27" t="str">
        <f>VLOOKUP($B75,wgs_downloaded!$H$2:$Z$518,COLUMN()-13)</f>
        <v/>
      </c>
      <c r="AA75" s="27" t="str">
        <f>VLOOKUP($B75,wgs_downloaded!$H$2:$Z$518,COLUMN()-13)</f>
        <v/>
      </c>
      <c r="AB75" s="27">
        <f>VLOOKUP($B75,wgs_downloaded!$H$2:$Z$518,COLUMN()-13)</f>
        <v>43558.083333333336</v>
      </c>
      <c r="AC75" s="27">
        <f>VLOOKUP($B75,wgs_downloaded!$H$2:$Z$518,COLUMN()-13)</f>
        <v>43558.083333333336</v>
      </c>
      <c r="AD75" s="27" t="str">
        <f>VLOOKUP($B75,wgs_downloaded!$H$2:$Z$518,COLUMN()-13)</f>
        <v>USA</v>
      </c>
      <c r="AE75" s="27" t="str">
        <f>VLOOKUP($B75,wgs_downloaded!$H$2:$Z$518,COLUMN()-13)</f>
        <v>Minnesota</v>
      </c>
      <c r="AF75" s="27">
        <f>VLOOKUP($B75,wgs_downloaded!$H$2:$Z$518,COLUMN()-13)</f>
        <v>2009</v>
      </c>
      <c r="AG75" t="b">
        <f>NOT(ISERROR(MATCH(Q75,assembly_high_qc!$Q$2:$Q$324,0)))</f>
        <v>0</v>
      </c>
      <c r="AH75" s="27" t="b">
        <f>NOT(ISERROR(MATCH(AD75,assembly_high_qc!$AD$2:$AD$324,0)))</f>
        <v>1</v>
      </c>
      <c r="AI75" s="27" t="b">
        <f>NOT(ISERROR(MATCH(AF75,assembly_high_qc!$AF$2:$AF$324,0)))</f>
        <v>1</v>
      </c>
    </row>
    <row r="76" spans="1:35" s="27" customFormat="1" x14ac:dyDescent="0.3">
      <c r="A76" s="27" t="s">
        <v>4183</v>
      </c>
      <c r="B76" s="27" t="str">
        <f t="shared" si="1"/>
        <v>SRR1849330</v>
      </c>
      <c r="C76" s="27">
        <v>5</v>
      </c>
      <c r="D76" s="27">
        <v>4</v>
      </c>
      <c r="E76" s="27" t="s">
        <v>4184</v>
      </c>
      <c r="F76" s="27">
        <v>21400</v>
      </c>
      <c r="G76" s="27">
        <v>20924</v>
      </c>
      <c r="H76" s="27" t="s">
        <v>3813</v>
      </c>
      <c r="I76" s="27">
        <v>1</v>
      </c>
      <c r="J76" s="27">
        <v>1</v>
      </c>
      <c r="K76" s="27">
        <v>1</v>
      </c>
      <c r="M76" s="27">
        <v>966</v>
      </c>
      <c r="N76" s="27">
        <v>1129</v>
      </c>
      <c r="O76" s="27">
        <v>7014</v>
      </c>
      <c r="P76" s="27">
        <v>1056561</v>
      </c>
      <c r="Q76" s="27" t="str">
        <f>VLOOKUP($B76,wgs_downloaded!$H$2:$Z$518,COLUMN()-13)</f>
        <v>isolation_source: vaucherin cheese</v>
      </c>
      <c r="R76" s="27">
        <f>VLOOKUP($B76,wgs_downloaded!$H$2:$Z$518,COLUMN()-13)</f>
        <v>3079909</v>
      </c>
      <c r="S76" s="27">
        <f>VLOOKUP($B76,wgs_downloaded!$H$2:$Z$518,COLUMN()-13)</f>
        <v>19</v>
      </c>
      <c r="T76" s="27">
        <f>VLOOKUP($B76,wgs_downloaded!$H$2:$Z$518,COLUMN()-13)</f>
        <v>3064</v>
      </c>
      <c r="U76" s="27" t="str">
        <f>VLOOKUP($B76,wgs_downloaded!$H$2:$Z$518,COLUMN()-13)</f>
        <v>Yes</v>
      </c>
      <c r="V76" s="27">
        <f>VLOOKUP($B76,wgs_downloaded!$H$2:$Z$518,COLUMN()-13)</f>
        <v>0</v>
      </c>
      <c r="W76" s="27">
        <f>VLOOKUP($B76,wgs_downloaded!$H$2:$Z$518,COLUMN()-13)</f>
        <v>0</v>
      </c>
      <c r="X76" s="27">
        <f>VLOOKUP($B76,wgs_downloaded!$H$2:$Z$518,COLUMN()-13)</f>
        <v>0</v>
      </c>
      <c r="Y76" s="27" t="str">
        <f>VLOOKUP($B76,wgs_downloaded!$H$2:$Z$518,COLUMN()-13)</f>
        <v>No</v>
      </c>
      <c r="Z76" s="27" t="str">
        <f>VLOOKUP($B76,wgs_downloaded!$H$2:$Z$518,COLUMN()-13)</f>
        <v/>
      </c>
      <c r="AA76" s="27" t="str">
        <f>VLOOKUP($B76,wgs_downloaded!$H$2:$Z$518,COLUMN()-13)</f>
        <v/>
      </c>
      <c r="AB76" s="27">
        <f>VLOOKUP($B76,wgs_downloaded!$H$2:$Z$518,COLUMN()-13)</f>
        <v>43563.083333333336</v>
      </c>
      <c r="AC76" s="27">
        <f>VLOOKUP($B76,wgs_downloaded!$H$2:$Z$518,COLUMN()-13)</f>
        <v>43563.083333333336</v>
      </c>
      <c r="AD76" s="27" t="str">
        <f>VLOOKUP($B76,wgs_downloaded!$H$2:$Z$518,COLUMN()-13)</f>
        <v>Switzerland</v>
      </c>
      <c r="AE76" s="27">
        <f>VLOOKUP($B76,wgs_downloaded!$H$2:$Z$518,COLUMN()-13)</f>
        <v>0</v>
      </c>
      <c r="AF76" s="27" t="str">
        <f>VLOOKUP($B76,wgs_downloaded!$H$2:$Z$518,COLUMN()-13)</f>
        <v>No data</v>
      </c>
      <c r="AG76" t="b">
        <f>NOT(ISERROR(MATCH(Q76,assembly_high_qc!$Q$2:$Q$324,0)))</f>
        <v>0</v>
      </c>
      <c r="AH76" s="27" t="b">
        <f>NOT(ISERROR(MATCH(AD76,assembly_high_qc!$AD$2:$AD$324,0)))</f>
        <v>0</v>
      </c>
      <c r="AI76" s="27" t="b">
        <f>NOT(ISERROR(MATCH(AF76,assembly_high_qc!$AF$2:$AF$324,0)))</f>
        <v>1</v>
      </c>
    </row>
    <row r="77" spans="1:35" s="24" customFormat="1" x14ac:dyDescent="0.3">
      <c r="A77" s="24" t="s">
        <v>4185</v>
      </c>
      <c r="B77" s="24" t="str">
        <f t="shared" si="1"/>
        <v>SRR8767306</v>
      </c>
      <c r="C77" s="24">
        <v>15</v>
      </c>
      <c r="D77" s="24">
        <v>14</v>
      </c>
      <c r="E77" s="24" t="s">
        <v>3384</v>
      </c>
      <c r="F77" s="24">
        <v>67004</v>
      </c>
      <c r="G77" s="24">
        <v>64596</v>
      </c>
      <c r="H77" s="24" t="s">
        <v>3687</v>
      </c>
      <c r="I77" s="24">
        <v>10</v>
      </c>
      <c r="J77" s="24">
        <v>6</v>
      </c>
      <c r="K77" s="24">
        <v>8</v>
      </c>
      <c r="M77" s="24">
        <v>3460</v>
      </c>
      <c r="N77" s="24">
        <v>1130</v>
      </c>
      <c r="O77" s="24">
        <v>17958</v>
      </c>
      <c r="P77" s="24">
        <v>2836043</v>
      </c>
      <c r="Q77" s="24" t="str">
        <f>VLOOKUP($B77,wgs_downloaded!$H$2:$Z$518,COLUMN()-13)</f>
        <v>isolation_source: cheese</v>
      </c>
      <c r="R77" s="24">
        <f>VLOOKUP($B77,wgs_downloaded!$H$2:$Z$518,COLUMN()-13)</f>
        <v>3153186</v>
      </c>
      <c r="S77" s="24">
        <f>VLOOKUP($B77,wgs_downloaded!$H$2:$Z$518,COLUMN()-13)</f>
        <v>24</v>
      </c>
      <c r="T77" s="24">
        <f>VLOOKUP($B77,wgs_downloaded!$H$2:$Z$518,COLUMN()-13)</f>
        <v>3144</v>
      </c>
      <c r="U77" s="24" t="str">
        <f>VLOOKUP($B77,wgs_downloaded!$H$2:$Z$518,COLUMN()-13)</f>
        <v>Yes</v>
      </c>
      <c r="V77" s="24">
        <f>VLOOKUP($B77,wgs_downloaded!$H$2:$Z$518,COLUMN()-13)</f>
        <v>0</v>
      </c>
      <c r="W77" s="24">
        <f>VLOOKUP($B77,wgs_downloaded!$H$2:$Z$518,COLUMN()-13)</f>
        <v>0</v>
      </c>
      <c r="X77" s="24">
        <f>VLOOKUP($B77,wgs_downloaded!$H$2:$Z$518,COLUMN()-13)</f>
        <v>0</v>
      </c>
      <c r="Y77" s="24" t="str">
        <f>VLOOKUP($B77,wgs_downloaded!$H$2:$Z$518,COLUMN()-13)</f>
        <v>No</v>
      </c>
      <c r="Z77" s="24" t="str">
        <f>VLOOKUP($B77,wgs_downloaded!$H$2:$Z$518,COLUMN()-13)</f>
        <v/>
      </c>
      <c r="AA77" s="24" t="str">
        <f>VLOOKUP($B77,wgs_downloaded!$H$2:$Z$518,COLUMN()-13)</f>
        <v/>
      </c>
      <c r="AB77" s="24">
        <f>VLOOKUP($B77,wgs_downloaded!$H$2:$Z$518,COLUMN()-13)</f>
        <v>43556.083333333336</v>
      </c>
      <c r="AC77" s="24">
        <f>VLOOKUP($B77,wgs_downloaded!$H$2:$Z$518,COLUMN()-13)</f>
        <v>43556.083333333336</v>
      </c>
      <c r="AD77" s="24" t="str">
        <f>VLOOKUP($B77,wgs_downloaded!$H$2:$Z$518,COLUMN()-13)</f>
        <v>Chile</v>
      </c>
      <c r="AE77" s="24">
        <f>VLOOKUP($B77,wgs_downloaded!$H$2:$Z$518,COLUMN()-13)</f>
        <v>0</v>
      </c>
      <c r="AF77" s="24">
        <f>VLOOKUP($B77,wgs_downloaded!$H$2:$Z$518,COLUMN()-13)</f>
        <v>2017</v>
      </c>
      <c r="AG77" s="24" t="b">
        <f>NOT(ISERROR(MATCH(Q77,assembly_high_qc!$Q$2:$Q$324,0)))</f>
        <v>1</v>
      </c>
      <c r="AH77" s="24" t="b">
        <f>NOT(ISERROR(MATCH(AD77,assembly_high_qc!$AD$2:$AD$324,0)))</f>
        <v>1</v>
      </c>
      <c r="AI77" s="24" t="b">
        <f>NOT(ISERROR(MATCH(AF77,assembly_high_qc!$AF$2:$AF$324,0)))</f>
        <v>1</v>
      </c>
    </row>
    <row r="78" spans="1:35" s="24" customFormat="1" x14ac:dyDescent="0.3">
      <c r="A78" s="24" t="s">
        <v>4186</v>
      </c>
      <c r="B78" s="24" t="str">
        <f t="shared" si="1"/>
        <v>SRR8767215</v>
      </c>
      <c r="C78" s="24">
        <v>5</v>
      </c>
      <c r="D78" s="24">
        <v>5</v>
      </c>
      <c r="E78" s="24" t="s">
        <v>4187</v>
      </c>
      <c r="F78" s="24">
        <v>26992</v>
      </c>
      <c r="G78" s="24">
        <v>25764</v>
      </c>
      <c r="H78" s="24" t="s">
        <v>4188</v>
      </c>
      <c r="I78" s="24">
        <v>7</v>
      </c>
      <c r="J78" s="24">
        <v>1</v>
      </c>
      <c r="K78" s="24">
        <v>3</v>
      </c>
      <c r="M78" s="24">
        <v>885</v>
      </c>
      <c r="N78" s="24">
        <v>1140</v>
      </c>
      <c r="O78" s="24">
        <v>6409</v>
      </c>
      <c r="P78" s="24">
        <v>977877</v>
      </c>
      <c r="Q78" s="24" t="str">
        <f>VLOOKUP($B78,wgs_downloaded!$H$2:$Z$518,COLUMN()-13)</f>
        <v>isolation_source: cheese</v>
      </c>
      <c r="R78" s="24">
        <f>VLOOKUP($B78,wgs_downloaded!$H$2:$Z$518,COLUMN()-13)</f>
        <v>2926414</v>
      </c>
      <c r="S78" s="24">
        <f>VLOOKUP($B78,wgs_downloaded!$H$2:$Z$518,COLUMN()-13)</f>
        <v>25</v>
      </c>
      <c r="T78" s="24">
        <f>VLOOKUP($B78,wgs_downloaded!$H$2:$Z$518,COLUMN()-13)</f>
        <v>2878</v>
      </c>
      <c r="U78" s="24" t="str">
        <f>VLOOKUP($B78,wgs_downloaded!$H$2:$Z$518,COLUMN()-13)</f>
        <v>Yes</v>
      </c>
      <c r="V78" s="24">
        <f>VLOOKUP($B78,wgs_downloaded!$H$2:$Z$518,COLUMN()-13)</f>
        <v>0</v>
      </c>
      <c r="W78" s="24">
        <f>VLOOKUP($B78,wgs_downloaded!$H$2:$Z$518,COLUMN()-13)</f>
        <v>0</v>
      </c>
      <c r="X78" s="24">
        <f>VLOOKUP($B78,wgs_downloaded!$H$2:$Z$518,COLUMN()-13)</f>
        <v>0</v>
      </c>
      <c r="Y78" s="24" t="str">
        <f>VLOOKUP($B78,wgs_downloaded!$H$2:$Z$518,COLUMN()-13)</f>
        <v>No</v>
      </c>
      <c r="Z78" s="24" t="str">
        <f>VLOOKUP($B78,wgs_downloaded!$H$2:$Z$518,COLUMN()-13)</f>
        <v/>
      </c>
      <c r="AA78" s="24" t="str">
        <f>VLOOKUP($B78,wgs_downloaded!$H$2:$Z$518,COLUMN()-13)</f>
        <v/>
      </c>
      <c r="AB78" s="24">
        <f>VLOOKUP($B78,wgs_downloaded!$H$2:$Z$518,COLUMN()-13)</f>
        <v>43555.041666666664</v>
      </c>
      <c r="AC78" s="24">
        <f>VLOOKUP($B78,wgs_downloaded!$H$2:$Z$518,COLUMN()-13)</f>
        <v>43555.041666666664</v>
      </c>
      <c r="AD78" s="24" t="str">
        <f>VLOOKUP($B78,wgs_downloaded!$H$2:$Z$518,COLUMN()-13)</f>
        <v>Chile</v>
      </c>
      <c r="AE78" s="24">
        <f>VLOOKUP($B78,wgs_downloaded!$H$2:$Z$518,COLUMN()-13)</f>
        <v>0</v>
      </c>
      <c r="AF78" s="24">
        <f>VLOOKUP($B78,wgs_downloaded!$H$2:$Z$518,COLUMN()-13)</f>
        <v>2016</v>
      </c>
      <c r="AG78" s="24" t="b">
        <f>NOT(ISERROR(MATCH(Q78,assembly_high_qc!$Q$2:$Q$324,0)))</f>
        <v>1</v>
      </c>
      <c r="AH78" s="24" t="b">
        <f>NOT(ISERROR(MATCH(AD78,assembly_high_qc!$AD$2:$AD$324,0)))</f>
        <v>1</v>
      </c>
      <c r="AI78" s="24" t="b">
        <f>NOT(ISERROR(MATCH(AF78,assembly_high_qc!$AF$2:$AF$324,0)))</f>
        <v>1</v>
      </c>
    </row>
    <row r="79" spans="1:35" s="24" customFormat="1" x14ac:dyDescent="0.3">
      <c r="A79" s="24" t="s">
        <v>4189</v>
      </c>
      <c r="B79" s="24" t="str">
        <f t="shared" si="1"/>
        <v>SRR5486791</v>
      </c>
      <c r="C79" s="24">
        <v>15</v>
      </c>
      <c r="D79" s="24">
        <v>14</v>
      </c>
      <c r="E79" s="24" t="s">
        <v>4190</v>
      </c>
      <c r="F79" s="24">
        <v>65938</v>
      </c>
      <c r="G79" s="24">
        <v>64998</v>
      </c>
      <c r="H79" s="24" t="s">
        <v>4191</v>
      </c>
      <c r="I79" s="24">
        <v>4</v>
      </c>
      <c r="J79" s="24">
        <v>1</v>
      </c>
      <c r="K79" s="24">
        <v>4</v>
      </c>
      <c r="M79" s="24">
        <v>3145</v>
      </c>
      <c r="N79" s="24">
        <v>1160</v>
      </c>
      <c r="O79" s="24">
        <v>15455</v>
      </c>
      <c r="P79" s="24">
        <v>2716651</v>
      </c>
      <c r="Q79" s="24" t="str">
        <f>VLOOKUP($B79,wgs_downloaded!$H$2:$Z$518,COLUMN()-13)</f>
        <v>isolation_source: shredded cheddar cheese</v>
      </c>
      <c r="R79" s="24">
        <f>VLOOKUP($B79,wgs_downloaded!$H$2:$Z$518,COLUMN()-13)</f>
        <v>3059482</v>
      </c>
      <c r="S79" s="24">
        <f>VLOOKUP($B79,wgs_downloaded!$H$2:$Z$518,COLUMN()-13)</f>
        <v>21</v>
      </c>
      <c r="T79" s="24">
        <f>VLOOKUP($B79,wgs_downloaded!$H$2:$Z$518,COLUMN()-13)</f>
        <v>3024</v>
      </c>
      <c r="U79" s="24" t="str">
        <f>VLOOKUP($B79,wgs_downloaded!$H$2:$Z$518,COLUMN()-13)</f>
        <v>Yes</v>
      </c>
      <c r="V79" s="24">
        <f>VLOOKUP($B79,wgs_downloaded!$H$2:$Z$518,COLUMN()-13)</f>
        <v>0</v>
      </c>
      <c r="W79" s="24">
        <f>VLOOKUP($B79,wgs_downloaded!$H$2:$Z$518,COLUMN()-13)</f>
        <v>0</v>
      </c>
      <c r="X79" s="24">
        <f>VLOOKUP($B79,wgs_downloaded!$H$2:$Z$518,COLUMN()-13)</f>
        <v>0</v>
      </c>
      <c r="Y79" s="24" t="str">
        <f>VLOOKUP($B79,wgs_downloaded!$H$2:$Z$518,COLUMN()-13)</f>
        <v>No</v>
      </c>
      <c r="Z79" s="24" t="str">
        <f>VLOOKUP($B79,wgs_downloaded!$H$2:$Z$518,COLUMN()-13)</f>
        <v/>
      </c>
      <c r="AA79" s="24" t="str">
        <f>VLOOKUP($B79,wgs_downloaded!$H$2:$Z$518,COLUMN()-13)</f>
        <v/>
      </c>
      <c r="AB79" s="24">
        <f>VLOOKUP($B79,wgs_downloaded!$H$2:$Z$518,COLUMN()-13)</f>
        <v>43900.041666666664</v>
      </c>
      <c r="AC79" s="24">
        <f>VLOOKUP($B79,wgs_downloaded!$H$2:$Z$518,COLUMN()-13)</f>
        <v>43550.041666666664</v>
      </c>
      <c r="AD79" s="24" t="str">
        <f>VLOOKUP($B79,wgs_downloaded!$H$2:$Z$518,COLUMN()-13)</f>
        <v>USA</v>
      </c>
      <c r="AE79" s="24" t="str">
        <f>VLOOKUP($B79,wgs_downloaded!$H$2:$Z$518,COLUMN()-13)</f>
        <v>California</v>
      </c>
      <c r="AF79" s="24">
        <f>VLOOKUP($B79,wgs_downloaded!$H$2:$Z$518,COLUMN()-13)</f>
        <v>2011</v>
      </c>
      <c r="AG79" s="24" t="b">
        <f>NOT(ISERROR(MATCH(Q79,assembly_high_qc!$Q$2:$Q$324,0)))</f>
        <v>1</v>
      </c>
      <c r="AH79" s="24" t="b">
        <f>NOT(ISERROR(MATCH(AD79,assembly_high_qc!$AD$2:$AD$324,0)))</f>
        <v>1</v>
      </c>
      <c r="AI79" s="24" t="b">
        <f>NOT(ISERROR(MATCH(AF79,assembly_high_qc!$AF$2:$AF$324,0)))</f>
        <v>1</v>
      </c>
    </row>
    <row r="80" spans="1:35" s="24" customFormat="1" x14ac:dyDescent="0.3">
      <c r="A80" s="24" t="s">
        <v>4192</v>
      </c>
      <c r="B80" s="24" t="str">
        <f t="shared" si="1"/>
        <v>SRR8767780</v>
      </c>
      <c r="C80" s="24">
        <v>5</v>
      </c>
      <c r="D80" s="24">
        <v>5</v>
      </c>
      <c r="E80" s="24" t="s">
        <v>4193</v>
      </c>
      <c r="F80" s="24">
        <v>26654</v>
      </c>
      <c r="G80" s="24">
        <v>25090</v>
      </c>
      <c r="H80" s="24" t="s">
        <v>3507</v>
      </c>
      <c r="I80" s="24">
        <v>9</v>
      </c>
      <c r="J80" s="24">
        <v>6</v>
      </c>
      <c r="K80" s="24">
        <v>5</v>
      </c>
      <c r="M80" s="24">
        <v>987</v>
      </c>
      <c r="N80" s="24">
        <v>1160</v>
      </c>
      <c r="O80" s="24">
        <v>6299</v>
      </c>
      <c r="P80" s="24">
        <v>1080103</v>
      </c>
      <c r="Q80" s="24" t="str">
        <f>VLOOKUP($B80,wgs_downloaded!$H$2:$Z$518,COLUMN()-13)</f>
        <v>isolation_source: cheese</v>
      </c>
      <c r="R80" s="24">
        <f>VLOOKUP($B80,wgs_downloaded!$H$2:$Z$518,COLUMN()-13)</f>
        <v>2913777</v>
      </c>
      <c r="S80" s="24">
        <f>VLOOKUP($B80,wgs_downloaded!$H$2:$Z$518,COLUMN()-13)</f>
        <v>61</v>
      </c>
      <c r="T80" s="24">
        <f>VLOOKUP($B80,wgs_downloaded!$H$2:$Z$518,COLUMN()-13)</f>
        <v>2874</v>
      </c>
      <c r="U80" s="24" t="str">
        <f>VLOOKUP($B80,wgs_downloaded!$H$2:$Z$518,COLUMN()-13)</f>
        <v>Yes</v>
      </c>
      <c r="V80" s="24">
        <f>VLOOKUP($B80,wgs_downloaded!$H$2:$Z$518,COLUMN()-13)</f>
        <v>0</v>
      </c>
      <c r="W80" s="24">
        <f>VLOOKUP($B80,wgs_downloaded!$H$2:$Z$518,COLUMN()-13)</f>
        <v>0</v>
      </c>
      <c r="X80" s="24">
        <f>VLOOKUP($B80,wgs_downloaded!$H$2:$Z$518,COLUMN()-13)</f>
        <v>0</v>
      </c>
      <c r="Y80" s="24" t="str">
        <f>VLOOKUP($B80,wgs_downloaded!$H$2:$Z$518,COLUMN()-13)</f>
        <v>No</v>
      </c>
      <c r="Z80" s="24" t="str">
        <f>VLOOKUP($B80,wgs_downloaded!$H$2:$Z$518,COLUMN()-13)</f>
        <v/>
      </c>
      <c r="AA80" s="24" t="str">
        <f>VLOOKUP($B80,wgs_downloaded!$H$2:$Z$518,COLUMN()-13)</f>
        <v/>
      </c>
      <c r="AB80" s="24">
        <f>VLOOKUP($B80,wgs_downloaded!$H$2:$Z$518,COLUMN()-13)</f>
        <v>43556.083333333336</v>
      </c>
      <c r="AC80" s="24">
        <f>VLOOKUP($B80,wgs_downloaded!$H$2:$Z$518,COLUMN()-13)</f>
        <v>43556.083333333336</v>
      </c>
      <c r="AD80" s="24" t="str">
        <f>VLOOKUP($B80,wgs_downloaded!$H$2:$Z$518,COLUMN()-13)</f>
        <v>Chile</v>
      </c>
      <c r="AE80" s="24">
        <f>VLOOKUP($B80,wgs_downloaded!$H$2:$Z$518,COLUMN()-13)</f>
        <v>0</v>
      </c>
      <c r="AF80" s="24">
        <f>VLOOKUP($B80,wgs_downloaded!$H$2:$Z$518,COLUMN()-13)</f>
        <v>2016</v>
      </c>
      <c r="AG80" s="24" t="b">
        <f>NOT(ISERROR(MATCH(Q80,assembly_high_qc!$Q$2:$Q$324,0)))</f>
        <v>1</v>
      </c>
      <c r="AH80" s="24" t="b">
        <f>NOT(ISERROR(MATCH(AD80,assembly_high_qc!$AD$2:$AD$324,0)))</f>
        <v>1</v>
      </c>
      <c r="AI80" s="24" t="b">
        <f>NOT(ISERROR(MATCH(AF80,assembly_high_qc!$AF$2:$AF$324,0)))</f>
        <v>1</v>
      </c>
    </row>
    <row r="81" spans="1:35" s="24" customFormat="1" x14ac:dyDescent="0.3">
      <c r="A81" s="24" t="s">
        <v>4194</v>
      </c>
      <c r="B81" s="24" t="str">
        <f t="shared" si="1"/>
        <v>SRR8767230</v>
      </c>
      <c r="C81" s="24">
        <v>5</v>
      </c>
      <c r="D81" s="24">
        <v>4</v>
      </c>
      <c r="E81" s="24" t="s">
        <v>3330</v>
      </c>
      <c r="F81" s="24">
        <v>22912</v>
      </c>
      <c r="G81" s="24">
        <v>22052</v>
      </c>
      <c r="H81" s="24" t="s">
        <v>3727</v>
      </c>
      <c r="I81" s="24">
        <v>10</v>
      </c>
      <c r="J81" s="24">
        <v>2</v>
      </c>
      <c r="K81" s="24">
        <v>3</v>
      </c>
      <c r="M81" s="24">
        <v>909</v>
      </c>
      <c r="N81" s="24">
        <v>1162</v>
      </c>
      <c r="O81" s="24">
        <v>7396</v>
      </c>
      <c r="P81" s="24">
        <v>1015784</v>
      </c>
      <c r="Q81" s="24" t="str">
        <f>VLOOKUP($B81,wgs_downloaded!$H$2:$Z$518,COLUMN()-13)</f>
        <v>isolation_source: cheese</v>
      </c>
      <c r="R81" s="24">
        <f>VLOOKUP($B81,wgs_downloaded!$H$2:$Z$518,COLUMN()-13)</f>
        <v>2967431</v>
      </c>
      <c r="S81" s="24">
        <f>VLOOKUP($B81,wgs_downloaded!$H$2:$Z$518,COLUMN()-13)</f>
        <v>16</v>
      </c>
      <c r="T81" s="24">
        <f>VLOOKUP($B81,wgs_downloaded!$H$2:$Z$518,COLUMN()-13)</f>
        <v>2919</v>
      </c>
      <c r="U81" s="24" t="str">
        <f>VLOOKUP($B81,wgs_downloaded!$H$2:$Z$518,COLUMN()-13)</f>
        <v>Yes</v>
      </c>
      <c r="V81" s="24">
        <f>VLOOKUP($B81,wgs_downloaded!$H$2:$Z$518,COLUMN()-13)</f>
        <v>0</v>
      </c>
      <c r="W81" s="24">
        <f>VLOOKUP($B81,wgs_downloaded!$H$2:$Z$518,COLUMN()-13)</f>
        <v>0</v>
      </c>
      <c r="X81" s="24">
        <f>VLOOKUP($B81,wgs_downloaded!$H$2:$Z$518,COLUMN()-13)</f>
        <v>0</v>
      </c>
      <c r="Y81" s="24" t="str">
        <f>VLOOKUP($B81,wgs_downloaded!$H$2:$Z$518,COLUMN()-13)</f>
        <v>No</v>
      </c>
      <c r="Z81" s="24" t="str">
        <f>VLOOKUP($B81,wgs_downloaded!$H$2:$Z$518,COLUMN()-13)</f>
        <v/>
      </c>
      <c r="AA81" s="24" t="str">
        <f>VLOOKUP($B81,wgs_downloaded!$H$2:$Z$518,COLUMN()-13)</f>
        <v/>
      </c>
      <c r="AB81" s="24">
        <f>VLOOKUP($B81,wgs_downloaded!$H$2:$Z$518,COLUMN()-13)</f>
        <v>43556.083333333336</v>
      </c>
      <c r="AC81" s="24">
        <f>VLOOKUP($B81,wgs_downloaded!$H$2:$Z$518,COLUMN()-13)</f>
        <v>43556.083333333336</v>
      </c>
      <c r="AD81" s="24" t="str">
        <f>VLOOKUP($B81,wgs_downloaded!$H$2:$Z$518,COLUMN()-13)</f>
        <v>Chile</v>
      </c>
      <c r="AE81" s="24">
        <f>VLOOKUP($B81,wgs_downloaded!$H$2:$Z$518,COLUMN()-13)</f>
        <v>0</v>
      </c>
      <c r="AF81" s="24">
        <f>VLOOKUP($B81,wgs_downloaded!$H$2:$Z$518,COLUMN()-13)</f>
        <v>2016</v>
      </c>
      <c r="AG81" s="24" t="b">
        <f>NOT(ISERROR(MATCH(Q81,assembly_high_qc!$Q$2:$Q$324,0)))</f>
        <v>1</v>
      </c>
      <c r="AH81" s="24" t="b">
        <f>NOT(ISERROR(MATCH(AD81,assembly_high_qc!$AD$2:$AD$324,0)))</f>
        <v>1</v>
      </c>
      <c r="AI81" s="24" t="b">
        <f>NOT(ISERROR(MATCH(AF81,assembly_high_qc!$AF$2:$AF$324,0)))</f>
        <v>1</v>
      </c>
    </row>
    <row r="82" spans="1:35" s="24" customFormat="1" x14ac:dyDescent="0.3">
      <c r="A82" s="24" t="s">
        <v>4195</v>
      </c>
      <c r="B82" s="24" t="str">
        <f t="shared" si="1"/>
        <v>SRR1187584</v>
      </c>
      <c r="C82" s="24">
        <v>16</v>
      </c>
      <c r="D82" s="24">
        <v>15</v>
      </c>
      <c r="E82" s="24" t="s">
        <v>4196</v>
      </c>
      <c r="F82" s="24">
        <v>72126</v>
      </c>
      <c r="G82" s="24">
        <v>70556</v>
      </c>
      <c r="H82" s="24" t="s">
        <v>3934</v>
      </c>
      <c r="I82" s="24">
        <v>5</v>
      </c>
      <c r="J82" s="24">
        <v>2</v>
      </c>
      <c r="K82" s="24">
        <v>5</v>
      </c>
      <c r="M82" s="24">
        <v>3434</v>
      </c>
      <c r="N82" s="24">
        <v>1164</v>
      </c>
      <c r="O82" s="24">
        <v>18243</v>
      </c>
      <c r="P82" s="24">
        <v>2819438</v>
      </c>
      <c r="Q82" s="24" t="str">
        <f>VLOOKUP($B82,wgs_downloaded!$H$2:$Z$518,COLUMN()-13)</f>
        <v>isolation_source: fresh cheese curd</v>
      </c>
      <c r="R82" s="24">
        <f>VLOOKUP($B82,wgs_downloaded!$H$2:$Z$518,COLUMN()-13)</f>
        <v>3072192</v>
      </c>
      <c r="S82" s="24">
        <f>VLOOKUP($B82,wgs_downloaded!$H$2:$Z$518,COLUMN()-13)</f>
        <v>22</v>
      </c>
      <c r="T82" s="24">
        <f>VLOOKUP($B82,wgs_downloaded!$H$2:$Z$518,COLUMN()-13)</f>
        <v>3038</v>
      </c>
      <c r="U82" s="24" t="str">
        <f>VLOOKUP($B82,wgs_downloaded!$H$2:$Z$518,COLUMN()-13)</f>
        <v>Yes</v>
      </c>
      <c r="V82" s="24">
        <f>VLOOKUP($B82,wgs_downloaded!$H$2:$Z$518,COLUMN()-13)</f>
        <v>0</v>
      </c>
      <c r="W82" s="24">
        <f>VLOOKUP($B82,wgs_downloaded!$H$2:$Z$518,COLUMN()-13)</f>
        <v>0</v>
      </c>
      <c r="X82" s="24">
        <f>VLOOKUP($B82,wgs_downloaded!$H$2:$Z$518,COLUMN()-13)</f>
        <v>0</v>
      </c>
      <c r="Y82" s="24" t="str">
        <f>VLOOKUP($B82,wgs_downloaded!$H$2:$Z$518,COLUMN()-13)</f>
        <v>No</v>
      </c>
      <c r="Z82" s="24" t="str">
        <f>VLOOKUP($B82,wgs_downloaded!$H$2:$Z$518,COLUMN()-13)</f>
        <v/>
      </c>
      <c r="AA82" s="24" t="str">
        <f>VLOOKUP($B82,wgs_downloaded!$H$2:$Z$518,COLUMN()-13)</f>
        <v/>
      </c>
      <c r="AB82" s="24">
        <f>VLOOKUP($B82,wgs_downloaded!$H$2:$Z$518,COLUMN()-13)</f>
        <v>43551.041666666664</v>
      </c>
      <c r="AC82" s="24">
        <f>VLOOKUP($B82,wgs_downloaded!$H$2:$Z$518,COLUMN()-13)</f>
        <v>43551.041666666664</v>
      </c>
      <c r="AD82" s="24" t="str">
        <f>VLOOKUP($B82,wgs_downloaded!$H$2:$Z$518,COLUMN()-13)</f>
        <v>USA</v>
      </c>
      <c r="AE82" s="24" t="str">
        <f>VLOOKUP($B82,wgs_downloaded!$H$2:$Z$518,COLUMN()-13)</f>
        <v>Virginia</v>
      </c>
      <c r="AF82" s="24">
        <f>VLOOKUP($B82,wgs_downloaded!$H$2:$Z$518,COLUMN()-13)</f>
        <v>2014</v>
      </c>
      <c r="AG82" s="24" t="b">
        <f>NOT(ISERROR(MATCH(Q82,assembly_high_qc!$Q$2:$Q$324,0)))</f>
        <v>1</v>
      </c>
      <c r="AH82" s="24" t="b">
        <f>NOT(ISERROR(MATCH(AD82,assembly_high_qc!$AD$2:$AD$324,0)))</f>
        <v>1</v>
      </c>
      <c r="AI82" s="24" t="b">
        <f>NOT(ISERROR(MATCH(AF82,assembly_high_qc!$AF$2:$AF$324,0)))</f>
        <v>1</v>
      </c>
    </row>
    <row r="83" spans="1:35" s="24" customFormat="1" x14ac:dyDescent="0.3">
      <c r="A83" s="24" t="s">
        <v>4197</v>
      </c>
      <c r="B83" s="24" t="str">
        <f t="shared" si="1"/>
        <v>SRR3945617</v>
      </c>
      <c r="C83" s="24">
        <v>16</v>
      </c>
      <c r="D83" s="24">
        <v>14</v>
      </c>
      <c r="E83" s="24" t="s">
        <v>3983</v>
      </c>
      <c r="F83" s="24">
        <v>70648</v>
      </c>
      <c r="G83" s="24">
        <v>68138</v>
      </c>
      <c r="H83" s="24" t="s">
        <v>4198</v>
      </c>
      <c r="I83" s="24">
        <v>7</v>
      </c>
      <c r="J83" s="24">
        <v>4</v>
      </c>
      <c r="K83" s="24">
        <v>7</v>
      </c>
      <c r="M83" s="24">
        <v>3346</v>
      </c>
      <c r="N83" s="24">
        <v>1165</v>
      </c>
      <c r="O83" s="24">
        <v>16488</v>
      </c>
      <c r="P83" s="24">
        <v>2694149</v>
      </c>
      <c r="Q83" s="24" t="str">
        <f>VLOOKUP($B83,wgs_downloaded!$H$2:$Z$518,COLUMN()-13)</f>
        <v>isolation_source: MOLITERNO AL TARTUFO CHEESE</v>
      </c>
      <c r="R83" s="24">
        <f>VLOOKUP($B83,wgs_downloaded!$H$2:$Z$518,COLUMN()-13)</f>
        <v>3096318</v>
      </c>
      <c r="S83" s="24">
        <f>VLOOKUP($B83,wgs_downloaded!$H$2:$Z$518,COLUMN()-13)</f>
        <v>55</v>
      </c>
      <c r="T83" s="24">
        <f>VLOOKUP($B83,wgs_downloaded!$H$2:$Z$518,COLUMN()-13)</f>
        <v>3101</v>
      </c>
      <c r="U83" s="24" t="str">
        <f>VLOOKUP($B83,wgs_downloaded!$H$2:$Z$518,COLUMN()-13)</f>
        <v>Yes</v>
      </c>
      <c r="V83" s="24">
        <f>VLOOKUP($B83,wgs_downloaded!$H$2:$Z$518,COLUMN()-13)</f>
        <v>0</v>
      </c>
      <c r="W83" s="24">
        <f>VLOOKUP($B83,wgs_downloaded!$H$2:$Z$518,COLUMN()-13)</f>
        <v>0</v>
      </c>
      <c r="X83" s="24">
        <f>VLOOKUP($B83,wgs_downloaded!$H$2:$Z$518,COLUMN()-13)</f>
        <v>0</v>
      </c>
      <c r="Y83" s="24" t="str">
        <f>VLOOKUP($B83,wgs_downloaded!$H$2:$Z$518,COLUMN()-13)</f>
        <v>No</v>
      </c>
      <c r="Z83" s="24" t="str">
        <f>VLOOKUP($B83,wgs_downloaded!$H$2:$Z$518,COLUMN()-13)</f>
        <v/>
      </c>
      <c r="AA83" s="24" t="str">
        <f>VLOOKUP($B83,wgs_downloaded!$H$2:$Z$518,COLUMN()-13)</f>
        <v/>
      </c>
      <c r="AB83" s="24">
        <f>VLOOKUP($B83,wgs_downloaded!$H$2:$Z$518,COLUMN()-13)</f>
        <v>43902.041666666664</v>
      </c>
      <c r="AC83" s="24">
        <f>VLOOKUP($B83,wgs_downloaded!$H$2:$Z$518,COLUMN()-13)</f>
        <v>43560.083333333336</v>
      </c>
      <c r="AD83" s="24" t="str">
        <f>VLOOKUP($B83,wgs_downloaded!$H$2:$Z$518,COLUMN()-13)</f>
        <v>Italy</v>
      </c>
      <c r="AE83" s="24">
        <f>VLOOKUP($B83,wgs_downloaded!$H$2:$Z$518,COLUMN()-13)</f>
        <v>0</v>
      </c>
      <c r="AF83" s="24">
        <f>VLOOKUP($B83,wgs_downloaded!$H$2:$Z$518,COLUMN()-13)</f>
        <v>2012</v>
      </c>
      <c r="AG83" s="24" t="b">
        <f>NOT(ISERROR(MATCH(Q83,assembly_high_qc!$Q$2:$Q$324,0)))</f>
        <v>1</v>
      </c>
      <c r="AH83" s="24" t="b">
        <f>NOT(ISERROR(MATCH(AD83,assembly_high_qc!$AD$2:$AD$324,0)))</f>
        <v>1</v>
      </c>
      <c r="AI83" s="24" t="b">
        <f>NOT(ISERROR(MATCH(AF83,assembly_high_qc!$AF$2:$AF$324,0)))</f>
        <v>1</v>
      </c>
    </row>
    <row r="84" spans="1:35" s="27" customFormat="1" x14ac:dyDescent="0.3">
      <c r="A84" s="27" t="s">
        <v>4199</v>
      </c>
      <c r="B84" s="27" t="str">
        <f t="shared" si="1"/>
        <v>SRR3173367</v>
      </c>
      <c r="C84" s="27">
        <v>5</v>
      </c>
      <c r="D84" s="27">
        <v>4</v>
      </c>
      <c r="E84" s="27" t="s">
        <v>3199</v>
      </c>
      <c r="F84" s="27">
        <v>23194</v>
      </c>
      <c r="G84" s="27">
        <v>22652</v>
      </c>
      <c r="H84" s="27" t="s">
        <v>3197</v>
      </c>
      <c r="I84" s="27">
        <v>4</v>
      </c>
      <c r="J84" s="27">
        <v>2</v>
      </c>
      <c r="K84" s="27">
        <v>2</v>
      </c>
      <c r="M84" s="27">
        <v>862</v>
      </c>
      <c r="N84" s="27">
        <v>1170</v>
      </c>
      <c r="O84" s="27">
        <v>6114</v>
      </c>
      <c r="P84" s="27">
        <v>992810</v>
      </c>
      <c r="Q84" s="27" t="str">
        <f>VLOOKUP($B84,wgs_downloaded!$H$2:$Z$518,COLUMN()-13)</f>
        <v>isolation_source: grated cheese</v>
      </c>
      <c r="R84" s="27">
        <f>VLOOKUP($B84,wgs_downloaded!$H$2:$Z$518,COLUMN()-13)</f>
        <v>2992954</v>
      </c>
      <c r="S84" s="27">
        <f>VLOOKUP($B84,wgs_downloaded!$H$2:$Z$518,COLUMN()-13)</f>
        <v>103</v>
      </c>
      <c r="T84" s="27">
        <f>VLOOKUP($B84,wgs_downloaded!$H$2:$Z$518,COLUMN()-13)</f>
        <v>2986</v>
      </c>
      <c r="U84" s="27" t="str">
        <f>VLOOKUP($B84,wgs_downloaded!$H$2:$Z$518,COLUMN()-13)</f>
        <v>Yes</v>
      </c>
      <c r="V84" s="27">
        <f>VLOOKUP($B84,wgs_downloaded!$H$2:$Z$518,COLUMN()-13)</f>
        <v>0</v>
      </c>
      <c r="W84" s="27">
        <f>VLOOKUP($B84,wgs_downloaded!$H$2:$Z$518,COLUMN()-13)</f>
        <v>0</v>
      </c>
      <c r="X84" s="27">
        <f>VLOOKUP($B84,wgs_downloaded!$H$2:$Z$518,COLUMN()-13)</f>
        <v>0</v>
      </c>
      <c r="Y84" s="27" t="str">
        <f>VLOOKUP($B84,wgs_downloaded!$H$2:$Z$518,COLUMN()-13)</f>
        <v>No</v>
      </c>
      <c r="Z84" s="27" t="str">
        <f>VLOOKUP($B84,wgs_downloaded!$H$2:$Z$518,COLUMN()-13)</f>
        <v/>
      </c>
      <c r="AA84" s="27" t="str">
        <f>VLOOKUP($B84,wgs_downloaded!$H$2:$Z$518,COLUMN()-13)</f>
        <v/>
      </c>
      <c r="AB84" s="27">
        <f>VLOOKUP($B84,wgs_downloaded!$H$2:$Z$518,COLUMN()-13)</f>
        <v>43901.041666666664</v>
      </c>
      <c r="AC84" s="27">
        <f>VLOOKUP($B84,wgs_downloaded!$H$2:$Z$518,COLUMN()-13)</f>
        <v>43551.041666666664</v>
      </c>
      <c r="AD84" s="27" t="str">
        <f>VLOOKUP($B84,wgs_downloaded!$H$2:$Z$518,COLUMN()-13)</f>
        <v>USA</v>
      </c>
      <c r="AE84" s="27" t="str">
        <f>VLOOKUP($B84,wgs_downloaded!$H$2:$Z$518,COLUMN()-13)</f>
        <v>New York</v>
      </c>
      <c r="AF84" s="27">
        <f>VLOOKUP($B84,wgs_downloaded!$H$2:$Z$518,COLUMN()-13)</f>
        <v>2009</v>
      </c>
      <c r="AG84" t="b">
        <f>NOT(ISERROR(MATCH(Q84,assembly_high_qc!$Q$2:$Q$324,0)))</f>
        <v>0</v>
      </c>
      <c r="AH84" s="27" t="b">
        <f>NOT(ISERROR(MATCH(AD84,assembly_high_qc!$AD$2:$AD$324,0)))</f>
        <v>1</v>
      </c>
      <c r="AI84" s="27" t="b">
        <f>NOT(ISERROR(MATCH(AF84,assembly_high_qc!$AF$2:$AF$324,0)))</f>
        <v>1</v>
      </c>
    </row>
    <row r="85" spans="1:35" s="24" customFormat="1" x14ac:dyDescent="0.3">
      <c r="A85" s="24" t="s">
        <v>4200</v>
      </c>
      <c r="B85" s="24" t="str">
        <f t="shared" si="1"/>
        <v>SRR5434214</v>
      </c>
      <c r="C85" s="24">
        <v>5</v>
      </c>
      <c r="D85" s="24">
        <v>4</v>
      </c>
      <c r="E85" s="24" t="s">
        <v>3991</v>
      </c>
      <c r="F85" s="24">
        <v>22420</v>
      </c>
      <c r="G85" s="24">
        <v>21930</v>
      </c>
      <c r="H85" s="24" t="s">
        <v>3271</v>
      </c>
      <c r="I85" s="24">
        <v>2</v>
      </c>
      <c r="J85" s="24">
        <v>1</v>
      </c>
      <c r="K85" s="24">
        <v>2</v>
      </c>
      <c r="M85" s="24">
        <v>922</v>
      </c>
      <c r="N85" s="24">
        <v>1188</v>
      </c>
      <c r="O85" s="24">
        <v>6667</v>
      </c>
      <c r="P85" s="24">
        <v>1049143</v>
      </c>
      <c r="Q85" s="24" t="str">
        <f>VLOOKUP($B85,wgs_downloaded!$H$2:$Z$518,COLUMN()-13)</f>
        <v>isolation_source: cubed cheddar cheese</v>
      </c>
      <c r="R85" s="24">
        <f>VLOOKUP($B85,wgs_downloaded!$H$2:$Z$518,COLUMN()-13)</f>
        <v>3040993</v>
      </c>
      <c r="S85" s="24">
        <f>VLOOKUP($B85,wgs_downloaded!$H$2:$Z$518,COLUMN()-13)</f>
        <v>35</v>
      </c>
      <c r="T85" s="24">
        <f>VLOOKUP($B85,wgs_downloaded!$H$2:$Z$518,COLUMN()-13)</f>
        <v>3005</v>
      </c>
      <c r="U85" s="24" t="str">
        <f>VLOOKUP($B85,wgs_downloaded!$H$2:$Z$518,COLUMN()-13)</f>
        <v>Yes</v>
      </c>
      <c r="V85" s="24">
        <f>VLOOKUP($B85,wgs_downloaded!$H$2:$Z$518,COLUMN()-13)</f>
        <v>0</v>
      </c>
      <c r="W85" s="24">
        <f>VLOOKUP($B85,wgs_downloaded!$H$2:$Z$518,COLUMN()-13)</f>
        <v>0</v>
      </c>
      <c r="X85" s="24">
        <f>VLOOKUP($B85,wgs_downloaded!$H$2:$Z$518,COLUMN()-13)</f>
        <v>0</v>
      </c>
      <c r="Y85" s="24" t="str">
        <f>VLOOKUP($B85,wgs_downloaded!$H$2:$Z$518,COLUMN()-13)</f>
        <v>No</v>
      </c>
      <c r="Z85" s="24" t="str">
        <f>VLOOKUP($B85,wgs_downloaded!$H$2:$Z$518,COLUMN()-13)</f>
        <v/>
      </c>
      <c r="AA85" s="24" t="str">
        <f>VLOOKUP($B85,wgs_downloaded!$H$2:$Z$518,COLUMN()-13)</f>
        <v/>
      </c>
      <c r="AB85" s="24">
        <f>VLOOKUP($B85,wgs_downloaded!$H$2:$Z$518,COLUMN()-13)</f>
        <v>43901.041666666664</v>
      </c>
      <c r="AC85" s="24">
        <f>VLOOKUP($B85,wgs_downloaded!$H$2:$Z$518,COLUMN()-13)</f>
        <v>43551.041666666664</v>
      </c>
      <c r="AD85" s="24" t="str">
        <f>VLOOKUP($B85,wgs_downloaded!$H$2:$Z$518,COLUMN()-13)</f>
        <v>USA</v>
      </c>
      <c r="AE85" s="24" t="str">
        <f>VLOOKUP($B85,wgs_downloaded!$H$2:$Z$518,COLUMN()-13)</f>
        <v>California</v>
      </c>
      <c r="AF85" s="24">
        <f>VLOOKUP($B85,wgs_downloaded!$H$2:$Z$518,COLUMN()-13)</f>
        <v>2011</v>
      </c>
      <c r="AG85" s="24" t="b">
        <f>NOT(ISERROR(MATCH(Q85,assembly_high_qc!$Q$2:$Q$324,0)))</f>
        <v>1</v>
      </c>
      <c r="AH85" s="24" t="b">
        <f>NOT(ISERROR(MATCH(AD85,assembly_high_qc!$AD$2:$AD$324,0)))</f>
        <v>1</v>
      </c>
      <c r="AI85" s="24" t="b">
        <f>NOT(ISERROR(MATCH(AF85,assembly_high_qc!$AF$2:$AF$324,0)))</f>
        <v>1</v>
      </c>
    </row>
    <row r="86" spans="1:35" s="24" customFormat="1" x14ac:dyDescent="0.3">
      <c r="A86" s="24" t="s">
        <v>4201</v>
      </c>
      <c r="B86" s="24" t="str">
        <f t="shared" si="1"/>
        <v>SRR8502597</v>
      </c>
      <c r="C86" s="24">
        <v>5</v>
      </c>
      <c r="D86" s="24">
        <v>4</v>
      </c>
      <c r="E86" s="24" t="s">
        <v>4202</v>
      </c>
      <c r="F86" s="24">
        <v>22638</v>
      </c>
      <c r="G86" s="24">
        <v>22060</v>
      </c>
      <c r="H86" s="24" t="s">
        <v>3274</v>
      </c>
      <c r="I86" s="24">
        <v>2</v>
      </c>
      <c r="J86" s="24">
        <v>2</v>
      </c>
      <c r="K86" s="24">
        <v>3</v>
      </c>
      <c r="M86" s="24">
        <v>919</v>
      </c>
      <c r="N86" s="24">
        <v>1192</v>
      </c>
      <c r="O86" s="24">
        <v>6099</v>
      </c>
      <c r="P86" s="24">
        <v>1067364</v>
      </c>
      <c r="Q86" s="24" t="str">
        <f>VLOOKUP($B86,wgs_downloaded!$H$2:$Z$518,COLUMN()-13)</f>
        <v>isolation_source: cheese</v>
      </c>
      <c r="R86" s="24">
        <f>VLOOKUP($B86,wgs_downloaded!$H$2:$Z$518,COLUMN()-13)</f>
        <v>2904110</v>
      </c>
      <c r="S86" s="24">
        <f>VLOOKUP($B86,wgs_downloaded!$H$2:$Z$518,COLUMN()-13)</f>
        <v>17</v>
      </c>
      <c r="T86" s="24">
        <f>VLOOKUP($B86,wgs_downloaded!$H$2:$Z$518,COLUMN()-13)</f>
        <v>2867</v>
      </c>
      <c r="U86" s="24" t="str">
        <f>VLOOKUP($B86,wgs_downloaded!$H$2:$Z$518,COLUMN()-13)</f>
        <v>Yes</v>
      </c>
      <c r="V86" s="24">
        <f>VLOOKUP($B86,wgs_downloaded!$H$2:$Z$518,COLUMN()-13)</f>
        <v>0</v>
      </c>
      <c r="W86" s="24">
        <f>VLOOKUP($B86,wgs_downloaded!$H$2:$Z$518,COLUMN()-13)</f>
        <v>0</v>
      </c>
      <c r="X86" s="24">
        <f>VLOOKUP($B86,wgs_downloaded!$H$2:$Z$518,COLUMN()-13)</f>
        <v>0</v>
      </c>
      <c r="Y86" s="24" t="str">
        <f>VLOOKUP($B86,wgs_downloaded!$H$2:$Z$518,COLUMN()-13)</f>
        <v>No</v>
      </c>
      <c r="Z86" s="24" t="str">
        <f>VLOOKUP($B86,wgs_downloaded!$H$2:$Z$518,COLUMN()-13)</f>
        <v/>
      </c>
      <c r="AA86" s="24" t="str">
        <f>VLOOKUP($B86,wgs_downloaded!$H$2:$Z$518,COLUMN()-13)</f>
        <v/>
      </c>
      <c r="AB86" s="24">
        <f>VLOOKUP($B86,wgs_downloaded!$H$2:$Z$518,COLUMN()-13)</f>
        <v>43551.041666666664</v>
      </c>
      <c r="AC86" s="24">
        <f>VLOOKUP($B86,wgs_downloaded!$H$2:$Z$518,COLUMN()-13)</f>
        <v>43551.041666666664</v>
      </c>
      <c r="AD86" s="24" t="str">
        <f>VLOOKUP($B86,wgs_downloaded!$H$2:$Z$518,COLUMN()-13)</f>
        <v>USA</v>
      </c>
      <c r="AE86" s="24" t="str">
        <f>VLOOKUP($B86,wgs_downloaded!$H$2:$Z$518,COLUMN()-13)</f>
        <v>Connecticut</v>
      </c>
      <c r="AF86" s="24">
        <f>VLOOKUP($B86,wgs_downloaded!$H$2:$Z$518,COLUMN()-13)</f>
        <v>2018</v>
      </c>
      <c r="AG86" s="24" t="b">
        <f>NOT(ISERROR(MATCH(Q86,assembly_high_qc!$Q$2:$Q$324,0)))</f>
        <v>1</v>
      </c>
      <c r="AH86" s="24" t="b">
        <f>NOT(ISERROR(MATCH(AD86,assembly_high_qc!$AD$2:$AD$324,0)))</f>
        <v>1</v>
      </c>
      <c r="AI86" s="24" t="b">
        <f>NOT(ISERROR(MATCH(AF86,assembly_high_qc!$AF$2:$AF$324,0)))</f>
        <v>1</v>
      </c>
    </row>
    <row r="87" spans="1:35" s="24" customFormat="1" x14ac:dyDescent="0.3">
      <c r="A87" s="24" t="s">
        <v>4203</v>
      </c>
      <c r="B87" s="24" t="str">
        <f t="shared" si="1"/>
        <v>SRR1610007</v>
      </c>
      <c r="C87" s="24">
        <v>19</v>
      </c>
      <c r="D87" s="24">
        <v>18</v>
      </c>
      <c r="E87" s="24" t="s">
        <v>4204</v>
      </c>
      <c r="F87" s="24">
        <v>85312</v>
      </c>
      <c r="G87" s="24">
        <v>84140</v>
      </c>
      <c r="H87" s="24" t="s">
        <v>4205</v>
      </c>
      <c r="I87" s="24">
        <v>11</v>
      </c>
      <c r="J87" s="24">
        <v>8</v>
      </c>
      <c r="K87" s="24">
        <v>13</v>
      </c>
      <c r="M87" s="24">
        <v>3370</v>
      </c>
      <c r="N87" s="24">
        <v>1197</v>
      </c>
      <c r="O87" s="24">
        <v>17932</v>
      </c>
      <c r="P87" s="24">
        <v>2931079</v>
      </c>
      <c r="Q87" s="24" t="str">
        <f>VLOOKUP($B87,wgs_downloaded!$H$2:$Z$518,COLUMN()-13)</f>
        <v>isolation_source: white cheese</v>
      </c>
      <c r="R87" s="24">
        <f>VLOOKUP($B87,wgs_downloaded!$H$2:$Z$518,COLUMN()-13)</f>
        <v>3260481</v>
      </c>
      <c r="S87" s="24">
        <f>VLOOKUP($B87,wgs_downloaded!$H$2:$Z$518,COLUMN()-13)</f>
        <v>33</v>
      </c>
      <c r="T87" s="24">
        <f>VLOOKUP($B87,wgs_downloaded!$H$2:$Z$518,COLUMN()-13)</f>
        <v>3281</v>
      </c>
      <c r="U87" s="24" t="str">
        <f>VLOOKUP($B87,wgs_downloaded!$H$2:$Z$518,COLUMN()-13)</f>
        <v>Yes</v>
      </c>
      <c r="V87" s="24">
        <f>VLOOKUP($B87,wgs_downloaded!$H$2:$Z$518,COLUMN()-13)</f>
        <v>0</v>
      </c>
      <c r="W87" s="24">
        <f>VLOOKUP($B87,wgs_downloaded!$H$2:$Z$518,COLUMN()-13)</f>
        <v>0</v>
      </c>
      <c r="X87" s="24">
        <f>VLOOKUP($B87,wgs_downloaded!$H$2:$Z$518,COLUMN()-13)</f>
        <v>0</v>
      </c>
      <c r="Y87" s="24" t="str">
        <f>VLOOKUP($B87,wgs_downloaded!$H$2:$Z$518,COLUMN()-13)</f>
        <v>No</v>
      </c>
      <c r="Z87" s="24" t="str">
        <f>VLOOKUP($B87,wgs_downloaded!$H$2:$Z$518,COLUMN()-13)</f>
        <v/>
      </c>
      <c r="AA87" s="24" t="str">
        <f>VLOOKUP($B87,wgs_downloaded!$H$2:$Z$518,COLUMN()-13)</f>
        <v/>
      </c>
      <c r="AB87" s="24">
        <f>VLOOKUP($B87,wgs_downloaded!$H$2:$Z$518,COLUMN()-13)</f>
        <v>43551.041666666664</v>
      </c>
      <c r="AC87" s="24">
        <f>VLOOKUP($B87,wgs_downloaded!$H$2:$Z$518,COLUMN()-13)</f>
        <v>43551.041666666664</v>
      </c>
      <c r="AD87" s="24" t="str">
        <f>VLOOKUP($B87,wgs_downloaded!$H$2:$Z$518,COLUMN()-13)</f>
        <v>USA</v>
      </c>
      <c r="AE87" s="24">
        <f>VLOOKUP($B87,wgs_downloaded!$H$2:$Z$518,COLUMN()-13)</f>
        <v>0</v>
      </c>
      <c r="AF87" s="24">
        <f>VLOOKUP($B87,wgs_downloaded!$H$2:$Z$518,COLUMN()-13)</f>
        <v>1994</v>
      </c>
      <c r="AG87" s="24" t="b">
        <f>NOT(ISERROR(MATCH(Q87,assembly_high_qc!$Q$2:$Q$324,0)))</f>
        <v>1</v>
      </c>
      <c r="AH87" s="24" t="b">
        <f>NOT(ISERROR(MATCH(AD87,assembly_high_qc!$AD$2:$AD$324,0)))</f>
        <v>1</v>
      </c>
      <c r="AI87" s="24" t="b">
        <f>NOT(ISERROR(MATCH(AF87,assembly_high_qc!$AF$2:$AF$324,0)))</f>
        <v>1</v>
      </c>
    </row>
    <row r="88" spans="1:35" s="24" customFormat="1" x14ac:dyDescent="0.3">
      <c r="A88" s="24" t="s">
        <v>4206</v>
      </c>
      <c r="B88" s="24" t="str">
        <f t="shared" si="1"/>
        <v>SRR7889331</v>
      </c>
      <c r="C88" s="24">
        <v>7</v>
      </c>
      <c r="D88" s="24">
        <v>6</v>
      </c>
      <c r="E88" s="24" t="s">
        <v>4207</v>
      </c>
      <c r="F88" s="24">
        <v>38206</v>
      </c>
      <c r="G88" s="24">
        <v>36928</v>
      </c>
      <c r="H88" s="24" t="s">
        <v>4208</v>
      </c>
      <c r="I88" s="24">
        <v>14</v>
      </c>
      <c r="J88" s="24">
        <v>2</v>
      </c>
      <c r="K88" s="24">
        <v>2</v>
      </c>
      <c r="M88" s="24">
        <v>774</v>
      </c>
      <c r="N88" s="24">
        <v>1203</v>
      </c>
      <c r="O88" s="24">
        <v>6406</v>
      </c>
      <c r="P88" s="24">
        <v>951604</v>
      </c>
      <c r="Q88" s="24" t="str">
        <f>VLOOKUP($B88,wgs_downloaded!$H$2:$Z$518,COLUMN()-13)</f>
        <v>isolation_source: burrata soft cheese</v>
      </c>
      <c r="R88" s="24">
        <f>VLOOKUP($B88,wgs_downloaded!$H$2:$Z$518,COLUMN()-13)</f>
        <v>3008184</v>
      </c>
      <c r="S88" s="24">
        <f>VLOOKUP($B88,wgs_downloaded!$H$2:$Z$518,COLUMN()-13)</f>
        <v>24</v>
      </c>
      <c r="T88" s="24">
        <f>VLOOKUP($B88,wgs_downloaded!$H$2:$Z$518,COLUMN()-13)</f>
        <v>3005</v>
      </c>
      <c r="U88" s="24" t="str">
        <f>VLOOKUP($B88,wgs_downloaded!$H$2:$Z$518,COLUMN()-13)</f>
        <v>Yes</v>
      </c>
      <c r="V88" s="24">
        <f>VLOOKUP($B88,wgs_downloaded!$H$2:$Z$518,COLUMN()-13)</f>
        <v>0</v>
      </c>
      <c r="W88" s="24">
        <f>VLOOKUP($B88,wgs_downloaded!$H$2:$Z$518,COLUMN()-13)</f>
        <v>0</v>
      </c>
      <c r="X88" s="24">
        <f>VLOOKUP($B88,wgs_downloaded!$H$2:$Z$518,COLUMN()-13)</f>
        <v>0</v>
      </c>
      <c r="Y88" s="24" t="str">
        <f>VLOOKUP($B88,wgs_downloaded!$H$2:$Z$518,COLUMN()-13)</f>
        <v>No</v>
      </c>
      <c r="Z88" s="24" t="str">
        <f>VLOOKUP($B88,wgs_downloaded!$H$2:$Z$518,COLUMN()-13)</f>
        <v/>
      </c>
      <c r="AA88" s="24" t="str">
        <f>VLOOKUP($B88,wgs_downloaded!$H$2:$Z$518,COLUMN()-13)</f>
        <v/>
      </c>
      <c r="AB88" s="24">
        <f>VLOOKUP($B88,wgs_downloaded!$H$2:$Z$518,COLUMN()-13)</f>
        <v>43901.041666666664</v>
      </c>
      <c r="AC88" s="24">
        <f>VLOOKUP($B88,wgs_downloaded!$H$2:$Z$518,COLUMN()-13)</f>
        <v>43551.041666666664</v>
      </c>
      <c r="AD88" s="24" t="str">
        <f>VLOOKUP($B88,wgs_downloaded!$H$2:$Z$518,COLUMN()-13)</f>
        <v>Italy</v>
      </c>
      <c r="AE88" s="24">
        <f>VLOOKUP($B88,wgs_downloaded!$H$2:$Z$518,COLUMN()-13)</f>
        <v>0</v>
      </c>
      <c r="AF88" s="24">
        <f>VLOOKUP($B88,wgs_downloaded!$H$2:$Z$518,COLUMN()-13)</f>
        <v>2008</v>
      </c>
      <c r="AG88" s="24" t="b">
        <f>NOT(ISERROR(MATCH(Q88,assembly_high_qc!$Q$2:$Q$324,0)))</f>
        <v>1</v>
      </c>
      <c r="AH88" s="24" t="b">
        <f>NOT(ISERROR(MATCH(AD88,assembly_high_qc!$AD$2:$AD$324,0)))</f>
        <v>1</v>
      </c>
      <c r="AI88" s="24" t="b">
        <f>NOT(ISERROR(MATCH(AF88,assembly_high_qc!$AF$2:$AF$324,0)))</f>
        <v>1</v>
      </c>
    </row>
    <row r="89" spans="1:35" s="24" customFormat="1" x14ac:dyDescent="0.3">
      <c r="A89" s="24" t="s">
        <v>4209</v>
      </c>
      <c r="B89" s="24" t="str">
        <f t="shared" si="1"/>
        <v>SRR3945603</v>
      </c>
      <c r="C89" s="24">
        <v>15</v>
      </c>
      <c r="D89" s="24">
        <v>13</v>
      </c>
      <c r="E89" s="24" t="s">
        <v>4210</v>
      </c>
      <c r="F89" s="24">
        <v>65494</v>
      </c>
      <c r="G89" s="24">
        <v>62040</v>
      </c>
      <c r="H89" s="24" t="s">
        <v>3547</v>
      </c>
      <c r="I89" s="24">
        <v>6</v>
      </c>
      <c r="J89" s="24">
        <v>5</v>
      </c>
      <c r="K89" s="24">
        <v>3</v>
      </c>
      <c r="M89" s="24">
        <v>2976</v>
      </c>
      <c r="N89" s="24">
        <v>1206</v>
      </c>
      <c r="O89" s="24">
        <v>24862</v>
      </c>
      <c r="P89" s="24">
        <v>2675733</v>
      </c>
      <c r="Q89" s="24" t="str">
        <f>VLOOKUP($B89,wgs_downloaded!$H$2:$Z$518,COLUMN()-13)</f>
        <v>isolation_source: gouda cheese wheel</v>
      </c>
      <c r="R89" s="24">
        <f>VLOOKUP($B89,wgs_downloaded!$H$2:$Z$518,COLUMN()-13)</f>
        <v>3018872</v>
      </c>
      <c r="S89" s="24">
        <f>VLOOKUP($B89,wgs_downloaded!$H$2:$Z$518,COLUMN()-13)</f>
        <v>16</v>
      </c>
      <c r="T89" s="24">
        <f>VLOOKUP($B89,wgs_downloaded!$H$2:$Z$518,COLUMN()-13)</f>
        <v>2993</v>
      </c>
      <c r="U89" s="24" t="str">
        <f>VLOOKUP($B89,wgs_downloaded!$H$2:$Z$518,COLUMN()-13)</f>
        <v>Yes</v>
      </c>
      <c r="V89" s="24">
        <f>VLOOKUP($B89,wgs_downloaded!$H$2:$Z$518,COLUMN()-13)</f>
        <v>0</v>
      </c>
      <c r="W89" s="24">
        <f>VLOOKUP($B89,wgs_downloaded!$H$2:$Z$518,COLUMN()-13)</f>
        <v>0</v>
      </c>
      <c r="X89" s="24">
        <f>VLOOKUP($B89,wgs_downloaded!$H$2:$Z$518,COLUMN()-13)</f>
        <v>0</v>
      </c>
      <c r="Y89" s="24" t="str">
        <f>VLOOKUP($B89,wgs_downloaded!$H$2:$Z$518,COLUMN()-13)</f>
        <v>No</v>
      </c>
      <c r="Z89" s="24" t="str">
        <f>VLOOKUP($B89,wgs_downloaded!$H$2:$Z$518,COLUMN()-13)</f>
        <v/>
      </c>
      <c r="AA89" s="24" t="str">
        <f>VLOOKUP($B89,wgs_downloaded!$H$2:$Z$518,COLUMN()-13)</f>
        <v/>
      </c>
      <c r="AB89" s="24">
        <f>VLOOKUP($B89,wgs_downloaded!$H$2:$Z$518,COLUMN()-13)</f>
        <v>43901.041666666664</v>
      </c>
      <c r="AC89" s="24">
        <f>VLOOKUP($B89,wgs_downloaded!$H$2:$Z$518,COLUMN()-13)</f>
        <v>43551.041666666664</v>
      </c>
      <c r="AD89" s="24" t="str">
        <f>VLOOKUP($B89,wgs_downloaded!$H$2:$Z$518,COLUMN()-13)</f>
        <v>USA</v>
      </c>
      <c r="AE89" s="24" t="str">
        <f>VLOOKUP($B89,wgs_downloaded!$H$2:$Z$518,COLUMN()-13)</f>
        <v>New York</v>
      </c>
      <c r="AF89" s="24">
        <f>VLOOKUP($B89,wgs_downloaded!$H$2:$Z$518,COLUMN()-13)</f>
        <v>2013</v>
      </c>
      <c r="AG89" s="24" t="b">
        <f>NOT(ISERROR(MATCH(Q89,assembly_high_qc!$Q$2:$Q$324,0)))</f>
        <v>1</v>
      </c>
      <c r="AH89" s="24" t="b">
        <f>NOT(ISERROR(MATCH(AD89,assembly_high_qc!$AD$2:$AD$324,0)))</f>
        <v>1</v>
      </c>
      <c r="AI89" s="24" t="b">
        <f>NOT(ISERROR(MATCH(AF89,assembly_high_qc!$AF$2:$AF$324,0)))</f>
        <v>1</v>
      </c>
    </row>
    <row r="90" spans="1:35" s="24" customFormat="1" x14ac:dyDescent="0.3">
      <c r="A90" s="24" t="s">
        <v>4211</v>
      </c>
      <c r="B90" s="24" t="str">
        <f t="shared" si="1"/>
        <v>SRR1181522</v>
      </c>
      <c r="C90" s="24">
        <v>4</v>
      </c>
      <c r="D90" s="24">
        <v>4</v>
      </c>
      <c r="E90" s="24" t="s">
        <v>3802</v>
      </c>
      <c r="F90" s="24">
        <v>20938</v>
      </c>
      <c r="G90" s="24">
        <v>20592</v>
      </c>
      <c r="H90" s="24" t="s">
        <v>4212</v>
      </c>
      <c r="I90" s="24">
        <v>2</v>
      </c>
      <c r="J90" s="24">
        <v>1</v>
      </c>
      <c r="K90" s="24">
        <v>0</v>
      </c>
      <c r="M90" s="24">
        <v>892</v>
      </c>
      <c r="N90" s="24">
        <v>1208</v>
      </c>
      <c r="O90" s="24">
        <v>6615</v>
      </c>
      <c r="P90" s="24">
        <v>1055629</v>
      </c>
      <c r="Q90" s="24" t="str">
        <f>VLOOKUP($B90,wgs_downloaded!$H$2:$Z$518,COLUMN()-13)</f>
        <v>isolation_source: fresh cheese curd</v>
      </c>
      <c r="R90" s="24">
        <f>VLOOKUP($B90,wgs_downloaded!$H$2:$Z$518,COLUMN()-13)</f>
        <v>3135560</v>
      </c>
      <c r="S90" s="24">
        <f>VLOOKUP($B90,wgs_downloaded!$H$2:$Z$518,COLUMN()-13)</f>
        <v>22</v>
      </c>
      <c r="T90" s="24">
        <f>VLOOKUP($B90,wgs_downloaded!$H$2:$Z$518,COLUMN()-13)</f>
        <v>3089</v>
      </c>
      <c r="U90" s="24" t="str">
        <f>VLOOKUP($B90,wgs_downloaded!$H$2:$Z$518,COLUMN()-13)</f>
        <v>Yes</v>
      </c>
      <c r="V90" s="24">
        <f>VLOOKUP($B90,wgs_downloaded!$H$2:$Z$518,COLUMN()-13)</f>
        <v>0</v>
      </c>
      <c r="W90" s="24">
        <f>VLOOKUP($B90,wgs_downloaded!$H$2:$Z$518,COLUMN()-13)</f>
        <v>0</v>
      </c>
      <c r="X90" s="24">
        <f>VLOOKUP($B90,wgs_downloaded!$H$2:$Z$518,COLUMN()-13)</f>
        <v>0</v>
      </c>
      <c r="Y90" s="24" t="str">
        <f>VLOOKUP($B90,wgs_downloaded!$H$2:$Z$518,COLUMN()-13)</f>
        <v>No</v>
      </c>
      <c r="Z90" s="24" t="str">
        <f>VLOOKUP($B90,wgs_downloaded!$H$2:$Z$518,COLUMN()-13)</f>
        <v/>
      </c>
      <c r="AA90" s="24" t="str">
        <f>VLOOKUP($B90,wgs_downloaded!$H$2:$Z$518,COLUMN()-13)</f>
        <v/>
      </c>
      <c r="AB90" s="24">
        <f>VLOOKUP($B90,wgs_downloaded!$H$2:$Z$518,COLUMN()-13)</f>
        <v>43551.041666666664</v>
      </c>
      <c r="AC90" s="24">
        <f>VLOOKUP($B90,wgs_downloaded!$H$2:$Z$518,COLUMN()-13)</f>
        <v>43551.041666666664</v>
      </c>
      <c r="AD90" s="24" t="str">
        <f>VLOOKUP($B90,wgs_downloaded!$H$2:$Z$518,COLUMN()-13)</f>
        <v>USA</v>
      </c>
      <c r="AE90" s="24" t="str">
        <f>VLOOKUP($B90,wgs_downloaded!$H$2:$Z$518,COLUMN()-13)</f>
        <v>Virginia</v>
      </c>
      <c r="AF90" s="24">
        <f>VLOOKUP($B90,wgs_downloaded!$H$2:$Z$518,COLUMN()-13)</f>
        <v>2014</v>
      </c>
      <c r="AG90" s="24" t="b">
        <f>NOT(ISERROR(MATCH(Q90,assembly_high_qc!$Q$2:$Q$324,0)))</f>
        <v>1</v>
      </c>
      <c r="AH90" s="24" t="b">
        <f>NOT(ISERROR(MATCH(AD90,assembly_high_qc!$AD$2:$AD$324,0)))</f>
        <v>1</v>
      </c>
      <c r="AI90" s="24" t="b">
        <f>NOT(ISERROR(MATCH(AF90,assembly_high_qc!$AF$2:$AF$324,0)))</f>
        <v>1</v>
      </c>
    </row>
    <row r="91" spans="1:35" s="24" customFormat="1" x14ac:dyDescent="0.3">
      <c r="A91" s="24" t="s">
        <v>4213</v>
      </c>
      <c r="B91" s="24" t="str">
        <f t="shared" si="1"/>
        <v>SRR3173371</v>
      </c>
      <c r="C91" s="24">
        <v>17</v>
      </c>
      <c r="D91" s="24">
        <v>16</v>
      </c>
      <c r="E91" s="24" t="s">
        <v>3683</v>
      </c>
      <c r="F91" s="24">
        <v>77926</v>
      </c>
      <c r="G91" s="24">
        <v>75824</v>
      </c>
      <c r="H91" s="24" t="s">
        <v>3826</v>
      </c>
      <c r="I91" s="24">
        <v>16</v>
      </c>
      <c r="J91" s="24">
        <v>6</v>
      </c>
      <c r="K91" s="24">
        <v>7</v>
      </c>
      <c r="M91" s="24">
        <v>2812</v>
      </c>
      <c r="N91" s="24">
        <v>1209</v>
      </c>
      <c r="O91" s="24">
        <v>10641</v>
      </c>
      <c r="P91" s="24">
        <v>2549952</v>
      </c>
      <c r="Q91" s="24" t="str">
        <f>VLOOKUP($B91,wgs_downloaded!$H$2:$Z$518,COLUMN()-13)</f>
        <v>isolation_source: fresh cheese</v>
      </c>
      <c r="R91" s="24">
        <f>VLOOKUP($B91,wgs_downloaded!$H$2:$Z$518,COLUMN()-13)</f>
        <v>3043921</v>
      </c>
      <c r="S91" s="24">
        <f>VLOOKUP($B91,wgs_downloaded!$H$2:$Z$518,COLUMN()-13)</f>
        <v>61</v>
      </c>
      <c r="T91" s="24">
        <f>VLOOKUP($B91,wgs_downloaded!$H$2:$Z$518,COLUMN()-13)</f>
        <v>3017</v>
      </c>
      <c r="U91" s="24" t="str">
        <f>VLOOKUP($B91,wgs_downloaded!$H$2:$Z$518,COLUMN()-13)</f>
        <v>Yes</v>
      </c>
      <c r="V91" s="24">
        <f>VLOOKUP($B91,wgs_downloaded!$H$2:$Z$518,COLUMN()-13)</f>
        <v>0</v>
      </c>
      <c r="W91" s="24">
        <f>VLOOKUP($B91,wgs_downloaded!$H$2:$Z$518,COLUMN()-13)</f>
        <v>0</v>
      </c>
      <c r="X91" s="24">
        <f>VLOOKUP($B91,wgs_downloaded!$H$2:$Z$518,COLUMN()-13)</f>
        <v>0</v>
      </c>
      <c r="Y91" s="24" t="str">
        <f>VLOOKUP($B91,wgs_downloaded!$H$2:$Z$518,COLUMN()-13)</f>
        <v>No</v>
      </c>
      <c r="Z91" s="24" t="str">
        <f>VLOOKUP($B91,wgs_downloaded!$H$2:$Z$518,COLUMN()-13)</f>
        <v/>
      </c>
      <c r="AA91" s="24" t="str">
        <f>VLOOKUP($B91,wgs_downloaded!$H$2:$Z$518,COLUMN()-13)</f>
        <v/>
      </c>
      <c r="AB91" s="24">
        <f>VLOOKUP($B91,wgs_downloaded!$H$2:$Z$518,COLUMN()-13)</f>
        <v>43901.041666666664</v>
      </c>
      <c r="AC91" s="24">
        <f>VLOOKUP($B91,wgs_downloaded!$H$2:$Z$518,COLUMN()-13)</f>
        <v>43551.041666666664</v>
      </c>
      <c r="AD91" s="24" t="str">
        <f>VLOOKUP($B91,wgs_downloaded!$H$2:$Z$518,COLUMN()-13)</f>
        <v>USA</v>
      </c>
      <c r="AE91" s="24" t="str">
        <f>VLOOKUP($B91,wgs_downloaded!$H$2:$Z$518,COLUMN()-13)</f>
        <v>New York</v>
      </c>
      <c r="AF91" s="24">
        <f>VLOOKUP($B91,wgs_downloaded!$H$2:$Z$518,COLUMN()-13)</f>
        <v>2009</v>
      </c>
      <c r="AG91" s="24" t="b">
        <f>NOT(ISERROR(MATCH(Q91,assembly_high_qc!$Q$2:$Q$324,0)))</f>
        <v>1</v>
      </c>
      <c r="AH91" s="24" t="b">
        <f>NOT(ISERROR(MATCH(AD91,assembly_high_qc!$AD$2:$AD$324,0)))</f>
        <v>1</v>
      </c>
      <c r="AI91" s="24" t="b">
        <f>NOT(ISERROR(MATCH(AF91,assembly_high_qc!$AF$2:$AF$324,0)))</f>
        <v>1</v>
      </c>
    </row>
    <row r="92" spans="1:35" s="27" customFormat="1" x14ac:dyDescent="0.3">
      <c r="A92" s="27" t="s">
        <v>4214</v>
      </c>
      <c r="B92" s="27" t="str">
        <f t="shared" si="1"/>
        <v>SRR3945508</v>
      </c>
      <c r="C92" s="27">
        <v>15</v>
      </c>
      <c r="D92" s="27">
        <v>13</v>
      </c>
      <c r="E92" s="27" t="s">
        <v>4215</v>
      </c>
      <c r="F92" s="27">
        <v>65628</v>
      </c>
      <c r="G92" s="27">
        <v>62694</v>
      </c>
      <c r="H92" s="27" t="s">
        <v>3373</v>
      </c>
      <c r="I92" s="27">
        <v>4</v>
      </c>
      <c r="J92" s="27">
        <v>2</v>
      </c>
      <c r="K92" s="27">
        <v>7</v>
      </c>
      <c r="M92" s="27">
        <v>2825</v>
      </c>
      <c r="N92" s="27">
        <v>1216</v>
      </c>
      <c r="O92" s="27">
        <v>18166</v>
      </c>
      <c r="P92" s="27">
        <v>2566915</v>
      </c>
      <c r="Q92" s="27" t="str">
        <f>VLOOKUP($B92,wgs_downloaded!$H$2:$Z$518,COLUMN()-13)</f>
        <v>isolation_source: white hard cheese</v>
      </c>
      <c r="R92" s="27">
        <f>VLOOKUP($B92,wgs_downloaded!$H$2:$Z$518,COLUMN()-13)</f>
        <v>3004365</v>
      </c>
      <c r="S92" s="27">
        <f>VLOOKUP($B92,wgs_downloaded!$H$2:$Z$518,COLUMN()-13)</f>
        <v>63</v>
      </c>
      <c r="T92" s="27">
        <f>VLOOKUP($B92,wgs_downloaded!$H$2:$Z$518,COLUMN()-13)</f>
        <v>3002</v>
      </c>
      <c r="U92" s="27" t="str">
        <f>VLOOKUP($B92,wgs_downloaded!$H$2:$Z$518,COLUMN()-13)</f>
        <v>Yes</v>
      </c>
      <c r="V92" s="27">
        <f>VLOOKUP($B92,wgs_downloaded!$H$2:$Z$518,COLUMN()-13)</f>
        <v>0</v>
      </c>
      <c r="W92" s="27">
        <f>VLOOKUP($B92,wgs_downloaded!$H$2:$Z$518,COLUMN()-13)</f>
        <v>0</v>
      </c>
      <c r="X92" s="27">
        <f>VLOOKUP($B92,wgs_downloaded!$H$2:$Z$518,COLUMN()-13)</f>
        <v>0</v>
      </c>
      <c r="Y92" s="27" t="str">
        <f>VLOOKUP($B92,wgs_downloaded!$H$2:$Z$518,COLUMN()-13)</f>
        <v>No</v>
      </c>
      <c r="Z92" s="27" t="str">
        <f>VLOOKUP($B92,wgs_downloaded!$H$2:$Z$518,COLUMN()-13)</f>
        <v/>
      </c>
      <c r="AA92" s="27" t="str">
        <f>VLOOKUP($B92,wgs_downloaded!$H$2:$Z$518,COLUMN()-13)</f>
        <v/>
      </c>
      <c r="AB92" s="27">
        <f>VLOOKUP($B92,wgs_downloaded!$H$2:$Z$518,COLUMN()-13)</f>
        <v>43901.041666666664</v>
      </c>
      <c r="AC92" s="27">
        <f>VLOOKUP($B92,wgs_downloaded!$H$2:$Z$518,COLUMN()-13)</f>
        <v>43551.041666666664</v>
      </c>
      <c r="AD92" s="27" t="str">
        <f>VLOOKUP($B92,wgs_downloaded!$H$2:$Z$518,COLUMN()-13)</f>
        <v>Colombia</v>
      </c>
      <c r="AE92" s="27">
        <f>VLOOKUP($B92,wgs_downloaded!$H$2:$Z$518,COLUMN()-13)</f>
        <v>0</v>
      </c>
      <c r="AF92" s="27">
        <f>VLOOKUP($B92,wgs_downloaded!$H$2:$Z$518,COLUMN()-13)</f>
        <v>2009</v>
      </c>
      <c r="AG92" t="b">
        <f>NOT(ISERROR(MATCH(Q92,assembly_high_qc!$Q$2:$Q$324,0)))</f>
        <v>0</v>
      </c>
      <c r="AH92" s="27" t="b">
        <f>NOT(ISERROR(MATCH(AD92,assembly_high_qc!$AD$2:$AD$324,0)))</f>
        <v>0</v>
      </c>
      <c r="AI92" s="27" t="b">
        <f>NOT(ISERROR(MATCH(AF92,assembly_high_qc!$AF$2:$AF$324,0)))</f>
        <v>1</v>
      </c>
    </row>
    <row r="93" spans="1:35" s="24" customFormat="1" x14ac:dyDescent="0.3">
      <c r="A93" s="24" t="s">
        <v>4216</v>
      </c>
      <c r="B93" s="24" t="str">
        <f t="shared" si="1"/>
        <v>SRR8215989</v>
      </c>
      <c r="C93" s="24">
        <v>5</v>
      </c>
      <c r="D93" s="24">
        <v>4</v>
      </c>
      <c r="E93" s="24" t="s">
        <v>4217</v>
      </c>
      <c r="F93" s="24">
        <v>22364</v>
      </c>
      <c r="G93" s="24">
        <v>21662</v>
      </c>
      <c r="H93" s="24" t="s">
        <v>3768</v>
      </c>
      <c r="I93" s="24">
        <v>1</v>
      </c>
      <c r="J93" s="24">
        <v>1</v>
      </c>
      <c r="K93" s="24">
        <v>0</v>
      </c>
      <c r="M93" s="24">
        <v>981</v>
      </c>
      <c r="N93" s="24">
        <v>1218</v>
      </c>
      <c r="O93" s="24">
        <v>6103</v>
      </c>
      <c r="P93" s="24">
        <v>1141378</v>
      </c>
      <c r="Q93" s="24" t="str">
        <f>VLOOKUP($B93,wgs_downloaded!$H$2:$Z$518,COLUMN()-13)</f>
        <v>isolation_source: cheese</v>
      </c>
      <c r="R93" s="24">
        <f>VLOOKUP($B93,wgs_downloaded!$H$2:$Z$518,COLUMN()-13)</f>
        <v>2995893</v>
      </c>
      <c r="S93" s="24">
        <f>VLOOKUP($B93,wgs_downloaded!$H$2:$Z$518,COLUMN()-13)</f>
        <v>39</v>
      </c>
      <c r="T93" s="24">
        <f>VLOOKUP($B93,wgs_downloaded!$H$2:$Z$518,COLUMN()-13)</f>
        <v>2998</v>
      </c>
      <c r="U93" s="24" t="str">
        <f>VLOOKUP($B93,wgs_downloaded!$H$2:$Z$518,COLUMN()-13)</f>
        <v>Yes</v>
      </c>
      <c r="V93" s="24">
        <f>VLOOKUP($B93,wgs_downloaded!$H$2:$Z$518,COLUMN()-13)</f>
        <v>0</v>
      </c>
      <c r="W93" s="24">
        <f>VLOOKUP($B93,wgs_downloaded!$H$2:$Z$518,COLUMN()-13)</f>
        <v>0</v>
      </c>
      <c r="X93" s="24">
        <f>VLOOKUP($B93,wgs_downloaded!$H$2:$Z$518,COLUMN()-13)</f>
        <v>0</v>
      </c>
      <c r="Y93" s="24" t="str">
        <f>VLOOKUP($B93,wgs_downloaded!$H$2:$Z$518,COLUMN()-13)</f>
        <v>No</v>
      </c>
      <c r="Z93" s="24" t="str">
        <f>VLOOKUP($B93,wgs_downloaded!$H$2:$Z$518,COLUMN()-13)</f>
        <v/>
      </c>
      <c r="AA93" s="24" t="str">
        <f>VLOOKUP($B93,wgs_downloaded!$H$2:$Z$518,COLUMN()-13)</f>
        <v/>
      </c>
      <c r="AB93" s="24">
        <f>VLOOKUP($B93,wgs_downloaded!$H$2:$Z$518,COLUMN()-13)</f>
        <v>43901.041666666664</v>
      </c>
      <c r="AC93" s="24">
        <f>VLOOKUP($B93,wgs_downloaded!$H$2:$Z$518,COLUMN()-13)</f>
        <v>43551.041666666664</v>
      </c>
      <c r="AD93" s="24" t="str">
        <f>VLOOKUP($B93,wgs_downloaded!$H$2:$Z$518,COLUMN()-13)</f>
        <v>Italy</v>
      </c>
      <c r="AE93" s="24">
        <f>VLOOKUP($B93,wgs_downloaded!$H$2:$Z$518,COLUMN()-13)</f>
        <v>0</v>
      </c>
      <c r="AF93" s="24">
        <f>VLOOKUP($B93,wgs_downloaded!$H$2:$Z$518,COLUMN()-13)</f>
        <v>2003</v>
      </c>
      <c r="AG93" s="24" t="b">
        <f>NOT(ISERROR(MATCH(Q93,assembly_high_qc!$Q$2:$Q$324,0)))</f>
        <v>1</v>
      </c>
      <c r="AH93" s="24" t="b">
        <f>NOT(ISERROR(MATCH(AD93,assembly_high_qc!$AD$2:$AD$324,0)))</f>
        <v>1</v>
      </c>
      <c r="AI93" s="24" t="b">
        <f>NOT(ISERROR(MATCH(AF93,assembly_high_qc!$AF$2:$AF$324,0)))</f>
        <v>1</v>
      </c>
    </row>
    <row r="94" spans="1:35" s="24" customFormat="1" x14ac:dyDescent="0.3">
      <c r="A94" s="24" t="s">
        <v>4218</v>
      </c>
      <c r="B94" s="24" t="str">
        <f t="shared" si="1"/>
        <v>SRR3173368</v>
      </c>
      <c r="C94" s="24">
        <v>5</v>
      </c>
      <c r="D94" s="24">
        <v>4</v>
      </c>
      <c r="E94" s="24" t="s">
        <v>3867</v>
      </c>
      <c r="F94" s="24">
        <v>23198</v>
      </c>
      <c r="G94" s="24">
        <v>22696</v>
      </c>
      <c r="H94" s="24" t="s">
        <v>3200</v>
      </c>
      <c r="I94" s="24">
        <v>2</v>
      </c>
      <c r="J94" s="24">
        <v>1</v>
      </c>
      <c r="K94" s="24">
        <v>2</v>
      </c>
      <c r="M94" s="24">
        <v>933</v>
      </c>
      <c r="N94" s="24">
        <v>1220</v>
      </c>
      <c r="O94" s="24">
        <v>6466</v>
      </c>
      <c r="P94" s="24">
        <v>1111473</v>
      </c>
      <c r="Q94" s="24" t="str">
        <f>VLOOKUP($B94,wgs_downloaded!$H$2:$Z$518,COLUMN()-13)</f>
        <v>isolation_source: fresh cheese</v>
      </c>
      <c r="R94" s="24">
        <f>VLOOKUP($B94,wgs_downloaded!$H$2:$Z$518,COLUMN()-13)</f>
        <v>2979490</v>
      </c>
      <c r="S94" s="24">
        <f>VLOOKUP($B94,wgs_downloaded!$H$2:$Z$518,COLUMN()-13)</f>
        <v>145</v>
      </c>
      <c r="T94" s="24">
        <f>VLOOKUP($B94,wgs_downloaded!$H$2:$Z$518,COLUMN()-13)</f>
        <v>2977</v>
      </c>
      <c r="U94" s="24" t="str">
        <f>VLOOKUP($B94,wgs_downloaded!$H$2:$Z$518,COLUMN()-13)</f>
        <v>Yes</v>
      </c>
      <c r="V94" s="24">
        <f>VLOOKUP($B94,wgs_downloaded!$H$2:$Z$518,COLUMN()-13)</f>
        <v>0</v>
      </c>
      <c r="W94" s="24">
        <f>VLOOKUP($B94,wgs_downloaded!$H$2:$Z$518,COLUMN()-13)</f>
        <v>0</v>
      </c>
      <c r="X94" s="24">
        <f>VLOOKUP($B94,wgs_downloaded!$H$2:$Z$518,COLUMN()-13)</f>
        <v>0</v>
      </c>
      <c r="Y94" s="24" t="str">
        <f>VLOOKUP($B94,wgs_downloaded!$H$2:$Z$518,COLUMN()-13)</f>
        <v>No</v>
      </c>
      <c r="Z94" s="24" t="str">
        <f>VLOOKUP($B94,wgs_downloaded!$H$2:$Z$518,COLUMN()-13)</f>
        <v/>
      </c>
      <c r="AA94" s="24" t="str">
        <f>VLOOKUP($B94,wgs_downloaded!$H$2:$Z$518,COLUMN()-13)</f>
        <v/>
      </c>
      <c r="AB94" s="24">
        <f>VLOOKUP($B94,wgs_downloaded!$H$2:$Z$518,COLUMN()-13)</f>
        <v>43900.041666666664</v>
      </c>
      <c r="AC94" s="24">
        <f>VLOOKUP($B94,wgs_downloaded!$H$2:$Z$518,COLUMN()-13)</f>
        <v>43550.041666666664</v>
      </c>
      <c r="AD94" s="24" t="str">
        <f>VLOOKUP($B94,wgs_downloaded!$H$2:$Z$518,COLUMN()-13)</f>
        <v>USA</v>
      </c>
      <c r="AE94" s="24" t="str">
        <f>VLOOKUP($B94,wgs_downloaded!$H$2:$Z$518,COLUMN()-13)</f>
        <v>New York</v>
      </c>
      <c r="AF94" s="24">
        <f>VLOOKUP($B94,wgs_downloaded!$H$2:$Z$518,COLUMN()-13)</f>
        <v>2009</v>
      </c>
      <c r="AG94" s="24" t="b">
        <f>NOT(ISERROR(MATCH(Q94,assembly_high_qc!$Q$2:$Q$324,0)))</f>
        <v>1</v>
      </c>
      <c r="AH94" s="24" t="b">
        <f>NOT(ISERROR(MATCH(AD94,assembly_high_qc!$AD$2:$AD$324,0)))</f>
        <v>1</v>
      </c>
      <c r="AI94" s="24" t="b">
        <f>NOT(ISERROR(MATCH(AF94,assembly_high_qc!$AF$2:$AF$324,0)))</f>
        <v>1</v>
      </c>
    </row>
    <row r="95" spans="1:35" s="27" customFormat="1" x14ac:dyDescent="0.3">
      <c r="A95" s="27" t="s">
        <v>4219</v>
      </c>
      <c r="B95" s="27" t="str">
        <f t="shared" si="1"/>
        <v>SRR3173294</v>
      </c>
      <c r="C95" s="27">
        <v>5</v>
      </c>
      <c r="D95" s="27">
        <v>5</v>
      </c>
      <c r="E95" s="27" t="s">
        <v>4220</v>
      </c>
      <c r="F95" s="27">
        <v>24460</v>
      </c>
      <c r="G95" s="27">
        <v>23916</v>
      </c>
      <c r="H95" s="27" t="s">
        <v>3813</v>
      </c>
      <c r="I95" s="27">
        <v>7</v>
      </c>
      <c r="J95" s="27">
        <v>1</v>
      </c>
      <c r="K95" s="27">
        <v>2</v>
      </c>
      <c r="M95" s="27">
        <v>830</v>
      </c>
      <c r="N95" s="27">
        <v>1221</v>
      </c>
      <c r="O95" s="27">
        <v>6359</v>
      </c>
      <c r="P95" s="27">
        <v>1011539</v>
      </c>
      <c r="Q95" s="27" t="str">
        <f>VLOOKUP($B95,wgs_downloaded!$H$2:$Z$518,COLUMN()-13)</f>
        <v>isolation_source: manouri cheese</v>
      </c>
      <c r="R95" s="27">
        <f>VLOOKUP($B95,wgs_downloaded!$H$2:$Z$518,COLUMN()-13)</f>
        <v>3034494</v>
      </c>
      <c r="S95" s="27">
        <f>VLOOKUP($B95,wgs_downloaded!$H$2:$Z$518,COLUMN()-13)</f>
        <v>27</v>
      </c>
      <c r="T95" s="27">
        <f>VLOOKUP($B95,wgs_downloaded!$H$2:$Z$518,COLUMN()-13)</f>
        <v>3003</v>
      </c>
      <c r="U95" s="27" t="str">
        <f>VLOOKUP($B95,wgs_downloaded!$H$2:$Z$518,COLUMN()-13)</f>
        <v>Yes</v>
      </c>
      <c r="V95" s="27">
        <f>VLOOKUP($B95,wgs_downloaded!$H$2:$Z$518,COLUMN()-13)</f>
        <v>0</v>
      </c>
      <c r="W95" s="27">
        <f>VLOOKUP($B95,wgs_downloaded!$H$2:$Z$518,COLUMN()-13)</f>
        <v>0</v>
      </c>
      <c r="X95" s="27">
        <f>VLOOKUP($B95,wgs_downloaded!$H$2:$Z$518,COLUMN()-13)</f>
        <v>0</v>
      </c>
      <c r="Y95" s="27" t="str">
        <f>VLOOKUP($B95,wgs_downloaded!$H$2:$Z$518,COLUMN()-13)</f>
        <v>No</v>
      </c>
      <c r="Z95" s="27" t="str">
        <f>VLOOKUP($B95,wgs_downloaded!$H$2:$Z$518,COLUMN()-13)</f>
        <v/>
      </c>
      <c r="AA95" s="27" t="str">
        <f>VLOOKUP($B95,wgs_downloaded!$H$2:$Z$518,COLUMN()-13)</f>
        <v/>
      </c>
      <c r="AB95" s="27">
        <f>VLOOKUP($B95,wgs_downloaded!$H$2:$Z$518,COLUMN()-13)</f>
        <v>43901.041666666664</v>
      </c>
      <c r="AC95" s="27">
        <f>VLOOKUP($B95,wgs_downloaded!$H$2:$Z$518,COLUMN()-13)</f>
        <v>43551.041666666664</v>
      </c>
      <c r="AD95" s="27" t="str">
        <f>VLOOKUP($B95,wgs_downloaded!$H$2:$Z$518,COLUMN()-13)</f>
        <v>Greece</v>
      </c>
      <c r="AE95" s="27">
        <f>VLOOKUP($B95,wgs_downloaded!$H$2:$Z$518,COLUMN()-13)</f>
        <v>0</v>
      </c>
      <c r="AF95" s="27">
        <f>VLOOKUP($B95,wgs_downloaded!$H$2:$Z$518,COLUMN()-13)</f>
        <v>2006</v>
      </c>
      <c r="AG95" t="b">
        <f>NOT(ISERROR(MATCH(Q95,assembly_high_qc!$Q$2:$Q$324,0)))</f>
        <v>0</v>
      </c>
      <c r="AH95" s="27" t="b">
        <f>NOT(ISERROR(MATCH(AD95,assembly_high_qc!$AD$2:$AD$324,0)))</f>
        <v>1</v>
      </c>
      <c r="AI95" s="27" t="b">
        <f>NOT(ISERROR(MATCH(AF95,assembly_high_qc!$AF$2:$AF$324,0)))</f>
        <v>1</v>
      </c>
    </row>
    <row r="96" spans="1:35" s="24" customFormat="1" x14ac:dyDescent="0.3">
      <c r="A96" s="24" t="s">
        <v>4221</v>
      </c>
      <c r="B96" s="24" t="str">
        <f t="shared" si="1"/>
        <v>SRR8212866</v>
      </c>
      <c r="C96" s="24">
        <v>5</v>
      </c>
      <c r="D96" s="24">
        <v>4</v>
      </c>
      <c r="E96" s="24" t="s">
        <v>4222</v>
      </c>
      <c r="F96" s="24">
        <v>23218</v>
      </c>
      <c r="G96" s="24">
        <v>22554</v>
      </c>
      <c r="H96" s="24" t="s">
        <v>3844</v>
      </c>
      <c r="I96" s="24">
        <v>2</v>
      </c>
      <c r="J96" s="24">
        <v>1</v>
      </c>
      <c r="K96" s="24">
        <v>3</v>
      </c>
      <c r="M96" s="24">
        <v>930</v>
      </c>
      <c r="N96" s="24">
        <v>1237</v>
      </c>
      <c r="O96" s="24">
        <v>7020</v>
      </c>
      <c r="P96" s="24">
        <v>1118892</v>
      </c>
      <c r="Q96" s="24" t="str">
        <f>VLOOKUP($B96,wgs_downloaded!$H$2:$Z$518,COLUMN()-13)</f>
        <v>isolation_source: cheese</v>
      </c>
      <c r="R96" s="24">
        <f>VLOOKUP($B96,wgs_downloaded!$H$2:$Z$518,COLUMN()-13)</f>
        <v>2995893</v>
      </c>
      <c r="S96" s="24">
        <f>VLOOKUP($B96,wgs_downloaded!$H$2:$Z$518,COLUMN()-13)</f>
        <v>39</v>
      </c>
      <c r="T96" s="24">
        <f>VLOOKUP($B96,wgs_downloaded!$H$2:$Z$518,COLUMN()-13)</f>
        <v>2998</v>
      </c>
      <c r="U96" s="24" t="str">
        <f>VLOOKUP($B96,wgs_downloaded!$H$2:$Z$518,COLUMN()-13)</f>
        <v>Yes</v>
      </c>
      <c r="V96" s="24">
        <f>VLOOKUP($B96,wgs_downloaded!$H$2:$Z$518,COLUMN()-13)</f>
        <v>0</v>
      </c>
      <c r="W96" s="24">
        <f>VLOOKUP($B96,wgs_downloaded!$H$2:$Z$518,COLUMN()-13)</f>
        <v>0</v>
      </c>
      <c r="X96" s="24">
        <f>VLOOKUP($B96,wgs_downloaded!$H$2:$Z$518,COLUMN()-13)</f>
        <v>0</v>
      </c>
      <c r="Y96" s="24" t="str">
        <f>VLOOKUP($B96,wgs_downloaded!$H$2:$Z$518,COLUMN()-13)</f>
        <v>No</v>
      </c>
      <c r="Z96" s="24" t="str">
        <f>VLOOKUP($B96,wgs_downloaded!$H$2:$Z$518,COLUMN()-13)</f>
        <v/>
      </c>
      <c r="AA96" s="24" t="str">
        <f>VLOOKUP($B96,wgs_downloaded!$H$2:$Z$518,COLUMN()-13)</f>
        <v/>
      </c>
      <c r="AB96" s="24">
        <f>VLOOKUP($B96,wgs_downloaded!$H$2:$Z$518,COLUMN()-13)</f>
        <v>43901.041666666664</v>
      </c>
      <c r="AC96" s="24">
        <f>VLOOKUP($B96,wgs_downloaded!$H$2:$Z$518,COLUMN()-13)</f>
        <v>43551.041666666664</v>
      </c>
      <c r="AD96" s="24" t="str">
        <f>VLOOKUP($B96,wgs_downloaded!$H$2:$Z$518,COLUMN()-13)</f>
        <v>Italy</v>
      </c>
      <c r="AE96" s="24">
        <f>VLOOKUP($B96,wgs_downloaded!$H$2:$Z$518,COLUMN()-13)</f>
        <v>0</v>
      </c>
      <c r="AF96" s="24">
        <f>VLOOKUP($B96,wgs_downloaded!$H$2:$Z$518,COLUMN()-13)</f>
        <v>2003</v>
      </c>
      <c r="AG96" s="24" t="b">
        <f>NOT(ISERROR(MATCH(Q96,assembly_high_qc!$Q$2:$Q$324,0)))</f>
        <v>1</v>
      </c>
      <c r="AH96" s="24" t="b">
        <f>NOT(ISERROR(MATCH(AD96,assembly_high_qc!$AD$2:$AD$324,0)))</f>
        <v>1</v>
      </c>
      <c r="AI96" s="24" t="b">
        <f>NOT(ISERROR(MATCH(AF96,assembly_high_qc!$AF$2:$AF$324,0)))</f>
        <v>1</v>
      </c>
    </row>
    <row r="97" spans="1:35" s="24" customFormat="1" x14ac:dyDescent="0.3">
      <c r="A97" s="24" t="s">
        <v>4223</v>
      </c>
      <c r="B97" s="24" t="str">
        <f t="shared" si="1"/>
        <v>SRR8767308</v>
      </c>
      <c r="C97" s="24">
        <v>14</v>
      </c>
      <c r="D97" s="24">
        <v>13</v>
      </c>
      <c r="E97" s="24" t="s">
        <v>4224</v>
      </c>
      <c r="F97" s="24">
        <v>64996</v>
      </c>
      <c r="G97" s="24">
        <v>62066</v>
      </c>
      <c r="H97" s="24" t="s">
        <v>3283</v>
      </c>
      <c r="I97" s="24">
        <v>12</v>
      </c>
      <c r="J97" s="24">
        <v>8</v>
      </c>
      <c r="K97" s="24">
        <v>7</v>
      </c>
      <c r="M97" s="24">
        <v>2866</v>
      </c>
      <c r="N97" s="24">
        <v>1238</v>
      </c>
      <c r="O97" s="24">
        <v>10771</v>
      </c>
      <c r="P97" s="24">
        <v>2668347</v>
      </c>
      <c r="Q97" s="24" t="str">
        <f>VLOOKUP($B97,wgs_downloaded!$H$2:$Z$518,COLUMN()-13)</f>
        <v>isolation_source: cheese</v>
      </c>
      <c r="R97" s="24">
        <f>VLOOKUP($B97,wgs_downloaded!$H$2:$Z$518,COLUMN()-13)</f>
        <v>3035842</v>
      </c>
      <c r="S97" s="24">
        <f>VLOOKUP($B97,wgs_downloaded!$H$2:$Z$518,COLUMN()-13)</f>
        <v>25</v>
      </c>
      <c r="T97" s="24">
        <f>VLOOKUP($B97,wgs_downloaded!$H$2:$Z$518,COLUMN()-13)</f>
        <v>3026</v>
      </c>
      <c r="U97" s="24" t="str">
        <f>VLOOKUP($B97,wgs_downloaded!$H$2:$Z$518,COLUMN()-13)</f>
        <v>Yes</v>
      </c>
      <c r="V97" s="24">
        <f>VLOOKUP($B97,wgs_downloaded!$H$2:$Z$518,COLUMN()-13)</f>
        <v>0</v>
      </c>
      <c r="W97" s="24">
        <f>VLOOKUP($B97,wgs_downloaded!$H$2:$Z$518,COLUMN()-13)</f>
        <v>0</v>
      </c>
      <c r="X97" s="24">
        <f>VLOOKUP($B97,wgs_downloaded!$H$2:$Z$518,COLUMN()-13)</f>
        <v>0</v>
      </c>
      <c r="Y97" s="24" t="str">
        <f>VLOOKUP($B97,wgs_downloaded!$H$2:$Z$518,COLUMN()-13)</f>
        <v>No</v>
      </c>
      <c r="Z97" s="24" t="str">
        <f>VLOOKUP($B97,wgs_downloaded!$H$2:$Z$518,COLUMN()-13)</f>
        <v/>
      </c>
      <c r="AA97" s="24" t="str">
        <f>VLOOKUP($B97,wgs_downloaded!$H$2:$Z$518,COLUMN()-13)</f>
        <v/>
      </c>
      <c r="AB97" s="24">
        <f>VLOOKUP($B97,wgs_downloaded!$H$2:$Z$518,COLUMN()-13)</f>
        <v>43556.083333333336</v>
      </c>
      <c r="AC97" s="24">
        <f>VLOOKUP($B97,wgs_downloaded!$H$2:$Z$518,COLUMN()-13)</f>
        <v>43556.083333333336</v>
      </c>
      <c r="AD97" s="24" t="str">
        <f>VLOOKUP($B97,wgs_downloaded!$H$2:$Z$518,COLUMN()-13)</f>
        <v>Chile</v>
      </c>
      <c r="AE97" s="24">
        <f>VLOOKUP($B97,wgs_downloaded!$H$2:$Z$518,COLUMN()-13)</f>
        <v>0</v>
      </c>
      <c r="AF97" s="24">
        <f>VLOOKUP($B97,wgs_downloaded!$H$2:$Z$518,COLUMN()-13)</f>
        <v>2016</v>
      </c>
      <c r="AG97" s="24" t="b">
        <f>NOT(ISERROR(MATCH(Q97,assembly_high_qc!$Q$2:$Q$324,0)))</f>
        <v>1</v>
      </c>
      <c r="AH97" s="24" t="b">
        <f>NOT(ISERROR(MATCH(AD97,assembly_high_qc!$AD$2:$AD$324,0)))</f>
        <v>1</v>
      </c>
      <c r="AI97" s="24" t="b">
        <f>NOT(ISERROR(MATCH(AF97,assembly_high_qc!$AF$2:$AF$324,0)))</f>
        <v>1</v>
      </c>
    </row>
    <row r="98" spans="1:35" s="24" customFormat="1" x14ac:dyDescent="0.3">
      <c r="A98" s="24" t="s">
        <v>4225</v>
      </c>
      <c r="B98" s="24" t="str">
        <f t="shared" si="1"/>
        <v>SRR6806222</v>
      </c>
      <c r="C98" s="24">
        <v>6</v>
      </c>
      <c r="D98" s="24">
        <v>6</v>
      </c>
      <c r="E98" s="24" t="s">
        <v>3673</v>
      </c>
      <c r="F98" s="24">
        <v>33210</v>
      </c>
      <c r="G98" s="24">
        <v>32250</v>
      </c>
      <c r="H98" s="24" t="s">
        <v>3516</v>
      </c>
      <c r="I98" s="24">
        <v>17</v>
      </c>
      <c r="J98" s="24">
        <v>7</v>
      </c>
      <c r="K98" s="24">
        <v>2</v>
      </c>
      <c r="M98" s="24">
        <v>829</v>
      </c>
      <c r="N98" s="24">
        <v>1244</v>
      </c>
      <c r="O98" s="24">
        <v>5537</v>
      </c>
      <c r="P98" s="24">
        <v>1021470</v>
      </c>
      <c r="Q98" s="24" t="str">
        <f>VLOOKUP($B98,wgs_downloaded!$H$2:$Z$518,COLUMN()-13)</f>
        <v>isolation_source: cheese\, mexican soft</v>
      </c>
      <c r="R98" s="24">
        <f>VLOOKUP($B98,wgs_downloaded!$H$2:$Z$518,COLUMN()-13)</f>
        <v>2958895</v>
      </c>
      <c r="S98" s="24">
        <f>VLOOKUP($B98,wgs_downloaded!$H$2:$Z$518,COLUMN()-13)</f>
        <v>376</v>
      </c>
      <c r="T98" s="24">
        <f>VLOOKUP($B98,wgs_downloaded!$H$2:$Z$518,COLUMN()-13)</f>
        <v>3050</v>
      </c>
      <c r="U98" s="24" t="str">
        <f>VLOOKUP($B98,wgs_downloaded!$H$2:$Z$518,COLUMN()-13)</f>
        <v>Yes</v>
      </c>
      <c r="V98" s="24">
        <f>VLOOKUP($B98,wgs_downloaded!$H$2:$Z$518,COLUMN()-13)</f>
        <v>0</v>
      </c>
      <c r="W98" s="24">
        <f>VLOOKUP($B98,wgs_downloaded!$H$2:$Z$518,COLUMN()-13)</f>
        <v>0</v>
      </c>
      <c r="X98" s="24">
        <f>VLOOKUP($B98,wgs_downloaded!$H$2:$Z$518,COLUMN()-13)</f>
        <v>0</v>
      </c>
      <c r="Y98" s="24" t="str">
        <f>VLOOKUP($B98,wgs_downloaded!$H$2:$Z$518,COLUMN()-13)</f>
        <v>No</v>
      </c>
      <c r="Z98" s="24" t="str">
        <f>VLOOKUP($B98,wgs_downloaded!$H$2:$Z$518,COLUMN()-13)</f>
        <v/>
      </c>
      <c r="AA98" s="24" t="str">
        <f>VLOOKUP($B98,wgs_downloaded!$H$2:$Z$518,COLUMN()-13)</f>
        <v/>
      </c>
      <c r="AB98" s="24">
        <f>VLOOKUP($B98,wgs_downloaded!$H$2:$Z$518,COLUMN()-13)</f>
        <v>43902.041666666664</v>
      </c>
      <c r="AC98" s="24">
        <f>VLOOKUP($B98,wgs_downloaded!$H$2:$Z$518,COLUMN()-13)</f>
        <v>43563.083333333336</v>
      </c>
      <c r="AD98" s="24" t="str">
        <f>VLOOKUP($B98,wgs_downloaded!$H$2:$Z$518,COLUMN()-13)</f>
        <v>USA</v>
      </c>
      <c r="AE98" s="24" t="str">
        <f>VLOOKUP($B98,wgs_downloaded!$H$2:$Z$518,COLUMN()-13)</f>
        <v>New Jersey</v>
      </c>
      <c r="AF98" s="24">
        <f>VLOOKUP($B98,wgs_downloaded!$H$2:$Z$518,COLUMN()-13)</f>
        <v>2010</v>
      </c>
      <c r="AG98" s="24" t="b">
        <f>NOT(ISERROR(MATCH(Q98,assembly_high_qc!$Q$2:$Q$324,0)))</f>
        <v>0</v>
      </c>
      <c r="AH98" s="24" t="b">
        <f>NOT(ISERROR(MATCH(AD98,assembly_high_qc!$AD$2:$AD$324,0)))</f>
        <v>1</v>
      </c>
      <c r="AI98" s="24" t="b">
        <f>NOT(ISERROR(MATCH(AF98,assembly_high_qc!$AF$2:$AF$324,0)))</f>
        <v>1</v>
      </c>
    </row>
    <row r="99" spans="1:35" s="24" customFormat="1" x14ac:dyDescent="0.3">
      <c r="A99" s="24" t="s">
        <v>4226</v>
      </c>
      <c r="B99" s="24" t="str">
        <f t="shared" si="1"/>
        <v>SRR5084482</v>
      </c>
      <c r="C99" s="24">
        <v>27</v>
      </c>
      <c r="D99" s="24">
        <v>19</v>
      </c>
      <c r="E99" s="24" t="s">
        <v>4227</v>
      </c>
      <c r="F99" s="24">
        <v>193868</v>
      </c>
      <c r="G99" s="24">
        <v>157934</v>
      </c>
      <c r="H99" s="24" t="s">
        <v>4228</v>
      </c>
      <c r="I99" s="24">
        <v>66</v>
      </c>
      <c r="J99" s="24">
        <v>10</v>
      </c>
      <c r="K99" s="24">
        <v>14</v>
      </c>
      <c r="M99" s="24">
        <v>2914</v>
      </c>
      <c r="N99" s="24">
        <v>1248</v>
      </c>
      <c r="O99" s="24">
        <v>22773</v>
      </c>
      <c r="P99" s="24">
        <v>2768811</v>
      </c>
      <c r="Q99" s="24" t="str">
        <f>VLOOKUP($B99,wgs_downloaded!$H$2:$Z$518,COLUMN()-13)</f>
        <v>isolation_source: bovine cheese blue</v>
      </c>
      <c r="R99" s="24">
        <f>VLOOKUP($B99,wgs_downloaded!$H$2:$Z$518,COLUMN()-13)</f>
        <v>0</v>
      </c>
      <c r="S99" s="24">
        <f>VLOOKUP($B99,wgs_downloaded!$H$2:$Z$518,COLUMN()-13)</f>
        <v>0</v>
      </c>
      <c r="T99" s="24">
        <f>VLOOKUP($B99,wgs_downloaded!$H$2:$Z$518,COLUMN()-13)</f>
        <v>0</v>
      </c>
      <c r="U99" s="24" t="str">
        <f>VLOOKUP($B99,wgs_downloaded!$H$2:$Z$518,COLUMN()-13)</f>
        <v>No</v>
      </c>
      <c r="V99" s="24">
        <f>VLOOKUP($B99,wgs_downloaded!$H$2:$Z$518,COLUMN()-13)</f>
        <v>0</v>
      </c>
      <c r="W99" s="24">
        <f>VLOOKUP($B99,wgs_downloaded!$H$2:$Z$518,COLUMN()-13)</f>
        <v>0</v>
      </c>
      <c r="X99" s="24">
        <f>VLOOKUP($B99,wgs_downloaded!$H$2:$Z$518,COLUMN()-13)</f>
        <v>0</v>
      </c>
      <c r="Y99" s="24" t="str">
        <f>VLOOKUP($B99,wgs_downloaded!$H$2:$Z$518,COLUMN()-13)</f>
        <v>No</v>
      </c>
      <c r="Z99" s="24" t="str">
        <f>VLOOKUP($B99,wgs_downloaded!$H$2:$Z$518,COLUMN()-13)</f>
        <v>NZ_NYBQ01000001-NZ_NYBQ01000027</v>
      </c>
      <c r="AA99" s="24" t="str">
        <f>VLOOKUP($B99,wgs_downloaded!$H$2:$Z$518,COLUMN()-13)</f>
        <v/>
      </c>
      <c r="AB99" s="24">
        <f>VLOOKUP($B99,wgs_downloaded!$H$2:$Z$518,COLUMN()-13)</f>
        <v>44250.041666666664</v>
      </c>
      <c r="AC99" s="24">
        <f>VLOOKUP($B99,wgs_downloaded!$H$2:$Z$518,COLUMN()-13)</f>
        <v>43022.083333333336</v>
      </c>
      <c r="AD99" s="24" t="str">
        <f>VLOOKUP($B99,wgs_downloaded!$H$2:$Z$518,COLUMN()-13)</f>
        <v>Italy</v>
      </c>
      <c r="AE99" s="24">
        <f>VLOOKUP($B99,wgs_downloaded!$H$2:$Z$518,COLUMN()-13)</f>
        <v>0</v>
      </c>
      <c r="AF99" s="24">
        <f>VLOOKUP($B99,wgs_downloaded!$H$2:$Z$518,COLUMN()-13)</f>
        <v>2004</v>
      </c>
      <c r="AG99" s="24" t="b">
        <f>NOT(ISERROR(MATCH(Q99,assembly_high_qc!$Q$2:$Q$324,0)))</f>
        <v>1</v>
      </c>
      <c r="AH99" s="24" t="b">
        <f>NOT(ISERROR(MATCH(AD99,assembly_high_qc!$AD$2:$AD$324,0)))</f>
        <v>1</v>
      </c>
      <c r="AI99" s="24" t="b">
        <f>NOT(ISERROR(MATCH(AF99,assembly_high_qc!$AF$2:$AF$324,0)))</f>
        <v>1</v>
      </c>
    </row>
    <row r="100" spans="1:35" s="24" customFormat="1" x14ac:dyDescent="0.3">
      <c r="A100" s="24" t="s">
        <v>4229</v>
      </c>
      <c r="B100" s="24" t="str">
        <f t="shared" si="1"/>
        <v>SRR8187240</v>
      </c>
      <c r="C100" s="24">
        <v>6</v>
      </c>
      <c r="D100" s="24">
        <v>5</v>
      </c>
      <c r="E100" s="24" t="s">
        <v>3215</v>
      </c>
      <c r="F100" s="24">
        <v>28628</v>
      </c>
      <c r="G100" s="24">
        <v>27660</v>
      </c>
      <c r="H100" s="24" t="s">
        <v>3894</v>
      </c>
      <c r="I100" s="24">
        <v>10</v>
      </c>
      <c r="J100" s="24">
        <v>2</v>
      </c>
      <c r="K100" s="24">
        <v>3</v>
      </c>
      <c r="M100" s="24">
        <v>1112</v>
      </c>
      <c r="N100" s="24">
        <v>1255</v>
      </c>
      <c r="O100" s="24">
        <v>6062</v>
      </c>
      <c r="P100" s="24">
        <v>1280828</v>
      </c>
      <c r="Q100" s="24" t="str">
        <f>VLOOKUP($B100,wgs_downloaded!$H$2:$Z$518,COLUMN()-13)</f>
        <v>isolation_source: cheese</v>
      </c>
      <c r="R100" s="24">
        <f>VLOOKUP($B100,wgs_downloaded!$H$2:$Z$518,COLUMN()-13)</f>
        <v>3204502</v>
      </c>
      <c r="S100" s="24">
        <f>VLOOKUP($B100,wgs_downloaded!$H$2:$Z$518,COLUMN()-13)</f>
        <v>58</v>
      </c>
      <c r="T100" s="24">
        <f>VLOOKUP($B100,wgs_downloaded!$H$2:$Z$518,COLUMN()-13)</f>
        <v>3186</v>
      </c>
      <c r="U100" s="24" t="str">
        <f>VLOOKUP($B100,wgs_downloaded!$H$2:$Z$518,COLUMN()-13)</f>
        <v>Yes</v>
      </c>
      <c r="V100" s="24">
        <f>VLOOKUP($B100,wgs_downloaded!$H$2:$Z$518,COLUMN()-13)</f>
        <v>0</v>
      </c>
      <c r="W100" s="24">
        <f>VLOOKUP($B100,wgs_downloaded!$H$2:$Z$518,COLUMN()-13)</f>
        <v>0</v>
      </c>
      <c r="X100" s="24">
        <f>VLOOKUP($B100,wgs_downloaded!$H$2:$Z$518,COLUMN()-13)</f>
        <v>0</v>
      </c>
      <c r="Y100" s="24" t="str">
        <f>VLOOKUP($B100,wgs_downloaded!$H$2:$Z$518,COLUMN()-13)</f>
        <v>No</v>
      </c>
      <c r="Z100" s="24" t="str">
        <f>VLOOKUP($B100,wgs_downloaded!$H$2:$Z$518,COLUMN()-13)</f>
        <v/>
      </c>
      <c r="AA100" s="24" t="str">
        <f>VLOOKUP($B100,wgs_downloaded!$H$2:$Z$518,COLUMN()-13)</f>
        <v/>
      </c>
      <c r="AB100" s="24">
        <f>VLOOKUP($B100,wgs_downloaded!$H$2:$Z$518,COLUMN()-13)</f>
        <v>43901.041666666664</v>
      </c>
      <c r="AC100" s="24">
        <f>VLOOKUP($B100,wgs_downloaded!$H$2:$Z$518,COLUMN()-13)</f>
        <v>43551.041666666664</v>
      </c>
      <c r="AD100" s="24" t="str">
        <f>VLOOKUP($B100,wgs_downloaded!$H$2:$Z$518,COLUMN()-13)</f>
        <v>USA</v>
      </c>
      <c r="AE100" s="24" t="str">
        <f>VLOOKUP($B100,wgs_downloaded!$H$2:$Z$518,COLUMN()-13)</f>
        <v>Michigan</v>
      </c>
      <c r="AF100" s="24">
        <f>VLOOKUP($B100,wgs_downloaded!$H$2:$Z$518,COLUMN()-13)</f>
        <v>2018</v>
      </c>
      <c r="AG100" s="24" t="b">
        <f>NOT(ISERROR(MATCH(Q100,assembly_high_qc!$Q$2:$Q$324,0)))</f>
        <v>1</v>
      </c>
      <c r="AH100" s="24" t="b">
        <f>NOT(ISERROR(MATCH(AD100,assembly_high_qc!$AD$2:$AD$324,0)))</f>
        <v>1</v>
      </c>
      <c r="AI100" s="24" t="b">
        <f>NOT(ISERROR(MATCH(AF100,assembly_high_qc!$AF$2:$AF$324,0)))</f>
        <v>1</v>
      </c>
    </row>
    <row r="101" spans="1:35" s="24" customFormat="1" x14ac:dyDescent="0.3">
      <c r="A101" s="24" t="s">
        <v>4230</v>
      </c>
      <c r="B101" s="24" t="str">
        <f t="shared" si="1"/>
        <v>SRR8767395</v>
      </c>
      <c r="C101" s="24">
        <v>5</v>
      </c>
      <c r="D101" s="24">
        <v>4</v>
      </c>
      <c r="E101" s="24" t="s">
        <v>3678</v>
      </c>
      <c r="F101" s="24">
        <v>23552</v>
      </c>
      <c r="G101" s="24">
        <v>22998</v>
      </c>
      <c r="H101" s="24" t="s">
        <v>3376</v>
      </c>
      <c r="I101" s="24">
        <v>2</v>
      </c>
      <c r="J101" s="24">
        <v>1</v>
      </c>
      <c r="K101" s="24">
        <v>2</v>
      </c>
      <c r="M101" s="24">
        <v>878</v>
      </c>
      <c r="N101" s="24">
        <v>1255</v>
      </c>
      <c r="O101" s="24">
        <v>6838</v>
      </c>
      <c r="P101" s="24">
        <v>1086890</v>
      </c>
      <c r="Q101" s="24" t="str">
        <f>VLOOKUP($B101,wgs_downloaded!$H$2:$Z$518,COLUMN()-13)</f>
        <v>isolation_source: cheese</v>
      </c>
      <c r="R101" s="24">
        <f>VLOOKUP($B101,wgs_downloaded!$H$2:$Z$518,COLUMN()-13)</f>
        <v>3151230</v>
      </c>
      <c r="S101" s="24">
        <f>VLOOKUP($B101,wgs_downloaded!$H$2:$Z$518,COLUMN()-13)</f>
        <v>42</v>
      </c>
      <c r="T101" s="24">
        <f>VLOOKUP($B101,wgs_downloaded!$H$2:$Z$518,COLUMN()-13)</f>
        <v>3151</v>
      </c>
      <c r="U101" s="24" t="str">
        <f>VLOOKUP($B101,wgs_downloaded!$H$2:$Z$518,COLUMN()-13)</f>
        <v>Yes</v>
      </c>
      <c r="V101" s="24">
        <f>VLOOKUP($B101,wgs_downloaded!$H$2:$Z$518,COLUMN()-13)</f>
        <v>0</v>
      </c>
      <c r="W101" s="24">
        <f>VLOOKUP($B101,wgs_downloaded!$H$2:$Z$518,COLUMN()-13)</f>
        <v>0</v>
      </c>
      <c r="X101" s="24">
        <f>VLOOKUP($B101,wgs_downloaded!$H$2:$Z$518,COLUMN()-13)</f>
        <v>0</v>
      </c>
      <c r="Y101" s="24" t="str">
        <f>VLOOKUP($B101,wgs_downloaded!$H$2:$Z$518,COLUMN()-13)</f>
        <v>No</v>
      </c>
      <c r="Z101" s="24" t="str">
        <f>VLOOKUP($B101,wgs_downloaded!$H$2:$Z$518,COLUMN()-13)</f>
        <v/>
      </c>
      <c r="AA101" s="24" t="str">
        <f>VLOOKUP($B101,wgs_downloaded!$H$2:$Z$518,COLUMN()-13)</f>
        <v/>
      </c>
      <c r="AB101" s="24">
        <f>VLOOKUP($B101,wgs_downloaded!$H$2:$Z$518,COLUMN()-13)</f>
        <v>43555.041666666664</v>
      </c>
      <c r="AC101" s="24">
        <f>VLOOKUP($B101,wgs_downloaded!$H$2:$Z$518,COLUMN()-13)</f>
        <v>43555.041666666664</v>
      </c>
      <c r="AD101" s="24" t="str">
        <f>VLOOKUP($B101,wgs_downloaded!$H$2:$Z$518,COLUMN()-13)</f>
        <v>Chile</v>
      </c>
      <c r="AE101" s="24">
        <f>VLOOKUP($B101,wgs_downloaded!$H$2:$Z$518,COLUMN()-13)</f>
        <v>0</v>
      </c>
      <c r="AF101" s="24">
        <f>VLOOKUP($B101,wgs_downloaded!$H$2:$Z$518,COLUMN()-13)</f>
        <v>2016</v>
      </c>
      <c r="AG101" s="24" t="b">
        <f>NOT(ISERROR(MATCH(Q101,assembly_high_qc!$Q$2:$Q$324,0)))</f>
        <v>1</v>
      </c>
      <c r="AH101" s="24" t="b">
        <f>NOT(ISERROR(MATCH(AD101,assembly_high_qc!$AD$2:$AD$324,0)))</f>
        <v>1</v>
      </c>
      <c r="AI101" s="24" t="b">
        <f>NOT(ISERROR(MATCH(AF101,assembly_high_qc!$AF$2:$AF$324,0)))</f>
        <v>1</v>
      </c>
    </row>
    <row r="102" spans="1:35" s="24" customFormat="1" x14ac:dyDescent="0.3">
      <c r="A102" s="24" t="s">
        <v>4231</v>
      </c>
      <c r="B102" s="24" t="str">
        <f t="shared" si="1"/>
        <v>SRR1610009</v>
      </c>
      <c r="C102" s="24">
        <v>20</v>
      </c>
      <c r="D102" s="24">
        <v>17</v>
      </c>
      <c r="E102" s="24" t="s">
        <v>4232</v>
      </c>
      <c r="F102" s="24">
        <v>91608</v>
      </c>
      <c r="G102" s="24">
        <v>86050</v>
      </c>
      <c r="H102" s="24" t="s">
        <v>4233</v>
      </c>
      <c r="I102" s="24">
        <v>20</v>
      </c>
      <c r="J102" s="24">
        <v>2</v>
      </c>
      <c r="K102" s="24">
        <v>7</v>
      </c>
      <c r="M102" s="24">
        <v>3081</v>
      </c>
      <c r="N102" s="24">
        <v>1256</v>
      </c>
      <c r="O102" s="24">
        <v>11972</v>
      </c>
      <c r="P102" s="24">
        <v>2836859</v>
      </c>
      <c r="Q102" s="24" t="str">
        <f>VLOOKUP($B102,wgs_downloaded!$H$2:$Z$518,COLUMN()-13)</f>
        <v>isolation_source: white cheese</v>
      </c>
      <c r="R102" s="24">
        <f>VLOOKUP($B102,wgs_downloaded!$H$2:$Z$518,COLUMN()-13)</f>
        <v>3178997</v>
      </c>
      <c r="S102" s="24">
        <f>VLOOKUP($B102,wgs_downloaded!$H$2:$Z$518,COLUMN()-13)</f>
        <v>25</v>
      </c>
      <c r="T102" s="24">
        <f>VLOOKUP($B102,wgs_downloaded!$H$2:$Z$518,COLUMN()-13)</f>
        <v>3189</v>
      </c>
      <c r="U102" s="24" t="str">
        <f>VLOOKUP($B102,wgs_downloaded!$H$2:$Z$518,COLUMN()-13)</f>
        <v>Yes</v>
      </c>
      <c r="V102" s="24">
        <f>VLOOKUP($B102,wgs_downloaded!$H$2:$Z$518,COLUMN()-13)</f>
        <v>0</v>
      </c>
      <c r="W102" s="24">
        <f>VLOOKUP($B102,wgs_downloaded!$H$2:$Z$518,COLUMN()-13)</f>
        <v>0</v>
      </c>
      <c r="X102" s="24">
        <f>VLOOKUP($B102,wgs_downloaded!$H$2:$Z$518,COLUMN()-13)</f>
        <v>0</v>
      </c>
      <c r="Y102" s="24" t="str">
        <f>VLOOKUP($B102,wgs_downloaded!$H$2:$Z$518,COLUMN()-13)</f>
        <v>No</v>
      </c>
      <c r="Z102" s="24" t="str">
        <f>VLOOKUP($B102,wgs_downloaded!$H$2:$Z$518,COLUMN()-13)</f>
        <v/>
      </c>
      <c r="AA102" s="24" t="str">
        <f>VLOOKUP($B102,wgs_downloaded!$H$2:$Z$518,COLUMN()-13)</f>
        <v/>
      </c>
      <c r="AB102" s="24">
        <f>VLOOKUP($B102,wgs_downloaded!$H$2:$Z$518,COLUMN()-13)</f>
        <v>43551.041666666664</v>
      </c>
      <c r="AC102" s="24">
        <f>VLOOKUP($B102,wgs_downloaded!$H$2:$Z$518,COLUMN()-13)</f>
        <v>43551.041666666664</v>
      </c>
      <c r="AD102" s="24" t="str">
        <f>VLOOKUP($B102,wgs_downloaded!$H$2:$Z$518,COLUMN()-13)</f>
        <v>USA</v>
      </c>
      <c r="AE102" s="24">
        <f>VLOOKUP($B102,wgs_downloaded!$H$2:$Z$518,COLUMN()-13)</f>
        <v>0</v>
      </c>
      <c r="AF102" s="24">
        <f>VLOOKUP($B102,wgs_downloaded!$H$2:$Z$518,COLUMN()-13)</f>
        <v>1994</v>
      </c>
      <c r="AG102" s="24" t="b">
        <f>NOT(ISERROR(MATCH(Q102,assembly_high_qc!$Q$2:$Q$324,0)))</f>
        <v>1</v>
      </c>
      <c r="AH102" s="24" t="b">
        <f>NOT(ISERROR(MATCH(AD102,assembly_high_qc!$AD$2:$AD$324,0)))</f>
        <v>1</v>
      </c>
      <c r="AI102" s="24" t="b">
        <f>NOT(ISERROR(MATCH(AF102,assembly_high_qc!$AF$2:$AF$324,0)))</f>
        <v>1</v>
      </c>
    </row>
    <row r="103" spans="1:35" s="27" customFormat="1" x14ac:dyDescent="0.3">
      <c r="A103" s="27" t="s">
        <v>4234</v>
      </c>
      <c r="B103" s="27" t="str">
        <f t="shared" si="1"/>
        <v>SRR3215375</v>
      </c>
      <c r="C103" s="27">
        <v>22</v>
      </c>
      <c r="D103" s="27">
        <v>16</v>
      </c>
      <c r="E103" s="27" t="s">
        <v>4235</v>
      </c>
      <c r="F103" s="27">
        <v>93604</v>
      </c>
      <c r="G103" s="27">
        <v>88944</v>
      </c>
      <c r="H103" s="27" t="s">
        <v>3821</v>
      </c>
      <c r="I103" s="27">
        <v>12</v>
      </c>
      <c r="J103" s="27">
        <v>6</v>
      </c>
      <c r="K103" s="27">
        <v>11</v>
      </c>
      <c r="M103" s="27">
        <v>2833</v>
      </c>
      <c r="N103" s="27">
        <v>1268</v>
      </c>
      <c r="O103" s="27">
        <v>20940</v>
      </c>
      <c r="P103" s="27">
        <v>2683333</v>
      </c>
      <c r="Q103" s="27" t="str">
        <f>VLOOKUP($B103,wgs_downloaded!$H$2:$Z$518,COLUMN()-13)</f>
        <v>isolation_source: thermized milk cheese</v>
      </c>
      <c r="R103" s="27">
        <f>VLOOKUP($B103,wgs_downloaded!$H$2:$Z$518,COLUMN()-13)</f>
        <v>0</v>
      </c>
      <c r="S103" s="27">
        <f>VLOOKUP($B103,wgs_downloaded!$H$2:$Z$518,COLUMN()-13)</f>
        <v>0</v>
      </c>
      <c r="T103" s="27">
        <f>VLOOKUP($B103,wgs_downloaded!$H$2:$Z$518,COLUMN()-13)</f>
        <v>0</v>
      </c>
      <c r="U103" s="27" t="str">
        <f>VLOOKUP($B103,wgs_downloaded!$H$2:$Z$518,COLUMN()-13)</f>
        <v>No</v>
      </c>
      <c r="V103" s="27">
        <f>VLOOKUP($B103,wgs_downloaded!$H$2:$Z$518,COLUMN()-13)</f>
        <v>0</v>
      </c>
      <c r="W103" s="27">
        <f>VLOOKUP($B103,wgs_downloaded!$H$2:$Z$518,COLUMN()-13)</f>
        <v>0</v>
      </c>
      <c r="X103" s="27">
        <f>VLOOKUP($B103,wgs_downloaded!$H$2:$Z$518,COLUMN()-13)</f>
        <v>0</v>
      </c>
      <c r="Y103" s="27" t="str">
        <f>VLOOKUP($B103,wgs_downloaded!$H$2:$Z$518,COLUMN()-13)</f>
        <v>No</v>
      </c>
      <c r="Z103" s="27" t="str">
        <f>VLOOKUP($B103,wgs_downloaded!$H$2:$Z$518,COLUMN()-13)</f>
        <v>NZ_NXSJ01000001-NZ_NXSJ01000025</v>
      </c>
      <c r="AA103" s="27" t="str">
        <f>VLOOKUP($B103,wgs_downloaded!$H$2:$Z$518,COLUMN()-13)</f>
        <v/>
      </c>
      <c r="AB103" s="27">
        <f>VLOOKUP($B103,wgs_downloaded!$H$2:$Z$518,COLUMN()-13)</f>
        <v>44251.041666666664</v>
      </c>
      <c r="AC103" s="27">
        <f>VLOOKUP($B103,wgs_downloaded!$H$2:$Z$518,COLUMN()-13)</f>
        <v>43024.083333333336</v>
      </c>
      <c r="AD103" s="27" t="str">
        <f>VLOOKUP($B103,wgs_downloaded!$H$2:$Z$518,COLUMN()-13)</f>
        <v>Italy</v>
      </c>
      <c r="AE103" s="27">
        <f>VLOOKUP($B103,wgs_downloaded!$H$2:$Z$518,COLUMN()-13)</f>
        <v>0</v>
      </c>
      <c r="AF103" s="27">
        <f>VLOOKUP($B103,wgs_downloaded!$H$2:$Z$518,COLUMN()-13)</f>
        <v>2011</v>
      </c>
      <c r="AG103" t="b">
        <f>NOT(ISERROR(MATCH(Q103,assembly_high_qc!$Q$2:$Q$324,0)))</f>
        <v>0</v>
      </c>
      <c r="AH103" s="27" t="b">
        <f>NOT(ISERROR(MATCH(AD103,assembly_high_qc!$AD$2:$AD$324,0)))</f>
        <v>1</v>
      </c>
      <c r="AI103" s="27" t="b">
        <f>NOT(ISERROR(MATCH(AF103,assembly_high_qc!$AF$2:$AF$324,0)))</f>
        <v>1</v>
      </c>
    </row>
    <row r="104" spans="1:35" s="27" customFormat="1" x14ac:dyDescent="0.3">
      <c r="A104" s="27" t="s">
        <v>4236</v>
      </c>
      <c r="B104" s="27" t="str">
        <f t="shared" si="1"/>
        <v>SRR5817943</v>
      </c>
      <c r="C104" s="27">
        <v>18</v>
      </c>
      <c r="D104" s="27">
        <v>16</v>
      </c>
      <c r="E104" s="27" t="s">
        <v>4237</v>
      </c>
      <c r="F104" s="27">
        <v>85820</v>
      </c>
      <c r="G104" s="27">
        <v>83320</v>
      </c>
      <c r="H104" s="27" t="s">
        <v>3442</v>
      </c>
      <c r="I104" s="27">
        <v>8</v>
      </c>
      <c r="J104" s="27">
        <v>3</v>
      </c>
      <c r="K104" s="27">
        <v>3</v>
      </c>
      <c r="M104" s="27">
        <v>2904</v>
      </c>
      <c r="N104" s="27">
        <v>1269</v>
      </c>
      <c r="O104" s="27">
        <v>16122</v>
      </c>
      <c r="P104" s="27">
        <v>2721130</v>
      </c>
      <c r="Q104" s="27" t="str">
        <f>VLOOKUP($B104,wgs_downloaded!$H$2:$Z$518,COLUMN()-13)</f>
        <v>isolation_source: cow/goat raw milk cheese</v>
      </c>
      <c r="R104" s="27">
        <f>VLOOKUP($B104,wgs_downloaded!$H$2:$Z$518,COLUMN()-13)</f>
        <v>3084992</v>
      </c>
      <c r="S104" s="27">
        <f>VLOOKUP($B104,wgs_downloaded!$H$2:$Z$518,COLUMN()-13)</f>
        <v>15</v>
      </c>
      <c r="T104" s="27">
        <f>VLOOKUP($B104,wgs_downloaded!$H$2:$Z$518,COLUMN()-13)</f>
        <v>3046</v>
      </c>
      <c r="U104" s="27" t="str">
        <f>VLOOKUP($B104,wgs_downloaded!$H$2:$Z$518,COLUMN()-13)</f>
        <v>Yes</v>
      </c>
      <c r="V104" s="27">
        <f>VLOOKUP($B104,wgs_downloaded!$H$2:$Z$518,COLUMN()-13)</f>
        <v>0</v>
      </c>
      <c r="W104" s="27">
        <f>VLOOKUP($B104,wgs_downloaded!$H$2:$Z$518,COLUMN()-13)</f>
        <v>0</v>
      </c>
      <c r="X104" s="27">
        <f>VLOOKUP($B104,wgs_downloaded!$H$2:$Z$518,COLUMN()-13)</f>
        <v>0</v>
      </c>
      <c r="Y104" s="27" t="str">
        <f>VLOOKUP($B104,wgs_downloaded!$H$2:$Z$518,COLUMN()-13)</f>
        <v>No</v>
      </c>
      <c r="Z104" s="27" t="str">
        <f>VLOOKUP($B104,wgs_downloaded!$H$2:$Z$518,COLUMN()-13)</f>
        <v/>
      </c>
      <c r="AA104" s="27" t="str">
        <f>VLOOKUP($B104,wgs_downloaded!$H$2:$Z$518,COLUMN()-13)</f>
        <v/>
      </c>
      <c r="AB104" s="27">
        <f>VLOOKUP($B104,wgs_downloaded!$H$2:$Z$518,COLUMN()-13)</f>
        <v>43901.041666666664</v>
      </c>
      <c r="AC104" s="27">
        <f>VLOOKUP($B104,wgs_downloaded!$H$2:$Z$518,COLUMN()-13)</f>
        <v>43551.041666666664</v>
      </c>
      <c r="AD104" s="27" t="str">
        <f>VLOOKUP($B104,wgs_downloaded!$H$2:$Z$518,COLUMN()-13)</f>
        <v>USA</v>
      </c>
      <c r="AE104" s="27" t="str">
        <f>VLOOKUP($B104,wgs_downloaded!$H$2:$Z$518,COLUMN()-13)</f>
        <v>Washington</v>
      </c>
      <c r="AF104" s="27">
        <f>VLOOKUP($B104,wgs_downloaded!$H$2:$Z$518,COLUMN()-13)</f>
        <v>2010</v>
      </c>
      <c r="AG104" t="b">
        <f>NOT(ISERROR(MATCH(Q104,assembly_high_qc!$Q$2:$Q$324,0)))</f>
        <v>0</v>
      </c>
      <c r="AH104" s="27" t="b">
        <f>NOT(ISERROR(MATCH(AD104,assembly_high_qc!$AD$2:$AD$324,0)))</f>
        <v>1</v>
      </c>
      <c r="AI104" s="27" t="b">
        <f>NOT(ISERROR(MATCH(AF104,assembly_high_qc!$AF$2:$AF$324,0)))</f>
        <v>1</v>
      </c>
    </row>
    <row r="105" spans="1:35" s="24" customFormat="1" x14ac:dyDescent="0.3">
      <c r="A105" s="24" t="s">
        <v>4238</v>
      </c>
      <c r="B105" s="24" t="str">
        <f t="shared" si="1"/>
        <v>SRR8767802</v>
      </c>
      <c r="C105" s="24">
        <v>6</v>
      </c>
      <c r="D105" s="24">
        <v>5</v>
      </c>
      <c r="E105" s="24" t="s">
        <v>4239</v>
      </c>
      <c r="F105" s="24">
        <v>30132</v>
      </c>
      <c r="G105" s="24">
        <v>28572</v>
      </c>
      <c r="H105" s="24" t="s">
        <v>3760</v>
      </c>
      <c r="I105" s="24">
        <v>11</v>
      </c>
      <c r="J105" s="24">
        <v>4</v>
      </c>
      <c r="K105" s="24">
        <v>7</v>
      </c>
      <c r="M105" s="24">
        <v>1018</v>
      </c>
      <c r="N105" s="24">
        <v>1281</v>
      </c>
      <c r="O105" s="24">
        <v>5797</v>
      </c>
      <c r="P105" s="24">
        <v>1249375</v>
      </c>
      <c r="Q105" s="24" t="str">
        <f>VLOOKUP($B105,wgs_downloaded!$H$2:$Z$518,COLUMN()-13)</f>
        <v>isolation_source: cheese</v>
      </c>
      <c r="R105" s="24">
        <f>VLOOKUP($B105,wgs_downloaded!$H$2:$Z$518,COLUMN()-13)</f>
        <v>2936538</v>
      </c>
      <c r="S105" s="24">
        <f>VLOOKUP($B105,wgs_downloaded!$H$2:$Z$518,COLUMN()-13)</f>
        <v>55</v>
      </c>
      <c r="T105" s="24">
        <f>VLOOKUP($B105,wgs_downloaded!$H$2:$Z$518,COLUMN()-13)</f>
        <v>2902</v>
      </c>
      <c r="U105" s="24" t="str">
        <f>VLOOKUP($B105,wgs_downloaded!$H$2:$Z$518,COLUMN()-13)</f>
        <v>Yes</v>
      </c>
      <c r="V105" s="24">
        <f>VLOOKUP($B105,wgs_downloaded!$H$2:$Z$518,COLUMN()-13)</f>
        <v>0</v>
      </c>
      <c r="W105" s="24">
        <f>VLOOKUP($B105,wgs_downloaded!$H$2:$Z$518,COLUMN()-13)</f>
        <v>0</v>
      </c>
      <c r="X105" s="24">
        <f>VLOOKUP($B105,wgs_downloaded!$H$2:$Z$518,COLUMN()-13)</f>
        <v>0</v>
      </c>
      <c r="Y105" s="24" t="str">
        <f>VLOOKUP($B105,wgs_downloaded!$H$2:$Z$518,COLUMN()-13)</f>
        <v>No</v>
      </c>
      <c r="Z105" s="24" t="str">
        <f>VLOOKUP($B105,wgs_downloaded!$H$2:$Z$518,COLUMN()-13)</f>
        <v/>
      </c>
      <c r="AA105" s="24" t="str">
        <f>VLOOKUP($B105,wgs_downloaded!$H$2:$Z$518,COLUMN()-13)</f>
        <v/>
      </c>
      <c r="AB105" s="24">
        <f>VLOOKUP($B105,wgs_downloaded!$H$2:$Z$518,COLUMN()-13)</f>
        <v>43555.041666666664</v>
      </c>
      <c r="AC105" s="24">
        <f>VLOOKUP($B105,wgs_downloaded!$H$2:$Z$518,COLUMN()-13)</f>
        <v>43555.041666666664</v>
      </c>
      <c r="AD105" s="24" t="str">
        <f>VLOOKUP($B105,wgs_downloaded!$H$2:$Z$518,COLUMN()-13)</f>
        <v>Chile</v>
      </c>
      <c r="AE105" s="24">
        <f>VLOOKUP($B105,wgs_downloaded!$H$2:$Z$518,COLUMN()-13)</f>
        <v>0</v>
      </c>
      <c r="AF105" s="24">
        <f>VLOOKUP($B105,wgs_downloaded!$H$2:$Z$518,COLUMN()-13)</f>
        <v>2016</v>
      </c>
      <c r="AG105" s="24" t="b">
        <f>NOT(ISERROR(MATCH(Q105,assembly_high_qc!$Q$2:$Q$324,0)))</f>
        <v>1</v>
      </c>
      <c r="AH105" s="24" t="b">
        <f>NOT(ISERROR(MATCH(AD105,assembly_high_qc!$AD$2:$AD$324,0)))</f>
        <v>1</v>
      </c>
      <c r="AI105" s="24" t="b">
        <f>NOT(ISERROR(MATCH(AF105,assembly_high_qc!$AF$2:$AF$324,0)))</f>
        <v>1</v>
      </c>
    </row>
    <row r="106" spans="1:35" s="24" customFormat="1" x14ac:dyDescent="0.3">
      <c r="A106" s="24" t="s">
        <v>4240</v>
      </c>
      <c r="B106" s="24" t="str">
        <f t="shared" si="1"/>
        <v>SRR5646645</v>
      </c>
      <c r="C106" s="24">
        <v>6</v>
      </c>
      <c r="D106" s="24">
        <v>6</v>
      </c>
      <c r="E106" s="24" t="s">
        <v>4241</v>
      </c>
      <c r="F106" s="24">
        <v>36078</v>
      </c>
      <c r="G106" s="24">
        <v>34176</v>
      </c>
      <c r="H106" s="24" t="s">
        <v>3547</v>
      </c>
      <c r="I106" s="24">
        <v>7</v>
      </c>
      <c r="J106" s="24">
        <v>3</v>
      </c>
      <c r="K106" s="24">
        <v>0</v>
      </c>
      <c r="M106" s="24">
        <v>1032</v>
      </c>
      <c r="N106" s="24">
        <v>1289</v>
      </c>
      <c r="O106" s="24">
        <v>5640</v>
      </c>
      <c r="P106" s="24">
        <v>1283972</v>
      </c>
      <c r="Q106" s="24" t="str">
        <f>VLOOKUP($B106,wgs_downloaded!$H$2:$Z$518,COLUMN()-13)</f>
        <v>isolation_source: cheese</v>
      </c>
      <c r="R106" s="24">
        <f>VLOOKUP($B106,wgs_downloaded!$H$2:$Z$518,COLUMN()-13)</f>
        <v>2887378</v>
      </c>
      <c r="S106" s="24">
        <f>VLOOKUP($B106,wgs_downloaded!$H$2:$Z$518,COLUMN()-13)</f>
        <v>186</v>
      </c>
      <c r="T106" s="24">
        <f>VLOOKUP($B106,wgs_downloaded!$H$2:$Z$518,COLUMN()-13)</f>
        <v>2932</v>
      </c>
      <c r="U106" s="24" t="str">
        <f>VLOOKUP($B106,wgs_downloaded!$H$2:$Z$518,COLUMN()-13)</f>
        <v>Yes</v>
      </c>
      <c r="V106" s="24">
        <f>VLOOKUP($B106,wgs_downloaded!$H$2:$Z$518,COLUMN()-13)</f>
        <v>0</v>
      </c>
      <c r="W106" s="24">
        <f>VLOOKUP($B106,wgs_downloaded!$H$2:$Z$518,COLUMN()-13)</f>
        <v>0</v>
      </c>
      <c r="X106" s="24">
        <f>VLOOKUP($B106,wgs_downloaded!$H$2:$Z$518,COLUMN()-13)</f>
        <v>0</v>
      </c>
      <c r="Y106" s="24" t="str">
        <f>VLOOKUP($B106,wgs_downloaded!$H$2:$Z$518,COLUMN()-13)</f>
        <v>No</v>
      </c>
      <c r="Z106" s="24" t="str">
        <f>VLOOKUP($B106,wgs_downloaded!$H$2:$Z$518,COLUMN()-13)</f>
        <v/>
      </c>
      <c r="AA106" s="24" t="str">
        <f>VLOOKUP($B106,wgs_downloaded!$H$2:$Z$518,COLUMN()-13)</f>
        <v/>
      </c>
      <c r="AB106" s="24">
        <f>VLOOKUP($B106,wgs_downloaded!$H$2:$Z$518,COLUMN()-13)</f>
        <v>43558.083333333336</v>
      </c>
      <c r="AC106" s="24">
        <f>VLOOKUP($B106,wgs_downloaded!$H$2:$Z$518,COLUMN()-13)</f>
        <v>43558.083333333336</v>
      </c>
      <c r="AD106" s="24" t="str">
        <f>VLOOKUP($B106,wgs_downloaded!$H$2:$Z$518,COLUMN()-13)</f>
        <v>USA</v>
      </c>
      <c r="AE106" s="24" t="str">
        <f>VLOOKUP($B106,wgs_downloaded!$H$2:$Z$518,COLUMN()-13)</f>
        <v>New York</v>
      </c>
      <c r="AF106" s="24">
        <f>VLOOKUP($B106,wgs_downloaded!$H$2:$Z$518,COLUMN()-13)</f>
        <v>2008</v>
      </c>
      <c r="AG106" s="24" t="b">
        <f>NOT(ISERROR(MATCH(Q106,assembly_high_qc!$Q$2:$Q$324,0)))</f>
        <v>1</v>
      </c>
      <c r="AH106" s="24" t="b">
        <f>NOT(ISERROR(MATCH(AD106,assembly_high_qc!$AD$2:$AD$324,0)))</f>
        <v>1</v>
      </c>
      <c r="AI106" s="24" t="b">
        <f>NOT(ISERROR(MATCH(AF106,assembly_high_qc!$AF$2:$AF$324,0)))</f>
        <v>1</v>
      </c>
    </row>
    <row r="107" spans="1:35" s="24" customFormat="1" x14ac:dyDescent="0.3">
      <c r="A107" s="24" t="s">
        <v>4242</v>
      </c>
      <c r="B107" s="24" t="str">
        <f t="shared" si="1"/>
        <v>SRR8767767</v>
      </c>
      <c r="C107" s="24">
        <v>6</v>
      </c>
      <c r="D107" s="24">
        <v>5</v>
      </c>
      <c r="E107" s="24" t="s">
        <v>4243</v>
      </c>
      <c r="F107" s="24">
        <v>33542</v>
      </c>
      <c r="G107" s="24">
        <v>32098</v>
      </c>
      <c r="H107" s="24" t="s">
        <v>4040</v>
      </c>
      <c r="I107" s="24">
        <v>12</v>
      </c>
      <c r="J107" s="24">
        <v>7</v>
      </c>
      <c r="K107" s="24">
        <v>5</v>
      </c>
      <c r="M107" s="24">
        <v>823</v>
      </c>
      <c r="N107" s="24">
        <v>1291</v>
      </c>
      <c r="O107" s="24">
        <v>5611</v>
      </c>
      <c r="P107" s="24">
        <v>1058118</v>
      </c>
      <c r="Q107" s="24" t="str">
        <f>VLOOKUP($B107,wgs_downloaded!$H$2:$Z$518,COLUMN()-13)</f>
        <v>isolation_source: cheese</v>
      </c>
      <c r="R107" s="24">
        <f>VLOOKUP($B107,wgs_downloaded!$H$2:$Z$518,COLUMN()-13)</f>
        <v>3131668</v>
      </c>
      <c r="S107" s="24">
        <f>VLOOKUP($B107,wgs_downloaded!$H$2:$Z$518,COLUMN()-13)</f>
        <v>38</v>
      </c>
      <c r="T107" s="24">
        <f>VLOOKUP($B107,wgs_downloaded!$H$2:$Z$518,COLUMN()-13)</f>
        <v>3128</v>
      </c>
      <c r="U107" s="24" t="str">
        <f>VLOOKUP($B107,wgs_downloaded!$H$2:$Z$518,COLUMN()-13)</f>
        <v>Yes</v>
      </c>
      <c r="V107" s="24">
        <f>VLOOKUP($B107,wgs_downloaded!$H$2:$Z$518,COLUMN()-13)</f>
        <v>0</v>
      </c>
      <c r="W107" s="24">
        <f>VLOOKUP($B107,wgs_downloaded!$H$2:$Z$518,COLUMN()-13)</f>
        <v>0</v>
      </c>
      <c r="X107" s="24">
        <f>VLOOKUP($B107,wgs_downloaded!$H$2:$Z$518,COLUMN()-13)</f>
        <v>0</v>
      </c>
      <c r="Y107" s="24" t="str">
        <f>VLOOKUP($B107,wgs_downloaded!$H$2:$Z$518,COLUMN()-13)</f>
        <v>No</v>
      </c>
      <c r="Z107" s="24" t="str">
        <f>VLOOKUP($B107,wgs_downloaded!$H$2:$Z$518,COLUMN()-13)</f>
        <v/>
      </c>
      <c r="AA107" s="24" t="str">
        <f>VLOOKUP($B107,wgs_downloaded!$H$2:$Z$518,COLUMN()-13)</f>
        <v/>
      </c>
      <c r="AB107" s="24">
        <f>VLOOKUP($B107,wgs_downloaded!$H$2:$Z$518,COLUMN()-13)</f>
        <v>43556.083333333336</v>
      </c>
      <c r="AC107" s="24">
        <f>VLOOKUP($B107,wgs_downloaded!$H$2:$Z$518,COLUMN()-13)</f>
        <v>43556.083333333336</v>
      </c>
      <c r="AD107" s="24" t="str">
        <f>VLOOKUP($B107,wgs_downloaded!$H$2:$Z$518,COLUMN()-13)</f>
        <v>Chile</v>
      </c>
      <c r="AE107" s="24">
        <f>VLOOKUP($B107,wgs_downloaded!$H$2:$Z$518,COLUMN()-13)</f>
        <v>0</v>
      </c>
      <c r="AF107" s="24">
        <f>VLOOKUP($B107,wgs_downloaded!$H$2:$Z$518,COLUMN()-13)</f>
        <v>2016</v>
      </c>
      <c r="AG107" s="24" t="b">
        <f>NOT(ISERROR(MATCH(Q107,assembly_high_qc!$Q$2:$Q$324,0)))</f>
        <v>1</v>
      </c>
      <c r="AH107" s="24" t="b">
        <f>NOT(ISERROR(MATCH(AD107,assembly_high_qc!$AD$2:$AD$324,0)))</f>
        <v>1</v>
      </c>
      <c r="AI107" s="24" t="b">
        <f>NOT(ISERROR(MATCH(AF107,assembly_high_qc!$AF$2:$AF$324,0)))</f>
        <v>1</v>
      </c>
    </row>
    <row r="108" spans="1:35" s="27" customFormat="1" x14ac:dyDescent="0.3">
      <c r="A108" s="27" t="s">
        <v>4244</v>
      </c>
      <c r="B108" s="27" t="str">
        <f t="shared" si="1"/>
        <v>SRR3173570</v>
      </c>
      <c r="C108" s="27">
        <v>5</v>
      </c>
      <c r="D108" s="27">
        <v>5</v>
      </c>
      <c r="E108" s="27" t="s">
        <v>3749</v>
      </c>
      <c r="F108" s="27">
        <v>22900</v>
      </c>
      <c r="G108" s="27">
        <v>22466</v>
      </c>
      <c r="H108" s="27" t="s">
        <v>3253</v>
      </c>
      <c r="I108" s="27">
        <v>1</v>
      </c>
      <c r="J108" s="27">
        <v>0</v>
      </c>
      <c r="K108" s="27">
        <v>0</v>
      </c>
      <c r="M108" s="27">
        <v>973</v>
      </c>
      <c r="N108" s="27">
        <v>1299</v>
      </c>
      <c r="O108" s="27">
        <v>6647</v>
      </c>
      <c r="P108" s="27">
        <v>1219776</v>
      </c>
      <c r="Q108" s="27" t="str">
        <f>VLOOKUP($B108,wgs_downloaded!$H$2:$Z$518,COLUMN()-13)</f>
        <v>isolation_source: string cheese</v>
      </c>
      <c r="R108" s="27">
        <f>VLOOKUP($B108,wgs_downloaded!$H$2:$Z$518,COLUMN()-13)</f>
        <v>3059351</v>
      </c>
      <c r="S108" s="27">
        <f>VLOOKUP($B108,wgs_downloaded!$H$2:$Z$518,COLUMN()-13)</f>
        <v>25</v>
      </c>
      <c r="T108" s="27">
        <f>VLOOKUP($B108,wgs_downloaded!$H$2:$Z$518,COLUMN()-13)</f>
        <v>3021</v>
      </c>
      <c r="U108" s="27" t="str">
        <f>VLOOKUP($B108,wgs_downloaded!$H$2:$Z$518,COLUMN()-13)</f>
        <v>Yes</v>
      </c>
      <c r="V108" s="27">
        <f>VLOOKUP($B108,wgs_downloaded!$H$2:$Z$518,COLUMN()-13)</f>
        <v>0</v>
      </c>
      <c r="W108" s="27">
        <f>VLOOKUP($B108,wgs_downloaded!$H$2:$Z$518,COLUMN()-13)</f>
        <v>0</v>
      </c>
      <c r="X108" s="27">
        <f>VLOOKUP($B108,wgs_downloaded!$H$2:$Z$518,COLUMN()-13)</f>
        <v>0</v>
      </c>
      <c r="Y108" s="27" t="str">
        <f>VLOOKUP($B108,wgs_downloaded!$H$2:$Z$518,COLUMN()-13)</f>
        <v>No</v>
      </c>
      <c r="Z108" s="27" t="str">
        <f>VLOOKUP($B108,wgs_downloaded!$H$2:$Z$518,COLUMN()-13)</f>
        <v/>
      </c>
      <c r="AA108" s="27" t="str">
        <f>VLOOKUP($B108,wgs_downloaded!$H$2:$Z$518,COLUMN()-13)</f>
        <v/>
      </c>
      <c r="AB108" s="27">
        <f>VLOOKUP($B108,wgs_downloaded!$H$2:$Z$518,COLUMN()-13)</f>
        <v>43551.041666666664</v>
      </c>
      <c r="AC108" s="27">
        <f>VLOOKUP($B108,wgs_downloaded!$H$2:$Z$518,COLUMN()-13)</f>
        <v>43551.041666666664</v>
      </c>
      <c r="AD108" s="27" t="str">
        <f>VLOOKUP($B108,wgs_downloaded!$H$2:$Z$518,COLUMN()-13)</f>
        <v>USA</v>
      </c>
      <c r="AE108" s="27" t="str">
        <f>VLOOKUP($B108,wgs_downloaded!$H$2:$Z$518,COLUMN()-13)</f>
        <v>Florida</v>
      </c>
      <c r="AF108" s="27">
        <f>VLOOKUP($B108,wgs_downloaded!$H$2:$Z$518,COLUMN()-13)</f>
        <v>2008</v>
      </c>
      <c r="AG108" t="b">
        <f>NOT(ISERROR(MATCH(Q108,assembly_high_qc!$Q$2:$Q$324,0)))</f>
        <v>0</v>
      </c>
      <c r="AH108" s="27" t="b">
        <f>NOT(ISERROR(MATCH(AD108,assembly_high_qc!$AD$2:$AD$324,0)))</f>
        <v>1</v>
      </c>
      <c r="AI108" s="27" t="b">
        <f>NOT(ISERROR(MATCH(AF108,assembly_high_qc!$AF$2:$AF$324,0)))</f>
        <v>1</v>
      </c>
    </row>
    <row r="109" spans="1:35" s="24" customFormat="1" x14ac:dyDescent="0.3">
      <c r="A109" s="24" t="s">
        <v>4245</v>
      </c>
      <c r="B109" s="24" t="str">
        <f t="shared" si="1"/>
        <v>SRR6293329</v>
      </c>
      <c r="C109" s="24">
        <v>10</v>
      </c>
      <c r="D109" s="24">
        <v>7</v>
      </c>
      <c r="E109" s="24" t="s">
        <v>4246</v>
      </c>
      <c r="F109" s="24">
        <v>51746</v>
      </c>
      <c r="G109" s="24">
        <v>46166</v>
      </c>
      <c r="H109" s="24" t="s">
        <v>4247</v>
      </c>
      <c r="I109" s="24">
        <v>31</v>
      </c>
      <c r="J109" s="24">
        <v>4</v>
      </c>
      <c r="K109" s="24">
        <v>4</v>
      </c>
      <c r="M109" s="24">
        <v>772</v>
      </c>
      <c r="N109" s="24">
        <v>1317</v>
      </c>
      <c r="O109" s="24">
        <v>5872</v>
      </c>
      <c r="P109" s="24">
        <v>1022513</v>
      </c>
      <c r="Q109" s="24" t="str">
        <f>VLOOKUP($B109,wgs_downloaded!$H$2:$Z$518,COLUMN()-13)</f>
        <v>isolation_source: cheese</v>
      </c>
      <c r="R109" s="24">
        <f>VLOOKUP($B109,wgs_downloaded!$H$2:$Z$518,COLUMN()-13)</f>
        <v>2923939</v>
      </c>
      <c r="S109" s="24">
        <f>VLOOKUP($B109,wgs_downloaded!$H$2:$Z$518,COLUMN()-13)</f>
        <v>19</v>
      </c>
      <c r="T109" s="24">
        <f>VLOOKUP($B109,wgs_downloaded!$H$2:$Z$518,COLUMN()-13)</f>
        <v>2902</v>
      </c>
      <c r="U109" s="24" t="str">
        <f>VLOOKUP($B109,wgs_downloaded!$H$2:$Z$518,COLUMN()-13)</f>
        <v>Yes</v>
      </c>
      <c r="V109" s="24">
        <f>VLOOKUP($B109,wgs_downloaded!$H$2:$Z$518,COLUMN()-13)</f>
        <v>0</v>
      </c>
      <c r="W109" s="24">
        <f>VLOOKUP($B109,wgs_downloaded!$H$2:$Z$518,COLUMN()-13)</f>
        <v>0</v>
      </c>
      <c r="X109" s="24">
        <f>VLOOKUP($B109,wgs_downloaded!$H$2:$Z$518,COLUMN()-13)</f>
        <v>0</v>
      </c>
      <c r="Y109" s="24" t="str">
        <f>VLOOKUP($B109,wgs_downloaded!$H$2:$Z$518,COLUMN()-13)</f>
        <v>No</v>
      </c>
      <c r="Z109" s="24" t="str">
        <f>VLOOKUP($B109,wgs_downloaded!$H$2:$Z$518,COLUMN()-13)</f>
        <v/>
      </c>
      <c r="AA109" s="24" t="str">
        <f>VLOOKUP($B109,wgs_downloaded!$H$2:$Z$518,COLUMN()-13)</f>
        <v/>
      </c>
      <c r="AB109" s="24">
        <f>VLOOKUP($B109,wgs_downloaded!$H$2:$Z$518,COLUMN()-13)</f>
        <v>43559.083333333336</v>
      </c>
      <c r="AC109" s="24">
        <f>VLOOKUP($B109,wgs_downloaded!$H$2:$Z$518,COLUMN()-13)</f>
        <v>43559.083333333336</v>
      </c>
      <c r="AD109" s="24" t="str">
        <f>VLOOKUP($B109,wgs_downloaded!$H$2:$Z$518,COLUMN()-13)</f>
        <v>USA</v>
      </c>
      <c r="AE109" s="24" t="str">
        <f>VLOOKUP($B109,wgs_downloaded!$H$2:$Z$518,COLUMN()-13)</f>
        <v>New York</v>
      </c>
      <c r="AF109" s="24">
        <f>VLOOKUP($B109,wgs_downloaded!$H$2:$Z$518,COLUMN()-13)</f>
        <v>2017</v>
      </c>
      <c r="AG109" s="24" t="b">
        <f>NOT(ISERROR(MATCH(Q109,assembly_high_qc!$Q$2:$Q$324,0)))</f>
        <v>1</v>
      </c>
      <c r="AH109" s="24" t="b">
        <f>NOT(ISERROR(MATCH(AD109,assembly_high_qc!$AD$2:$AD$324,0)))</f>
        <v>1</v>
      </c>
      <c r="AI109" s="24" t="b">
        <f>NOT(ISERROR(MATCH(AF109,assembly_high_qc!$AF$2:$AF$324,0)))</f>
        <v>1</v>
      </c>
    </row>
    <row r="110" spans="1:35" s="24" customFormat="1" x14ac:dyDescent="0.3">
      <c r="A110" s="24" t="s">
        <v>4248</v>
      </c>
      <c r="B110" s="24" t="str">
        <f t="shared" si="1"/>
        <v>SRR1181567</v>
      </c>
      <c r="C110" s="24">
        <v>5</v>
      </c>
      <c r="D110" s="24">
        <v>5</v>
      </c>
      <c r="E110" s="24" t="s">
        <v>4249</v>
      </c>
      <c r="F110" s="24">
        <v>22762</v>
      </c>
      <c r="G110" s="24">
        <v>22316</v>
      </c>
      <c r="H110" s="24" t="s">
        <v>3304</v>
      </c>
      <c r="I110" s="24">
        <v>4</v>
      </c>
      <c r="J110" s="24">
        <v>1</v>
      </c>
      <c r="K110" s="24">
        <v>1</v>
      </c>
      <c r="M110" s="24">
        <v>880</v>
      </c>
      <c r="N110" s="24">
        <v>1318</v>
      </c>
      <c r="O110" s="24">
        <v>6852</v>
      </c>
      <c r="P110" s="24">
        <v>1133706</v>
      </c>
      <c r="Q110" s="24" t="str">
        <f>VLOOKUP($B110,wgs_downloaded!$H$2:$Z$518,COLUMN()-13)</f>
        <v>isolation_source: cheese</v>
      </c>
      <c r="R110" s="24">
        <f>VLOOKUP($B110,wgs_downloaded!$H$2:$Z$518,COLUMN()-13)</f>
        <v>3114546</v>
      </c>
      <c r="S110" s="24">
        <f>VLOOKUP($B110,wgs_downloaded!$H$2:$Z$518,COLUMN()-13)</f>
        <v>22</v>
      </c>
      <c r="T110" s="24">
        <f>VLOOKUP($B110,wgs_downloaded!$H$2:$Z$518,COLUMN()-13)</f>
        <v>3071</v>
      </c>
      <c r="U110" s="24" t="str">
        <f>VLOOKUP($B110,wgs_downloaded!$H$2:$Z$518,COLUMN()-13)</f>
        <v>Yes</v>
      </c>
      <c r="V110" s="24">
        <f>VLOOKUP($B110,wgs_downloaded!$H$2:$Z$518,COLUMN()-13)</f>
        <v>0</v>
      </c>
      <c r="W110" s="24">
        <f>VLOOKUP($B110,wgs_downloaded!$H$2:$Z$518,COLUMN()-13)</f>
        <v>0</v>
      </c>
      <c r="X110" s="24">
        <f>VLOOKUP($B110,wgs_downloaded!$H$2:$Z$518,COLUMN()-13)</f>
        <v>0</v>
      </c>
      <c r="Y110" s="24" t="str">
        <f>VLOOKUP($B110,wgs_downloaded!$H$2:$Z$518,COLUMN()-13)</f>
        <v>No</v>
      </c>
      <c r="Z110" s="24" t="str">
        <f>VLOOKUP($B110,wgs_downloaded!$H$2:$Z$518,COLUMN()-13)</f>
        <v/>
      </c>
      <c r="AA110" s="24" t="str">
        <f>VLOOKUP($B110,wgs_downloaded!$H$2:$Z$518,COLUMN()-13)</f>
        <v/>
      </c>
      <c r="AB110" s="24">
        <f>VLOOKUP($B110,wgs_downloaded!$H$2:$Z$518,COLUMN()-13)</f>
        <v>43551.041666666664</v>
      </c>
      <c r="AC110" s="24">
        <f>VLOOKUP($B110,wgs_downloaded!$H$2:$Z$518,COLUMN()-13)</f>
        <v>43551.041666666664</v>
      </c>
      <c r="AD110" s="24" t="str">
        <f>VLOOKUP($B110,wgs_downloaded!$H$2:$Z$518,COLUMN()-13)</f>
        <v>USA</v>
      </c>
      <c r="AE110" s="24" t="str">
        <f>VLOOKUP($B110,wgs_downloaded!$H$2:$Z$518,COLUMN()-13)</f>
        <v>Maryland</v>
      </c>
      <c r="AF110" s="24">
        <f>VLOOKUP($B110,wgs_downloaded!$H$2:$Z$518,COLUMN()-13)</f>
        <v>2014</v>
      </c>
      <c r="AG110" s="24" t="b">
        <f>NOT(ISERROR(MATCH(Q110,assembly_high_qc!$Q$2:$Q$324,0)))</f>
        <v>1</v>
      </c>
      <c r="AH110" s="24" t="b">
        <f>NOT(ISERROR(MATCH(AD110,assembly_high_qc!$AD$2:$AD$324,0)))</f>
        <v>1</v>
      </c>
      <c r="AI110" s="24" t="b">
        <f>NOT(ISERROR(MATCH(AF110,assembly_high_qc!$AF$2:$AF$324,0)))</f>
        <v>1</v>
      </c>
    </row>
    <row r="111" spans="1:35" s="24" customFormat="1" x14ac:dyDescent="0.3">
      <c r="A111" s="24" t="s">
        <v>4250</v>
      </c>
      <c r="B111" s="24" t="str">
        <f t="shared" si="1"/>
        <v>SRR7819672</v>
      </c>
      <c r="C111" s="24">
        <v>5</v>
      </c>
      <c r="D111" s="24">
        <v>5</v>
      </c>
      <c r="E111" s="24" t="s">
        <v>3859</v>
      </c>
      <c r="F111" s="24">
        <v>24456</v>
      </c>
      <c r="G111" s="24">
        <v>23898</v>
      </c>
      <c r="H111" s="24" t="s">
        <v>3570</v>
      </c>
      <c r="I111" s="24">
        <v>3</v>
      </c>
      <c r="J111" s="24">
        <v>1</v>
      </c>
      <c r="K111" s="24">
        <v>4</v>
      </c>
      <c r="M111" s="24">
        <v>1017</v>
      </c>
      <c r="N111" s="24">
        <v>1324</v>
      </c>
      <c r="O111" s="24">
        <v>5482</v>
      </c>
      <c r="P111" s="24">
        <v>1295343</v>
      </c>
      <c r="Q111" s="24" t="str">
        <f>VLOOKUP($B111,wgs_downloaded!$H$2:$Z$518,COLUMN()-13)</f>
        <v>isolation_source: burrata soft cheese</v>
      </c>
      <c r="R111" s="24">
        <f>VLOOKUP($B111,wgs_downloaded!$H$2:$Z$518,COLUMN()-13)</f>
        <v>3044571</v>
      </c>
      <c r="S111" s="24">
        <f>VLOOKUP($B111,wgs_downloaded!$H$2:$Z$518,COLUMN()-13)</f>
        <v>59</v>
      </c>
      <c r="T111" s="24">
        <f>VLOOKUP($B111,wgs_downloaded!$H$2:$Z$518,COLUMN()-13)</f>
        <v>3033</v>
      </c>
      <c r="U111" s="24" t="str">
        <f>VLOOKUP($B111,wgs_downloaded!$H$2:$Z$518,COLUMN()-13)</f>
        <v>Yes</v>
      </c>
      <c r="V111" s="24">
        <f>VLOOKUP($B111,wgs_downloaded!$H$2:$Z$518,COLUMN()-13)</f>
        <v>0</v>
      </c>
      <c r="W111" s="24">
        <f>VLOOKUP($B111,wgs_downloaded!$H$2:$Z$518,COLUMN()-13)</f>
        <v>0</v>
      </c>
      <c r="X111" s="24">
        <f>VLOOKUP($B111,wgs_downloaded!$H$2:$Z$518,COLUMN()-13)</f>
        <v>0</v>
      </c>
      <c r="Y111" s="24" t="str">
        <f>VLOOKUP($B111,wgs_downloaded!$H$2:$Z$518,COLUMN()-13)</f>
        <v>No</v>
      </c>
      <c r="Z111" s="24" t="str">
        <f>VLOOKUP($B111,wgs_downloaded!$H$2:$Z$518,COLUMN()-13)</f>
        <v/>
      </c>
      <c r="AA111" s="24" t="str">
        <f>VLOOKUP($B111,wgs_downloaded!$H$2:$Z$518,COLUMN()-13)</f>
        <v/>
      </c>
      <c r="AB111" s="24">
        <f>VLOOKUP($B111,wgs_downloaded!$H$2:$Z$518,COLUMN()-13)</f>
        <v>43901.041666666664</v>
      </c>
      <c r="AC111" s="24">
        <f>VLOOKUP($B111,wgs_downloaded!$H$2:$Z$518,COLUMN()-13)</f>
        <v>43551.041666666664</v>
      </c>
      <c r="AD111" s="24" t="str">
        <f>VLOOKUP($B111,wgs_downloaded!$H$2:$Z$518,COLUMN()-13)</f>
        <v>Italy</v>
      </c>
      <c r="AE111" s="24">
        <f>VLOOKUP($B111,wgs_downloaded!$H$2:$Z$518,COLUMN()-13)</f>
        <v>0</v>
      </c>
      <c r="AF111" s="24">
        <f>VLOOKUP($B111,wgs_downloaded!$H$2:$Z$518,COLUMN()-13)</f>
        <v>2008</v>
      </c>
      <c r="AG111" s="24" t="b">
        <f>NOT(ISERROR(MATCH(Q111,assembly_high_qc!$Q$2:$Q$324,0)))</f>
        <v>1</v>
      </c>
      <c r="AH111" s="24" t="b">
        <f>NOT(ISERROR(MATCH(AD111,assembly_high_qc!$AD$2:$AD$324,0)))</f>
        <v>1</v>
      </c>
      <c r="AI111" s="24" t="b">
        <f>NOT(ISERROR(MATCH(AF111,assembly_high_qc!$AF$2:$AF$324,0)))</f>
        <v>1</v>
      </c>
    </row>
    <row r="112" spans="1:35" s="24" customFormat="1" x14ac:dyDescent="0.3">
      <c r="A112" s="24" t="s">
        <v>4251</v>
      </c>
      <c r="B112" s="24" t="str">
        <f t="shared" si="1"/>
        <v>SRR3181836</v>
      </c>
      <c r="C112" s="24">
        <v>6</v>
      </c>
      <c r="D112" s="24">
        <v>5</v>
      </c>
      <c r="E112" s="24" t="s">
        <v>4252</v>
      </c>
      <c r="F112" s="24">
        <v>28012</v>
      </c>
      <c r="G112" s="24">
        <v>26658</v>
      </c>
      <c r="H112" s="24" t="s">
        <v>3399</v>
      </c>
      <c r="I112" s="24">
        <v>3</v>
      </c>
      <c r="J112" s="24">
        <v>1</v>
      </c>
      <c r="K112" s="24">
        <v>0</v>
      </c>
      <c r="M112" s="24">
        <v>894</v>
      </c>
      <c r="N112" s="24">
        <v>1330</v>
      </c>
      <c r="O112" s="24">
        <v>7157</v>
      </c>
      <c r="P112" s="24">
        <v>1171968</v>
      </c>
      <c r="Q112" s="24" t="str">
        <f>VLOOKUP($B112,wgs_downloaded!$H$2:$Z$518,COLUMN()-13)</f>
        <v>isolation_source: blue cheese</v>
      </c>
      <c r="R112" s="24">
        <f>VLOOKUP($B112,wgs_downloaded!$H$2:$Z$518,COLUMN()-13)</f>
        <v>2960748</v>
      </c>
      <c r="S112" s="24">
        <f>VLOOKUP($B112,wgs_downloaded!$H$2:$Z$518,COLUMN()-13)</f>
        <v>27</v>
      </c>
      <c r="T112" s="24">
        <f>VLOOKUP($B112,wgs_downloaded!$H$2:$Z$518,COLUMN()-13)</f>
        <v>2906</v>
      </c>
      <c r="U112" s="24" t="str">
        <f>VLOOKUP($B112,wgs_downloaded!$H$2:$Z$518,COLUMN()-13)</f>
        <v>Yes</v>
      </c>
      <c r="V112" s="24">
        <f>VLOOKUP($B112,wgs_downloaded!$H$2:$Z$518,COLUMN()-13)</f>
        <v>0</v>
      </c>
      <c r="W112" s="24">
        <f>VLOOKUP($B112,wgs_downloaded!$H$2:$Z$518,COLUMN()-13)</f>
        <v>0</v>
      </c>
      <c r="X112" s="24">
        <f>VLOOKUP($B112,wgs_downloaded!$H$2:$Z$518,COLUMN()-13)</f>
        <v>0</v>
      </c>
      <c r="Y112" s="24" t="str">
        <f>VLOOKUP($B112,wgs_downloaded!$H$2:$Z$518,COLUMN()-13)</f>
        <v>No</v>
      </c>
      <c r="Z112" s="24" t="str">
        <f>VLOOKUP($B112,wgs_downloaded!$H$2:$Z$518,COLUMN()-13)</f>
        <v/>
      </c>
      <c r="AA112" s="24" t="str">
        <f>VLOOKUP($B112,wgs_downloaded!$H$2:$Z$518,COLUMN()-13)</f>
        <v/>
      </c>
      <c r="AB112" s="24">
        <f>VLOOKUP($B112,wgs_downloaded!$H$2:$Z$518,COLUMN()-13)</f>
        <v>43901.041666666664</v>
      </c>
      <c r="AC112" s="24">
        <f>VLOOKUP($B112,wgs_downloaded!$H$2:$Z$518,COLUMN()-13)</f>
        <v>43551.041666666664</v>
      </c>
      <c r="AD112" s="24" t="str">
        <f>VLOOKUP($B112,wgs_downloaded!$H$2:$Z$518,COLUMN()-13)</f>
        <v>USA</v>
      </c>
      <c r="AE112" s="24">
        <f>VLOOKUP($B112,wgs_downloaded!$H$2:$Z$518,COLUMN()-13)</f>
        <v>0</v>
      </c>
      <c r="AF112" s="24">
        <f>VLOOKUP($B112,wgs_downloaded!$H$2:$Z$518,COLUMN()-13)</f>
        <v>2011</v>
      </c>
      <c r="AG112" s="24" t="b">
        <f>NOT(ISERROR(MATCH(Q112,assembly_high_qc!$Q$2:$Q$324,0)))</f>
        <v>1</v>
      </c>
      <c r="AH112" s="24" t="b">
        <f>NOT(ISERROR(MATCH(AD112,assembly_high_qc!$AD$2:$AD$324,0)))</f>
        <v>1</v>
      </c>
      <c r="AI112" s="24" t="b">
        <f>NOT(ISERROR(MATCH(AF112,assembly_high_qc!$AF$2:$AF$324,0)))</f>
        <v>1</v>
      </c>
    </row>
    <row r="113" spans="1:35" s="24" customFormat="1" x14ac:dyDescent="0.3">
      <c r="A113" s="24" t="s">
        <v>4253</v>
      </c>
      <c r="B113" s="24" t="str">
        <f t="shared" si="1"/>
        <v>SRR5341888</v>
      </c>
      <c r="C113" s="24">
        <v>6</v>
      </c>
      <c r="D113" s="24">
        <v>6</v>
      </c>
      <c r="E113" s="24" t="s">
        <v>4254</v>
      </c>
      <c r="F113" s="24">
        <v>30312</v>
      </c>
      <c r="G113" s="24">
        <v>29366</v>
      </c>
      <c r="H113" s="24" t="s">
        <v>3722</v>
      </c>
      <c r="I113" s="24">
        <v>5</v>
      </c>
      <c r="J113" s="24">
        <v>2</v>
      </c>
      <c r="K113" s="24">
        <v>5</v>
      </c>
      <c r="M113" s="24">
        <v>986</v>
      </c>
      <c r="N113" s="24">
        <v>1331</v>
      </c>
      <c r="O113" s="24">
        <v>4407</v>
      </c>
      <c r="P113" s="24">
        <v>1248782</v>
      </c>
      <c r="Q113" s="24" t="str">
        <f>VLOOKUP($B113,wgs_downloaded!$H$2:$Z$518,COLUMN()-13)</f>
        <v>isolation_source: cheese</v>
      </c>
      <c r="R113" s="24">
        <f>VLOOKUP($B113,wgs_downloaded!$H$2:$Z$518,COLUMN()-13)</f>
        <v>2953771</v>
      </c>
      <c r="S113" s="24">
        <f>VLOOKUP($B113,wgs_downloaded!$H$2:$Z$518,COLUMN()-13)</f>
        <v>50</v>
      </c>
      <c r="T113" s="24">
        <f>VLOOKUP($B113,wgs_downloaded!$H$2:$Z$518,COLUMN()-13)</f>
        <v>2935</v>
      </c>
      <c r="U113" s="24" t="str">
        <f>VLOOKUP($B113,wgs_downloaded!$H$2:$Z$518,COLUMN()-13)</f>
        <v>Yes</v>
      </c>
      <c r="V113" s="24">
        <f>VLOOKUP($B113,wgs_downloaded!$H$2:$Z$518,COLUMN()-13)</f>
        <v>0</v>
      </c>
      <c r="W113" s="24">
        <f>VLOOKUP($B113,wgs_downloaded!$H$2:$Z$518,COLUMN()-13)</f>
        <v>0</v>
      </c>
      <c r="X113" s="24">
        <f>VLOOKUP($B113,wgs_downloaded!$H$2:$Z$518,COLUMN()-13)</f>
        <v>0</v>
      </c>
      <c r="Y113" s="24" t="str">
        <f>VLOOKUP($B113,wgs_downloaded!$H$2:$Z$518,COLUMN()-13)</f>
        <v>No</v>
      </c>
      <c r="Z113" s="24" t="str">
        <f>VLOOKUP($B113,wgs_downloaded!$H$2:$Z$518,COLUMN()-13)</f>
        <v/>
      </c>
      <c r="AA113" s="24" t="str">
        <f>VLOOKUP($B113,wgs_downloaded!$H$2:$Z$518,COLUMN()-13)</f>
        <v/>
      </c>
      <c r="AB113" s="24">
        <f>VLOOKUP($B113,wgs_downloaded!$H$2:$Z$518,COLUMN()-13)</f>
        <v>43563.083333333336</v>
      </c>
      <c r="AC113" s="24">
        <f>VLOOKUP($B113,wgs_downloaded!$H$2:$Z$518,COLUMN()-13)</f>
        <v>43563.083333333336</v>
      </c>
      <c r="AD113" s="24" t="str">
        <f>VLOOKUP($B113,wgs_downloaded!$H$2:$Z$518,COLUMN()-13)</f>
        <v>USA</v>
      </c>
      <c r="AE113" s="24" t="str">
        <f>VLOOKUP($B113,wgs_downloaded!$H$2:$Z$518,COLUMN()-13)</f>
        <v>New York</v>
      </c>
      <c r="AF113" s="24">
        <f>VLOOKUP($B113,wgs_downloaded!$H$2:$Z$518,COLUMN()-13)</f>
        <v>2017</v>
      </c>
      <c r="AG113" s="24" t="b">
        <f>NOT(ISERROR(MATCH(Q113,assembly_high_qc!$Q$2:$Q$324,0)))</f>
        <v>1</v>
      </c>
      <c r="AH113" s="24" t="b">
        <f>NOT(ISERROR(MATCH(AD113,assembly_high_qc!$AD$2:$AD$324,0)))</f>
        <v>1</v>
      </c>
      <c r="AI113" s="24" t="b">
        <f>NOT(ISERROR(MATCH(AF113,assembly_high_qc!$AF$2:$AF$324,0)))</f>
        <v>1</v>
      </c>
    </row>
    <row r="114" spans="1:35" s="24" customFormat="1" x14ac:dyDescent="0.3">
      <c r="A114" s="24" t="s">
        <v>4255</v>
      </c>
      <c r="B114" s="24" t="str">
        <f t="shared" si="1"/>
        <v>SRR6860838</v>
      </c>
      <c r="C114" s="24">
        <v>21</v>
      </c>
      <c r="D114" s="24">
        <v>19</v>
      </c>
      <c r="E114" s="24" t="s">
        <v>3764</v>
      </c>
      <c r="F114" s="24">
        <v>121380</v>
      </c>
      <c r="G114" s="24">
        <v>113056</v>
      </c>
      <c r="H114" s="24" t="s">
        <v>4256</v>
      </c>
      <c r="I114" s="24">
        <v>87</v>
      </c>
      <c r="J114" s="24">
        <v>8</v>
      </c>
      <c r="K114" s="24">
        <v>12</v>
      </c>
      <c r="M114" s="24">
        <v>2386</v>
      </c>
      <c r="N114" s="24">
        <v>1333</v>
      </c>
      <c r="O114" s="24">
        <v>12317</v>
      </c>
      <c r="P114" s="24">
        <v>2422715</v>
      </c>
      <c r="Q114" s="24" t="str">
        <f>VLOOKUP($B114,wgs_downloaded!$H$2:$Z$518,COLUMN()-13)</f>
        <v>isolation_source: raw milk cheese aged 60 days</v>
      </c>
      <c r="R114" s="24">
        <f>VLOOKUP($B114,wgs_downloaded!$H$2:$Z$518,COLUMN()-13)</f>
        <v>2988399</v>
      </c>
      <c r="S114" s="24">
        <f>VLOOKUP($B114,wgs_downloaded!$H$2:$Z$518,COLUMN()-13)</f>
        <v>61</v>
      </c>
      <c r="T114" s="24">
        <f>VLOOKUP($B114,wgs_downloaded!$H$2:$Z$518,COLUMN()-13)</f>
        <v>2970</v>
      </c>
      <c r="U114" s="24" t="str">
        <f>VLOOKUP($B114,wgs_downloaded!$H$2:$Z$518,COLUMN()-13)</f>
        <v>Yes</v>
      </c>
      <c r="V114" s="24">
        <f>VLOOKUP($B114,wgs_downloaded!$H$2:$Z$518,COLUMN()-13)</f>
        <v>0</v>
      </c>
      <c r="W114" s="24">
        <f>VLOOKUP($B114,wgs_downloaded!$H$2:$Z$518,COLUMN()-13)</f>
        <v>0</v>
      </c>
      <c r="X114" s="24">
        <f>VLOOKUP($B114,wgs_downloaded!$H$2:$Z$518,COLUMN()-13)</f>
        <v>0</v>
      </c>
      <c r="Y114" s="24" t="str">
        <f>VLOOKUP($B114,wgs_downloaded!$H$2:$Z$518,COLUMN()-13)</f>
        <v>No</v>
      </c>
      <c r="Z114" s="24" t="str">
        <f>VLOOKUP($B114,wgs_downloaded!$H$2:$Z$518,COLUMN()-13)</f>
        <v/>
      </c>
      <c r="AA114" s="24" t="str">
        <f>VLOOKUP($B114,wgs_downloaded!$H$2:$Z$518,COLUMN()-13)</f>
        <v/>
      </c>
      <c r="AB114" s="24">
        <f>VLOOKUP($B114,wgs_downloaded!$H$2:$Z$518,COLUMN()-13)</f>
        <v>43563.083333333336</v>
      </c>
      <c r="AC114" s="24">
        <f>VLOOKUP($B114,wgs_downloaded!$H$2:$Z$518,COLUMN()-13)</f>
        <v>43563.083333333336</v>
      </c>
      <c r="AD114" s="24" t="str">
        <f>VLOOKUP($B114,wgs_downloaded!$H$2:$Z$518,COLUMN()-13)</f>
        <v>USA</v>
      </c>
      <c r="AE114" s="24" t="str">
        <f>VLOOKUP($B114,wgs_downloaded!$H$2:$Z$518,COLUMN()-13)</f>
        <v>New York</v>
      </c>
      <c r="AF114" s="24">
        <f>VLOOKUP($B114,wgs_downloaded!$H$2:$Z$518,COLUMN()-13)</f>
        <v>2019</v>
      </c>
      <c r="AG114" s="24" t="b">
        <f>NOT(ISERROR(MATCH(Q114,assembly_high_qc!$Q$2:$Q$324,0)))</f>
        <v>1</v>
      </c>
      <c r="AH114" s="24" t="b">
        <f>NOT(ISERROR(MATCH(AD114,assembly_high_qc!$AD$2:$AD$324,0)))</f>
        <v>1</v>
      </c>
      <c r="AI114" s="24" t="b">
        <f>NOT(ISERROR(MATCH(AF114,assembly_high_qc!$AF$2:$AF$324,0)))</f>
        <v>1</v>
      </c>
    </row>
    <row r="115" spans="1:35" s="27" customFormat="1" x14ac:dyDescent="0.3">
      <c r="A115" s="27" t="s">
        <v>4257</v>
      </c>
      <c r="B115" s="27" t="str">
        <f t="shared" si="1"/>
        <v>SRR8261009</v>
      </c>
      <c r="C115" s="27">
        <v>5</v>
      </c>
      <c r="D115" s="27">
        <v>5</v>
      </c>
      <c r="E115" s="27" t="s">
        <v>3931</v>
      </c>
      <c r="F115" s="27">
        <v>25596</v>
      </c>
      <c r="G115" s="27">
        <v>24672</v>
      </c>
      <c r="H115" s="27" t="s">
        <v>4258</v>
      </c>
      <c r="I115" s="27">
        <v>1</v>
      </c>
      <c r="J115" s="27">
        <v>1</v>
      </c>
      <c r="K115" s="27">
        <v>0</v>
      </c>
      <c r="M115" s="27">
        <v>907</v>
      </c>
      <c r="N115" s="27">
        <v>1337</v>
      </c>
      <c r="O115" s="27">
        <v>5951</v>
      </c>
      <c r="P115" s="27">
        <v>1189455</v>
      </c>
      <c r="Q115" s="27" t="str">
        <f>VLOOKUP($B115,wgs_downloaded!$H$2:$Z$518,COLUMN()-13)</f>
        <v>isolation_source: taleggio cheese</v>
      </c>
      <c r="R115" s="27">
        <f>VLOOKUP($B115,wgs_downloaded!$H$2:$Z$518,COLUMN()-13)</f>
        <v>3062184</v>
      </c>
      <c r="S115" s="27">
        <f>VLOOKUP($B115,wgs_downloaded!$H$2:$Z$518,COLUMN()-13)</f>
        <v>38</v>
      </c>
      <c r="T115" s="27">
        <f>VLOOKUP($B115,wgs_downloaded!$H$2:$Z$518,COLUMN()-13)</f>
        <v>3062</v>
      </c>
      <c r="U115" s="27" t="str">
        <f>VLOOKUP($B115,wgs_downloaded!$H$2:$Z$518,COLUMN()-13)</f>
        <v>Yes</v>
      </c>
      <c r="V115" s="27">
        <f>VLOOKUP($B115,wgs_downloaded!$H$2:$Z$518,COLUMN()-13)</f>
        <v>0</v>
      </c>
      <c r="W115" s="27">
        <f>VLOOKUP($B115,wgs_downloaded!$H$2:$Z$518,COLUMN()-13)</f>
        <v>0</v>
      </c>
      <c r="X115" s="27">
        <f>VLOOKUP($B115,wgs_downloaded!$H$2:$Z$518,COLUMN()-13)</f>
        <v>0</v>
      </c>
      <c r="Y115" s="27" t="str">
        <f>VLOOKUP($B115,wgs_downloaded!$H$2:$Z$518,COLUMN()-13)</f>
        <v>No</v>
      </c>
      <c r="Z115" s="27" t="str">
        <f>VLOOKUP($B115,wgs_downloaded!$H$2:$Z$518,COLUMN()-13)</f>
        <v/>
      </c>
      <c r="AA115" s="27" t="str">
        <f>VLOOKUP($B115,wgs_downloaded!$H$2:$Z$518,COLUMN()-13)</f>
        <v/>
      </c>
      <c r="AB115" s="27">
        <f>VLOOKUP($B115,wgs_downloaded!$H$2:$Z$518,COLUMN()-13)</f>
        <v>43901.041666666664</v>
      </c>
      <c r="AC115" s="27">
        <f>VLOOKUP($B115,wgs_downloaded!$H$2:$Z$518,COLUMN()-13)</f>
        <v>43550.041666666664</v>
      </c>
      <c r="AD115" s="27" t="str">
        <f>VLOOKUP($B115,wgs_downloaded!$H$2:$Z$518,COLUMN()-13)</f>
        <v>Italy</v>
      </c>
      <c r="AE115" s="27">
        <f>VLOOKUP($B115,wgs_downloaded!$H$2:$Z$518,COLUMN()-13)</f>
        <v>0</v>
      </c>
      <c r="AF115" s="27">
        <f>VLOOKUP($B115,wgs_downloaded!$H$2:$Z$518,COLUMN()-13)</f>
        <v>2005</v>
      </c>
      <c r="AG115" t="b">
        <f>NOT(ISERROR(MATCH(Q115,assembly_high_qc!$Q$2:$Q$324,0)))</f>
        <v>0</v>
      </c>
      <c r="AH115" s="27" t="b">
        <f>NOT(ISERROR(MATCH(AD115,assembly_high_qc!$AD$2:$AD$324,0)))</f>
        <v>1</v>
      </c>
      <c r="AI115" s="27" t="b">
        <f>NOT(ISERROR(MATCH(AF115,assembly_high_qc!$AF$2:$AF$324,0)))</f>
        <v>1</v>
      </c>
    </row>
    <row r="116" spans="1:35" s="27" customFormat="1" x14ac:dyDescent="0.3">
      <c r="A116" s="27" t="s">
        <v>4259</v>
      </c>
      <c r="B116" s="27" t="str">
        <f t="shared" si="1"/>
        <v>SRR3309226</v>
      </c>
      <c r="C116" s="27">
        <v>5</v>
      </c>
      <c r="D116" s="27">
        <v>5</v>
      </c>
      <c r="E116" s="27" t="s">
        <v>4260</v>
      </c>
      <c r="F116" s="27">
        <v>24744</v>
      </c>
      <c r="G116" s="27">
        <v>24088</v>
      </c>
      <c r="H116" s="27" t="s">
        <v>4261</v>
      </c>
      <c r="I116" s="27">
        <v>1</v>
      </c>
      <c r="J116" s="27">
        <v>1</v>
      </c>
      <c r="K116" s="27">
        <v>0</v>
      </c>
      <c r="M116" s="27">
        <v>1006</v>
      </c>
      <c r="N116" s="27">
        <v>1343</v>
      </c>
      <c r="O116" s="27">
        <v>8423</v>
      </c>
      <c r="P116" s="27">
        <v>1285718</v>
      </c>
      <c r="Q116" s="27" t="str">
        <f>VLOOKUP($B116,wgs_downloaded!$H$2:$Z$518,COLUMN()-13)</f>
        <v>isolation_source: gouda cheese</v>
      </c>
      <c r="R116" s="27">
        <f>VLOOKUP($B116,wgs_downloaded!$H$2:$Z$518,COLUMN()-13)</f>
        <v>2970984</v>
      </c>
      <c r="S116" s="27">
        <f>VLOOKUP($B116,wgs_downloaded!$H$2:$Z$518,COLUMN()-13)</f>
        <v>20</v>
      </c>
      <c r="T116" s="27">
        <f>VLOOKUP($B116,wgs_downloaded!$H$2:$Z$518,COLUMN()-13)</f>
        <v>2907</v>
      </c>
      <c r="U116" s="27" t="str">
        <f>VLOOKUP($B116,wgs_downloaded!$H$2:$Z$518,COLUMN()-13)</f>
        <v>Yes</v>
      </c>
      <c r="V116" s="27">
        <f>VLOOKUP($B116,wgs_downloaded!$H$2:$Z$518,COLUMN()-13)</f>
        <v>0</v>
      </c>
      <c r="W116" s="27">
        <f>VLOOKUP($B116,wgs_downloaded!$H$2:$Z$518,COLUMN()-13)</f>
        <v>0</v>
      </c>
      <c r="X116" s="27">
        <f>VLOOKUP($B116,wgs_downloaded!$H$2:$Z$518,COLUMN()-13)</f>
        <v>0</v>
      </c>
      <c r="Y116" s="27" t="str">
        <f>VLOOKUP($B116,wgs_downloaded!$H$2:$Z$518,COLUMN()-13)</f>
        <v>No</v>
      </c>
      <c r="Z116" s="27" t="str">
        <f>VLOOKUP($B116,wgs_downloaded!$H$2:$Z$518,COLUMN()-13)</f>
        <v/>
      </c>
      <c r="AA116" s="27" t="str">
        <f>VLOOKUP($B116,wgs_downloaded!$H$2:$Z$518,COLUMN()-13)</f>
        <v/>
      </c>
      <c r="AB116" s="27">
        <f>VLOOKUP($B116,wgs_downloaded!$H$2:$Z$518,COLUMN()-13)</f>
        <v>43560.083333333336</v>
      </c>
      <c r="AC116" s="27">
        <f>VLOOKUP($B116,wgs_downloaded!$H$2:$Z$518,COLUMN()-13)</f>
        <v>43560.083333333336</v>
      </c>
      <c r="AD116" s="27" t="str">
        <f>VLOOKUP($B116,wgs_downloaded!$H$2:$Z$518,COLUMN()-13)</f>
        <v>USA</v>
      </c>
      <c r="AE116" s="27" t="str">
        <f>VLOOKUP($B116,wgs_downloaded!$H$2:$Z$518,COLUMN()-13)</f>
        <v>Florida</v>
      </c>
      <c r="AF116" s="27">
        <f>VLOOKUP($B116,wgs_downloaded!$H$2:$Z$518,COLUMN()-13)</f>
        <v>2007</v>
      </c>
      <c r="AG116" t="b">
        <f>NOT(ISERROR(MATCH(Q116,assembly_high_qc!$Q$2:$Q$324,0)))</f>
        <v>0</v>
      </c>
      <c r="AH116" s="27" t="b">
        <f>NOT(ISERROR(MATCH(AD116,assembly_high_qc!$AD$2:$AD$324,0)))</f>
        <v>1</v>
      </c>
      <c r="AI116" s="27" t="b">
        <f>NOT(ISERROR(MATCH(AF116,assembly_high_qc!$AF$2:$AF$324,0)))</f>
        <v>1</v>
      </c>
    </row>
    <row r="117" spans="1:35" s="24" customFormat="1" x14ac:dyDescent="0.3">
      <c r="A117" s="24" t="s">
        <v>4262</v>
      </c>
      <c r="B117" s="24" t="str">
        <f t="shared" si="1"/>
        <v>SRR8767386</v>
      </c>
      <c r="C117" s="24">
        <v>6</v>
      </c>
      <c r="D117" s="24">
        <v>5</v>
      </c>
      <c r="E117" s="24" t="s">
        <v>4263</v>
      </c>
      <c r="F117" s="24">
        <v>28440</v>
      </c>
      <c r="G117" s="24">
        <v>27292</v>
      </c>
      <c r="H117" s="24" t="s">
        <v>3655</v>
      </c>
      <c r="I117" s="24">
        <v>7</v>
      </c>
      <c r="J117" s="24">
        <v>5</v>
      </c>
      <c r="K117" s="24">
        <v>7</v>
      </c>
      <c r="M117" s="24">
        <v>904</v>
      </c>
      <c r="N117" s="24">
        <v>1349</v>
      </c>
      <c r="O117" s="24">
        <v>4841</v>
      </c>
      <c r="P117" s="24">
        <v>1181459</v>
      </c>
      <c r="Q117" s="24" t="str">
        <f>VLOOKUP($B117,wgs_downloaded!$H$2:$Z$518,COLUMN()-13)</f>
        <v>isolation_source: cheese</v>
      </c>
      <c r="R117" s="24">
        <f>VLOOKUP($B117,wgs_downloaded!$H$2:$Z$518,COLUMN()-13)</f>
        <v>3034647</v>
      </c>
      <c r="S117" s="24">
        <f>VLOOKUP($B117,wgs_downloaded!$H$2:$Z$518,COLUMN()-13)</f>
        <v>17</v>
      </c>
      <c r="T117" s="24">
        <f>VLOOKUP($B117,wgs_downloaded!$H$2:$Z$518,COLUMN()-13)</f>
        <v>3025</v>
      </c>
      <c r="U117" s="24" t="str">
        <f>VLOOKUP($B117,wgs_downloaded!$H$2:$Z$518,COLUMN()-13)</f>
        <v>Yes</v>
      </c>
      <c r="V117" s="24">
        <f>VLOOKUP($B117,wgs_downloaded!$H$2:$Z$518,COLUMN()-13)</f>
        <v>0</v>
      </c>
      <c r="W117" s="24">
        <f>VLOOKUP($B117,wgs_downloaded!$H$2:$Z$518,COLUMN()-13)</f>
        <v>0</v>
      </c>
      <c r="X117" s="24">
        <f>VLOOKUP($B117,wgs_downloaded!$H$2:$Z$518,COLUMN()-13)</f>
        <v>0</v>
      </c>
      <c r="Y117" s="24" t="str">
        <f>VLOOKUP($B117,wgs_downloaded!$H$2:$Z$518,COLUMN()-13)</f>
        <v>No</v>
      </c>
      <c r="Z117" s="24" t="str">
        <f>VLOOKUP($B117,wgs_downloaded!$H$2:$Z$518,COLUMN()-13)</f>
        <v/>
      </c>
      <c r="AA117" s="24" t="str">
        <f>VLOOKUP($B117,wgs_downloaded!$H$2:$Z$518,COLUMN()-13)</f>
        <v/>
      </c>
      <c r="AB117" s="24">
        <f>VLOOKUP($B117,wgs_downloaded!$H$2:$Z$518,COLUMN()-13)</f>
        <v>43556.083333333336</v>
      </c>
      <c r="AC117" s="24">
        <f>VLOOKUP($B117,wgs_downloaded!$H$2:$Z$518,COLUMN()-13)</f>
        <v>43556.083333333336</v>
      </c>
      <c r="AD117" s="24" t="str">
        <f>VLOOKUP($B117,wgs_downloaded!$H$2:$Z$518,COLUMN()-13)</f>
        <v>Chile</v>
      </c>
      <c r="AE117" s="24">
        <f>VLOOKUP($B117,wgs_downloaded!$H$2:$Z$518,COLUMN()-13)</f>
        <v>0</v>
      </c>
      <c r="AF117" s="24">
        <f>VLOOKUP($B117,wgs_downloaded!$H$2:$Z$518,COLUMN()-13)</f>
        <v>2016</v>
      </c>
      <c r="AG117" s="24" t="b">
        <f>NOT(ISERROR(MATCH(Q117,assembly_high_qc!$Q$2:$Q$324,0)))</f>
        <v>1</v>
      </c>
      <c r="AH117" s="24" t="b">
        <f>NOT(ISERROR(MATCH(AD117,assembly_high_qc!$AD$2:$AD$324,0)))</f>
        <v>1</v>
      </c>
      <c r="AI117" s="24" t="b">
        <f>NOT(ISERROR(MATCH(AF117,assembly_high_qc!$AF$2:$AF$324,0)))</f>
        <v>1</v>
      </c>
    </row>
    <row r="118" spans="1:35" s="24" customFormat="1" x14ac:dyDescent="0.3">
      <c r="A118" s="24" t="s">
        <v>4264</v>
      </c>
      <c r="B118" s="24" t="str">
        <f t="shared" si="1"/>
        <v>SRR8837447</v>
      </c>
      <c r="C118" s="24">
        <v>5</v>
      </c>
      <c r="D118" s="24">
        <v>5</v>
      </c>
      <c r="E118" s="24" t="s">
        <v>3550</v>
      </c>
      <c r="F118" s="24">
        <v>25942</v>
      </c>
      <c r="G118" s="24">
        <v>25230</v>
      </c>
      <c r="H118" s="24" t="s">
        <v>4125</v>
      </c>
      <c r="I118" s="24">
        <v>3</v>
      </c>
      <c r="J118" s="24">
        <v>1</v>
      </c>
      <c r="K118" s="24">
        <v>1</v>
      </c>
      <c r="M118" s="24">
        <v>870</v>
      </c>
      <c r="N118" s="24">
        <v>1356</v>
      </c>
      <c r="O118" s="24">
        <v>5825</v>
      </c>
      <c r="P118" s="24">
        <v>1162845</v>
      </c>
      <c r="Q118" s="24" t="str">
        <f>VLOOKUP($B118,wgs_downloaded!$H$2:$Z$518,COLUMN()-13)</f>
        <v>isolation_source: cheese</v>
      </c>
      <c r="R118" s="24">
        <f>VLOOKUP($B118,wgs_downloaded!$H$2:$Z$518,COLUMN()-13)</f>
        <v>3000444</v>
      </c>
      <c r="S118" s="24">
        <f>VLOOKUP($B118,wgs_downloaded!$H$2:$Z$518,COLUMN()-13)</f>
        <v>15</v>
      </c>
      <c r="T118" s="24">
        <f>VLOOKUP($B118,wgs_downloaded!$H$2:$Z$518,COLUMN()-13)</f>
        <v>2946</v>
      </c>
      <c r="U118" s="24" t="str">
        <f>VLOOKUP($B118,wgs_downloaded!$H$2:$Z$518,COLUMN()-13)</f>
        <v>Yes</v>
      </c>
      <c r="V118" s="24">
        <f>VLOOKUP($B118,wgs_downloaded!$H$2:$Z$518,COLUMN()-13)</f>
        <v>0</v>
      </c>
      <c r="W118" s="24">
        <f>VLOOKUP($B118,wgs_downloaded!$H$2:$Z$518,COLUMN()-13)</f>
        <v>0</v>
      </c>
      <c r="X118" s="24">
        <f>VLOOKUP($B118,wgs_downloaded!$H$2:$Z$518,COLUMN()-13)</f>
        <v>0</v>
      </c>
      <c r="Y118" s="24" t="str">
        <f>VLOOKUP($B118,wgs_downloaded!$H$2:$Z$518,COLUMN()-13)</f>
        <v>No</v>
      </c>
      <c r="Z118" s="24" t="str">
        <f>VLOOKUP($B118,wgs_downloaded!$H$2:$Z$518,COLUMN()-13)</f>
        <v/>
      </c>
      <c r="AA118" s="24" t="str">
        <f>VLOOKUP($B118,wgs_downloaded!$H$2:$Z$518,COLUMN()-13)</f>
        <v/>
      </c>
      <c r="AB118" s="24">
        <f>VLOOKUP($B118,wgs_downloaded!$H$2:$Z$518,COLUMN()-13)</f>
        <v>43564.083333333336</v>
      </c>
      <c r="AC118" s="24">
        <f>VLOOKUP($B118,wgs_downloaded!$H$2:$Z$518,COLUMN()-13)</f>
        <v>43564.083333333336</v>
      </c>
      <c r="AD118" s="24" t="str">
        <f>VLOOKUP($B118,wgs_downloaded!$H$2:$Z$518,COLUMN()-13)</f>
        <v>Chile</v>
      </c>
      <c r="AE118" s="24">
        <f>VLOOKUP($B118,wgs_downloaded!$H$2:$Z$518,COLUMN()-13)</f>
        <v>0</v>
      </c>
      <c r="AF118" s="24">
        <f>VLOOKUP($B118,wgs_downloaded!$H$2:$Z$518,COLUMN()-13)</f>
        <v>2016</v>
      </c>
      <c r="AG118" s="24" t="b">
        <f>NOT(ISERROR(MATCH(Q118,assembly_high_qc!$Q$2:$Q$324,0)))</f>
        <v>1</v>
      </c>
      <c r="AH118" s="24" t="b">
        <f>NOT(ISERROR(MATCH(AD118,assembly_high_qc!$AD$2:$AD$324,0)))</f>
        <v>1</v>
      </c>
      <c r="AI118" s="24" t="b">
        <f>NOT(ISERROR(MATCH(AF118,assembly_high_qc!$AF$2:$AF$324,0)))</f>
        <v>1</v>
      </c>
    </row>
    <row r="119" spans="1:35" s="24" customFormat="1" x14ac:dyDescent="0.3">
      <c r="A119" s="24" t="s">
        <v>4265</v>
      </c>
      <c r="B119" s="24" t="str">
        <f t="shared" si="1"/>
        <v>SRR8767293</v>
      </c>
      <c r="C119" s="24">
        <v>6</v>
      </c>
      <c r="D119" s="24">
        <v>5</v>
      </c>
      <c r="E119" s="24" t="s">
        <v>3775</v>
      </c>
      <c r="F119" s="24">
        <v>27012</v>
      </c>
      <c r="G119" s="24">
        <v>26160</v>
      </c>
      <c r="H119" s="24" t="s">
        <v>3937</v>
      </c>
      <c r="I119" s="24">
        <v>4</v>
      </c>
      <c r="J119" s="24">
        <v>2</v>
      </c>
      <c r="K119" s="24">
        <v>3</v>
      </c>
      <c r="M119" s="24">
        <v>975</v>
      </c>
      <c r="N119" s="24">
        <v>1362</v>
      </c>
      <c r="O119" s="24">
        <v>6395</v>
      </c>
      <c r="P119" s="24">
        <v>1285792</v>
      </c>
      <c r="Q119" s="24" t="str">
        <f>VLOOKUP($B119,wgs_downloaded!$H$2:$Z$518,COLUMN()-13)</f>
        <v>isolation_source: cheese</v>
      </c>
      <c r="R119" s="24">
        <f>VLOOKUP($B119,wgs_downloaded!$H$2:$Z$518,COLUMN()-13)</f>
        <v>3136255</v>
      </c>
      <c r="S119" s="24">
        <f>VLOOKUP($B119,wgs_downloaded!$H$2:$Z$518,COLUMN()-13)</f>
        <v>32</v>
      </c>
      <c r="T119" s="24">
        <f>VLOOKUP($B119,wgs_downloaded!$H$2:$Z$518,COLUMN()-13)</f>
        <v>3131</v>
      </c>
      <c r="U119" s="24" t="str">
        <f>VLOOKUP($B119,wgs_downloaded!$H$2:$Z$518,COLUMN()-13)</f>
        <v>Yes</v>
      </c>
      <c r="V119" s="24">
        <f>VLOOKUP($B119,wgs_downloaded!$H$2:$Z$518,COLUMN()-13)</f>
        <v>0</v>
      </c>
      <c r="W119" s="24">
        <f>VLOOKUP($B119,wgs_downloaded!$H$2:$Z$518,COLUMN()-13)</f>
        <v>0</v>
      </c>
      <c r="X119" s="24">
        <f>VLOOKUP($B119,wgs_downloaded!$H$2:$Z$518,COLUMN()-13)</f>
        <v>0</v>
      </c>
      <c r="Y119" s="24" t="str">
        <f>VLOOKUP($B119,wgs_downloaded!$H$2:$Z$518,COLUMN()-13)</f>
        <v>No</v>
      </c>
      <c r="Z119" s="24" t="str">
        <f>VLOOKUP($B119,wgs_downloaded!$H$2:$Z$518,COLUMN()-13)</f>
        <v/>
      </c>
      <c r="AA119" s="24" t="str">
        <f>VLOOKUP($B119,wgs_downloaded!$H$2:$Z$518,COLUMN()-13)</f>
        <v/>
      </c>
      <c r="AB119" s="24">
        <f>VLOOKUP($B119,wgs_downloaded!$H$2:$Z$518,COLUMN()-13)</f>
        <v>43555.041666666664</v>
      </c>
      <c r="AC119" s="24">
        <f>VLOOKUP($B119,wgs_downloaded!$H$2:$Z$518,COLUMN()-13)</f>
        <v>43555.041666666664</v>
      </c>
      <c r="AD119" s="24" t="str">
        <f>VLOOKUP($B119,wgs_downloaded!$H$2:$Z$518,COLUMN()-13)</f>
        <v>Chile</v>
      </c>
      <c r="AE119" s="24">
        <f>VLOOKUP($B119,wgs_downloaded!$H$2:$Z$518,COLUMN()-13)</f>
        <v>0</v>
      </c>
      <c r="AF119" s="24">
        <f>VLOOKUP($B119,wgs_downloaded!$H$2:$Z$518,COLUMN()-13)</f>
        <v>2017</v>
      </c>
      <c r="AG119" s="24" t="b">
        <f>NOT(ISERROR(MATCH(Q119,assembly_high_qc!$Q$2:$Q$324,0)))</f>
        <v>1</v>
      </c>
      <c r="AH119" s="24" t="b">
        <f>NOT(ISERROR(MATCH(AD119,assembly_high_qc!$AD$2:$AD$324,0)))</f>
        <v>1</v>
      </c>
      <c r="AI119" s="24" t="b">
        <f>NOT(ISERROR(MATCH(AF119,assembly_high_qc!$AF$2:$AF$324,0)))</f>
        <v>1</v>
      </c>
    </row>
    <row r="120" spans="1:35" s="24" customFormat="1" x14ac:dyDescent="0.3">
      <c r="A120" s="24" t="s">
        <v>4266</v>
      </c>
      <c r="B120" s="24" t="str">
        <f t="shared" si="1"/>
        <v>SRR5409438</v>
      </c>
      <c r="C120" s="24">
        <v>15</v>
      </c>
      <c r="D120" s="24">
        <v>14</v>
      </c>
      <c r="E120" s="24" t="s">
        <v>4267</v>
      </c>
      <c r="F120" s="24">
        <v>68644</v>
      </c>
      <c r="G120" s="24">
        <v>67566</v>
      </c>
      <c r="H120" s="24" t="s">
        <v>4268</v>
      </c>
      <c r="I120" s="24">
        <v>5</v>
      </c>
      <c r="J120" s="24">
        <v>1</v>
      </c>
      <c r="K120" s="24">
        <v>2</v>
      </c>
      <c r="M120" s="24">
        <v>2296</v>
      </c>
      <c r="N120" s="24">
        <v>1363</v>
      </c>
      <c r="O120" s="24">
        <v>14047</v>
      </c>
      <c r="P120" s="24">
        <v>2431890</v>
      </c>
      <c r="Q120" s="24" t="str">
        <f>VLOOKUP($B120,wgs_downloaded!$H$2:$Z$518,COLUMN()-13)</f>
        <v>isolation_source: cheese</v>
      </c>
      <c r="R120" s="24">
        <f>VLOOKUP($B120,wgs_downloaded!$H$2:$Z$518,COLUMN()-13)</f>
        <v>2920258</v>
      </c>
      <c r="S120" s="24">
        <f>VLOOKUP($B120,wgs_downloaded!$H$2:$Z$518,COLUMN()-13)</f>
        <v>214</v>
      </c>
      <c r="T120" s="24">
        <f>VLOOKUP($B120,wgs_downloaded!$H$2:$Z$518,COLUMN()-13)</f>
        <v>2951</v>
      </c>
      <c r="U120" s="24" t="str">
        <f>VLOOKUP($B120,wgs_downloaded!$H$2:$Z$518,COLUMN()-13)</f>
        <v>Yes</v>
      </c>
      <c r="V120" s="24">
        <f>VLOOKUP($B120,wgs_downloaded!$H$2:$Z$518,COLUMN()-13)</f>
        <v>0</v>
      </c>
      <c r="W120" s="24">
        <f>VLOOKUP($B120,wgs_downloaded!$H$2:$Z$518,COLUMN()-13)</f>
        <v>0</v>
      </c>
      <c r="X120" s="24">
        <f>VLOOKUP($B120,wgs_downloaded!$H$2:$Z$518,COLUMN()-13)</f>
        <v>0</v>
      </c>
      <c r="Y120" s="24" t="str">
        <f>VLOOKUP($B120,wgs_downloaded!$H$2:$Z$518,COLUMN()-13)</f>
        <v>No</v>
      </c>
      <c r="Z120" s="24" t="str">
        <f>VLOOKUP($B120,wgs_downloaded!$H$2:$Z$518,COLUMN()-13)</f>
        <v/>
      </c>
      <c r="AA120" s="24" t="str">
        <f>VLOOKUP($B120,wgs_downloaded!$H$2:$Z$518,COLUMN()-13)</f>
        <v/>
      </c>
      <c r="AB120" s="24">
        <f>VLOOKUP($B120,wgs_downloaded!$H$2:$Z$518,COLUMN()-13)</f>
        <v>43563.083333333336</v>
      </c>
      <c r="AC120" s="24">
        <f>VLOOKUP($B120,wgs_downloaded!$H$2:$Z$518,COLUMN()-13)</f>
        <v>43563.083333333336</v>
      </c>
      <c r="AD120" s="24" t="str">
        <f>VLOOKUP($B120,wgs_downloaded!$H$2:$Z$518,COLUMN()-13)</f>
        <v>USA</v>
      </c>
      <c r="AE120" s="24" t="str">
        <f>VLOOKUP($B120,wgs_downloaded!$H$2:$Z$518,COLUMN()-13)</f>
        <v>Michigan</v>
      </c>
      <c r="AF120" s="24">
        <f>VLOOKUP($B120,wgs_downloaded!$H$2:$Z$518,COLUMN()-13)</f>
        <v>2009</v>
      </c>
      <c r="AG120" s="24" t="b">
        <f>NOT(ISERROR(MATCH(Q120,assembly_high_qc!$Q$2:$Q$324,0)))</f>
        <v>1</v>
      </c>
      <c r="AH120" s="24" t="b">
        <f>NOT(ISERROR(MATCH(AD120,assembly_high_qc!$AD$2:$AD$324,0)))</f>
        <v>1</v>
      </c>
      <c r="AI120" s="24" t="b">
        <f>NOT(ISERROR(MATCH(AF120,assembly_high_qc!$AF$2:$AF$324,0)))</f>
        <v>1</v>
      </c>
    </row>
    <row r="121" spans="1:35" s="27" customFormat="1" x14ac:dyDescent="0.3">
      <c r="A121" s="27" t="s">
        <v>4269</v>
      </c>
      <c r="B121" s="27" t="str">
        <f t="shared" si="1"/>
        <v>SRR3173362</v>
      </c>
      <c r="C121" s="27">
        <v>6</v>
      </c>
      <c r="D121" s="27">
        <v>5</v>
      </c>
      <c r="E121" s="27" t="s">
        <v>4270</v>
      </c>
      <c r="F121" s="27">
        <v>27066</v>
      </c>
      <c r="G121" s="27">
        <v>26324</v>
      </c>
      <c r="H121" s="27" t="s">
        <v>4125</v>
      </c>
      <c r="I121" s="27">
        <v>4</v>
      </c>
      <c r="J121" s="27">
        <v>1</v>
      </c>
      <c r="K121" s="27">
        <v>4</v>
      </c>
      <c r="M121" s="27">
        <v>940</v>
      </c>
      <c r="N121" s="27">
        <v>1372</v>
      </c>
      <c r="O121" s="27">
        <v>5983</v>
      </c>
      <c r="P121" s="27">
        <v>1248416</v>
      </c>
      <c r="Q121" s="27" t="str">
        <f>VLOOKUP($B121,wgs_downloaded!$H$2:$Z$518,COLUMN()-13)</f>
        <v>isolation_source: latin american cheese</v>
      </c>
      <c r="R121" s="27">
        <f>VLOOKUP($B121,wgs_downloaded!$H$2:$Z$518,COLUMN()-13)</f>
        <v>3078966</v>
      </c>
      <c r="S121" s="27">
        <f>VLOOKUP($B121,wgs_downloaded!$H$2:$Z$518,COLUMN()-13)</f>
        <v>53</v>
      </c>
      <c r="T121" s="27">
        <f>VLOOKUP($B121,wgs_downloaded!$H$2:$Z$518,COLUMN()-13)</f>
        <v>3040</v>
      </c>
      <c r="U121" s="27" t="str">
        <f>VLOOKUP($B121,wgs_downloaded!$H$2:$Z$518,COLUMN()-13)</f>
        <v>Yes</v>
      </c>
      <c r="V121" s="27">
        <f>VLOOKUP($B121,wgs_downloaded!$H$2:$Z$518,COLUMN()-13)</f>
        <v>0</v>
      </c>
      <c r="W121" s="27">
        <f>VLOOKUP($B121,wgs_downloaded!$H$2:$Z$518,COLUMN()-13)</f>
        <v>0</v>
      </c>
      <c r="X121" s="27">
        <f>VLOOKUP($B121,wgs_downloaded!$H$2:$Z$518,COLUMN()-13)</f>
        <v>0</v>
      </c>
      <c r="Y121" s="27" t="str">
        <f>VLOOKUP($B121,wgs_downloaded!$H$2:$Z$518,COLUMN()-13)</f>
        <v>No</v>
      </c>
      <c r="Z121" s="27" t="str">
        <f>VLOOKUP($B121,wgs_downloaded!$H$2:$Z$518,COLUMN()-13)</f>
        <v/>
      </c>
      <c r="AA121" s="27" t="str">
        <f>VLOOKUP($B121,wgs_downloaded!$H$2:$Z$518,COLUMN()-13)</f>
        <v/>
      </c>
      <c r="AB121" s="27">
        <f>VLOOKUP($B121,wgs_downloaded!$H$2:$Z$518,COLUMN()-13)</f>
        <v>43901.041666666664</v>
      </c>
      <c r="AC121" s="27">
        <f>VLOOKUP($B121,wgs_downloaded!$H$2:$Z$518,COLUMN()-13)</f>
        <v>43551.041666666664</v>
      </c>
      <c r="AD121" s="27" t="str">
        <f>VLOOKUP($B121,wgs_downloaded!$H$2:$Z$518,COLUMN()-13)</f>
        <v>Mexico</v>
      </c>
      <c r="AE121" s="27">
        <f>VLOOKUP($B121,wgs_downloaded!$H$2:$Z$518,COLUMN()-13)</f>
        <v>0</v>
      </c>
      <c r="AF121" s="27">
        <f>VLOOKUP($B121,wgs_downloaded!$H$2:$Z$518,COLUMN()-13)</f>
        <v>2007</v>
      </c>
      <c r="AG121" t="b">
        <f>NOT(ISERROR(MATCH(Q121,assembly_high_qc!$Q$2:$Q$324,0)))</f>
        <v>0</v>
      </c>
      <c r="AH121" s="27" t="b">
        <f>NOT(ISERROR(MATCH(AD121,assembly_high_qc!$AD$2:$AD$324,0)))</f>
        <v>1</v>
      </c>
      <c r="AI121" s="27" t="b">
        <f>NOT(ISERROR(MATCH(AF121,assembly_high_qc!$AF$2:$AF$324,0)))</f>
        <v>1</v>
      </c>
    </row>
    <row r="122" spans="1:35" s="24" customFormat="1" x14ac:dyDescent="0.3">
      <c r="A122" s="24" t="s">
        <v>4271</v>
      </c>
      <c r="B122" s="24" t="str">
        <f t="shared" si="1"/>
        <v>SRR8838777</v>
      </c>
      <c r="C122" s="24">
        <v>6</v>
      </c>
      <c r="D122" s="24">
        <v>6</v>
      </c>
      <c r="E122" s="24" t="s">
        <v>3550</v>
      </c>
      <c r="F122" s="24">
        <v>38734</v>
      </c>
      <c r="G122" s="24">
        <v>36766</v>
      </c>
      <c r="H122" s="24" t="s">
        <v>3945</v>
      </c>
      <c r="I122" s="24">
        <v>21</v>
      </c>
      <c r="J122" s="24">
        <v>2</v>
      </c>
      <c r="K122" s="24">
        <v>4</v>
      </c>
      <c r="M122" s="24">
        <v>855</v>
      </c>
      <c r="N122" s="24">
        <v>1384</v>
      </c>
      <c r="O122" s="24">
        <v>5896</v>
      </c>
      <c r="P122" s="24">
        <v>1154601</v>
      </c>
      <c r="Q122" s="24" t="str">
        <f>VLOOKUP($B122,wgs_downloaded!$H$2:$Z$518,COLUMN()-13)</f>
        <v>isolation_source: cheese</v>
      </c>
      <c r="R122" s="24">
        <f>VLOOKUP($B122,wgs_downloaded!$H$2:$Z$518,COLUMN()-13)</f>
        <v>3231348</v>
      </c>
      <c r="S122" s="24">
        <f>VLOOKUP($B122,wgs_downloaded!$H$2:$Z$518,COLUMN()-13)</f>
        <v>27</v>
      </c>
      <c r="T122" s="24">
        <f>VLOOKUP($B122,wgs_downloaded!$H$2:$Z$518,COLUMN()-13)</f>
        <v>3215</v>
      </c>
      <c r="U122" s="24" t="str">
        <f>VLOOKUP($B122,wgs_downloaded!$H$2:$Z$518,COLUMN()-13)</f>
        <v>Yes</v>
      </c>
      <c r="V122" s="24">
        <f>VLOOKUP($B122,wgs_downloaded!$H$2:$Z$518,COLUMN()-13)</f>
        <v>0</v>
      </c>
      <c r="W122" s="24">
        <f>VLOOKUP($B122,wgs_downloaded!$H$2:$Z$518,COLUMN()-13)</f>
        <v>0</v>
      </c>
      <c r="X122" s="24">
        <f>VLOOKUP($B122,wgs_downloaded!$H$2:$Z$518,COLUMN()-13)</f>
        <v>0</v>
      </c>
      <c r="Y122" s="24" t="str">
        <f>VLOOKUP($B122,wgs_downloaded!$H$2:$Z$518,COLUMN()-13)</f>
        <v>No</v>
      </c>
      <c r="Z122" s="24" t="str">
        <f>VLOOKUP($B122,wgs_downloaded!$H$2:$Z$518,COLUMN()-13)</f>
        <v/>
      </c>
      <c r="AA122" s="24" t="str">
        <f>VLOOKUP($B122,wgs_downloaded!$H$2:$Z$518,COLUMN()-13)</f>
        <v/>
      </c>
      <c r="AB122" s="24">
        <f>VLOOKUP($B122,wgs_downloaded!$H$2:$Z$518,COLUMN()-13)</f>
        <v>43564.083333333336</v>
      </c>
      <c r="AC122" s="24">
        <f>VLOOKUP($B122,wgs_downloaded!$H$2:$Z$518,COLUMN()-13)</f>
        <v>43564.083333333336</v>
      </c>
      <c r="AD122" s="24" t="str">
        <f>VLOOKUP($B122,wgs_downloaded!$H$2:$Z$518,COLUMN()-13)</f>
        <v>Chile</v>
      </c>
      <c r="AE122" s="24">
        <f>VLOOKUP($B122,wgs_downloaded!$H$2:$Z$518,COLUMN()-13)</f>
        <v>0</v>
      </c>
      <c r="AF122" s="24">
        <f>VLOOKUP($B122,wgs_downloaded!$H$2:$Z$518,COLUMN()-13)</f>
        <v>2016</v>
      </c>
      <c r="AG122" s="24" t="b">
        <f>NOT(ISERROR(MATCH(Q122,assembly_high_qc!$Q$2:$Q$324,0)))</f>
        <v>1</v>
      </c>
      <c r="AH122" s="24" t="b">
        <f>NOT(ISERROR(MATCH(AD122,assembly_high_qc!$AD$2:$AD$324,0)))</f>
        <v>1</v>
      </c>
      <c r="AI122" s="24" t="b">
        <f>NOT(ISERROR(MATCH(AF122,assembly_high_qc!$AF$2:$AF$324,0)))</f>
        <v>1</v>
      </c>
    </row>
    <row r="123" spans="1:35" s="27" customFormat="1" x14ac:dyDescent="0.3">
      <c r="A123" s="27" t="s">
        <v>4272</v>
      </c>
      <c r="B123" s="27" t="str">
        <f t="shared" si="1"/>
        <v>SRR1818069</v>
      </c>
      <c r="C123" s="27">
        <v>6</v>
      </c>
      <c r="D123" s="27">
        <v>5</v>
      </c>
      <c r="E123" s="27" t="s">
        <v>4273</v>
      </c>
      <c r="F123" s="27">
        <v>26118</v>
      </c>
      <c r="G123" s="27">
        <v>24960</v>
      </c>
      <c r="H123" s="27" t="s">
        <v>4274</v>
      </c>
      <c r="I123" s="27">
        <v>2</v>
      </c>
      <c r="J123" s="27">
        <v>1</v>
      </c>
      <c r="K123" s="27">
        <v>2</v>
      </c>
      <c r="M123" s="27">
        <v>1041</v>
      </c>
      <c r="N123" s="27">
        <v>1392</v>
      </c>
      <c r="O123" s="27">
        <v>6984</v>
      </c>
      <c r="P123" s="27">
        <v>1354566</v>
      </c>
      <c r="Q123" s="27" t="str">
        <f>VLOOKUP($B123,wgs_downloaded!$H$2:$Z$518,COLUMN()-13)</f>
        <v>isolation_source: vaucherin cheese</v>
      </c>
      <c r="R123" s="27">
        <f>VLOOKUP($B123,wgs_downloaded!$H$2:$Z$518,COLUMN()-13)</f>
        <v>3079909</v>
      </c>
      <c r="S123" s="27">
        <f>VLOOKUP($B123,wgs_downloaded!$H$2:$Z$518,COLUMN()-13)</f>
        <v>19</v>
      </c>
      <c r="T123" s="27">
        <f>VLOOKUP($B123,wgs_downloaded!$H$2:$Z$518,COLUMN()-13)</f>
        <v>3064</v>
      </c>
      <c r="U123" s="27" t="str">
        <f>VLOOKUP($B123,wgs_downloaded!$H$2:$Z$518,COLUMN()-13)</f>
        <v>Yes</v>
      </c>
      <c r="V123" s="27">
        <f>VLOOKUP($B123,wgs_downloaded!$H$2:$Z$518,COLUMN()-13)</f>
        <v>0</v>
      </c>
      <c r="W123" s="27">
        <f>VLOOKUP($B123,wgs_downloaded!$H$2:$Z$518,COLUMN()-13)</f>
        <v>0</v>
      </c>
      <c r="X123" s="27">
        <f>VLOOKUP($B123,wgs_downloaded!$H$2:$Z$518,COLUMN()-13)</f>
        <v>0</v>
      </c>
      <c r="Y123" s="27" t="str">
        <f>VLOOKUP($B123,wgs_downloaded!$H$2:$Z$518,COLUMN()-13)</f>
        <v>No</v>
      </c>
      <c r="Z123" s="27" t="str">
        <f>VLOOKUP($B123,wgs_downloaded!$H$2:$Z$518,COLUMN()-13)</f>
        <v/>
      </c>
      <c r="AA123" s="27" t="str">
        <f>VLOOKUP($B123,wgs_downloaded!$H$2:$Z$518,COLUMN()-13)</f>
        <v/>
      </c>
      <c r="AB123" s="27">
        <f>VLOOKUP($B123,wgs_downloaded!$H$2:$Z$518,COLUMN()-13)</f>
        <v>43563.083333333336</v>
      </c>
      <c r="AC123" s="27">
        <f>VLOOKUP($B123,wgs_downloaded!$H$2:$Z$518,COLUMN()-13)</f>
        <v>43563.083333333336</v>
      </c>
      <c r="AD123" s="27" t="str">
        <f>VLOOKUP($B123,wgs_downloaded!$H$2:$Z$518,COLUMN()-13)</f>
        <v>Switzerland</v>
      </c>
      <c r="AE123" s="27">
        <f>VLOOKUP($B123,wgs_downloaded!$H$2:$Z$518,COLUMN()-13)</f>
        <v>0</v>
      </c>
      <c r="AF123" s="27" t="str">
        <f>VLOOKUP($B123,wgs_downloaded!$H$2:$Z$518,COLUMN()-13)</f>
        <v>No data</v>
      </c>
      <c r="AG123" t="b">
        <f>NOT(ISERROR(MATCH(Q123,assembly_high_qc!$Q$2:$Q$324,0)))</f>
        <v>0</v>
      </c>
      <c r="AH123" s="27" t="b">
        <f>NOT(ISERROR(MATCH(AD123,assembly_high_qc!$AD$2:$AD$324,0)))</f>
        <v>0</v>
      </c>
      <c r="AI123" s="27" t="b">
        <f>NOT(ISERROR(MATCH(AF123,assembly_high_qc!$AF$2:$AF$324,0)))</f>
        <v>1</v>
      </c>
    </row>
    <row r="124" spans="1:35" s="24" customFormat="1" x14ac:dyDescent="0.3">
      <c r="A124" s="24" t="s">
        <v>4275</v>
      </c>
      <c r="B124" s="24" t="str">
        <f t="shared" si="1"/>
        <v>SRR5811621</v>
      </c>
      <c r="C124" s="24">
        <v>20</v>
      </c>
      <c r="D124" s="24">
        <v>16</v>
      </c>
      <c r="E124" s="24" t="s">
        <v>4276</v>
      </c>
      <c r="F124" s="24">
        <v>96876</v>
      </c>
      <c r="G124" s="24">
        <v>91814</v>
      </c>
      <c r="H124" s="24" t="s">
        <v>4277</v>
      </c>
      <c r="I124" s="24">
        <v>15</v>
      </c>
      <c r="J124" s="24">
        <v>10</v>
      </c>
      <c r="K124" s="24">
        <v>10</v>
      </c>
      <c r="M124" s="24">
        <v>2621</v>
      </c>
      <c r="N124" s="24">
        <v>1401</v>
      </c>
      <c r="O124" s="24">
        <v>20668</v>
      </c>
      <c r="P124" s="24">
        <v>2787879</v>
      </c>
      <c r="Q124" s="24" t="str">
        <f>VLOOKUP($B124,wgs_downloaded!$H$2:$Z$518,COLUMN()-13)</f>
        <v>isolation_source: goat cheese</v>
      </c>
      <c r="R124" s="24">
        <f>VLOOKUP($B124,wgs_downloaded!$H$2:$Z$518,COLUMN()-13)</f>
        <v>3208098</v>
      </c>
      <c r="S124" s="24">
        <f>VLOOKUP($B124,wgs_downloaded!$H$2:$Z$518,COLUMN()-13)</f>
        <v>30</v>
      </c>
      <c r="T124" s="24">
        <f>VLOOKUP($B124,wgs_downloaded!$H$2:$Z$518,COLUMN()-13)</f>
        <v>3216</v>
      </c>
      <c r="U124" s="24" t="str">
        <f>VLOOKUP($B124,wgs_downloaded!$H$2:$Z$518,COLUMN()-13)</f>
        <v>Yes</v>
      </c>
      <c r="V124" s="24">
        <f>VLOOKUP($B124,wgs_downloaded!$H$2:$Z$518,COLUMN()-13)</f>
        <v>0</v>
      </c>
      <c r="W124" s="24">
        <f>VLOOKUP($B124,wgs_downloaded!$H$2:$Z$518,COLUMN()-13)</f>
        <v>0</v>
      </c>
      <c r="X124" s="24">
        <f>VLOOKUP($B124,wgs_downloaded!$H$2:$Z$518,COLUMN()-13)</f>
        <v>0</v>
      </c>
      <c r="Y124" s="24" t="str">
        <f>VLOOKUP($B124,wgs_downloaded!$H$2:$Z$518,COLUMN()-13)</f>
        <v>No</v>
      </c>
      <c r="Z124" s="24" t="str">
        <f>VLOOKUP($B124,wgs_downloaded!$H$2:$Z$518,COLUMN()-13)</f>
        <v/>
      </c>
      <c r="AA124" s="24" t="str">
        <f>VLOOKUP($B124,wgs_downloaded!$H$2:$Z$518,COLUMN()-13)</f>
        <v/>
      </c>
      <c r="AB124" s="24">
        <f>VLOOKUP($B124,wgs_downloaded!$H$2:$Z$518,COLUMN()-13)</f>
        <v>43901.041666666664</v>
      </c>
      <c r="AC124" s="24">
        <f>VLOOKUP($B124,wgs_downloaded!$H$2:$Z$518,COLUMN()-13)</f>
        <v>43550.041666666664</v>
      </c>
      <c r="AD124" s="24" t="str">
        <f>VLOOKUP($B124,wgs_downloaded!$H$2:$Z$518,COLUMN()-13)</f>
        <v>Spain</v>
      </c>
      <c r="AE124" s="24">
        <f>VLOOKUP($B124,wgs_downloaded!$H$2:$Z$518,COLUMN()-13)</f>
        <v>0</v>
      </c>
      <c r="AF124" s="24">
        <f>VLOOKUP($B124,wgs_downloaded!$H$2:$Z$518,COLUMN()-13)</f>
        <v>2009</v>
      </c>
      <c r="AG124" s="24" t="b">
        <f>NOT(ISERROR(MATCH(Q124,assembly_high_qc!$Q$2:$Q$324,0)))</f>
        <v>1</v>
      </c>
      <c r="AH124" s="24" t="b">
        <f>NOT(ISERROR(MATCH(AD124,assembly_high_qc!$AD$2:$AD$324,0)))</f>
        <v>1</v>
      </c>
      <c r="AI124" s="24" t="b">
        <f>NOT(ISERROR(MATCH(AF124,assembly_high_qc!$AF$2:$AF$324,0)))</f>
        <v>1</v>
      </c>
    </row>
    <row r="125" spans="1:35" s="24" customFormat="1" x14ac:dyDescent="0.3">
      <c r="A125" s="24" t="s">
        <v>4278</v>
      </c>
      <c r="B125" s="24" t="str">
        <f t="shared" si="1"/>
        <v>SRR8767305</v>
      </c>
      <c r="C125" s="24">
        <v>6</v>
      </c>
      <c r="D125" s="24">
        <v>5</v>
      </c>
      <c r="E125" s="24" t="s">
        <v>3264</v>
      </c>
      <c r="F125" s="24">
        <v>27592</v>
      </c>
      <c r="G125" s="24">
        <v>26834</v>
      </c>
      <c r="H125" s="24" t="s">
        <v>3841</v>
      </c>
      <c r="I125" s="24">
        <v>5</v>
      </c>
      <c r="J125" s="24">
        <v>3</v>
      </c>
      <c r="K125" s="24">
        <v>3</v>
      </c>
      <c r="M125" s="24">
        <v>912</v>
      </c>
      <c r="N125" s="24">
        <v>1405</v>
      </c>
      <c r="O125" s="24">
        <v>6442</v>
      </c>
      <c r="P125" s="24">
        <v>1240421</v>
      </c>
      <c r="Q125" s="24" t="str">
        <f>VLOOKUP($B125,wgs_downloaded!$H$2:$Z$518,COLUMN()-13)</f>
        <v>isolation_source: cheese</v>
      </c>
      <c r="R125" s="24">
        <f>VLOOKUP($B125,wgs_downloaded!$H$2:$Z$518,COLUMN()-13)</f>
        <v>3116513</v>
      </c>
      <c r="S125" s="24">
        <f>VLOOKUP($B125,wgs_downloaded!$H$2:$Z$518,COLUMN()-13)</f>
        <v>33</v>
      </c>
      <c r="T125" s="24">
        <f>VLOOKUP($B125,wgs_downloaded!$H$2:$Z$518,COLUMN()-13)</f>
        <v>3111</v>
      </c>
      <c r="U125" s="24" t="str">
        <f>VLOOKUP($B125,wgs_downloaded!$H$2:$Z$518,COLUMN()-13)</f>
        <v>Yes</v>
      </c>
      <c r="V125" s="24">
        <f>VLOOKUP($B125,wgs_downloaded!$H$2:$Z$518,COLUMN()-13)</f>
        <v>0</v>
      </c>
      <c r="W125" s="24">
        <f>VLOOKUP($B125,wgs_downloaded!$H$2:$Z$518,COLUMN()-13)</f>
        <v>0</v>
      </c>
      <c r="X125" s="24">
        <f>VLOOKUP($B125,wgs_downloaded!$H$2:$Z$518,COLUMN()-13)</f>
        <v>0</v>
      </c>
      <c r="Y125" s="24" t="str">
        <f>VLOOKUP($B125,wgs_downloaded!$H$2:$Z$518,COLUMN()-13)</f>
        <v>No</v>
      </c>
      <c r="Z125" s="24" t="str">
        <f>VLOOKUP($B125,wgs_downloaded!$H$2:$Z$518,COLUMN()-13)</f>
        <v/>
      </c>
      <c r="AA125" s="24" t="str">
        <f>VLOOKUP($B125,wgs_downloaded!$H$2:$Z$518,COLUMN()-13)</f>
        <v/>
      </c>
      <c r="AB125" s="24">
        <f>VLOOKUP($B125,wgs_downloaded!$H$2:$Z$518,COLUMN()-13)</f>
        <v>43555.041666666664</v>
      </c>
      <c r="AC125" s="24">
        <f>VLOOKUP($B125,wgs_downloaded!$H$2:$Z$518,COLUMN()-13)</f>
        <v>43555.041666666664</v>
      </c>
      <c r="AD125" s="24" t="str">
        <f>VLOOKUP($B125,wgs_downloaded!$H$2:$Z$518,COLUMN()-13)</f>
        <v>Chile</v>
      </c>
      <c r="AE125" s="24">
        <f>VLOOKUP($B125,wgs_downloaded!$H$2:$Z$518,COLUMN()-13)</f>
        <v>0</v>
      </c>
      <c r="AF125" s="24">
        <f>VLOOKUP($B125,wgs_downloaded!$H$2:$Z$518,COLUMN()-13)</f>
        <v>2017</v>
      </c>
      <c r="AG125" s="24" t="b">
        <f>NOT(ISERROR(MATCH(Q125,assembly_high_qc!$Q$2:$Q$324,0)))</f>
        <v>1</v>
      </c>
      <c r="AH125" s="24" t="b">
        <f>NOT(ISERROR(MATCH(AD125,assembly_high_qc!$AD$2:$AD$324,0)))</f>
        <v>1</v>
      </c>
      <c r="AI125" s="24" t="b">
        <f>NOT(ISERROR(MATCH(AF125,assembly_high_qc!$AF$2:$AF$324,0)))</f>
        <v>1</v>
      </c>
    </row>
    <row r="126" spans="1:35" s="24" customFormat="1" x14ac:dyDescent="0.3">
      <c r="A126" s="24" t="s">
        <v>4279</v>
      </c>
      <c r="B126" s="24" t="str">
        <f t="shared" si="1"/>
        <v>SRR9732315</v>
      </c>
      <c r="C126" s="24">
        <v>6</v>
      </c>
      <c r="D126" s="24">
        <v>6</v>
      </c>
      <c r="E126" s="24" t="s">
        <v>4280</v>
      </c>
      <c r="F126" s="24">
        <v>30256</v>
      </c>
      <c r="G126" s="24">
        <v>29240</v>
      </c>
      <c r="H126" s="24" t="s">
        <v>4281</v>
      </c>
      <c r="I126" s="24">
        <v>5</v>
      </c>
      <c r="J126" s="24">
        <v>1</v>
      </c>
      <c r="K126" s="24">
        <v>1</v>
      </c>
      <c r="M126" s="24">
        <v>1257</v>
      </c>
      <c r="N126" s="24">
        <v>1406</v>
      </c>
      <c r="O126" s="24">
        <v>6576</v>
      </c>
      <c r="P126" s="24">
        <v>1604059</v>
      </c>
      <c r="Q126" s="24" t="str">
        <f>VLOOKUP($B126,wgs_downloaded!$H$2:$Z$518,COLUMN()-13)</f>
        <v>isolation_source: cheese</v>
      </c>
      <c r="R126" s="24">
        <f>VLOOKUP($B126,wgs_downloaded!$H$2:$Z$518,COLUMN()-13)</f>
        <v>3070410</v>
      </c>
      <c r="S126" s="24">
        <f>VLOOKUP($B126,wgs_downloaded!$H$2:$Z$518,COLUMN()-13)</f>
        <v>56</v>
      </c>
      <c r="T126" s="24">
        <f>VLOOKUP($B126,wgs_downloaded!$H$2:$Z$518,COLUMN()-13)</f>
        <v>3036</v>
      </c>
      <c r="U126" s="24" t="str">
        <f>VLOOKUP($B126,wgs_downloaded!$H$2:$Z$518,COLUMN()-13)</f>
        <v>Yes</v>
      </c>
      <c r="V126" s="24">
        <f>VLOOKUP($B126,wgs_downloaded!$H$2:$Z$518,COLUMN()-13)</f>
        <v>0</v>
      </c>
      <c r="W126" s="24">
        <f>VLOOKUP($B126,wgs_downloaded!$H$2:$Z$518,COLUMN()-13)</f>
        <v>0</v>
      </c>
      <c r="X126" s="24">
        <f>VLOOKUP($B126,wgs_downloaded!$H$2:$Z$518,COLUMN()-13)</f>
        <v>0</v>
      </c>
      <c r="Y126" s="24" t="str">
        <f>VLOOKUP($B126,wgs_downloaded!$H$2:$Z$518,COLUMN()-13)</f>
        <v>No</v>
      </c>
      <c r="Z126" s="24" t="str">
        <f>VLOOKUP($B126,wgs_downloaded!$H$2:$Z$518,COLUMN()-13)</f>
        <v/>
      </c>
      <c r="AA126" s="24" t="str">
        <f>VLOOKUP($B126,wgs_downloaded!$H$2:$Z$518,COLUMN()-13)</f>
        <v/>
      </c>
      <c r="AB126" s="24">
        <f>VLOOKUP($B126,wgs_downloaded!$H$2:$Z$518,COLUMN()-13)</f>
        <v>43860.041666666664</v>
      </c>
      <c r="AC126" s="24">
        <f>VLOOKUP($B126,wgs_downloaded!$H$2:$Z$518,COLUMN()-13)</f>
        <v>43860.041666666664</v>
      </c>
      <c r="AD126" s="24" t="str">
        <f>VLOOKUP($B126,wgs_downloaded!$H$2:$Z$518,COLUMN()-13)</f>
        <v>Uruguay</v>
      </c>
      <c r="AE126" s="24">
        <f>VLOOKUP($B126,wgs_downloaded!$H$2:$Z$518,COLUMN()-13)</f>
        <v>0</v>
      </c>
      <c r="AF126" s="24">
        <f>VLOOKUP($B126,wgs_downloaded!$H$2:$Z$518,COLUMN()-13)</f>
        <v>2011</v>
      </c>
      <c r="AG126" s="24" t="b">
        <f>NOT(ISERROR(MATCH(Q126,assembly_high_qc!$Q$2:$Q$324,0)))</f>
        <v>1</v>
      </c>
      <c r="AH126" s="24" t="b">
        <f>NOT(ISERROR(MATCH(AD126,assembly_high_qc!$AD$2:$AD$324,0)))</f>
        <v>1</v>
      </c>
      <c r="AI126" s="24" t="b">
        <f>NOT(ISERROR(MATCH(AF126,assembly_high_qc!$AF$2:$AF$324,0)))</f>
        <v>1</v>
      </c>
    </row>
    <row r="127" spans="1:35" s="27" customFormat="1" x14ac:dyDescent="0.3">
      <c r="A127" s="27" t="s">
        <v>4282</v>
      </c>
      <c r="B127" s="27" t="str">
        <f t="shared" si="1"/>
        <v>SRR5680838</v>
      </c>
      <c r="C127" s="27">
        <v>6</v>
      </c>
      <c r="D127" s="27">
        <v>5</v>
      </c>
      <c r="E127" s="27" t="s">
        <v>4283</v>
      </c>
      <c r="F127" s="27">
        <v>25986</v>
      </c>
      <c r="G127" s="27">
        <v>25382</v>
      </c>
      <c r="H127" s="27" t="s">
        <v>3291</v>
      </c>
      <c r="I127" s="27">
        <v>1</v>
      </c>
      <c r="J127" s="27">
        <v>1</v>
      </c>
      <c r="K127" s="27">
        <v>1</v>
      </c>
      <c r="M127" s="27">
        <v>943</v>
      </c>
      <c r="N127" s="27">
        <v>1413</v>
      </c>
      <c r="O127" s="27">
        <v>6474</v>
      </c>
      <c r="P127" s="27">
        <v>1288199</v>
      </c>
      <c r="Q127" s="27" t="str">
        <f>VLOOKUP($B127,wgs_downloaded!$H$2:$Z$518,COLUMN()-13)</f>
        <v>isolation_source: Raw cheese</v>
      </c>
      <c r="R127" s="27">
        <f>VLOOKUP($B127,wgs_downloaded!$H$2:$Z$518,COLUMN()-13)</f>
        <v>2996600</v>
      </c>
      <c r="S127" s="27">
        <f>VLOOKUP($B127,wgs_downloaded!$H$2:$Z$518,COLUMN()-13)</f>
        <v>22</v>
      </c>
      <c r="T127" s="27">
        <f>VLOOKUP($B127,wgs_downloaded!$H$2:$Z$518,COLUMN()-13)</f>
        <v>2979</v>
      </c>
      <c r="U127" s="27" t="str">
        <f>VLOOKUP($B127,wgs_downloaded!$H$2:$Z$518,COLUMN()-13)</f>
        <v>Yes</v>
      </c>
      <c r="V127" s="27">
        <f>VLOOKUP($B127,wgs_downloaded!$H$2:$Z$518,COLUMN()-13)</f>
        <v>0</v>
      </c>
      <c r="W127" s="27">
        <f>VLOOKUP($B127,wgs_downloaded!$H$2:$Z$518,COLUMN()-13)</f>
        <v>0</v>
      </c>
      <c r="X127" s="27">
        <f>VLOOKUP($B127,wgs_downloaded!$H$2:$Z$518,COLUMN()-13)</f>
        <v>0</v>
      </c>
      <c r="Y127" s="27" t="str">
        <f>VLOOKUP($B127,wgs_downloaded!$H$2:$Z$518,COLUMN()-13)</f>
        <v>No</v>
      </c>
      <c r="Z127" s="27" t="str">
        <f>VLOOKUP($B127,wgs_downloaded!$H$2:$Z$518,COLUMN()-13)</f>
        <v/>
      </c>
      <c r="AA127" s="27" t="str">
        <f>VLOOKUP($B127,wgs_downloaded!$H$2:$Z$518,COLUMN()-13)</f>
        <v/>
      </c>
      <c r="AB127" s="27">
        <f>VLOOKUP($B127,wgs_downloaded!$H$2:$Z$518,COLUMN()-13)</f>
        <v>43563.083333333336</v>
      </c>
      <c r="AC127" s="27">
        <f>VLOOKUP($B127,wgs_downloaded!$H$2:$Z$518,COLUMN()-13)</f>
        <v>43563.083333333336</v>
      </c>
      <c r="AD127" s="27" t="str">
        <f>VLOOKUP($B127,wgs_downloaded!$H$2:$Z$518,COLUMN()-13)</f>
        <v>USA</v>
      </c>
      <c r="AE127" s="27" t="str">
        <f>VLOOKUP($B127,wgs_downloaded!$H$2:$Z$518,COLUMN()-13)</f>
        <v>Michigan</v>
      </c>
      <c r="AF127" s="27">
        <f>VLOOKUP($B127,wgs_downloaded!$H$2:$Z$518,COLUMN()-13)</f>
        <v>2010</v>
      </c>
      <c r="AG127" t="b">
        <f>NOT(ISERROR(MATCH(Q127,assembly_high_qc!$Q$2:$Q$324,0)))</f>
        <v>0</v>
      </c>
      <c r="AH127" s="27" t="b">
        <f>NOT(ISERROR(MATCH(AD127,assembly_high_qc!$AD$2:$AD$324,0)))</f>
        <v>1</v>
      </c>
      <c r="AI127" s="27" t="b">
        <f>NOT(ISERROR(MATCH(AF127,assembly_high_qc!$AF$2:$AF$324,0)))</f>
        <v>1</v>
      </c>
    </row>
    <row r="128" spans="1:35" s="24" customFormat="1" x14ac:dyDescent="0.3">
      <c r="A128" s="24" t="s">
        <v>4284</v>
      </c>
      <c r="B128" s="24" t="str">
        <f t="shared" si="1"/>
        <v>SRR8767731</v>
      </c>
      <c r="C128" s="24">
        <v>6</v>
      </c>
      <c r="D128" s="24">
        <v>5</v>
      </c>
      <c r="E128" s="24" t="s">
        <v>4285</v>
      </c>
      <c r="F128" s="24">
        <v>27682</v>
      </c>
      <c r="G128" s="24">
        <v>26586</v>
      </c>
      <c r="H128" s="24" t="s">
        <v>3630</v>
      </c>
      <c r="I128" s="24">
        <v>4</v>
      </c>
      <c r="J128" s="24">
        <v>4</v>
      </c>
      <c r="K128" s="24">
        <v>4</v>
      </c>
      <c r="M128" s="24">
        <v>994</v>
      </c>
      <c r="N128" s="24">
        <v>1437</v>
      </c>
      <c r="O128" s="24">
        <v>7328</v>
      </c>
      <c r="P128" s="24">
        <v>1352487</v>
      </c>
      <c r="Q128" s="24" t="str">
        <f>VLOOKUP($B128,wgs_downloaded!$H$2:$Z$518,COLUMN()-13)</f>
        <v>isolation_source: cheese</v>
      </c>
      <c r="R128" s="24">
        <f>VLOOKUP($B128,wgs_downloaded!$H$2:$Z$518,COLUMN()-13)</f>
        <v>3026284</v>
      </c>
      <c r="S128" s="24">
        <f>VLOOKUP($B128,wgs_downloaded!$H$2:$Z$518,COLUMN()-13)</f>
        <v>19</v>
      </c>
      <c r="T128" s="24">
        <f>VLOOKUP($B128,wgs_downloaded!$H$2:$Z$518,COLUMN()-13)</f>
        <v>3018</v>
      </c>
      <c r="U128" s="24" t="str">
        <f>VLOOKUP($B128,wgs_downloaded!$H$2:$Z$518,COLUMN()-13)</f>
        <v>Yes</v>
      </c>
      <c r="V128" s="24">
        <f>VLOOKUP($B128,wgs_downloaded!$H$2:$Z$518,COLUMN()-13)</f>
        <v>0</v>
      </c>
      <c r="W128" s="24">
        <f>VLOOKUP($B128,wgs_downloaded!$H$2:$Z$518,COLUMN()-13)</f>
        <v>0</v>
      </c>
      <c r="X128" s="24">
        <f>VLOOKUP($B128,wgs_downloaded!$H$2:$Z$518,COLUMN()-13)</f>
        <v>0</v>
      </c>
      <c r="Y128" s="24" t="str">
        <f>VLOOKUP($B128,wgs_downloaded!$H$2:$Z$518,COLUMN()-13)</f>
        <v>No</v>
      </c>
      <c r="Z128" s="24" t="str">
        <f>VLOOKUP($B128,wgs_downloaded!$H$2:$Z$518,COLUMN()-13)</f>
        <v/>
      </c>
      <c r="AA128" s="24" t="str">
        <f>VLOOKUP($B128,wgs_downloaded!$H$2:$Z$518,COLUMN()-13)</f>
        <v/>
      </c>
      <c r="AB128" s="24">
        <f>VLOOKUP($B128,wgs_downloaded!$H$2:$Z$518,COLUMN()-13)</f>
        <v>43555.041666666664</v>
      </c>
      <c r="AC128" s="24">
        <f>VLOOKUP($B128,wgs_downloaded!$H$2:$Z$518,COLUMN()-13)</f>
        <v>43555.041666666664</v>
      </c>
      <c r="AD128" s="24" t="str">
        <f>VLOOKUP($B128,wgs_downloaded!$H$2:$Z$518,COLUMN()-13)</f>
        <v>Chile</v>
      </c>
      <c r="AE128" s="24">
        <f>VLOOKUP($B128,wgs_downloaded!$H$2:$Z$518,COLUMN()-13)</f>
        <v>0</v>
      </c>
      <c r="AF128" s="24">
        <f>VLOOKUP($B128,wgs_downloaded!$H$2:$Z$518,COLUMN()-13)</f>
        <v>2016</v>
      </c>
      <c r="AG128" s="24" t="b">
        <f>NOT(ISERROR(MATCH(Q128,assembly_high_qc!$Q$2:$Q$324,0)))</f>
        <v>1</v>
      </c>
      <c r="AH128" s="24" t="b">
        <f>NOT(ISERROR(MATCH(AD128,assembly_high_qc!$AD$2:$AD$324,0)))</f>
        <v>1</v>
      </c>
      <c r="AI128" s="24" t="b">
        <f>NOT(ISERROR(MATCH(AF128,assembly_high_qc!$AF$2:$AF$324,0)))</f>
        <v>1</v>
      </c>
    </row>
    <row r="129" spans="1:35" s="24" customFormat="1" x14ac:dyDescent="0.3">
      <c r="A129" s="24" t="s">
        <v>4286</v>
      </c>
      <c r="B129" s="24" t="str">
        <f t="shared" si="1"/>
        <v>SRR12125096</v>
      </c>
      <c r="C129" s="24">
        <v>5</v>
      </c>
      <c r="D129" s="24">
        <v>5</v>
      </c>
      <c r="E129" s="24" t="s">
        <v>3776</v>
      </c>
      <c r="F129" s="24">
        <v>24250</v>
      </c>
      <c r="G129" s="24">
        <v>23898</v>
      </c>
      <c r="H129" s="24" t="s">
        <v>4103</v>
      </c>
      <c r="I129" s="24">
        <v>3</v>
      </c>
      <c r="J129" s="24">
        <v>1</v>
      </c>
      <c r="K129" s="24">
        <v>1</v>
      </c>
      <c r="M129" s="24">
        <v>1056</v>
      </c>
      <c r="N129" s="24">
        <v>1446</v>
      </c>
      <c r="O129" s="24">
        <v>7526</v>
      </c>
      <c r="P129" s="24">
        <v>1430835</v>
      </c>
      <c r="Q129" s="24" t="str">
        <f>VLOOKUP($B129,wgs_downloaded!$H$2:$Z$518,COLUMN()-13)</f>
        <v>isolation_source: Raw Milk Cheese</v>
      </c>
      <c r="R129" s="24">
        <f>VLOOKUP($B129,wgs_downloaded!$H$2:$Z$518,COLUMN()-13)</f>
        <v>2977158</v>
      </c>
      <c r="S129" s="24">
        <f>VLOOKUP($B129,wgs_downloaded!$H$2:$Z$518,COLUMN()-13)</f>
        <v>15</v>
      </c>
      <c r="T129" s="24">
        <f>VLOOKUP($B129,wgs_downloaded!$H$2:$Z$518,COLUMN()-13)</f>
        <v>2880</v>
      </c>
      <c r="U129" s="24" t="str">
        <f>VLOOKUP($B129,wgs_downloaded!$H$2:$Z$518,COLUMN()-13)</f>
        <v>Yes</v>
      </c>
      <c r="V129" s="24">
        <f>VLOOKUP($B129,wgs_downloaded!$H$2:$Z$518,COLUMN()-13)</f>
        <v>0</v>
      </c>
      <c r="W129" s="24">
        <f>VLOOKUP($B129,wgs_downloaded!$H$2:$Z$518,COLUMN()-13)</f>
        <v>0</v>
      </c>
      <c r="X129" s="24">
        <f>VLOOKUP($B129,wgs_downloaded!$H$2:$Z$518,COLUMN()-13)</f>
        <v>0</v>
      </c>
      <c r="Y129" s="24" t="str">
        <f>VLOOKUP($B129,wgs_downloaded!$H$2:$Z$518,COLUMN()-13)</f>
        <v>No</v>
      </c>
      <c r="Z129" s="24" t="str">
        <f>VLOOKUP($B129,wgs_downloaded!$H$2:$Z$518,COLUMN()-13)</f>
        <v/>
      </c>
      <c r="AA129" s="24" t="str">
        <f>VLOOKUP($B129,wgs_downloaded!$H$2:$Z$518,COLUMN()-13)</f>
        <v/>
      </c>
      <c r="AB129" s="24">
        <f>VLOOKUP($B129,wgs_downloaded!$H$2:$Z$518,COLUMN()-13)</f>
        <v>44036.083333333336</v>
      </c>
      <c r="AC129" s="24">
        <f>VLOOKUP($B129,wgs_downloaded!$H$2:$Z$518,COLUMN()-13)</f>
        <v>44036.083333333336</v>
      </c>
      <c r="AD129" s="24" t="str">
        <f>VLOOKUP($B129,wgs_downloaded!$H$2:$Z$518,COLUMN()-13)</f>
        <v>USA</v>
      </c>
      <c r="AE129" s="24" t="str">
        <f>VLOOKUP($B129,wgs_downloaded!$H$2:$Z$518,COLUMN()-13)</f>
        <v>New York</v>
      </c>
      <c r="AF129" s="24">
        <f>VLOOKUP($B129,wgs_downloaded!$H$2:$Z$518,COLUMN()-13)</f>
        <v>2020</v>
      </c>
      <c r="AG129" s="24" t="b">
        <f>NOT(ISERROR(MATCH(Q129,assembly_high_qc!$Q$2:$Q$324,0)))</f>
        <v>1</v>
      </c>
      <c r="AH129" s="24" t="b">
        <f>NOT(ISERROR(MATCH(AD129,assembly_high_qc!$AD$2:$AD$324,0)))</f>
        <v>1</v>
      </c>
      <c r="AI129" s="24" t="b">
        <f>NOT(ISERROR(MATCH(AF129,assembly_high_qc!$AF$2:$AF$324,0)))</f>
        <v>1</v>
      </c>
    </row>
    <row r="130" spans="1:35" s="27" customFormat="1" x14ac:dyDescent="0.3">
      <c r="A130" s="27" t="s">
        <v>4287</v>
      </c>
      <c r="B130" s="27" t="str">
        <f t="shared" ref="B130:B167" si="2">LEFT(A130, SEARCH("_",A130)-1)</f>
        <v>SRR1481681</v>
      </c>
      <c r="C130" s="27">
        <v>13</v>
      </c>
      <c r="D130" s="27">
        <v>13</v>
      </c>
      <c r="E130" s="27" t="s">
        <v>3851</v>
      </c>
      <c r="F130" s="27">
        <v>59752</v>
      </c>
      <c r="G130" s="27">
        <v>58904</v>
      </c>
      <c r="H130" s="27" t="s">
        <v>3218</v>
      </c>
      <c r="I130" s="27">
        <v>6</v>
      </c>
      <c r="J130" s="27">
        <v>2</v>
      </c>
      <c r="K130" s="27">
        <v>2</v>
      </c>
      <c r="M130" s="27">
        <v>2440</v>
      </c>
      <c r="N130" s="27">
        <v>1447</v>
      </c>
      <c r="O130" s="27">
        <v>34335</v>
      </c>
      <c r="P130" s="27">
        <v>2664252</v>
      </c>
      <c r="Q130" s="27" t="str">
        <f>VLOOKUP($B130,wgs_downloaded!$H$2:$Z$518,COLUMN()-13)</f>
        <v>isolation_source: food (cheese)</v>
      </c>
      <c r="R130" s="27">
        <f>VLOOKUP($B130,wgs_downloaded!$H$2:$Z$518,COLUMN()-13)</f>
        <v>3093041</v>
      </c>
      <c r="S130" s="27">
        <f>VLOOKUP($B130,wgs_downloaded!$H$2:$Z$518,COLUMN()-13)</f>
        <v>32</v>
      </c>
      <c r="T130" s="27">
        <f>VLOOKUP($B130,wgs_downloaded!$H$2:$Z$518,COLUMN()-13)</f>
        <v>3079</v>
      </c>
      <c r="U130" s="27" t="str">
        <f>VLOOKUP($B130,wgs_downloaded!$H$2:$Z$518,COLUMN()-13)</f>
        <v>Yes</v>
      </c>
      <c r="V130" s="27">
        <f>VLOOKUP($B130,wgs_downloaded!$H$2:$Z$518,COLUMN()-13)</f>
        <v>0</v>
      </c>
      <c r="W130" s="27">
        <f>VLOOKUP($B130,wgs_downloaded!$H$2:$Z$518,COLUMN()-13)</f>
        <v>0</v>
      </c>
      <c r="X130" s="27">
        <f>VLOOKUP($B130,wgs_downloaded!$H$2:$Z$518,COLUMN()-13)</f>
        <v>0</v>
      </c>
      <c r="Y130" s="27" t="str">
        <f>VLOOKUP($B130,wgs_downloaded!$H$2:$Z$518,COLUMN()-13)</f>
        <v>No</v>
      </c>
      <c r="Z130" s="27" t="str">
        <f>VLOOKUP($B130,wgs_downloaded!$H$2:$Z$518,COLUMN()-13)</f>
        <v/>
      </c>
      <c r="AA130" s="27" t="str">
        <f>VLOOKUP($B130,wgs_downloaded!$H$2:$Z$518,COLUMN()-13)</f>
        <v/>
      </c>
      <c r="AB130" s="27">
        <f>VLOOKUP($B130,wgs_downloaded!$H$2:$Z$518,COLUMN()-13)</f>
        <v>43704.083333333336</v>
      </c>
      <c r="AC130" s="27">
        <f>VLOOKUP($B130,wgs_downloaded!$H$2:$Z$518,COLUMN()-13)</f>
        <v>43704.083333333336</v>
      </c>
      <c r="AD130" s="27" t="str">
        <f>VLOOKUP($B130,wgs_downloaded!$H$2:$Z$518,COLUMN()-13)</f>
        <v>No data</v>
      </c>
      <c r="AE130" s="27">
        <f>VLOOKUP($B130,wgs_downloaded!$H$2:$Z$518,COLUMN()-13)</f>
        <v>0</v>
      </c>
      <c r="AF130" s="27">
        <f>VLOOKUP($B130,wgs_downloaded!$H$2:$Z$518,COLUMN()-13)</f>
        <v>1986</v>
      </c>
      <c r="AG130" t="b">
        <f>NOT(ISERROR(MATCH(Q130,assembly_high_qc!$Q$2:$Q$324,0)))</f>
        <v>0</v>
      </c>
      <c r="AH130" s="27" t="b">
        <f>NOT(ISERROR(MATCH(AD130,assembly_high_qc!$AD$2:$AD$324,0)))</f>
        <v>1</v>
      </c>
      <c r="AI130" s="27" t="b">
        <f>NOT(ISERROR(MATCH(AF130,assembly_high_qc!$AF$2:$AF$324,0)))</f>
        <v>0</v>
      </c>
    </row>
    <row r="131" spans="1:35" s="24" customFormat="1" x14ac:dyDescent="0.3">
      <c r="A131" s="24" t="s">
        <v>4288</v>
      </c>
      <c r="B131" s="24" t="str">
        <f t="shared" si="2"/>
        <v>SRR4098793</v>
      </c>
      <c r="C131" s="24">
        <v>12</v>
      </c>
      <c r="D131" s="24">
        <v>11</v>
      </c>
      <c r="E131" s="24" t="s">
        <v>4289</v>
      </c>
      <c r="F131" s="24">
        <v>49850</v>
      </c>
      <c r="G131" s="24">
        <v>49122</v>
      </c>
      <c r="H131" s="24" t="s">
        <v>4290</v>
      </c>
      <c r="I131" s="24">
        <v>2</v>
      </c>
      <c r="J131" s="24">
        <v>1</v>
      </c>
      <c r="K131" s="24">
        <v>2</v>
      </c>
      <c r="M131" s="24">
        <v>2299</v>
      </c>
      <c r="N131" s="24">
        <v>1447</v>
      </c>
      <c r="O131" s="24">
        <v>14244</v>
      </c>
      <c r="P131" s="24">
        <v>2610774</v>
      </c>
      <c r="Q131" s="3" t="e">
        <f t="shared" ref="Q131" si="3">LEFT(P131, SEARCH("_",P131)-1)</f>
        <v>#VALUE!</v>
      </c>
      <c r="R131" s="24">
        <f>VLOOKUP($B131,wgs_downloaded!$H$2:$Z$518,COLUMN()-13)</f>
        <v>3176156</v>
      </c>
      <c r="S131" s="24">
        <f>VLOOKUP($B131,wgs_downloaded!$H$2:$Z$518,COLUMN()-13)</f>
        <v>19</v>
      </c>
      <c r="T131" s="24">
        <f>VLOOKUP($B131,wgs_downloaded!$H$2:$Z$518,COLUMN()-13)</f>
        <v>3206</v>
      </c>
      <c r="U131" s="24" t="str">
        <f>VLOOKUP($B131,wgs_downloaded!$H$2:$Z$518,COLUMN()-13)</f>
        <v>Yes</v>
      </c>
      <c r="V131" s="24">
        <f>VLOOKUP($B131,wgs_downloaded!$H$2:$Z$518,COLUMN()-13)</f>
        <v>0</v>
      </c>
      <c r="W131" s="24">
        <f>VLOOKUP($B131,wgs_downloaded!$H$2:$Z$518,COLUMN()-13)</f>
        <v>0</v>
      </c>
      <c r="X131" s="24">
        <f>VLOOKUP($B131,wgs_downloaded!$H$2:$Z$518,COLUMN()-13)</f>
        <v>0</v>
      </c>
      <c r="Y131" s="24" t="str">
        <f>VLOOKUP($B131,wgs_downloaded!$H$2:$Z$518,COLUMN()-13)</f>
        <v>No</v>
      </c>
      <c r="Z131" s="24" t="str">
        <f>VLOOKUP($B131,wgs_downloaded!$H$2:$Z$518,COLUMN()-13)</f>
        <v/>
      </c>
      <c r="AA131" s="24" t="str">
        <f>VLOOKUP($B131,wgs_downloaded!$H$2:$Z$518,COLUMN()-13)</f>
        <v/>
      </c>
      <c r="AB131" s="24">
        <f>VLOOKUP($B131,wgs_downloaded!$H$2:$Z$518,COLUMN()-13)</f>
        <v>43901.041666666664</v>
      </c>
      <c r="AC131" s="24">
        <f>VLOOKUP($B131,wgs_downloaded!$H$2:$Z$518,COLUMN()-13)</f>
        <v>43551.041666666664</v>
      </c>
      <c r="AD131" s="24" t="str">
        <f>VLOOKUP($B131,wgs_downloaded!$H$2:$Z$518,COLUMN()-13)</f>
        <v>Mexico</v>
      </c>
      <c r="AE131" s="24">
        <f>VLOOKUP($B131,wgs_downloaded!$H$2:$Z$518,COLUMN()-13)</f>
        <v>0</v>
      </c>
      <c r="AF131" s="24">
        <f>VLOOKUP($B131,wgs_downloaded!$H$2:$Z$518,COLUMN()-13)</f>
        <v>2003</v>
      </c>
      <c r="AG131" s="24" t="b">
        <f>NOT(ISERROR(MATCH(Q131,assembly_high_qc!$Q$2:$Q$324,0)))</f>
        <v>0</v>
      </c>
      <c r="AH131" s="24" t="b">
        <f>NOT(ISERROR(MATCH(AD131,assembly_high_qc!$AD$2:$AD$324,0)))</f>
        <v>1</v>
      </c>
      <c r="AI131" s="24" t="b">
        <f>NOT(ISERROR(MATCH(AF131,assembly_high_qc!$AF$2:$AF$324,0)))</f>
        <v>1</v>
      </c>
    </row>
    <row r="132" spans="1:35" s="24" customFormat="1" x14ac:dyDescent="0.3">
      <c r="A132" s="24" t="s">
        <v>4291</v>
      </c>
      <c r="B132" s="24" t="str">
        <f t="shared" si="2"/>
        <v>SRR5341886</v>
      </c>
      <c r="C132" s="24">
        <v>16</v>
      </c>
      <c r="D132" s="24">
        <v>16</v>
      </c>
      <c r="E132" s="24" t="s">
        <v>3229</v>
      </c>
      <c r="F132" s="24">
        <v>83854</v>
      </c>
      <c r="G132" s="24">
        <v>80556</v>
      </c>
      <c r="H132" s="24" t="s">
        <v>4292</v>
      </c>
      <c r="I132" s="24">
        <v>19</v>
      </c>
      <c r="J132" s="24">
        <v>5</v>
      </c>
      <c r="K132" s="24">
        <v>9</v>
      </c>
      <c r="M132" s="24">
        <v>1947</v>
      </c>
      <c r="N132" s="24">
        <v>1452</v>
      </c>
      <c r="O132" s="24">
        <v>10021</v>
      </c>
      <c r="P132" s="24">
        <v>2240065</v>
      </c>
      <c r="Q132" s="24" t="str">
        <f>VLOOKUP($B132,wgs_downloaded!$H$2:$Z$518,COLUMN()-13)</f>
        <v>isolation_source: cheese</v>
      </c>
      <c r="R132" s="24">
        <f>VLOOKUP($B132,wgs_downloaded!$H$2:$Z$518,COLUMN()-13)</f>
        <v>2941368</v>
      </c>
      <c r="S132" s="24">
        <f>VLOOKUP($B132,wgs_downloaded!$H$2:$Z$518,COLUMN()-13)</f>
        <v>87</v>
      </c>
      <c r="T132" s="24">
        <f>VLOOKUP($B132,wgs_downloaded!$H$2:$Z$518,COLUMN()-13)</f>
        <v>2929</v>
      </c>
      <c r="U132" s="24" t="str">
        <f>VLOOKUP($B132,wgs_downloaded!$H$2:$Z$518,COLUMN()-13)</f>
        <v>Yes</v>
      </c>
      <c r="V132" s="24">
        <f>VLOOKUP($B132,wgs_downloaded!$H$2:$Z$518,COLUMN()-13)</f>
        <v>0</v>
      </c>
      <c r="W132" s="24">
        <f>VLOOKUP($B132,wgs_downloaded!$H$2:$Z$518,COLUMN()-13)</f>
        <v>0</v>
      </c>
      <c r="X132" s="24">
        <f>VLOOKUP($B132,wgs_downloaded!$H$2:$Z$518,COLUMN()-13)</f>
        <v>0</v>
      </c>
      <c r="Y132" s="24" t="str">
        <f>VLOOKUP($B132,wgs_downloaded!$H$2:$Z$518,COLUMN()-13)</f>
        <v>No</v>
      </c>
      <c r="Z132" s="24" t="str">
        <f>VLOOKUP($B132,wgs_downloaded!$H$2:$Z$518,COLUMN()-13)</f>
        <v/>
      </c>
      <c r="AA132" s="24" t="str">
        <f>VLOOKUP($B132,wgs_downloaded!$H$2:$Z$518,COLUMN()-13)</f>
        <v/>
      </c>
      <c r="AB132" s="24">
        <f>VLOOKUP($B132,wgs_downloaded!$H$2:$Z$518,COLUMN()-13)</f>
        <v>43563.083333333336</v>
      </c>
      <c r="AC132" s="24">
        <f>VLOOKUP($B132,wgs_downloaded!$H$2:$Z$518,COLUMN()-13)</f>
        <v>43563.083333333336</v>
      </c>
      <c r="AD132" s="24" t="str">
        <f>VLOOKUP($B132,wgs_downloaded!$H$2:$Z$518,COLUMN()-13)</f>
        <v>USA</v>
      </c>
      <c r="AE132" s="24" t="str">
        <f>VLOOKUP($B132,wgs_downloaded!$H$2:$Z$518,COLUMN()-13)</f>
        <v>New York</v>
      </c>
      <c r="AF132" s="24">
        <f>VLOOKUP($B132,wgs_downloaded!$H$2:$Z$518,COLUMN()-13)</f>
        <v>2017</v>
      </c>
      <c r="AG132" s="24" t="b">
        <f>NOT(ISERROR(MATCH(Q132,assembly_high_qc!$Q$2:$Q$324,0)))</f>
        <v>1</v>
      </c>
      <c r="AH132" s="24" t="b">
        <f>NOT(ISERROR(MATCH(AD132,assembly_high_qc!$AD$2:$AD$324,0)))</f>
        <v>1</v>
      </c>
      <c r="AI132" s="24" t="b">
        <f>NOT(ISERROR(MATCH(AF132,assembly_high_qc!$AF$2:$AF$324,0)))</f>
        <v>1</v>
      </c>
    </row>
    <row r="133" spans="1:35" s="27" customFormat="1" x14ac:dyDescent="0.3">
      <c r="A133" s="27" t="s">
        <v>4293</v>
      </c>
      <c r="B133" s="27" t="str">
        <f t="shared" si="2"/>
        <v>SRR3945586</v>
      </c>
      <c r="C133" s="27">
        <v>7</v>
      </c>
      <c r="D133" s="27">
        <v>7</v>
      </c>
      <c r="E133" s="27" t="s">
        <v>3229</v>
      </c>
      <c r="F133" s="27">
        <v>36322</v>
      </c>
      <c r="G133" s="27">
        <v>35568</v>
      </c>
      <c r="H133" s="27" t="s">
        <v>3249</v>
      </c>
      <c r="I133" s="27">
        <v>14</v>
      </c>
      <c r="J133" s="27">
        <v>2</v>
      </c>
      <c r="K133" s="27">
        <v>7</v>
      </c>
      <c r="M133" s="27">
        <v>939</v>
      </c>
      <c r="N133" s="27">
        <v>1452</v>
      </c>
      <c r="O133" s="27">
        <v>6646</v>
      </c>
      <c r="P133" s="27">
        <v>1312264</v>
      </c>
      <c r="Q133" s="27" t="str">
        <f>VLOOKUP($B133,wgs_downloaded!$H$2:$Z$518,COLUMN()-13)</f>
        <v>isolation_source: queso mahon cheese</v>
      </c>
      <c r="R133" s="27">
        <f>VLOOKUP($B133,wgs_downloaded!$H$2:$Z$518,COLUMN()-13)</f>
        <v>2989806</v>
      </c>
      <c r="S133" s="27">
        <f>VLOOKUP($B133,wgs_downloaded!$H$2:$Z$518,COLUMN()-13)</f>
        <v>23</v>
      </c>
      <c r="T133" s="27">
        <f>VLOOKUP($B133,wgs_downloaded!$H$2:$Z$518,COLUMN()-13)</f>
        <v>2984</v>
      </c>
      <c r="U133" s="27" t="str">
        <f>VLOOKUP($B133,wgs_downloaded!$H$2:$Z$518,COLUMN()-13)</f>
        <v>Yes</v>
      </c>
      <c r="V133" s="27">
        <f>VLOOKUP($B133,wgs_downloaded!$H$2:$Z$518,COLUMN()-13)</f>
        <v>0</v>
      </c>
      <c r="W133" s="27">
        <f>VLOOKUP($B133,wgs_downloaded!$H$2:$Z$518,COLUMN()-13)</f>
        <v>0</v>
      </c>
      <c r="X133" s="27">
        <f>VLOOKUP($B133,wgs_downloaded!$H$2:$Z$518,COLUMN()-13)</f>
        <v>0</v>
      </c>
      <c r="Y133" s="27" t="str">
        <f>VLOOKUP($B133,wgs_downloaded!$H$2:$Z$518,COLUMN()-13)</f>
        <v>No</v>
      </c>
      <c r="Z133" s="27" t="str">
        <f>VLOOKUP($B133,wgs_downloaded!$H$2:$Z$518,COLUMN()-13)</f>
        <v/>
      </c>
      <c r="AA133" s="27" t="str">
        <f>VLOOKUP($B133,wgs_downloaded!$H$2:$Z$518,COLUMN()-13)</f>
        <v/>
      </c>
      <c r="AB133" s="27">
        <f>VLOOKUP($B133,wgs_downloaded!$H$2:$Z$518,COLUMN()-13)</f>
        <v>43901.041666666664</v>
      </c>
      <c r="AC133" s="27">
        <f>VLOOKUP($B133,wgs_downloaded!$H$2:$Z$518,COLUMN()-13)</f>
        <v>43551.041666666664</v>
      </c>
      <c r="AD133" s="27" t="str">
        <f>VLOOKUP($B133,wgs_downloaded!$H$2:$Z$518,COLUMN()-13)</f>
        <v>Spain</v>
      </c>
      <c r="AE133" s="27">
        <f>VLOOKUP($B133,wgs_downloaded!$H$2:$Z$518,COLUMN()-13)</f>
        <v>0</v>
      </c>
      <c r="AF133" s="27">
        <f>VLOOKUP($B133,wgs_downloaded!$H$2:$Z$518,COLUMN()-13)</f>
        <v>2011</v>
      </c>
      <c r="AG133" t="b">
        <f>NOT(ISERROR(MATCH(Q133,assembly_high_qc!$Q$2:$Q$324,0)))</f>
        <v>0</v>
      </c>
      <c r="AH133" s="27" t="b">
        <f>NOT(ISERROR(MATCH(AD133,assembly_high_qc!$AD$2:$AD$324,0)))</f>
        <v>1</v>
      </c>
      <c r="AI133" s="27" t="b">
        <f>NOT(ISERROR(MATCH(AF133,assembly_high_qc!$AF$2:$AF$324,0)))</f>
        <v>1</v>
      </c>
    </row>
    <row r="134" spans="1:35" s="24" customFormat="1" ht="15" customHeight="1" x14ac:dyDescent="0.3">
      <c r="A134" s="24" t="s">
        <v>4294</v>
      </c>
      <c r="B134" s="24" t="str">
        <f t="shared" si="2"/>
        <v>SRR11892356</v>
      </c>
      <c r="C134" s="24">
        <v>5</v>
      </c>
      <c r="D134" s="24">
        <v>5</v>
      </c>
      <c r="E134" s="24" t="s">
        <v>3265</v>
      </c>
      <c r="F134" s="24">
        <v>24234</v>
      </c>
      <c r="G134" s="24">
        <v>23852</v>
      </c>
      <c r="H134" s="24" t="s">
        <v>4295</v>
      </c>
      <c r="I134" s="24">
        <v>6</v>
      </c>
      <c r="J134" s="24">
        <v>3</v>
      </c>
      <c r="K134" s="24">
        <v>2</v>
      </c>
      <c r="M134" s="24">
        <v>1067</v>
      </c>
      <c r="N134" s="24">
        <v>1454</v>
      </c>
      <c r="O134" s="24">
        <v>8955</v>
      </c>
      <c r="P134" s="24">
        <v>1442765</v>
      </c>
      <c r="Q134" s="24" t="str">
        <f>VLOOKUP($B134,wgs_downloaded!$H$2:$Z$518,COLUMN()-13)</f>
        <v>isolation_source: Raw Milk Cheese</v>
      </c>
      <c r="R134" s="24">
        <f>VLOOKUP($B134,wgs_downloaded!$H$2:$Z$518,COLUMN()-13)</f>
        <v>3019717</v>
      </c>
      <c r="S134" s="24">
        <f>VLOOKUP($B134,wgs_downloaded!$H$2:$Z$518,COLUMN()-13)</f>
        <v>15</v>
      </c>
      <c r="T134" s="24">
        <f>VLOOKUP($B134,wgs_downloaded!$H$2:$Z$518,COLUMN()-13)</f>
        <v>2927</v>
      </c>
      <c r="U134" s="24" t="str">
        <f>VLOOKUP($B134,wgs_downloaded!$H$2:$Z$518,COLUMN()-13)</f>
        <v>Yes</v>
      </c>
      <c r="V134" s="24">
        <f>VLOOKUP($B134,wgs_downloaded!$H$2:$Z$518,COLUMN()-13)</f>
        <v>0</v>
      </c>
      <c r="W134" s="24">
        <f>VLOOKUP($B134,wgs_downloaded!$H$2:$Z$518,COLUMN()-13)</f>
        <v>0</v>
      </c>
      <c r="X134" s="24">
        <f>VLOOKUP($B134,wgs_downloaded!$H$2:$Z$518,COLUMN()-13)</f>
        <v>0</v>
      </c>
      <c r="Y134" s="24" t="str">
        <f>VLOOKUP($B134,wgs_downloaded!$H$2:$Z$518,COLUMN()-13)</f>
        <v>No</v>
      </c>
      <c r="Z134" s="24" t="str">
        <f>VLOOKUP($B134,wgs_downloaded!$H$2:$Z$518,COLUMN()-13)</f>
        <v/>
      </c>
      <c r="AA134" s="24" t="str">
        <f>VLOOKUP($B134,wgs_downloaded!$H$2:$Z$518,COLUMN()-13)</f>
        <v/>
      </c>
      <c r="AB134" s="24">
        <f>VLOOKUP($B134,wgs_downloaded!$H$2:$Z$518,COLUMN()-13)</f>
        <v>44039.083333333336</v>
      </c>
      <c r="AC134" s="24">
        <f>VLOOKUP($B134,wgs_downloaded!$H$2:$Z$518,COLUMN()-13)</f>
        <v>44039.083333333336</v>
      </c>
      <c r="AD134" s="24" t="str">
        <f>VLOOKUP($B134,wgs_downloaded!$H$2:$Z$518,COLUMN()-13)</f>
        <v>USA</v>
      </c>
      <c r="AE134" s="24" t="str">
        <f>VLOOKUP($B134,wgs_downloaded!$H$2:$Z$518,COLUMN()-13)</f>
        <v>New York</v>
      </c>
      <c r="AF134" s="24">
        <f>VLOOKUP($B134,wgs_downloaded!$H$2:$Z$518,COLUMN()-13)</f>
        <v>2020</v>
      </c>
      <c r="AG134" s="24" t="b">
        <f>NOT(ISERROR(MATCH(Q134,assembly_high_qc!$Q$2:$Q$324,0)))</f>
        <v>1</v>
      </c>
      <c r="AH134" s="24" t="b">
        <f>NOT(ISERROR(MATCH(AD134,assembly_high_qc!$AD$2:$AD$324,0)))</f>
        <v>1</v>
      </c>
      <c r="AI134" s="24" t="b">
        <f>NOT(ISERROR(MATCH(AF134,assembly_high_qc!$AF$2:$AF$324,0)))</f>
        <v>1</v>
      </c>
    </row>
    <row r="135" spans="1:35" s="24" customFormat="1" x14ac:dyDescent="0.3">
      <c r="A135" s="24" t="s">
        <v>4296</v>
      </c>
      <c r="B135" s="24" t="str">
        <f t="shared" si="2"/>
        <v>SRR3945584</v>
      </c>
      <c r="C135" s="24">
        <v>14</v>
      </c>
      <c r="D135" s="24">
        <v>12</v>
      </c>
      <c r="E135" s="24" t="s">
        <v>4297</v>
      </c>
      <c r="F135" s="24">
        <v>60074</v>
      </c>
      <c r="G135" s="24">
        <v>57802</v>
      </c>
      <c r="H135" s="24" t="s">
        <v>3884</v>
      </c>
      <c r="I135" s="24">
        <v>2</v>
      </c>
      <c r="J135" s="24">
        <v>1</v>
      </c>
      <c r="K135" s="24">
        <v>4</v>
      </c>
      <c r="M135" s="24">
        <v>2256</v>
      </c>
      <c r="N135" s="24">
        <v>1455</v>
      </c>
      <c r="O135" s="24">
        <v>11881</v>
      </c>
      <c r="P135" s="24">
        <v>2553934</v>
      </c>
      <c r="Q135" s="24" t="str">
        <f>VLOOKUP($B135,wgs_downloaded!$H$2:$Z$518,COLUMN()-13)</f>
        <v>isolation_source: gorgonzola cheese</v>
      </c>
      <c r="R135" s="24">
        <f>VLOOKUP($B135,wgs_downloaded!$H$2:$Z$518,COLUMN()-13)</f>
        <v>3140626</v>
      </c>
      <c r="S135" s="24">
        <f>VLOOKUP($B135,wgs_downloaded!$H$2:$Z$518,COLUMN()-13)</f>
        <v>45</v>
      </c>
      <c r="T135" s="24">
        <f>VLOOKUP($B135,wgs_downloaded!$H$2:$Z$518,COLUMN()-13)</f>
        <v>3160</v>
      </c>
      <c r="U135" s="24" t="str">
        <f>VLOOKUP($B135,wgs_downloaded!$H$2:$Z$518,COLUMN()-13)</f>
        <v>Yes</v>
      </c>
      <c r="V135" s="24">
        <f>VLOOKUP($B135,wgs_downloaded!$H$2:$Z$518,COLUMN()-13)</f>
        <v>0</v>
      </c>
      <c r="W135" s="24">
        <f>VLOOKUP($B135,wgs_downloaded!$H$2:$Z$518,COLUMN()-13)</f>
        <v>0</v>
      </c>
      <c r="X135" s="24">
        <f>VLOOKUP($B135,wgs_downloaded!$H$2:$Z$518,COLUMN()-13)</f>
        <v>0</v>
      </c>
      <c r="Y135" s="24" t="str">
        <f>VLOOKUP($B135,wgs_downloaded!$H$2:$Z$518,COLUMN()-13)</f>
        <v>No</v>
      </c>
      <c r="Z135" s="24" t="str">
        <f>VLOOKUP($B135,wgs_downloaded!$H$2:$Z$518,COLUMN()-13)</f>
        <v/>
      </c>
      <c r="AA135" s="24" t="str">
        <f>VLOOKUP($B135,wgs_downloaded!$H$2:$Z$518,COLUMN()-13)</f>
        <v/>
      </c>
      <c r="AB135" s="24">
        <f>VLOOKUP($B135,wgs_downloaded!$H$2:$Z$518,COLUMN()-13)</f>
        <v>43900.041666666664</v>
      </c>
      <c r="AC135" s="24">
        <f>VLOOKUP($B135,wgs_downloaded!$H$2:$Z$518,COLUMN()-13)</f>
        <v>43550.041666666664</v>
      </c>
      <c r="AD135" s="24" t="str">
        <f>VLOOKUP($B135,wgs_downloaded!$H$2:$Z$518,COLUMN()-13)</f>
        <v>Italy</v>
      </c>
      <c r="AE135" s="24">
        <f>VLOOKUP($B135,wgs_downloaded!$H$2:$Z$518,COLUMN()-13)</f>
        <v>0</v>
      </c>
      <c r="AF135" s="24">
        <f>VLOOKUP($B135,wgs_downloaded!$H$2:$Z$518,COLUMN()-13)</f>
        <v>2011</v>
      </c>
      <c r="AG135" s="24" t="b">
        <f>NOT(ISERROR(MATCH(Q135,assembly_high_qc!$Q$2:$Q$324,0)))</f>
        <v>1</v>
      </c>
      <c r="AH135" s="24" t="b">
        <f>NOT(ISERROR(MATCH(AD135,assembly_high_qc!$AD$2:$AD$324,0)))</f>
        <v>1</v>
      </c>
      <c r="AI135" s="24" t="b">
        <f>NOT(ISERROR(MATCH(AF135,assembly_high_qc!$AF$2:$AF$324,0)))</f>
        <v>1</v>
      </c>
    </row>
    <row r="136" spans="1:35" s="24" customFormat="1" x14ac:dyDescent="0.3">
      <c r="A136" s="24" t="s">
        <v>4298</v>
      </c>
      <c r="B136" s="24" t="str">
        <f t="shared" si="2"/>
        <v>SRR8767212</v>
      </c>
      <c r="C136" s="24">
        <v>13</v>
      </c>
      <c r="D136" s="24">
        <v>12</v>
      </c>
      <c r="E136" s="24" t="s">
        <v>3487</v>
      </c>
      <c r="F136" s="24">
        <v>58834</v>
      </c>
      <c r="G136" s="24">
        <v>56790</v>
      </c>
      <c r="H136" s="24" t="s">
        <v>3481</v>
      </c>
      <c r="I136" s="24">
        <v>6</v>
      </c>
      <c r="J136" s="24">
        <v>1</v>
      </c>
      <c r="K136" s="24">
        <v>3</v>
      </c>
      <c r="M136" s="24">
        <v>2364</v>
      </c>
      <c r="N136" s="24">
        <v>1459</v>
      </c>
      <c r="O136" s="24">
        <v>13516</v>
      </c>
      <c r="P136" s="24">
        <v>2644020</v>
      </c>
      <c r="Q136" s="24" t="str">
        <f>VLOOKUP($B136,wgs_downloaded!$H$2:$Z$518,COLUMN()-13)</f>
        <v>isolation_source: cheese</v>
      </c>
      <c r="R136" s="24">
        <f>VLOOKUP($B136,wgs_downloaded!$H$2:$Z$518,COLUMN()-13)</f>
        <v>3181770</v>
      </c>
      <c r="S136" s="24">
        <f>VLOOKUP($B136,wgs_downloaded!$H$2:$Z$518,COLUMN()-13)</f>
        <v>31</v>
      </c>
      <c r="T136" s="24">
        <f>VLOOKUP($B136,wgs_downloaded!$H$2:$Z$518,COLUMN()-13)</f>
        <v>3183</v>
      </c>
      <c r="U136" s="24" t="str">
        <f>VLOOKUP($B136,wgs_downloaded!$H$2:$Z$518,COLUMN()-13)</f>
        <v>Yes</v>
      </c>
      <c r="V136" s="24">
        <f>VLOOKUP($B136,wgs_downloaded!$H$2:$Z$518,COLUMN()-13)</f>
        <v>0</v>
      </c>
      <c r="W136" s="24">
        <f>VLOOKUP($B136,wgs_downloaded!$H$2:$Z$518,COLUMN()-13)</f>
        <v>0</v>
      </c>
      <c r="X136" s="24">
        <f>VLOOKUP($B136,wgs_downloaded!$H$2:$Z$518,COLUMN()-13)</f>
        <v>0</v>
      </c>
      <c r="Y136" s="24" t="str">
        <f>VLOOKUP($B136,wgs_downloaded!$H$2:$Z$518,COLUMN()-13)</f>
        <v>No</v>
      </c>
      <c r="Z136" s="24" t="str">
        <f>VLOOKUP($B136,wgs_downloaded!$H$2:$Z$518,COLUMN()-13)</f>
        <v/>
      </c>
      <c r="AA136" s="24" t="str">
        <f>VLOOKUP($B136,wgs_downloaded!$H$2:$Z$518,COLUMN()-13)</f>
        <v/>
      </c>
      <c r="AB136" s="24">
        <f>VLOOKUP($B136,wgs_downloaded!$H$2:$Z$518,COLUMN()-13)</f>
        <v>43555.041666666664</v>
      </c>
      <c r="AC136" s="24">
        <f>VLOOKUP($B136,wgs_downloaded!$H$2:$Z$518,COLUMN()-13)</f>
        <v>43555.041666666664</v>
      </c>
      <c r="AD136" s="24" t="str">
        <f>VLOOKUP($B136,wgs_downloaded!$H$2:$Z$518,COLUMN()-13)</f>
        <v>Chile</v>
      </c>
      <c r="AE136" s="24">
        <f>VLOOKUP($B136,wgs_downloaded!$H$2:$Z$518,COLUMN()-13)</f>
        <v>0</v>
      </c>
      <c r="AF136" s="24">
        <f>VLOOKUP($B136,wgs_downloaded!$H$2:$Z$518,COLUMN()-13)</f>
        <v>2017</v>
      </c>
      <c r="AG136" s="24" t="b">
        <f>NOT(ISERROR(MATCH(Q136,assembly_high_qc!$Q$2:$Q$324,0)))</f>
        <v>1</v>
      </c>
      <c r="AH136" s="24" t="b">
        <f>NOT(ISERROR(MATCH(AD136,assembly_high_qc!$AD$2:$AD$324,0)))</f>
        <v>1</v>
      </c>
      <c r="AI136" s="24" t="b">
        <f>NOT(ISERROR(MATCH(AF136,assembly_high_qc!$AF$2:$AF$324,0)))</f>
        <v>1</v>
      </c>
    </row>
    <row r="137" spans="1:35" s="24" customFormat="1" x14ac:dyDescent="0.3">
      <c r="A137" s="24" t="s">
        <v>4299</v>
      </c>
      <c r="B137" s="24" t="str">
        <f t="shared" si="2"/>
        <v>SRR8767362</v>
      </c>
      <c r="C137" s="24">
        <v>6</v>
      </c>
      <c r="D137" s="24">
        <v>5</v>
      </c>
      <c r="E137" s="24" t="s">
        <v>4263</v>
      </c>
      <c r="F137" s="24">
        <v>27984</v>
      </c>
      <c r="G137" s="24">
        <v>27024</v>
      </c>
      <c r="H137" s="24" t="s">
        <v>3539</v>
      </c>
      <c r="I137" s="24">
        <v>5</v>
      </c>
      <c r="J137" s="24">
        <v>2</v>
      </c>
      <c r="K137" s="24">
        <v>3</v>
      </c>
      <c r="M137" s="24">
        <v>1027</v>
      </c>
      <c r="N137" s="24">
        <v>1459</v>
      </c>
      <c r="O137" s="24">
        <v>9187</v>
      </c>
      <c r="P137" s="24">
        <v>1423476</v>
      </c>
      <c r="Q137" s="24" t="str">
        <f>VLOOKUP($B137,wgs_downloaded!$H$2:$Z$518,COLUMN()-13)</f>
        <v>isolation_source: cheese</v>
      </c>
      <c r="R137" s="24">
        <f>VLOOKUP($B137,wgs_downloaded!$H$2:$Z$518,COLUMN()-13)</f>
        <v>3242783</v>
      </c>
      <c r="S137" s="24">
        <f>VLOOKUP($B137,wgs_downloaded!$H$2:$Z$518,COLUMN()-13)</f>
        <v>29</v>
      </c>
      <c r="T137" s="24">
        <f>VLOOKUP($B137,wgs_downloaded!$H$2:$Z$518,COLUMN()-13)</f>
        <v>3238</v>
      </c>
      <c r="U137" s="24" t="str">
        <f>VLOOKUP($B137,wgs_downloaded!$H$2:$Z$518,COLUMN()-13)</f>
        <v>Yes</v>
      </c>
      <c r="V137" s="24">
        <f>VLOOKUP($B137,wgs_downloaded!$H$2:$Z$518,COLUMN()-13)</f>
        <v>0</v>
      </c>
      <c r="W137" s="24">
        <f>VLOOKUP($B137,wgs_downloaded!$H$2:$Z$518,COLUMN()-13)</f>
        <v>0</v>
      </c>
      <c r="X137" s="24">
        <f>VLOOKUP($B137,wgs_downloaded!$H$2:$Z$518,COLUMN()-13)</f>
        <v>0</v>
      </c>
      <c r="Y137" s="24" t="str">
        <f>VLOOKUP($B137,wgs_downloaded!$H$2:$Z$518,COLUMN()-13)</f>
        <v>No</v>
      </c>
      <c r="Z137" s="24" t="str">
        <f>VLOOKUP($B137,wgs_downloaded!$H$2:$Z$518,COLUMN()-13)</f>
        <v/>
      </c>
      <c r="AA137" s="24" t="str">
        <f>VLOOKUP($B137,wgs_downloaded!$H$2:$Z$518,COLUMN()-13)</f>
        <v/>
      </c>
      <c r="AB137" s="24">
        <f>VLOOKUP($B137,wgs_downloaded!$H$2:$Z$518,COLUMN()-13)</f>
        <v>43556.083333333336</v>
      </c>
      <c r="AC137" s="24">
        <f>VLOOKUP($B137,wgs_downloaded!$H$2:$Z$518,COLUMN()-13)</f>
        <v>43556.083333333336</v>
      </c>
      <c r="AD137" s="24" t="str">
        <f>VLOOKUP($B137,wgs_downloaded!$H$2:$Z$518,COLUMN()-13)</f>
        <v>Chile</v>
      </c>
      <c r="AE137" s="24">
        <f>VLOOKUP($B137,wgs_downloaded!$H$2:$Z$518,COLUMN()-13)</f>
        <v>0</v>
      </c>
      <c r="AF137" s="24">
        <f>VLOOKUP($B137,wgs_downloaded!$H$2:$Z$518,COLUMN()-13)</f>
        <v>2017</v>
      </c>
      <c r="AG137" s="24" t="b">
        <f>NOT(ISERROR(MATCH(Q137,assembly_high_qc!$Q$2:$Q$324,0)))</f>
        <v>1</v>
      </c>
      <c r="AH137" s="24" t="b">
        <f>NOT(ISERROR(MATCH(AD137,assembly_high_qc!$AD$2:$AD$324,0)))</f>
        <v>1</v>
      </c>
      <c r="AI137" s="24" t="b">
        <f>NOT(ISERROR(MATCH(AF137,assembly_high_qc!$AF$2:$AF$324,0)))</f>
        <v>1</v>
      </c>
    </row>
    <row r="138" spans="1:35" s="27" customFormat="1" x14ac:dyDescent="0.3">
      <c r="A138" s="27" t="s">
        <v>4300</v>
      </c>
      <c r="B138" s="27" t="str">
        <f t="shared" si="2"/>
        <v>SRR3173366</v>
      </c>
      <c r="C138" s="27">
        <v>6</v>
      </c>
      <c r="D138" s="27">
        <v>5</v>
      </c>
      <c r="E138" s="27" t="s">
        <v>4301</v>
      </c>
      <c r="F138" s="27">
        <v>26248</v>
      </c>
      <c r="G138" s="27">
        <v>25710</v>
      </c>
      <c r="H138" s="27" t="s">
        <v>3575</v>
      </c>
      <c r="I138" s="27">
        <v>3</v>
      </c>
      <c r="J138" s="27">
        <v>2</v>
      </c>
      <c r="K138" s="27">
        <v>4</v>
      </c>
      <c r="M138" s="27">
        <v>1067</v>
      </c>
      <c r="N138" s="27">
        <v>1464</v>
      </c>
      <c r="O138" s="27">
        <v>7228</v>
      </c>
      <c r="P138" s="27">
        <v>1461307</v>
      </c>
      <c r="Q138" s="27" t="str">
        <f>VLOOKUP($B138,wgs_downloaded!$H$2:$Z$518,COLUMN()-13)</f>
        <v>isolation_source: grated cheese</v>
      </c>
      <c r="R138" s="27">
        <f>VLOOKUP($B138,wgs_downloaded!$H$2:$Z$518,COLUMN()-13)</f>
        <v>2991878</v>
      </c>
      <c r="S138" s="27">
        <f>VLOOKUP($B138,wgs_downloaded!$H$2:$Z$518,COLUMN()-13)</f>
        <v>16</v>
      </c>
      <c r="T138" s="27">
        <f>VLOOKUP($B138,wgs_downloaded!$H$2:$Z$518,COLUMN()-13)</f>
        <v>2962</v>
      </c>
      <c r="U138" s="27" t="str">
        <f>VLOOKUP($B138,wgs_downloaded!$H$2:$Z$518,COLUMN()-13)</f>
        <v>Yes</v>
      </c>
      <c r="V138" s="27">
        <f>VLOOKUP($B138,wgs_downloaded!$H$2:$Z$518,COLUMN()-13)</f>
        <v>0</v>
      </c>
      <c r="W138" s="27">
        <f>VLOOKUP($B138,wgs_downloaded!$H$2:$Z$518,COLUMN()-13)</f>
        <v>0</v>
      </c>
      <c r="X138" s="27">
        <f>VLOOKUP($B138,wgs_downloaded!$H$2:$Z$518,COLUMN()-13)</f>
        <v>0</v>
      </c>
      <c r="Y138" s="27" t="str">
        <f>VLOOKUP($B138,wgs_downloaded!$H$2:$Z$518,COLUMN()-13)</f>
        <v>No</v>
      </c>
      <c r="Z138" s="27" t="str">
        <f>VLOOKUP($B138,wgs_downloaded!$H$2:$Z$518,COLUMN()-13)</f>
        <v/>
      </c>
      <c r="AA138" s="27" t="str">
        <f>VLOOKUP($B138,wgs_downloaded!$H$2:$Z$518,COLUMN()-13)</f>
        <v/>
      </c>
      <c r="AB138" s="27">
        <f>VLOOKUP($B138,wgs_downloaded!$H$2:$Z$518,COLUMN()-13)</f>
        <v>43901.041666666664</v>
      </c>
      <c r="AC138" s="27">
        <f>VLOOKUP($B138,wgs_downloaded!$H$2:$Z$518,COLUMN()-13)</f>
        <v>43551.041666666664</v>
      </c>
      <c r="AD138" s="27" t="str">
        <f>VLOOKUP($B138,wgs_downloaded!$H$2:$Z$518,COLUMN()-13)</f>
        <v>USA</v>
      </c>
      <c r="AE138" s="27" t="str">
        <f>VLOOKUP($B138,wgs_downloaded!$H$2:$Z$518,COLUMN()-13)</f>
        <v>New York</v>
      </c>
      <c r="AF138" s="27">
        <f>VLOOKUP($B138,wgs_downloaded!$H$2:$Z$518,COLUMN()-13)</f>
        <v>2009</v>
      </c>
      <c r="AG138" t="b">
        <f>NOT(ISERROR(MATCH(Q138,assembly_high_qc!$Q$2:$Q$324,0)))</f>
        <v>0</v>
      </c>
      <c r="AH138" s="27" t="b">
        <f>NOT(ISERROR(MATCH(AD138,assembly_high_qc!$AD$2:$AD$324,0)))</f>
        <v>1</v>
      </c>
      <c r="AI138" s="27" t="b">
        <f>NOT(ISERROR(MATCH(AF138,assembly_high_qc!$AF$2:$AF$324,0)))</f>
        <v>1</v>
      </c>
    </row>
    <row r="139" spans="1:35" s="24" customFormat="1" x14ac:dyDescent="0.3">
      <c r="A139" s="24" t="s">
        <v>4302</v>
      </c>
      <c r="B139" s="24" t="str">
        <f t="shared" si="2"/>
        <v>SRR3173378</v>
      </c>
      <c r="C139" s="24">
        <v>12</v>
      </c>
      <c r="D139" s="24">
        <v>11</v>
      </c>
      <c r="E139" s="24" t="s">
        <v>4303</v>
      </c>
      <c r="F139" s="24">
        <v>52754</v>
      </c>
      <c r="G139" s="24">
        <v>51572</v>
      </c>
      <c r="H139" s="24" t="s">
        <v>3494</v>
      </c>
      <c r="I139" s="24">
        <v>6</v>
      </c>
      <c r="J139" s="24">
        <v>3</v>
      </c>
      <c r="K139" s="24">
        <v>4</v>
      </c>
      <c r="M139" s="24">
        <v>1797</v>
      </c>
      <c r="N139" s="24">
        <v>1465</v>
      </c>
      <c r="O139" s="24">
        <v>11264</v>
      </c>
      <c r="P139" s="24">
        <v>2182682</v>
      </c>
      <c r="Q139" s="24" t="str">
        <f>VLOOKUP($B139,wgs_downloaded!$H$2:$Z$518,COLUMN()-13)</f>
        <v>isolation_source: queso fresco</v>
      </c>
      <c r="R139" s="24">
        <f>VLOOKUP($B139,wgs_downloaded!$H$2:$Z$518,COLUMN()-13)</f>
        <v>2988839</v>
      </c>
      <c r="S139" s="24">
        <f>VLOOKUP($B139,wgs_downloaded!$H$2:$Z$518,COLUMN()-13)</f>
        <v>117</v>
      </c>
      <c r="T139" s="24">
        <f>VLOOKUP($B139,wgs_downloaded!$H$2:$Z$518,COLUMN()-13)</f>
        <v>2984</v>
      </c>
      <c r="U139" s="24" t="str">
        <f>VLOOKUP($B139,wgs_downloaded!$H$2:$Z$518,COLUMN()-13)</f>
        <v>Yes</v>
      </c>
      <c r="V139" s="24">
        <f>VLOOKUP($B139,wgs_downloaded!$H$2:$Z$518,COLUMN()-13)</f>
        <v>0</v>
      </c>
      <c r="W139" s="24">
        <f>VLOOKUP($B139,wgs_downloaded!$H$2:$Z$518,COLUMN()-13)</f>
        <v>0</v>
      </c>
      <c r="X139" s="24">
        <f>VLOOKUP($B139,wgs_downloaded!$H$2:$Z$518,COLUMN()-13)</f>
        <v>0</v>
      </c>
      <c r="Y139" s="24" t="str">
        <f>VLOOKUP($B139,wgs_downloaded!$H$2:$Z$518,COLUMN()-13)</f>
        <v>No</v>
      </c>
      <c r="Z139" s="24" t="str">
        <f>VLOOKUP($B139,wgs_downloaded!$H$2:$Z$518,COLUMN()-13)</f>
        <v/>
      </c>
      <c r="AA139" s="24" t="str">
        <f>VLOOKUP($B139,wgs_downloaded!$H$2:$Z$518,COLUMN()-13)</f>
        <v/>
      </c>
      <c r="AB139" s="24">
        <f>VLOOKUP($B139,wgs_downloaded!$H$2:$Z$518,COLUMN()-13)</f>
        <v>43901.041666666664</v>
      </c>
      <c r="AC139" s="24">
        <f>VLOOKUP($B139,wgs_downloaded!$H$2:$Z$518,COLUMN()-13)</f>
        <v>43551.041666666664</v>
      </c>
      <c r="AD139" s="24" t="str">
        <f>VLOOKUP($B139,wgs_downloaded!$H$2:$Z$518,COLUMN()-13)</f>
        <v>USA</v>
      </c>
      <c r="AE139" s="24" t="str">
        <f>VLOOKUP($B139,wgs_downloaded!$H$2:$Z$518,COLUMN()-13)</f>
        <v>New Jersey</v>
      </c>
      <c r="AF139" s="24">
        <f>VLOOKUP($B139,wgs_downloaded!$H$2:$Z$518,COLUMN()-13)</f>
        <v>2009</v>
      </c>
      <c r="AG139" s="24" t="b">
        <f>NOT(ISERROR(MATCH(Q139,assembly_high_qc!$Q$2:$Q$324,0)))</f>
        <v>1</v>
      </c>
      <c r="AH139" s="24" t="b">
        <f>NOT(ISERROR(MATCH(AD139,assembly_high_qc!$AD$2:$AD$324,0)))</f>
        <v>1</v>
      </c>
      <c r="AI139" s="24" t="b">
        <f>NOT(ISERROR(MATCH(AF139,assembly_high_qc!$AF$2:$AF$324,0)))</f>
        <v>1</v>
      </c>
    </row>
    <row r="140" spans="1:35" s="24" customFormat="1" x14ac:dyDescent="0.3">
      <c r="A140" s="24" t="s">
        <v>4304</v>
      </c>
      <c r="B140" s="24" t="str">
        <f t="shared" si="2"/>
        <v>SRR3945583</v>
      </c>
      <c r="C140" s="24">
        <v>13</v>
      </c>
      <c r="D140" s="24">
        <v>11</v>
      </c>
      <c r="E140" s="24" t="s">
        <v>4305</v>
      </c>
      <c r="F140" s="24">
        <v>56960</v>
      </c>
      <c r="G140" s="24">
        <v>53110</v>
      </c>
      <c r="H140" s="24" t="s">
        <v>3804</v>
      </c>
      <c r="I140" s="24">
        <v>6</v>
      </c>
      <c r="J140" s="24">
        <v>1</v>
      </c>
      <c r="K140" s="24">
        <v>2</v>
      </c>
      <c r="M140" s="24">
        <v>1984</v>
      </c>
      <c r="N140" s="24">
        <v>1473</v>
      </c>
      <c r="O140" s="24">
        <v>9570</v>
      </c>
      <c r="P140" s="24">
        <v>2336788</v>
      </c>
      <c r="Q140" s="24" t="str">
        <f>VLOOKUP($B140,wgs_downloaded!$H$2:$Z$518,COLUMN()-13)</f>
        <v>isolation_source: gorgonzola cheese</v>
      </c>
      <c r="R140" s="24">
        <f>VLOOKUP($B140,wgs_downloaded!$H$2:$Z$518,COLUMN()-13)</f>
        <v>3107719</v>
      </c>
      <c r="S140" s="24">
        <f>VLOOKUP($B140,wgs_downloaded!$H$2:$Z$518,COLUMN()-13)</f>
        <v>67</v>
      </c>
      <c r="T140" s="24">
        <f>VLOOKUP($B140,wgs_downloaded!$H$2:$Z$518,COLUMN()-13)</f>
        <v>3127</v>
      </c>
      <c r="U140" s="24" t="str">
        <f>VLOOKUP($B140,wgs_downloaded!$H$2:$Z$518,COLUMN()-13)</f>
        <v>Yes</v>
      </c>
      <c r="V140" s="24">
        <f>VLOOKUP($B140,wgs_downloaded!$H$2:$Z$518,COLUMN()-13)</f>
        <v>0</v>
      </c>
      <c r="W140" s="24">
        <f>VLOOKUP($B140,wgs_downloaded!$H$2:$Z$518,COLUMN()-13)</f>
        <v>0</v>
      </c>
      <c r="X140" s="24">
        <f>VLOOKUP($B140,wgs_downloaded!$H$2:$Z$518,COLUMN()-13)</f>
        <v>0</v>
      </c>
      <c r="Y140" s="24" t="str">
        <f>VLOOKUP($B140,wgs_downloaded!$H$2:$Z$518,COLUMN()-13)</f>
        <v>No</v>
      </c>
      <c r="Z140" s="24" t="str">
        <f>VLOOKUP($B140,wgs_downloaded!$H$2:$Z$518,COLUMN()-13)</f>
        <v/>
      </c>
      <c r="AA140" s="24" t="str">
        <f>VLOOKUP($B140,wgs_downloaded!$H$2:$Z$518,COLUMN()-13)</f>
        <v/>
      </c>
      <c r="AB140" s="24">
        <f>VLOOKUP($B140,wgs_downloaded!$H$2:$Z$518,COLUMN()-13)</f>
        <v>43901.041666666664</v>
      </c>
      <c r="AC140" s="24">
        <f>VLOOKUP($B140,wgs_downloaded!$H$2:$Z$518,COLUMN()-13)</f>
        <v>43551.041666666664</v>
      </c>
      <c r="AD140" s="24" t="str">
        <f>VLOOKUP($B140,wgs_downloaded!$H$2:$Z$518,COLUMN()-13)</f>
        <v>Italy</v>
      </c>
      <c r="AE140" s="24">
        <f>VLOOKUP($B140,wgs_downloaded!$H$2:$Z$518,COLUMN()-13)</f>
        <v>0</v>
      </c>
      <c r="AF140" s="24">
        <f>VLOOKUP($B140,wgs_downloaded!$H$2:$Z$518,COLUMN()-13)</f>
        <v>2011</v>
      </c>
      <c r="AG140" s="24" t="b">
        <f>NOT(ISERROR(MATCH(Q140,assembly_high_qc!$Q$2:$Q$324,0)))</f>
        <v>1</v>
      </c>
      <c r="AH140" s="24" t="b">
        <f>NOT(ISERROR(MATCH(AD140,assembly_high_qc!$AD$2:$AD$324,0)))</f>
        <v>1</v>
      </c>
      <c r="AI140" s="24" t="b">
        <f>NOT(ISERROR(MATCH(AF140,assembly_high_qc!$AF$2:$AF$324,0)))</f>
        <v>1</v>
      </c>
    </row>
    <row r="141" spans="1:35" s="24" customFormat="1" x14ac:dyDescent="0.3">
      <c r="A141" s="24" t="s">
        <v>4306</v>
      </c>
      <c r="B141" s="24" t="str">
        <f t="shared" si="2"/>
        <v>SRR8767573</v>
      </c>
      <c r="C141" s="24">
        <v>15</v>
      </c>
      <c r="D141" s="24">
        <v>13</v>
      </c>
      <c r="E141" s="24" t="s">
        <v>4307</v>
      </c>
      <c r="F141" s="24">
        <v>75164</v>
      </c>
      <c r="G141" s="24">
        <v>72368</v>
      </c>
      <c r="H141" s="24" t="s">
        <v>4308</v>
      </c>
      <c r="I141" s="24">
        <v>28</v>
      </c>
      <c r="J141" s="24">
        <v>12</v>
      </c>
      <c r="K141" s="24">
        <v>20</v>
      </c>
      <c r="M141" s="24">
        <v>2197</v>
      </c>
      <c r="N141" s="24">
        <v>1486</v>
      </c>
      <c r="O141" s="24">
        <v>9091</v>
      </c>
      <c r="P141" s="24">
        <v>2558119</v>
      </c>
      <c r="Q141" s="24" t="str">
        <f>VLOOKUP($B141,wgs_downloaded!$H$2:$Z$518,COLUMN()-13)</f>
        <v>isolation_source: cheese</v>
      </c>
      <c r="R141" s="24">
        <f>VLOOKUP($B141,wgs_downloaded!$H$2:$Z$518,COLUMN()-13)</f>
        <v>2937024</v>
      </c>
      <c r="S141" s="24">
        <f>VLOOKUP($B141,wgs_downloaded!$H$2:$Z$518,COLUMN()-13)</f>
        <v>13</v>
      </c>
      <c r="T141" s="24">
        <f>VLOOKUP($B141,wgs_downloaded!$H$2:$Z$518,COLUMN()-13)</f>
        <v>2886</v>
      </c>
      <c r="U141" s="24" t="str">
        <f>VLOOKUP($B141,wgs_downloaded!$H$2:$Z$518,COLUMN()-13)</f>
        <v>Yes</v>
      </c>
      <c r="V141" s="24">
        <f>VLOOKUP($B141,wgs_downloaded!$H$2:$Z$518,COLUMN()-13)</f>
        <v>0</v>
      </c>
      <c r="W141" s="24">
        <f>VLOOKUP($B141,wgs_downloaded!$H$2:$Z$518,COLUMN()-13)</f>
        <v>0</v>
      </c>
      <c r="X141" s="24">
        <f>VLOOKUP($B141,wgs_downloaded!$H$2:$Z$518,COLUMN()-13)</f>
        <v>0</v>
      </c>
      <c r="Y141" s="24" t="str">
        <f>VLOOKUP($B141,wgs_downloaded!$H$2:$Z$518,COLUMN()-13)</f>
        <v>No</v>
      </c>
      <c r="Z141" s="24" t="str">
        <f>VLOOKUP($B141,wgs_downloaded!$H$2:$Z$518,COLUMN()-13)</f>
        <v/>
      </c>
      <c r="AA141" s="24" t="str">
        <f>VLOOKUP($B141,wgs_downloaded!$H$2:$Z$518,COLUMN()-13)</f>
        <v/>
      </c>
      <c r="AB141" s="24">
        <f>VLOOKUP($B141,wgs_downloaded!$H$2:$Z$518,COLUMN()-13)</f>
        <v>43556.083333333336</v>
      </c>
      <c r="AC141" s="24">
        <f>VLOOKUP($B141,wgs_downloaded!$H$2:$Z$518,COLUMN()-13)</f>
        <v>43556.083333333336</v>
      </c>
      <c r="AD141" s="24" t="str">
        <f>VLOOKUP($B141,wgs_downloaded!$H$2:$Z$518,COLUMN()-13)</f>
        <v>Chile</v>
      </c>
      <c r="AE141" s="24">
        <f>VLOOKUP($B141,wgs_downloaded!$H$2:$Z$518,COLUMN()-13)</f>
        <v>0</v>
      </c>
      <c r="AF141" s="24">
        <f>VLOOKUP($B141,wgs_downloaded!$H$2:$Z$518,COLUMN()-13)</f>
        <v>2016</v>
      </c>
      <c r="AG141" s="24" t="b">
        <f>NOT(ISERROR(MATCH(Q141,assembly_high_qc!$Q$2:$Q$324,0)))</f>
        <v>1</v>
      </c>
      <c r="AH141" s="24" t="b">
        <f>NOT(ISERROR(MATCH(AD141,assembly_high_qc!$AD$2:$AD$324,0)))</f>
        <v>1</v>
      </c>
      <c r="AI141" s="24" t="b">
        <f>NOT(ISERROR(MATCH(AF141,assembly_high_qc!$AF$2:$AF$324,0)))</f>
        <v>1</v>
      </c>
    </row>
    <row r="142" spans="1:35" s="24" customFormat="1" x14ac:dyDescent="0.3">
      <c r="A142" s="24" t="s">
        <v>4309</v>
      </c>
      <c r="B142" s="24" t="str">
        <f t="shared" si="2"/>
        <v>SRR5947606</v>
      </c>
      <c r="C142" s="24">
        <v>17</v>
      </c>
      <c r="D142" s="24">
        <v>15</v>
      </c>
      <c r="E142" s="24" t="s">
        <v>4310</v>
      </c>
      <c r="F142" s="24">
        <v>86984</v>
      </c>
      <c r="G142" s="24">
        <v>84232</v>
      </c>
      <c r="H142" s="24" t="s">
        <v>4311</v>
      </c>
      <c r="I142" s="24">
        <v>19</v>
      </c>
      <c r="J142" s="24">
        <v>2</v>
      </c>
      <c r="K142" s="24">
        <v>7</v>
      </c>
      <c r="M142" s="24">
        <v>2223</v>
      </c>
      <c r="N142" s="24">
        <v>1502</v>
      </c>
      <c r="O142" s="24">
        <v>15225</v>
      </c>
      <c r="P142" s="24">
        <v>2598947</v>
      </c>
      <c r="Q142" s="24" t="str">
        <f>VLOOKUP($B142,wgs_downloaded!$H$2:$Z$518,COLUMN()-13)</f>
        <v>isolation_source: soft cheese</v>
      </c>
      <c r="R142" s="24">
        <f>VLOOKUP($B142,wgs_downloaded!$H$2:$Z$518,COLUMN()-13)</f>
        <v>3032354</v>
      </c>
      <c r="S142" s="24">
        <f>VLOOKUP($B142,wgs_downloaded!$H$2:$Z$518,COLUMN()-13)</f>
        <v>12</v>
      </c>
      <c r="T142" s="24">
        <f>VLOOKUP($B142,wgs_downloaded!$H$2:$Z$518,COLUMN()-13)</f>
        <v>2998</v>
      </c>
      <c r="U142" s="24" t="str">
        <f>VLOOKUP($B142,wgs_downloaded!$H$2:$Z$518,COLUMN()-13)</f>
        <v>Yes</v>
      </c>
      <c r="V142" s="24">
        <f>VLOOKUP($B142,wgs_downloaded!$H$2:$Z$518,COLUMN()-13)</f>
        <v>0</v>
      </c>
      <c r="W142" s="24">
        <f>VLOOKUP($B142,wgs_downloaded!$H$2:$Z$518,COLUMN()-13)</f>
        <v>0</v>
      </c>
      <c r="X142" s="24">
        <f>VLOOKUP($B142,wgs_downloaded!$H$2:$Z$518,COLUMN()-13)</f>
        <v>0</v>
      </c>
      <c r="Y142" s="24" t="str">
        <f>VLOOKUP($B142,wgs_downloaded!$H$2:$Z$518,COLUMN()-13)</f>
        <v>No</v>
      </c>
      <c r="Z142" s="24" t="str">
        <f>VLOOKUP($B142,wgs_downloaded!$H$2:$Z$518,COLUMN()-13)</f>
        <v/>
      </c>
      <c r="AA142" s="24" t="str">
        <f>VLOOKUP($B142,wgs_downloaded!$H$2:$Z$518,COLUMN()-13)</f>
        <v/>
      </c>
      <c r="AB142" s="24">
        <f>VLOOKUP($B142,wgs_downloaded!$H$2:$Z$518,COLUMN()-13)</f>
        <v>43901.041666666664</v>
      </c>
      <c r="AC142" s="24">
        <f>VLOOKUP($B142,wgs_downloaded!$H$2:$Z$518,COLUMN()-13)</f>
        <v>43551.041666666664</v>
      </c>
      <c r="AD142" s="24" t="str">
        <f>VLOOKUP($B142,wgs_downloaded!$H$2:$Z$518,COLUMN()-13)</f>
        <v>USA</v>
      </c>
      <c r="AE142" s="24" t="str">
        <f>VLOOKUP($B142,wgs_downloaded!$H$2:$Z$518,COLUMN()-13)</f>
        <v>Washington</v>
      </c>
      <c r="AF142" s="24">
        <f>VLOOKUP($B142,wgs_downloaded!$H$2:$Z$518,COLUMN()-13)</f>
        <v>2010</v>
      </c>
      <c r="AG142" s="24" t="b">
        <f>NOT(ISERROR(MATCH(Q142,assembly_high_qc!$Q$2:$Q$324,0)))</f>
        <v>1</v>
      </c>
      <c r="AH142" s="24" t="b">
        <f>NOT(ISERROR(MATCH(AD142,assembly_high_qc!$AD$2:$AD$324,0)))</f>
        <v>1</v>
      </c>
      <c r="AI142" s="24" t="b">
        <f>NOT(ISERROR(MATCH(AF142,assembly_high_qc!$AF$2:$AF$324,0)))</f>
        <v>1</v>
      </c>
    </row>
    <row r="143" spans="1:35" s="24" customFormat="1" x14ac:dyDescent="0.3">
      <c r="A143" s="24" t="s">
        <v>4312</v>
      </c>
      <c r="B143" s="24" t="str">
        <f t="shared" si="2"/>
        <v>SRR8535379</v>
      </c>
      <c r="C143" s="24">
        <v>15</v>
      </c>
      <c r="D143" s="24">
        <v>14</v>
      </c>
      <c r="E143" s="24" t="s">
        <v>3740</v>
      </c>
      <c r="F143" s="24">
        <v>73172</v>
      </c>
      <c r="G143" s="24">
        <v>71548</v>
      </c>
      <c r="H143" s="24" t="s">
        <v>3813</v>
      </c>
      <c r="I143" s="24">
        <v>27</v>
      </c>
      <c r="J143" s="24">
        <v>5</v>
      </c>
      <c r="K143" s="24">
        <v>10</v>
      </c>
      <c r="M143" s="24">
        <v>2218</v>
      </c>
      <c r="N143" s="24">
        <v>1506</v>
      </c>
      <c r="O143" s="24">
        <v>14339</v>
      </c>
      <c r="P143" s="24">
        <v>2623926</v>
      </c>
      <c r="Q143" s="24" t="str">
        <f>VLOOKUP($B143,wgs_downloaded!$H$2:$Z$518,COLUMN()-13)</f>
        <v>isolation_source: quesillo oaxaca string cheese</v>
      </c>
      <c r="R143" s="24">
        <f>VLOOKUP($B143,wgs_downloaded!$H$2:$Z$518,COLUMN()-13)</f>
        <v>3052730</v>
      </c>
      <c r="S143" s="24">
        <f>VLOOKUP($B143,wgs_downloaded!$H$2:$Z$518,COLUMN()-13)</f>
        <v>18</v>
      </c>
      <c r="T143" s="24">
        <f>VLOOKUP($B143,wgs_downloaded!$H$2:$Z$518,COLUMN()-13)</f>
        <v>2982</v>
      </c>
      <c r="U143" s="24" t="str">
        <f>VLOOKUP($B143,wgs_downloaded!$H$2:$Z$518,COLUMN()-13)</f>
        <v>Yes</v>
      </c>
      <c r="V143" s="24">
        <f>VLOOKUP($B143,wgs_downloaded!$H$2:$Z$518,COLUMN()-13)</f>
        <v>0</v>
      </c>
      <c r="W143" s="24">
        <f>VLOOKUP($B143,wgs_downloaded!$H$2:$Z$518,COLUMN()-13)</f>
        <v>0</v>
      </c>
      <c r="X143" s="24">
        <f>VLOOKUP($B143,wgs_downloaded!$H$2:$Z$518,COLUMN()-13)</f>
        <v>0</v>
      </c>
      <c r="Y143" s="24" t="str">
        <f>VLOOKUP($B143,wgs_downloaded!$H$2:$Z$518,COLUMN()-13)</f>
        <v>No</v>
      </c>
      <c r="Z143" s="24" t="str">
        <f>VLOOKUP($B143,wgs_downloaded!$H$2:$Z$518,COLUMN()-13)</f>
        <v/>
      </c>
      <c r="AA143" s="24" t="str">
        <f>VLOOKUP($B143,wgs_downloaded!$H$2:$Z$518,COLUMN()-13)</f>
        <v/>
      </c>
      <c r="AB143" s="24">
        <f>VLOOKUP($B143,wgs_downloaded!$H$2:$Z$518,COLUMN()-13)</f>
        <v>43901.041666666664</v>
      </c>
      <c r="AC143" s="24">
        <f>VLOOKUP($B143,wgs_downloaded!$H$2:$Z$518,COLUMN()-13)</f>
        <v>43551.041666666664</v>
      </c>
      <c r="AD143" s="24" t="str">
        <f>VLOOKUP($B143,wgs_downloaded!$H$2:$Z$518,COLUMN()-13)</f>
        <v>Mexico</v>
      </c>
      <c r="AE143" s="24">
        <f>VLOOKUP($B143,wgs_downloaded!$H$2:$Z$518,COLUMN()-13)</f>
        <v>0</v>
      </c>
      <c r="AF143" s="24">
        <f>VLOOKUP($B143,wgs_downloaded!$H$2:$Z$518,COLUMN()-13)</f>
        <v>2010</v>
      </c>
      <c r="AG143" s="24" t="b">
        <f>NOT(ISERROR(MATCH(Q143,assembly_high_qc!$Q$2:$Q$324,0)))</f>
        <v>1</v>
      </c>
      <c r="AH143" s="24" t="b">
        <f>NOT(ISERROR(MATCH(AD143,assembly_high_qc!$AD$2:$AD$324,0)))</f>
        <v>1</v>
      </c>
      <c r="AI143" s="24" t="b">
        <f>NOT(ISERROR(MATCH(AF143,assembly_high_qc!$AF$2:$AF$324,0)))</f>
        <v>1</v>
      </c>
    </row>
    <row r="144" spans="1:35" s="24" customFormat="1" x14ac:dyDescent="0.3">
      <c r="A144" s="24" t="s">
        <v>4313</v>
      </c>
      <c r="B144" s="24" t="str">
        <f t="shared" si="2"/>
        <v>SRR4098792</v>
      </c>
      <c r="C144" s="24">
        <v>10</v>
      </c>
      <c r="D144" s="24">
        <v>9</v>
      </c>
      <c r="E144" s="24" t="s">
        <v>3572</v>
      </c>
      <c r="F144" s="24">
        <v>43526</v>
      </c>
      <c r="G144" s="24">
        <v>42186</v>
      </c>
      <c r="H144" s="24" t="s">
        <v>4053</v>
      </c>
      <c r="I144" s="24">
        <v>2</v>
      </c>
      <c r="J144" s="24">
        <v>2</v>
      </c>
      <c r="K144" s="24">
        <v>2</v>
      </c>
      <c r="M144" s="24">
        <v>1863</v>
      </c>
      <c r="N144" s="24">
        <v>1507</v>
      </c>
      <c r="O144" s="24">
        <v>8232</v>
      </c>
      <c r="P144" s="24">
        <v>2308978</v>
      </c>
      <c r="Q144" s="24" t="str">
        <f>VLOOKUP($B144,wgs_downloaded!$H$2:$Z$518,COLUMN()-13)</f>
        <v>isolation_source: mexican cheese</v>
      </c>
      <c r="R144" s="24">
        <f>VLOOKUP($B144,wgs_downloaded!$H$2:$Z$518,COLUMN()-13)</f>
        <v>3008546</v>
      </c>
      <c r="S144" s="24">
        <f>VLOOKUP($B144,wgs_downloaded!$H$2:$Z$518,COLUMN()-13)</f>
        <v>21</v>
      </c>
      <c r="T144" s="24">
        <f>VLOOKUP($B144,wgs_downloaded!$H$2:$Z$518,COLUMN()-13)</f>
        <v>2961</v>
      </c>
      <c r="U144" s="24" t="str">
        <f>VLOOKUP($B144,wgs_downloaded!$H$2:$Z$518,COLUMN()-13)</f>
        <v>Yes</v>
      </c>
      <c r="V144" s="24">
        <f>VLOOKUP($B144,wgs_downloaded!$H$2:$Z$518,COLUMN()-13)</f>
        <v>0</v>
      </c>
      <c r="W144" s="24">
        <f>VLOOKUP($B144,wgs_downloaded!$H$2:$Z$518,COLUMN()-13)</f>
        <v>0</v>
      </c>
      <c r="X144" s="24">
        <f>VLOOKUP($B144,wgs_downloaded!$H$2:$Z$518,COLUMN()-13)</f>
        <v>0</v>
      </c>
      <c r="Y144" s="24" t="str">
        <f>VLOOKUP($B144,wgs_downloaded!$H$2:$Z$518,COLUMN()-13)</f>
        <v>No</v>
      </c>
      <c r="Z144" s="24" t="str">
        <f>VLOOKUP($B144,wgs_downloaded!$H$2:$Z$518,COLUMN()-13)</f>
        <v/>
      </c>
      <c r="AA144" s="24" t="str">
        <f>VLOOKUP($B144,wgs_downloaded!$H$2:$Z$518,COLUMN()-13)</f>
        <v/>
      </c>
      <c r="AB144" s="24">
        <f>VLOOKUP($B144,wgs_downloaded!$H$2:$Z$518,COLUMN()-13)</f>
        <v>43900.041666666664</v>
      </c>
      <c r="AC144" s="24">
        <f>VLOOKUP($B144,wgs_downloaded!$H$2:$Z$518,COLUMN()-13)</f>
        <v>43550.041666666664</v>
      </c>
      <c r="AD144" s="24" t="str">
        <f>VLOOKUP($B144,wgs_downloaded!$H$2:$Z$518,COLUMN()-13)</f>
        <v>Mexico</v>
      </c>
      <c r="AE144" s="24">
        <f>VLOOKUP($B144,wgs_downloaded!$H$2:$Z$518,COLUMN()-13)</f>
        <v>0</v>
      </c>
      <c r="AF144" s="24">
        <f>VLOOKUP($B144,wgs_downloaded!$H$2:$Z$518,COLUMN()-13)</f>
        <v>2003</v>
      </c>
      <c r="AG144" s="24" t="b">
        <f>NOT(ISERROR(MATCH(Q144,assembly_high_qc!$Q$2:$Q$324,0)))</f>
        <v>1</v>
      </c>
      <c r="AH144" s="24" t="b">
        <f>NOT(ISERROR(MATCH(AD144,assembly_high_qc!$AD$2:$AD$324,0)))</f>
        <v>1</v>
      </c>
      <c r="AI144" s="24" t="b">
        <f>NOT(ISERROR(MATCH(AF144,assembly_high_qc!$AF$2:$AF$324,0)))</f>
        <v>1</v>
      </c>
    </row>
    <row r="145" spans="1:35" s="24" customFormat="1" x14ac:dyDescent="0.3">
      <c r="A145" s="24" t="s">
        <v>4314</v>
      </c>
      <c r="B145" s="24" t="str">
        <f t="shared" si="2"/>
        <v>SRR3606563</v>
      </c>
      <c r="C145" s="24">
        <v>15</v>
      </c>
      <c r="D145" s="24">
        <v>12</v>
      </c>
      <c r="E145" s="24" t="s">
        <v>4132</v>
      </c>
      <c r="F145" s="24">
        <v>69510</v>
      </c>
      <c r="G145" s="24">
        <v>67200</v>
      </c>
      <c r="H145" s="24" t="s">
        <v>3971</v>
      </c>
      <c r="I145" s="24">
        <v>10</v>
      </c>
      <c r="J145" s="24">
        <v>4</v>
      </c>
      <c r="K145" s="24">
        <v>11</v>
      </c>
      <c r="M145" s="24">
        <v>2037</v>
      </c>
      <c r="N145" s="24">
        <v>1521</v>
      </c>
      <c r="O145" s="24">
        <v>10996</v>
      </c>
      <c r="P145" s="24">
        <v>2456369</v>
      </c>
      <c r="Q145" s="24" t="str">
        <f>VLOOKUP($B145,wgs_downloaded!$H$2:$Z$518,COLUMN()-13)</f>
        <v>isolation_source: queso fresco</v>
      </c>
      <c r="R145" s="24">
        <f>VLOOKUP($B145,wgs_downloaded!$H$2:$Z$518,COLUMN()-13)</f>
        <v>2908244</v>
      </c>
      <c r="S145" s="24">
        <f>VLOOKUP($B145,wgs_downloaded!$H$2:$Z$518,COLUMN()-13)</f>
        <v>14</v>
      </c>
      <c r="T145" s="24">
        <f>VLOOKUP($B145,wgs_downloaded!$H$2:$Z$518,COLUMN()-13)</f>
        <v>2863</v>
      </c>
      <c r="U145" s="24" t="str">
        <f>VLOOKUP($B145,wgs_downloaded!$H$2:$Z$518,COLUMN()-13)</f>
        <v>Yes</v>
      </c>
      <c r="V145" s="24">
        <f>VLOOKUP($B145,wgs_downloaded!$H$2:$Z$518,COLUMN()-13)</f>
        <v>0</v>
      </c>
      <c r="W145" s="24">
        <f>VLOOKUP($B145,wgs_downloaded!$H$2:$Z$518,COLUMN()-13)</f>
        <v>0</v>
      </c>
      <c r="X145" s="24">
        <f>VLOOKUP($B145,wgs_downloaded!$H$2:$Z$518,COLUMN()-13)</f>
        <v>0</v>
      </c>
      <c r="Y145" s="24" t="str">
        <f>VLOOKUP($B145,wgs_downloaded!$H$2:$Z$518,COLUMN()-13)</f>
        <v>No</v>
      </c>
      <c r="Z145" s="24" t="str">
        <f>VLOOKUP($B145,wgs_downloaded!$H$2:$Z$518,COLUMN()-13)</f>
        <v/>
      </c>
      <c r="AA145" s="24" t="str">
        <f>VLOOKUP($B145,wgs_downloaded!$H$2:$Z$518,COLUMN()-13)</f>
        <v/>
      </c>
      <c r="AB145" s="24">
        <f>VLOOKUP($B145,wgs_downloaded!$H$2:$Z$518,COLUMN()-13)</f>
        <v>43906.041666666664</v>
      </c>
      <c r="AC145" s="24">
        <f>VLOOKUP($B145,wgs_downloaded!$H$2:$Z$518,COLUMN()-13)</f>
        <v>43440.041666666664</v>
      </c>
      <c r="AD145" s="24" t="str">
        <f>VLOOKUP($B145,wgs_downloaded!$H$2:$Z$518,COLUMN()-13)</f>
        <v>USA</v>
      </c>
      <c r="AE145" s="24" t="str">
        <f>VLOOKUP($B145,wgs_downloaded!$H$2:$Z$518,COLUMN()-13)</f>
        <v>Michigan</v>
      </c>
      <c r="AF145" s="24">
        <f>VLOOKUP($B145,wgs_downloaded!$H$2:$Z$518,COLUMN()-13)</f>
        <v>2009</v>
      </c>
      <c r="AG145" s="24" t="b">
        <f>NOT(ISERROR(MATCH(Q145,assembly_high_qc!$Q$2:$Q$324,0)))</f>
        <v>1</v>
      </c>
      <c r="AH145" s="24" t="b">
        <f>NOT(ISERROR(MATCH(AD145,assembly_high_qc!$AD$2:$AD$324,0)))</f>
        <v>1</v>
      </c>
      <c r="AI145" s="24" t="b">
        <f>NOT(ISERROR(MATCH(AF145,assembly_high_qc!$AF$2:$AF$324,0)))</f>
        <v>1</v>
      </c>
    </row>
    <row r="146" spans="1:35" s="24" customFormat="1" x14ac:dyDescent="0.3">
      <c r="A146" s="24" t="s">
        <v>4315</v>
      </c>
      <c r="B146" s="24" t="str">
        <f t="shared" si="2"/>
        <v>SRR3945587</v>
      </c>
      <c r="C146" s="24">
        <v>7</v>
      </c>
      <c r="D146" s="24">
        <v>6</v>
      </c>
      <c r="E146" s="24" t="s">
        <v>4316</v>
      </c>
      <c r="F146" s="24">
        <v>30854</v>
      </c>
      <c r="G146" s="24">
        <v>29978</v>
      </c>
      <c r="H146" s="24" t="s">
        <v>4050</v>
      </c>
      <c r="I146" s="24">
        <v>5</v>
      </c>
      <c r="J146" s="24">
        <v>2</v>
      </c>
      <c r="K146" s="24">
        <v>3</v>
      </c>
      <c r="M146" s="24">
        <v>1171</v>
      </c>
      <c r="N146" s="24">
        <v>1522</v>
      </c>
      <c r="O146" s="24">
        <v>7682</v>
      </c>
      <c r="P146" s="24">
        <v>1659002</v>
      </c>
      <c r="Q146" s="24" t="str">
        <f>VLOOKUP($B146,wgs_downloaded!$H$2:$Z$518,COLUMN()-13)</f>
        <v>isolation_source: sheep's milk cheese</v>
      </c>
      <c r="R146" s="24">
        <f>VLOOKUP($B146,wgs_downloaded!$H$2:$Z$518,COLUMN()-13)</f>
        <v>2979701</v>
      </c>
      <c r="S146" s="24">
        <f>VLOOKUP($B146,wgs_downloaded!$H$2:$Z$518,COLUMN()-13)</f>
        <v>19</v>
      </c>
      <c r="T146" s="24">
        <f>VLOOKUP($B146,wgs_downloaded!$H$2:$Z$518,COLUMN()-13)</f>
        <v>2943</v>
      </c>
      <c r="U146" s="24" t="str">
        <f>VLOOKUP($B146,wgs_downloaded!$H$2:$Z$518,COLUMN()-13)</f>
        <v>Yes</v>
      </c>
      <c r="V146" s="24">
        <f>VLOOKUP($B146,wgs_downloaded!$H$2:$Z$518,COLUMN()-13)</f>
        <v>0</v>
      </c>
      <c r="W146" s="24">
        <f>VLOOKUP($B146,wgs_downloaded!$H$2:$Z$518,COLUMN()-13)</f>
        <v>0</v>
      </c>
      <c r="X146" s="24">
        <f>VLOOKUP($B146,wgs_downloaded!$H$2:$Z$518,COLUMN()-13)</f>
        <v>0</v>
      </c>
      <c r="Y146" s="24" t="str">
        <f>VLOOKUP($B146,wgs_downloaded!$H$2:$Z$518,COLUMN()-13)</f>
        <v>No</v>
      </c>
      <c r="Z146" s="24" t="str">
        <f>VLOOKUP($B146,wgs_downloaded!$H$2:$Z$518,COLUMN()-13)</f>
        <v/>
      </c>
      <c r="AA146" s="24" t="str">
        <f>VLOOKUP($B146,wgs_downloaded!$H$2:$Z$518,COLUMN()-13)</f>
        <v/>
      </c>
      <c r="AB146" s="24">
        <f>VLOOKUP($B146,wgs_downloaded!$H$2:$Z$518,COLUMN()-13)</f>
        <v>43901.041666666664</v>
      </c>
      <c r="AC146" s="24">
        <f>VLOOKUP($B146,wgs_downloaded!$H$2:$Z$518,COLUMN()-13)</f>
        <v>43551.041666666664</v>
      </c>
      <c r="AD146" s="24" t="str">
        <f>VLOOKUP($B146,wgs_downloaded!$H$2:$Z$518,COLUMN()-13)</f>
        <v>Portugal</v>
      </c>
      <c r="AE146" s="24">
        <f>VLOOKUP($B146,wgs_downloaded!$H$2:$Z$518,COLUMN()-13)</f>
        <v>0</v>
      </c>
      <c r="AF146" s="24">
        <f>VLOOKUP($B146,wgs_downloaded!$H$2:$Z$518,COLUMN()-13)</f>
        <v>2011</v>
      </c>
      <c r="AG146" s="24" t="b">
        <f>NOT(ISERROR(MATCH(Q146,assembly_high_qc!$Q$2:$Q$324,0)))</f>
        <v>1</v>
      </c>
      <c r="AH146" s="24" t="b">
        <f>NOT(ISERROR(MATCH(AD146,assembly_high_qc!$AD$2:$AD$324,0)))</f>
        <v>1</v>
      </c>
      <c r="AI146" s="24" t="b">
        <f>NOT(ISERROR(MATCH(AF146,assembly_high_qc!$AF$2:$AF$324,0)))</f>
        <v>1</v>
      </c>
    </row>
    <row r="147" spans="1:35" s="24" customFormat="1" x14ac:dyDescent="0.3">
      <c r="A147" s="24" t="s">
        <v>4317</v>
      </c>
      <c r="B147" s="24" t="str">
        <f t="shared" si="2"/>
        <v>SRR8767576</v>
      </c>
      <c r="C147" s="24">
        <v>11</v>
      </c>
      <c r="D147" s="24">
        <v>10</v>
      </c>
      <c r="E147" s="24" t="s">
        <v>4178</v>
      </c>
      <c r="F147" s="24">
        <v>56778</v>
      </c>
      <c r="G147" s="24">
        <v>54184</v>
      </c>
      <c r="H147" s="24" t="s">
        <v>3410</v>
      </c>
      <c r="I147" s="24">
        <v>14</v>
      </c>
      <c r="J147" s="24">
        <v>4</v>
      </c>
      <c r="K147" s="24">
        <v>9</v>
      </c>
      <c r="M147" s="24">
        <v>1821</v>
      </c>
      <c r="N147" s="24">
        <v>1526</v>
      </c>
      <c r="O147" s="24">
        <v>8879</v>
      </c>
      <c r="P147" s="24">
        <v>2271795</v>
      </c>
      <c r="Q147" s="24" t="str">
        <f>VLOOKUP($B147,wgs_downloaded!$H$2:$Z$518,COLUMN()-13)</f>
        <v>isolation_source: cheese</v>
      </c>
      <c r="R147" s="24">
        <f>VLOOKUP($B147,wgs_downloaded!$H$2:$Z$518,COLUMN()-13)</f>
        <v>2920845</v>
      </c>
      <c r="S147" s="24">
        <f>VLOOKUP($B147,wgs_downloaded!$H$2:$Z$518,COLUMN()-13)</f>
        <v>63</v>
      </c>
      <c r="T147" s="24">
        <f>VLOOKUP($B147,wgs_downloaded!$H$2:$Z$518,COLUMN()-13)</f>
        <v>2871</v>
      </c>
      <c r="U147" s="24" t="str">
        <f>VLOOKUP($B147,wgs_downloaded!$H$2:$Z$518,COLUMN()-13)</f>
        <v>Yes</v>
      </c>
      <c r="V147" s="24">
        <f>VLOOKUP($B147,wgs_downloaded!$H$2:$Z$518,COLUMN()-13)</f>
        <v>0</v>
      </c>
      <c r="W147" s="24">
        <f>VLOOKUP($B147,wgs_downloaded!$H$2:$Z$518,COLUMN()-13)</f>
        <v>0</v>
      </c>
      <c r="X147" s="24">
        <f>VLOOKUP($B147,wgs_downloaded!$H$2:$Z$518,COLUMN()-13)</f>
        <v>0</v>
      </c>
      <c r="Y147" s="24" t="str">
        <f>VLOOKUP($B147,wgs_downloaded!$H$2:$Z$518,COLUMN()-13)</f>
        <v>No</v>
      </c>
      <c r="Z147" s="24" t="str">
        <f>VLOOKUP($B147,wgs_downloaded!$H$2:$Z$518,COLUMN()-13)</f>
        <v/>
      </c>
      <c r="AA147" s="24" t="str">
        <f>VLOOKUP($B147,wgs_downloaded!$H$2:$Z$518,COLUMN()-13)</f>
        <v/>
      </c>
      <c r="AB147" s="24">
        <f>VLOOKUP($B147,wgs_downloaded!$H$2:$Z$518,COLUMN()-13)</f>
        <v>43555.041666666664</v>
      </c>
      <c r="AC147" s="24">
        <f>VLOOKUP($B147,wgs_downloaded!$H$2:$Z$518,COLUMN()-13)</f>
        <v>43555.041666666664</v>
      </c>
      <c r="AD147" s="24" t="str">
        <f>VLOOKUP($B147,wgs_downloaded!$H$2:$Z$518,COLUMN()-13)</f>
        <v>Chile</v>
      </c>
      <c r="AE147" s="24">
        <f>VLOOKUP($B147,wgs_downloaded!$H$2:$Z$518,COLUMN()-13)</f>
        <v>0</v>
      </c>
      <c r="AF147" s="24">
        <f>VLOOKUP($B147,wgs_downloaded!$H$2:$Z$518,COLUMN()-13)</f>
        <v>2016</v>
      </c>
      <c r="AG147" s="24" t="b">
        <f>NOT(ISERROR(MATCH(Q147,assembly_high_qc!$Q$2:$Q$324,0)))</f>
        <v>1</v>
      </c>
      <c r="AH147" s="24" t="b">
        <f>NOT(ISERROR(MATCH(AD147,assembly_high_qc!$AD$2:$AD$324,0)))</f>
        <v>1</v>
      </c>
      <c r="AI147" s="24" t="b">
        <f>NOT(ISERROR(MATCH(AF147,assembly_high_qc!$AF$2:$AF$324,0)))</f>
        <v>1</v>
      </c>
    </row>
    <row r="148" spans="1:35" s="24" customFormat="1" x14ac:dyDescent="0.3">
      <c r="A148" s="24" t="s">
        <v>4318</v>
      </c>
      <c r="B148" s="24" t="str">
        <f t="shared" si="2"/>
        <v>SRR8235470</v>
      </c>
      <c r="C148" s="24">
        <v>8</v>
      </c>
      <c r="D148" s="24">
        <v>7</v>
      </c>
      <c r="E148" s="24" t="s">
        <v>4319</v>
      </c>
      <c r="F148" s="24">
        <v>38228</v>
      </c>
      <c r="G148" s="24">
        <v>36672</v>
      </c>
      <c r="H148" s="24" t="s">
        <v>3705</v>
      </c>
      <c r="I148" s="24">
        <v>5</v>
      </c>
      <c r="J148" s="24">
        <v>1</v>
      </c>
      <c r="K148" s="24">
        <v>5</v>
      </c>
      <c r="M148" s="24">
        <v>1300</v>
      </c>
      <c r="N148" s="24">
        <v>1528</v>
      </c>
      <c r="O148" s="24">
        <v>8745</v>
      </c>
      <c r="P148" s="24">
        <v>1785378</v>
      </c>
      <c r="Q148" s="24" t="str">
        <f>VLOOKUP($B148,wgs_downloaded!$H$2:$Z$518,COLUMN()-13)</f>
        <v>isolation_source: pasteurized cows' milk cheese</v>
      </c>
      <c r="R148" s="24">
        <f>VLOOKUP($B148,wgs_downloaded!$H$2:$Z$518,COLUMN()-13)</f>
        <v>3081323</v>
      </c>
      <c r="S148" s="24">
        <f>VLOOKUP($B148,wgs_downloaded!$H$2:$Z$518,COLUMN()-13)</f>
        <v>56</v>
      </c>
      <c r="T148" s="24">
        <f>VLOOKUP($B148,wgs_downloaded!$H$2:$Z$518,COLUMN()-13)</f>
        <v>3083</v>
      </c>
      <c r="U148" s="24" t="str">
        <f>VLOOKUP($B148,wgs_downloaded!$H$2:$Z$518,COLUMN()-13)</f>
        <v>Yes</v>
      </c>
      <c r="V148" s="24">
        <f>VLOOKUP($B148,wgs_downloaded!$H$2:$Z$518,COLUMN()-13)</f>
        <v>0</v>
      </c>
      <c r="W148" s="24">
        <f>VLOOKUP($B148,wgs_downloaded!$H$2:$Z$518,COLUMN()-13)</f>
        <v>0</v>
      </c>
      <c r="X148" s="24">
        <f>VLOOKUP($B148,wgs_downloaded!$H$2:$Z$518,COLUMN()-13)</f>
        <v>0</v>
      </c>
      <c r="Y148" s="24" t="str">
        <f>VLOOKUP($B148,wgs_downloaded!$H$2:$Z$518,COLUMN()-13)</f>
        <v>No</v>
      </c>
      <c r="Z148" s="24" t="str">
        <f>VLOOKUP($B148,wgs_downloaded!$H$2:$Z$518,COLUMN()-13)</f>
        <v/>
      </c>
      <c r="AA148" s="24" t="str">
        <f>VLOOKUP($B148,wgs_downloaded!$H$2:$Z$518,COLUMN()-13)</f>
        <v/>
      </c>
      <c r="AB148" s="24">
        <f>VLOOKUP($B148,wgs_downloaded!$H$2:$Z$518,COLUMN()-13)</f>
        <v>43901.041666666664</v>
      </c>
      <c r="AC148" s="24">
        <f>VLOOKUP($B148,wgs_downloaded!$H$2:$Z$518,COLUMN()-13)</f>
        <v>43551.041666666664</v>
      </c>
      <c r="AD148" s="24" t="str">
        <f>VLOOKUP($B148,wgs_downloaded!$H$2:$Z$518,COLUMN()-13)</f>
        <v>USA</v>
      </c>
      <c r="AE148" s="24" t="str">
        <f>VLOOKUP($B148,wgs_downloaded!$H$2:$Z$518,COLUMN()-13)</f>
        <v>New York</v>
      </c>
      <c r="AF148" s="24">
        <f>VLOOKUP($B148,wgs_downloaded!$H$2:$Z$518,COLUMN()-13)</f>
        <v>2018</v>
      </c>
      <c r="AG148" s="24" t="b">
        <f>NOT(ISERROR(MATCH(Q148,assembly_high_qc!$Q$2:$Q$324,0)))</f>
        <v>1</v>
      </c>
      <c r="AH148" s="24" t="b">
        <f>NOT(ISERROR(MATCH(AD148,assembly_high_qc!$AD$2:$AD$324,0)))</f>
        <v>1</v>
      </c>
      <c r="AI148" s="24" t="b">
        <f>NOT(ISERROR(MATCH(AF148,assembly_high_qc!$AF$2:$AF$324,0)))</f>
        <v>1</v>
      </c>
    </row>
    <row r="149" spans="1:35" s="24" customFormat="1" x14ac:dyDescent="0.3">
      <c r="A149" s="24" t="s">
        <v>4320</v>
      </c>
      <c r="B149" s="24" t="str">
        <f t="shared" si="2"/>
        <v>SRR3945589</v>
      </c>
      <c r="C149" s="24">
        <v>8</v>
      </c>
      <c r="D149" s="24">
        <v>7</v>
      </c>
      <c r="E149" s="24" t="s">
        <v>3823</v>
      </c>
      <c r="F149" s="24">
        <v>33698</v>
      </c>
      <c r="G149" s="24">
        <v>33024</v>
      </c>
      <c r="H149" s="24" t="s">
        <v>3949</v>
      </c>
      <c r="I149" s="24">
        <v>1</v>
      </c>
      <c r="J149" s="24">
        <v>1</v>
      </c>
      <c r="K149" s="24">
        <v>2</v>
      </c>
      <c r="M149" s="24">
        <v>1352</v>
      </c>
      <c r="N149" s="24">
        <v>1530</v>
      </c>
      <c r="O149" s="24">
        <v>8449</v>
      </c>
      <c r="P149" s="24">
        <v>1857555</v>
      </c>
      <c r="Q149" s="24" t="str">
        <f>VLOOKUP($B149,wgs_downloaded!$H$2:$Z$518,COLUMN()-13)</f>
        <v>isolation_source: queso fresco</v>
      </c>
      <c r="R149" s="24">
        <f>VLOOKUP($B149,wgs_downloaded!$H$2:$Z$518,COLUMN()-13)</f>
        <v>3037311</v>
      </c>
      <c r="S149" s="24">
        <f>VLOOKUP($B149,wgs_downloaded!$H$2:$Z$518,COLUMN()-13)</f>
        <v>35</v>
      </c>
      <c r="T149" s="24">
        <f>VLOOKUP($B149,wgs_downloaded!$H$2:$Z$518,COLUMN()-13)</f>
        <v>3010</v>
      </c>
      <c r="U149" s="24" t="str">
        <f>VLOOKUP($B149,wgs_downloaded!$H$2:$Z$518,COLUMN()-13)</f>
        <v>Yes</v>
      </c>
      <c r="V149" s="24">
        <f>VLOOKUP($B149,wgs_downloaded!$H$2:$Z$518,COLUMN()-13)</f>
        <v>0</v>
      </c>
      <c r="W149" s="24">
        <f>VLOOKUP($B149,wgs_downloaded!$H$2:$Z$518,COLUMN()-13)</f>
        <v>0</v>
      </c>
      <c r="X149" s="24">
        <f>VLOOKUP($B149,wgs_downloaded!$H$2:$Z$518,COLUMN()-13)</f>
        <v>0</v>
      </c>
      <c r="Y149" s="24" t="str">
        <f>VLOOKUP($B149,wgs_downloaded!$H$2:$Z$518,COLUMN()-13)</f>
        <v>No</v>
      </c>
      <c r="Z149" s="24" t="str">
        <f>VLOOKUP($B149,wgs_downloaded!$H$2:$Z$518,COLUMN()-13)</f>
        <v/>
      </c>
      <c r="AA149" s="24" t="str">
        <f>VLOOKUP($B149,wgs_downloaded!$H$2:$Z$518,COLUMN()-13)</f>
        <v/>
      </c>
      <c r="AB149" s="24">
        <f>VLOOKUP($B149,wgs_downloaded!$H$2:$Z$518,COLUMN()-13)</f>
        <v>43901.041666666664</v>
      </c>
      <c r="AC149" s="24">
        <f>VLOOKUP($B149,wgs_downloaded!$H$2:$Z$518,COLUMN()-13)</f>
        <v>43551.041666666664</v>
      </c>
      <c r="AD149" s="24" t="str">
        <f>VLOOKUP($B149,wgs_downloaded!$H$2:$Z$518,COLUMN()-13)</f>
        <v>USA</v>
      </c>
      <c r="AE149" s="24" t="str">
        <f>VLOOKUP($B149,wgs_downloaded!$H$2:$Z$518,COLUMN()-13)</f>
        <v>New Jersey</v>
      </c>
      <c r="AF149" s="24">
        <f>VLOOKUP($B149,wgs_downloaded!$H$2:$Z$518,COLUMN()-13)</f>
        <v>2012</v>
      </c>
      <c r="AG149" s="24" t="b">
        <f>NOT(ISERROR(MATCH(Q149,assembly_high_qc!$Q$2:$Q$324,0)))</f>
        <v>1</v>
      </c>
      <c r="AH149" s="24" t="b">
        <f>NOT(ISERROR(MATCH(AD149,assembly_high_qc!$AD$2:$AD$324,0)))</f>
        <v>1</v>
      </c>
      <c r="AI149" s="24" t="b">
        <f>NOT(ISERROR(MATCH(AF149,assembly_high_qc!$AF$2:$AF$324,0)))</f>
        <v>1</v>
      </c>
    </row>
    <row r="150" spans="1:35" s="24" customFormat="1" x14ac:dyDescent="0.3">
      <c r="A150" s="24" t="s">
        <v>4321</v>
      </c>
      <c r="B150" s="24" t="str">
        <f t="shared" si="2"/>
        <v>SRR10268947</v>
      </c>
      <c r="C150" s="24">
        <v>11</v>
      </c>
      <c r="D150" s="24">
        <v>10</v>
      </c>
      <c r="E150" s="24" t="s">
        <v>4037</v>
      </c>
      <c r="F150" s="24">
        <v>52142</v>
      </c>
      <c r="G150" s="24">
        <v>50758</v>
      </c>
      <c r="H150" s="24" t="s">
        <v>4261</v>
      </c>
      <c r="I150" s="24">
        <v>12</v>
      </c>
      <c r="J150" s="24">
        <v>1</v>
      </c>
      <c r="K150" s="24">
        <v>2</v>
      </c>
      <c r="M150" s="24">
        <v>1486</v>
      </c>
      <c r="N150" s="24">
        <v>1537</v>
      </c>
      <c r="O150" s="24">
        <v>7506</v>
      </c>
      <c r="P150" s="24">
        <v>1957211</v>
      </c>
      <c r="Q150" s="24" t="e">
        <f>VLOOKUP($B150,wgs_downloaded!$H$2:$Z$518,COLUMN()-13)</f>
        <v>#N/A</v>
      </c>
      <c r="R150" s="24" t="e">
        <f>VLOOKUP($B150,wgs_downloaded!$H$2:$Z$518,COLUMN()-13)</f>
        <v>#N/A</v>
      </c>
      <c r="S150" s="24" t="e">
        <f>VLOOKUP($B150,wgs_downloaded!$H$2:$Z$518,COLUMN()-13)</f>
        <v>#N/A</v>
      </c>
      <c r="T150" s="24" t="e">
        <f>VLOOKUP($B150,wgs_downloaded!$H$2:$Z$518,COLUMN()-13)</f>
        <v>#N/A</v>
      </c>
      <c r="U150" s="24" t="e">
        <f>VLOOKUP($B150,wgs_downloaded!$H$2:$Z$518,COLUMN()-13)</f>
        <v>#N/A</v>
      </c>
      <c r="V150" s="24" t="e">
        <f>VLOOKUP($B150,wgs_downloaded!$H$2:$Z$518,COLUMN()-13)</f>
        <v>#N/A</v>
      </c>
      <c r="W150" s="24" t="e">
        <f>VLOOKUP($B150,wgs_downloaded!$H$2:$Z$518,COLUMN()-13)</f>
        <v>#N/A</v>
      </c>
      <c r="X150" s="24" t="e">
        <f>VLOOKUP($B150,wgs_downloaded!$H$2:$Z$518,COLUMN()-13)</f>
        <v>#N/A</v>
      </c>
      <c r="Y150" s="24" t="e">
        <f>VLOOKUP($B150,wgs_downloaded!$H$2:$Z$518,COLUMN()-13)</f>
        <v>#N/A</v>
      </c>
      <c r="Z150" s="24" t="e">
        <f>VLOOKUP($B150,wgs_downloaded!$H$2:$Z$518,COLUMN()-13)</f>
        <v>#N/A</v>
      </c>
      <c r="AA150" s="24" t="e">
        <f>VLOOKUP($B150,wgs_downloaded!$H$2:$Z$518,COLUMN()-13)</f>
        <v>#N/A</v>
      </c>
      <c r="AB150" s="24" t="e">
        <f>VLOOKUP($B150,wgs_downloaded!$H$2:$Z$518,COLUMN()-13)</f>
        <v>#N/A</v>
      </c>
      <c r="AC150" s="24" t="e">
        <f>VLOOKUP($B150,wgs_downloaded!$H$2:$Z$518,COLUMN()-13)</f>
        <v>#N/A</v>
      </c>
      <c r="AD150" s="24" t="e">
        <f>VLOOKUP($B150,wgs_downloaded!$H$2:$Z$518,COLUMN()-13)</f>
        <v>#N/A</v>
      </c>
      <c r="AE150" s="24" t="e">
        <f>VLOOKUP($B150,wgs_downloaded!$H$2:$Z$518,COLUMN()-13)</f>
        <v>#N/A</v>
      </c>
      <c r="AF150" s="24" t="e">
        <f>VLOOKUP($B150,wgs_downloaded!$H$2:$Z$518,COLUMN()-13)</f>
        <v>#N/A</v>
      </c>
      <c r="AG150" s="24" t="b">
        <f>NOT(ISERROR(MATCH(Q150,assembly_high_qc!$Q$2:$Q$324,0)))</f>
        <v>0</v>
      </c>
      <c r="AH150" s="24" t="b">
        <f>NOT(ISERROR(MATCH(AD150,assembly_high_qc!$AD$2:$AD$324,0)))</f>
        <v>0</v>
      </c>
      <c r="AI150" s="24" t="b">
        <f>NOT(ISERROR(MATCH(AF150,assembly_high_qc!$AF$2:$AF$324,0)))</f>
        <v>0</v>
      </c>
    </row>
    <row r="151" spans="1:35" s="24" customFormat="1" x14ac:dyDescent="0.3">
      <c r="A151" s="24" t="s">
        <v>4322</v>
      </c>
      <c r="B151" s="24" t="str">
        <f t="shared" si="2"/>
        <v>SRR3168987</v>
      </c>
      <c r="C151" s="24">
        <v>8</v>
      </c>
      <c r="D151" s="24">
        <v>7</v>
      </c>
      <c r="E151" s="24" t="s">
        <v>4323</v>
      </c>
      <c r="F151" s="24">
        <v>41742</v>
      </c>
      <c r="G151" s="24">
        <v>40318</v>
      </c>
      <c r="H151" s="24" t="s">
        <v>4324</v>
      </c>
      <c r="I151" s="24">
        <v>8</v>
      </c>
      <c r="J151" s="24">
        <v>3</v>
      </c>
      <c r="K151" s="24">
        <v>4</v>
      </c>
      <c r="M151" s="24">
        <v>892</v>
      </c>
      <c r="N151" s="24">
        <v>1543</v>
      </c>
      <c r="O151" s="24">
        <v>6396</v>
      </c>
      <c r="P151" s="24">
        <v>1336038</v>
      </c>
      <c r="Q151" s="24" t="str">
        <f>VLOOKUP($B151,wgs_downloaded!$H$2:$Z$518,COLUMN()-13)</f>
        <v>isolation_source: Solid - Food; Food; dairy Products; Heat processed (pasterized) - Ripened - Cheese made from pasteurized milk - Soft - Cheese curds; Pasteurized</v>
      </c>
      <c r="R151" s="24">
        <f>VLOOKUP($B151,wgs_downloaded!$H$2:$Z$518,COLUMN()-13)</f>
        <v>2961814</v>
      </c>
      <c r="S151" s="24">
        <f>VLOOKUP($B151,wgs_downloaded!$H$2:$Z$518,COLUMN()-13)</f>
        <v>21</v>
      </c>
      <c r="T151" s="24">
        <f>VLOOKUP($B151,wgs_downloaded!$H$2:$Z$518,COLUMN()-13)</f>
        <v>2943</v>
      </c>
      <c r="U151" s="24" t="str">
        <f>VLOOKUP($B151,wgs_downloaded!$H$2:$Z$518,COLUMN()-13)</f>
        <v>Yes</v>
      </c>
      <c r="V151" s="24">
        <f>VLOOKUP($B151,wgs_downloaded!$H$2:$Z$518,COLUMN()-13)</f>
        <v>0</v>
      </c>
      <c r="W151" s="24">
        <f>VLOOKUP($B151,wgs_downloaded!$H$2:$Z$518,COLUMN()-13)</f>
        <v>0</v>
      </c>
      <c r="X151" s="24">
        <f>VLOOKUP($B151,wgs_downloaded!$H$2:$Z$518,COLUMN()-13)</f>
        <v>0</v>
      </c>
      <c r="Y151" s="24" t="str">
        <f>VLOOKUP($B151,wgs_downloaded!$H$2:$Z$518,COLUMN()-13)</f>
        <v>No</v>
      </c>
      <c r="Z151" s="24" t="str">
        <f>VLOOKUP($B151,wgs_downloaded!$H$2:$Z$518,COLUMN()-13)</f>
        <v/>
      </c>
      <c r="AA151" s="24" t="str">
        <f>VLOOKUP($B151,wgs_downloaded!$H$2:$Z$518,COLUMN()-13)</f>
        <v/>
      </c>
      <c r="AB151" s="24">
        <f>VLOOKUP($B151,wgs_downloaded!$H$2:$Z$518,COLUMN()-13)</f>
        <v>43864.041666666664</v>
      </c>
      <c r="AC151" s="24">
        <f>VLOOKUP($B151,wgs_downloaded!$H$2:$Z$518,COLUMN()-13)</f>
        <v>43864.041666666664</v>
      </c>
      <c r="AD151" s="24" t="str">
        <f>VLOOKUP($B151,wgs_downloaded!$H$2:$Z$518,COLUMN()-13)</f>
        <v>Canada</v>
      </c>
      <c r="AE151" s="24">
        <f>VLOOKUP($B151,wgs_downloaded!$H$2:$Z$518,COLUMN()-13)</f>
        <v>0</v>
      </c>
      <c r="AF151" s="24">
        <f>VLOOKUP($B151,wgs_downloaded!$H$2:$Z$518,COLUMN()-13)</f>
        <v>2006</v>
      </c>
      <c r="AG151" s="24" t="b">
        <f>NOT(ISERROR(MATCH(Q151,assembly_high_qc!$Q$2:$Q$324,0)))</f>
        <v>1</v>
      </c>
      <c r="AH151" s="24" t="b">
        <f>NOT(ISERROR(MATCH(AD151,assembly_high_qc!$AD$2:$AD$324,0)))</f>
        <v>1</v>
      </c>
      <c r="AI151" s="24" t="b">
        <f>NOT(ISERROR(MATCH(AF151,assembly_high_qc!$AF$2:$AF$324,0)))</f>
        <v>1</v>
      </c>
    </row>
    <row r="152" spans="1:35" s="24" customFormat="1" x14ac:dyDescent="0.3">
      <c r="A152" s="24" t="s">
        <v>4325</v>
      </c>
      <c r="B152" s="24" t="str">
        <f t="shared" si="2"/>
        <v>SRR8767307</v>
      </c>
      <c r="C152" s="24">
        <v>13</v>
      </c>
      <c r="D152" s="24">
        <v>11</v>
      </c>
      <c r="E152" s="24" t="s">
        <v>4326</v>
      </c>
      <c r="F152" s="24">
        <v>58058</v>
      </c>
      <c r="G152" s="24">
        <v>55840</v>
      </c>
      <c r="H152" s="24" t="s">
        <v>3466</v>
      </c>
      <c r="I152" s="24">
        <v>12</v>
      </c>
      <c r="J152" s="24">
        <v>6</v>
      </c>
      <c r="K152" s="24">
        <v>8</v>
      </c>
      <c r="M152" s="24">
        <v>2003</v>
      </c>
      <c r="N152" s="24">
        <v>1563</v>
      </c>
      <c r="O152" s="24">
        <v>9608</v>
      </c>
      <c r="P152" s="24">
        <v>2485781</v>
      </c>
      <c r="Q152" s="24" t="str">
        <f>VLOOKUP($B152,wgs_downloaded!$H$2:$Z$518,COLUMN()-13)</f>
        <v>isolation_source: cheese</v>
      </c>
      <c r="R152" s="24">
        <f>VLOOKUP($B152,wgs_downloaded!$H$2:$Z$518,COLUMN()-13)</f>
        <v>3122425</v>
      </c>
      <c r="S152" s="24">
        <f>VLOOKUP($B152,wgs_downloaded!$H$2:$Z$518,COLUMN()-13)</f>
        <v>38</v>
      </c>
      <c r="T152" s="24">
        <f>VLOOKUP($B152,wgs_downloaded!$H$2:$Z$518,COLUMN()-13)</f>
        <v>3115</v>
      </c>
      <c r="U152" s="24" t="str">
        <f>VLOOKUP($B152,wgs_downloaded!$H$2:$Z$518,COLUMN()-13)</f>
        <v>Yes</v>
      </c>
      <c r="V152" s="24">
        <f>VLOOKUP($B152,wgs_downloaded!$H$2:$Z$518,COLUMN()-13)</f>
        <v>0</v>
      </c>
      <c r="W152" s="24">
        <f>VLOOKUP($B152,wgs_downloaded!$H$2:$Z$518,COLUMN()-13)</f>
        <v>0</v>
      </c>
      <c r="X152" s="24">
        <f>VLOOKUP($B152,wgs_downloaded!$H$2:$Z$518,COLUMN()-13)</f>
        <v>0</v>
      </c>
      <c r="Y152" s="24" t="str">
        <f>VLOOKUP($B152,wgs_downloaded!$H$2:$Z$518,COLUMN()-13)</f>
        <v>No</v>
      </c>
      <c r="Z152" s="24" t="str">
        <f>VLOOKUP($B152,wgs_downloaded!$H$2:$Z$518,COLUMN()-13)</f>
        <v/>
      </c>
      <c r="AA152" s="24" t="str">
        <f>VLOOKUP($B152,wgs_downloaded!$H$2:$Z$518,COLUMN()-13)</f>
        <v/>
      </c>
      <c r="AB152" s="24">
        <f>VLOOKUP($B152,wgs_downloaded!$H$2:$Z$518,COLUMN()-13)</f>
        <v>43555.041666666664</v>
      </c>
      <c r="AC152" s="24">
        <f>VLOOKUP($B152,wgs_downloaded!$H$2:$Z$518,COLUMN()-13)</f>
        <v>43555.041666666664</v>
      </c>
      <c r="AD152" s="24" t="str">
        <f>VLOOKUP($B152,wgs_downloaded!$H$2:$Z$518,COLUMN()-13)</f>
        <v>Chile</v>
      </c>
      <c r="AE152" s="24">
        <f>VLOOKUP($B152,wgs_downloaded!$H$2:$Z$518,COLUMN()-13)</f>
        <v>0</v>
      </c>
      <c r="AF152" s="24">
        <f>VLOOKUP($B152,wgs_downloaded!$H$2:$Z$518,COLUMN()-13)</f>
        <v>2017</v>
      </c>
      <c r="AG152" s="24" t="b">
        <f>NOT(ISERROR(MATCH(Q152,assembly_high_qc!$Q$2:$Q$324,0)))</f>
        <v>1</v>
      </c>
      <c r="AH152" s="24" t="b">
        <f>NOT(ISERROR(MATCH(AD152,assembly_high_qc!$AD$2:$AD$324,0)))</f>
        <v>1</v>
      </c>
      <c r="AI152" s="24" t="b">
        <f>NOT(ISERROR(MATCH(AF152,assembly_high_qc!$AF$2:$AF$324,0)))</f>
        <v>1</v>
      </c>
    </row>
    <row r="153" spans="1:35" s="24" customFormat="1" x14ac:dyDescent="0.3">
      <c r="A153" s="24" t="s">
        <v>4327</v>
      </c>
      <c r="B153" s="24" t="str">
        <f t="shared" si="2"/>
        <v>SRR8767397</v>
      </c>
      <c r="C153" s="24">
        <v>14</v>
      </c>
      <c r="D153" s="24">
        <v>13</v>
      </c>
      <c r="E153" s="24" t="s">
        <v>4249</v>
      </c>
      <c r="F153" s="24">
        <v>66100</v>
      </c>
      <c r="G153" s="24">
        <v>64138</v>
      </c>
      <c r="H153" s="24" t="s">
        <v>4328</v>
      </c>
      <c r="I153" s="24">
        <v>23</v>
      </c>
      <c r="J153" s="24">
        <v>2</v>
      </c>
      <c r="K153" s="24">
        <v>5</v>
      </c>
      <c r="M153" s="24">
        <v>2100</v>
      </c>
      <c r="N153" s="24">
        <v>1564</v>
      </c>
      <c r="O153" s="24">
        <v>11352</v>
      </c>
      <c r="P153" s="24">
        <v>2534655</v>
      </c>
      <c r="Q153" s="24" t="str">
        <f>VLOOKUP($B153,wgs_downloaded!$H$2:$Z$518,COLUMN()-13)</f>
        <v>isolation_source: cheese</v>
      </c>
      <c r="R153" s="24">
        <f>VLOOKUP($B153,wgs_downloaded!$H$2:$Z$518,COLUMN()-13)</f>
        <v>3153240</v>
      </c>
      <c r="S153" s="24">
        <f>VLOOKUP($B153,wgs_downloaded!$H$2:$Z$518,COLUMN()-13)</f>
        <v>30</v>
      </c>
      <c r="T153" s="24">
        <f>VLOOKUP($B153,wgs_downloaded!$H$2:$Z$518,COLUMN()-13)</f>
        <v>3147</v>
      </c>
      <c r="U153" s="24" t="str">
        <f>VLOOKUP($B153,wgs_downloaded!$H$2:$Z$518,COLUMN()-13)</f>
        <v>Yes</v>
      </c>
      <c r="V153" s="24">
        <f>VLOOKUP($B153,wgs_downloaded!$H$2:$Z$518,COLUMN()-13)</f>
        <v>0</v>
      </c>
      <c r="W153" s="24">
        <f>VLOOKUP($B153,wgs_downloaded!$H$2:$Z$518,COLUMN()-13)</f>
        <v>0</v>
      </c>
      <c r="X153" s="24">
        <f>VLOOKUP($B153,wgs_downloaded!$H$2:$Z$518,COLUMN()-13)</f>
        <v>0</v>
      </c>
      <c r="Y153" s="24" t="str">
        <f>VLOOKUP($B153,wgs_downloaded!$H$2:$Z$518,COLUMN()-13)</f>
        <v>No</v>
      </c>
      <c r="Z153" s="24" t="str">
        <f>VLOOKUP($B153,wgs_downloaded!$H$2:$Z$518,COLUMN()-13)</f>
        <v/>
      </c>
      <c r="AA153" s="24" t="str">
        <f>VLOOKUP($B153,wgs_downloaded!$H$2:$Z$518,COLUMN()-13)</f>
        <v/>
      </c>
      <c r="AB153" s="24">
        <f>VLOOKUP($B153,wgs_downloaded!$H$2:$Z$518,COLUMN()-13)</f>
        <v>43556.083333333336</v>
      </c>
      <c r="AC153" s="24">
        <f>VLOOKUP($B153,wgs_downloaded!$H$2:$Z$518,COLUMN()-13)</f>
        <v>43556.083333333336</v>
      </c>
      <c r="AD153" s="24" t="str">
        <f>VLOOKUP($B153,wgs_downloaded!$H$2:$Z$518,COLUMN()-13)</f>
        <v>Chile</v>
      </c>
      <c r="AE153" s="24">
        <f>VLOOKUP($B153,wgs_downloaded!$H$2:$Z$518,COLUMN()-13)</f>
        <v>0</v>
      </c>
      <c r="AF153" s="24">
        <f>VLOOKUP($B153,wgs_downloaded!$H$2:$Z$518,COLUMN()-13)</f>
        <v>2016</v>
      </c>
      <c r="AG153" s="24" t="b">
        <f>NOT(ISERROR(MATCH(Q153,assembly_high_qc!$Q$2:$Q$324,0)))</f>
        <v>1</v>
      </c>
      <c r="AH153" s="24" t="b">
        <f>NOT(ISERROR(MATCH(AD153,assembly_high_qc!$AD$2:$AD$324,0)))</f>
        <v>1</v>
      </c>
      <c r="AI153" s="24" t="b">
        <f>NOT(ISERROR(MATCH(AF153,assembly_high_qc!$AF$2:$AF$324,0)))</f>
        <v>1</v>
      </c>
    </row>
    <row r="154" spans="1:35" s="24" customFormat="1" x14ac:dyDescent="0.3">
      <c r="A154" s="24" t="s">
        <v>4329</v>
      </c>
      <c r="B154" s="24" t="str">
        <f t="shared" si="2"/>
        <v>SRR1187440</v>
      </c>
      <c r="C154" s="24">
        <v>10</v>
      </c>
      <c r="D154" s="24">
        <v>10</v>
      </c>
      <c r="E154" s="24" t="s">
        <v>3727</v>
      </c>
      <c r="F154" s="24">
        <v>43922</v>
      </c>
      <c r="G154" s="24">
        <v>43352</v>
      </c>
      <c r="H154" s="24" t="s">
        <v>4330</v>
      </c>
      <c r="I154" s="24">
        <v>3</v>
      </c>
      <c r="J154" s="24">
        <v>2</v>
      </c>
      <c r="K154" s="24">
        <v>5</v>
      </c>
      <c r="M154" s="24">
        <v>1943</v>
      </c>
      <c r="N154" s="24">
        <v>1564</v>
      </c>
      <c r="O154" s="24">
        <v>9141</v>
      </c>
      <c r="P154" s="24">
        <v>2474783</v>
      </c>
      <c r="Q154" s="24" t="str">
        <f>VLOOKUP($B154,wgs_downloaded!$H$2:$Z$518,COLUMN()-13)</f>
        <v>isolation_source: fresh cheese curd</v>
      </c>
      <c r="R154" s="24">
        <f>VLOOKUP($B154,wgs_downloaded!$H$2:$Z$518,COLUMN()-13)</f>
        <v>3087210</v>
      </c>
      <c r="S154" s="24">
        <f>VLOOKUP($B154,wgs_downloaded!$H$2:$Z$518,COLUMN()-13)</f>
        <v>21</v>
      </c>
      <c r="T154" s="24">
        <f>VLOOKUP($B154,wgs_downloaded!$H$2:$Z$518,COLUMN()-13)</f>
        <v>3043</v>
      </c>
      <c r="U154" s="24" t="str">
        <f>VLOOKUP($B154,wgs_downloaded!$H$2:$Z$518,COLUMN()-13)</f>
        <v>Yes</v>
      </c>
      <c r="V154" s="24">
        <f>VLOOKUP($B154,wgs_downloaded!$H$2:$Z$518,COLUMN()-13)</f>
        <v>0</v>
      </c>
      <c r="W154" s="24">
        <f>VLOOKUP($B154,wgs_downloaded!$H$2:$Z$518,COLUMN()-13)</f>
        <v>0</v>
      </c>
      <c r="X154" s="24">
        <f>VLOOKUP($B154,wgs_downloaded!$H$2:$Z$518,COLUMN()-13)</f>
        <v>0</v>
      </c>
      <c r="Y154" s="24" t="str">
        <f>VLOOKUP($B154,wgs_downloaded!$H$2:$Z$518,COLUMN()-13)</f>
        <v>No</v>
      </c>
      <c r="Z154" s="24" t="str">
        <f>VLOOKUP($B154,wgs_downloaded!$H$2:$Z$518,COLUMN()-13)</f>
        <v/>
      </c>
      <c r="AA154" s="24" t="str">
        <f>VLOOKUP($B154,wgs_downloaded!$H$2:$Z$518,COLUMN()-13)</f>
        <v/>
      </c>
      <c r="AB154" s="24">
        <f>VLOOKUP($B154,wgs_downloaded!$H$2:$Z$518,COLUMN()-13)</f>
        <v>43550.041666666664</v>
      </c>
      <c r="AC154" s="24">
        <f>VLOOKUP($B154,wgs_downloaded!$H$2:$Z$518,COLUMN()-13)</f>
        <v>43550.041666666664</v>
      </c>
      <c r="AD154" s="24" t="str">
        <f>VLOOKUP($B154,wgs_downloaded!$H$2:$Z$518,COLUMN()-13)</f>
        <v>USA</v>
      </c>
      <c r="AE154" s="24" t="str">
        <f>VLOOKUP($B154,wgs_downloaded!$H$2:$Z$518,COLUMN()-13)</f>
        <v>Virginia</v>
      </c>
      <c r="AF154" s="24">
        <f>VLOOKUP($B154,wgs_downloaded!$H$2:$Z$518,COLUMN()-13)</f>
        <v>2014</v>
      </c>
      <c r="AG154" s="24" t="b">
        <f>NOT(ISERROR(MATCH(Q154,assembly_high_qc!$Q$2:$Q$324,0)))</f>
        <v>1</v>
      </c>
      <c r="AH154" s="24" t="b">
        <f>NOT(ISERROR(MATCH(AD154,assembly_high_qc!$AD$2:$AD$324,0)))</f>
        <v>1</v>
      </c>
      <c r="AI154" s="24" t="b">
        <f>NOT(ISERROR(MATCH(AF154,assembly_high_qc!$AF$2:$AF$324,0)))</f>
        <v>1</v>
      </c>
    </row>
    <row r="155" spans="1:35" s="24" customFormat="1" x14ac:dyDescent="0.3">
      <c r="A155" s="24" t="s">
        <v>4331</v>
      </c>
      <c r="B155" s="24" t="str">
        <f t="shared" si="2"/>
        <v>SRR3112627</v>
      </c>
      <c r="C155" s="24">
        <v>11</v>
      </c>
      <c r="D155" s="24">
        <v>10</v>
      </c>
      <c r="E155" s="24" t="s">
        <v>4332</v>
      </c>
      <c r="F155" s="24">
        <v>78300</v>
      </c>
      <c r="G155" s="24">
        <v>73228</v>
      </c>
      <c r="H155" s="24" t="s">
        <v>4333</v>
      </c>
      <c r="I155" s="24">
        <v>3448</v>
      </c>
      <c r="J155" s="24">
        <v>8</v>
      </c>
      <c r="K155" s="24">
        <v>5</v>
      </c>
      <c r="M155" s="24">
        <v>1785</v>
      </c>
      <c r="N155" s="24">
        <v>1564</v>
      </c>
      <c r="O155" s="24">
        <v>9896</v>
      </c>
      <c r="P155" s="24">
        <v>2326574</v>
      </c>
      <c r="Q155" s="24" t="str">
        <f>VLOOKUP($B155,wgs_downloaded!$H$2:$Z$518,COLUMN()-13)</f>
        <v>isolation_source: Solid - Food; Food; dairy Products; Heat processed (pasterized) - Ripened - Cheese made from pasteurized milk - Soft - cream cheese; Pasteurized</v>
      </c>
      <c r="R155" s="24">
        <f>VLOOKUP($B155,wgs_downloaded!$H$2:$Z$518,COLUMN()-13)</f>
        <v>2994160</v>
      </c>
      <c r="S155" s="24">
        <f>VLOOKUP($B155,wgs_downloaded!$H$2:$Z$518,COLUMN()-13)</f>
        <v>23</v>
      </c>
      <c r="T155" s="24">
        <f>VLOOKUP($B155,wgs_downloaded!$H$2:$Z$518,COLUMN()-13)</f>
        <v>2937</v>
      </c>
      <c r="U155" s="24" t="str">
        <f>VLOOKUP($B155,wgs_downloaded!$H$2:$Z$518,COLUMN()-13)</f>
        <v>Yes</v>
      </c>
      <c r="V155" s="24">
        <f>VLOOKUP($B155,wgs_downloaded!$H$2:$Z$518,COLUMN()-13)</f>
        <v>0</v>
      </c>
      <c r="W155" s="24">
        <f>VLOOKUP($B155,wgs_downloaded!$H$2:$Z$518,COLUMN()-13)</f>
        <v>0</v>
      </c>
      <c r="X155" s="24">
        <f>VLOOKUP($B155,wgs_downloaded!$H$2:$Z$518,COLUMN()-13)</f>
        <v>0</v>
      </c>
      <c r="Y155" s="24" t="str">
        <f>VLOOKUP($B155,wgs_downloaded!$H$2:$Z$518,COLUMN()-13)</f>
        <v>No</v>
      </c>
      <c r="Z155" s="24" t="str">
        <f>VLOOKUP($B155,wgs_downloaded!$H$2:$Z$518,COLUMN()-13)</f>
        <v/>
      </c>
      <c r="AA155" s="24" t="str">
        <f>VLOOKUP($B155,wgs_downloaded!$H$2:$Z$518,COLUMN()-13)</f>
        <v/>
      </c>
      <c r="AB155" s="24">
        <f>VLOOKUP($B155,wgs_downloaded!$H$2:$Z$518,COLUMN()-13)</f>
        <v>43864.041666666664</v>
      </c>
      <c r="AC155" s="24">
        <f>VLOOKUP($B155,wgs_downloaded!$H$2:$Z$518,COLUMN()-13)</f>
        <v>43864.041666666664</v>
      </c>
      <c r="AD155" s="24" t="str">
        <f>VLOOKUP($B155,wgs_downloaded!$H$2:$Z$518,COLUMN()-13)</f>
        <v>Canada</v>
      </c>
      <c r="AE155" s="24">
        <f>VLOOKUP($B155,wgs_downloaded!$H$2:$Z$518,COLUMN()-13)</f>
        <v>0</v>
      </c>
      <c r="AF155" s="24">
        <f>VLOOKUP($B155,wgs_downloaded!$H$2:$Z$518,COLUMN()-13)</f>
        <v>2002</v>
      </c>
      <c r="AG155" s="24" t="b">
        <f>NOT(ISERROR(MATCH(Q155,assembly_high_qc!$Q$2:$Q$324,0)))</f>
        <v>1</v>
      </c>
      <c r="AH155" s="24" t="b">
        <f>NOT(ISERROR(MATCH(AD155,assembly_high_qc!$AD$2:$AD$324,0)))</f>
        <v>1</v>
      </c>
      <c r="AI155" s="24" t="b">
        <f>NOT(ISERROR(MATCH(AF155,assembly_high_qc!$AF$2:$AF$324,0)))</f>
        <v>1</v>
      </c>
    </row>
    <row r="156" spans="1:35" s="24" customFormat="1" x14ac:dyDescent="0.3">
      <c r="A156" s="24" t="s">
        <v>4334</v>
      </c>
      <c r="B156" s="24" t="str">
        <f t="shared" si="2"/>
        <v>SRR1610016</v>
      </c>
      <c r="C156" s="24">
        <v>12</v>
      </c>
      <c r="D156" s="24">
        <v>11</v>
      </c>
      <c r="E156" s="24" t="s">
        <v>3490</v>
      </c>
      <c r="F156" s="24">
        <v>53482</v>
      </c>
      <c r="G156" s="24">
        <v>52390</v>
      </c>
      <c r="H156" s="24" t="s">
        <v>3244</v>
      </c>
      <c r="I156" s="24">
        <v>7</v>
      </c>
      <c r="J156" s="24">
        <v>1</v>
      </c>
      <c r="K156" s="24">
        <v>2</v>
      </c>
      <c r="M156" s="24">
        <v>2077</v>
      </c>
      <c r="N156" s="24">
        <v>1582</v>
      </c>
      <c r="O156" s="24">
        <v>11468</v>
      </c>
      <c r="P156" s="24">
        <v>2623697</v>
      </c>
      <c r="Q156" s="24" t="str">
        <f>VLOOKUP($B156,wgs_downloaded!$H$2:$Z$518,COLUMN()-13)</f>
        <v>isolation_source: r. salinas cheese</v>
      </c>
      <c r="R156" s="24">
        <f>VLOOKUP($B156,wgs_downloaded!$H$2:$Z$518,COLUMN()-13)</f>
        <v>3149014</v>
      </c>
      <c r="S156" s="24">
        <f>VLOOKUP($B156,wgs_downloaded!$H$2:$Z$518,COLUMN()-13)</f>
        <v>20</v>
      </c>
      <c r="T156" s="24">
        <f>VLOOKUP($B156,wgs_downloaded!$H$2:$Z$518,COLUMN()-13)</f>
        <v>3152</v>
      </c>
      <c r="U156" s="24" t="str">
        <f>VLOOKUP($B156,wgs_downloaded!$H$2:$Z$518,COLUMN()-13)</f>
        <v>Yes</v>
      </c>
      <c r="V156" s="24">
        <f>VLOOKUP($B156,wgs_downloaded!$H$2:$Z$518,COLUMN()-13)</f>
        <v>0</v>
      </c>
      <c r="W156" s="24">
        <f>VLOOKUP($B156,wgs_downloaded!$H$2:$Z$518,COLUMN()-13)</f>
        <v>0</v>
      </c>
      <c r="X156" s="24">
        <f>VLOOKUP($B156,wgs_downloaded!$H$2:$Z$518,COLUMN()-13)</f>
        <v>0</v>
      </c>
      <c r="Y156" s="24" t="str">
        <f>VLOOKUP($B156,wgs_downloaded!$H$2:$Z$518,COLUMN()-13)</f>
        <v>No</v>
      </c>
      <c r="Z156" s="24" t="str">
        <f>VLOOKUP($B156,wgs_downloaded!$H$2:$Z$518,COLUMN()-13)</f>
        <v/>
      </c>
      <c r="AA156" s="24" t="str">
        <f>VLOOKUP($B156,wgs_downloaded!$H$2:$Z$518,COLUMN()-13)</f>
        <v/>
      </c>
      <c r="AB156" s="24">
        <f>VLOOKUP($B156,wgs_downloaded!$H$2:$Z$518,COLUMN()-13)</f>
        <v>43551.041666666664</v>
      </c>
      <c r="AC156" s="24">
        <f>VLOOKUP($B156,wgs_downloaded!$H$2:$Z$518,COLUMN()-13)</f>
        <v>43551.041666666664</v>
      </c>
      <c r="AD156" s="24" t="str">
        <f>VLOOKUP($B156,wgs_downloaded!$H$2:$Z$518,COLUMN()-13)</f>
        <v>USA</v>
      </c>
      <c r="AE156" s="24">
        <f>VLOOKUP($B156,wgs_downloaded!$H$2:$Z$518,COLUMN()-13)</f>
        <v>0</v>
      </c>
      <c r="AF156" s="24">
        <f>VLOOKUP($B156,wgs_downloaded!$H$2:$Z$518,COLUMN()-13)</f>
        <v>1994</v>
      </c>
      <c r="AG156" s="24" t="b">
        <f>NOT(ISERROR(MATCH(Q156,assembly_high_qc!$Q$2:$Q$324,0)))</f>
        <v>1</v>
      </c>
      <c r="AH156" s="24" t="b">
        <f>NOT(ISERROR(MATCH(AD156,assembly_high_qc!$AD$2:$AD$324,0)))</f>
        <v>1</v>
      </c>
      <c r="AI156" s="24" t="b">
        <f>NOT(ISERROR(MATCH(AF156,assembly_high_qc!$AF$2:$AF$324,0)))</f>
        <v>1</v>
      </c>
    </row>
    <row r="157" spans="1:35" s="27" customFormat="1" x14ac:dyDescent="0.3">
      <c r="A157" s="27" t="s">
        <v>4335</v>
      </c>
      <c r="B157" s="27" t="str">
        <f t="shared" si="2"/>
        <v>SRR3928631</v>
      </c>
      <c r="C157" s="27">
        <v>8</v>
      </c>
      <c r="D157" s="27">
        <v>7</v>
      </c>
      <c r="E157" s="27" t="s">
        <v>4336</v>
      </c>
      <c r="F157" s="27">
        <v>36128</v>
      </c>
      <c r="G157" s="27">
        <v>34952</v>
      </c>
      <c r="H157" s="27" t="s">
        <v>4118</v>
      </c>
      <c r="I157" s="27">
        <v>3</v>
      </c>
      <c r="J157" s="27">
        <v>1</v>
      </c>
      <c r="K157" s="27">
        <v>0</v>
      </c>
      <c r="M157" s="27">
        <v>1225</v>
      </c>
      <c r="N157" s="27">
        <v>1591</v>
      </c>
      <c r="O157" s="27">
        <v>6922</v>
      </c>
      <c r="P157" s="27">
        <v>1763522</v>
      </c>
      <c r="Q157" s="27" t="str">
        <f>VLOOKUP($B157,wgs_downloaded!$H$2:$Z$518,COLUMN()-13)</f>
        <v>isolation_source: soft white cheese</v>
      </c>
      <c r="R157" s="27">
        <f>VLOOKUP($B157,wgs_downloaded!$H$2:$Z$518,COLUMN()-13)</f>
        <v>2997648</v>
      </c>
      <c r="S157" s="27">
        <f>VLOOKUP($B157,wgs_downloaded!$H$2:$Z$518,COLUMN()-13)</f>
        <v>17</v>
      </c>
      <c r="T157" s="27">
        <f>VLOOKUP($B157,wgs_downloaded!$H$2:$Z$518,COLUMN()-13)</f>
        <v>2976</v>
      </c>
      <c r="U157" s="27" t="str">
        <f>VLOOKUP($B157,wgs_downloaded!$H$2:$Z$518,COLUMN()-13)</f>
        <v>Yes</v>
      </c>
      <c r="V157" s="27">
        <f>VLOOKUP($B157,wgs_downloaded!$H$2:$Z$518,COLUMN()-13)</f>
        <v>0</v>
      </c>
      <c r="W157" s="27">
        <f>VLOOKUP($B157,wgs_downloaded!$H$2:$Z$518,COLUMN()-13)</f>
        <v>0</v>
      </c>
      <c r="X157" s="27">
        <f>VLOOKUP($B157,wgs_downloaded!$H$2:$Z$518,COLUMN()-13)</f>
        <v>0</v>
      </c>
      <c r="Y157" s="27" t="str">
        <f>VLOOKUP($B157,wgs_downloaded!$H$2:$Z$518,COLUMN()-13)</f>
        <v>No</v>
      </c>
      <c r="Z157" s="27" t="str">
        <f>VLOOKUP($B157,wgs_downloaded!$H$2:$Z$518,COLUMN()-13)</f>
        <v/>
      </c>
      <c r="AA157" s="27" t="str">
        <f>VLOOKUP($B157,wgs_downloaded!$H$2:$Z$518,COLUMN()-13)</f>
        <v/>
      </c>
      <c r="AB157" s="27">
        <f>VLOOKUP($B157,wgs_downloaded!$H$2:$Z$518,COLUMN()-13)</f>
        <v>43560.083333333336</v>
      </c>
      <c r="AC157" s="27">
        <f>VLOOKUP($B157,wgs_downloaded!$H$2:$Z$518,COLUMN()-13)</f>
        <v>43560.083333333336</v>
      </c>
      <c r="AD157" s="27" t="str">
        <f>VLOOKUP($B157,wgs_downloaded!$H$2:$Z$518,COLUMN()-13)</f>
        <v>USA</v>
      </c>
      <c r="AE157" s="27" t="str">
        <f>VLOOKUP($B157,wgs_downloaded!$H$2:$Z$518,COLUMN()-13)</f>
        <v>Florida</v>
      </c>
      <c r="AF157" s="27">
        <f>VLOOKUP($B157,wgs_downloaded!$H$2:$Z$518,COLUMN()-13)</f>
        <v>2006</v>
      </c>
      <c r="AG157" t="b">
        <f>NOT(ISERROR(MATCH(Q157,assembly_high_qc!$Q$2:$Q$324,0)))</f>
        <v>0</v>
      </c>
      <c r="AH157" s="27" t="b">
        <f>NOT(ISERROR(MATCH(AD157,assembly_high_qc!$AD$2:$AD$324,0)))</f>
        <v>1</v>
      </c>
      <c r="AI157" s="27" t="b">
        <f>NOT(ISERROR(MATCH(AF157,assembly_high_qc!$AF$2:$AF$324,0)))</f>
        <v>1</v>
      </c>
    </row>
    <row r="158" spans="1:35" s="27" customFormat="1" x14ac:dyDescent="0.3">
      <c r="A158" s="27" t="s">
        <v>4337</v>
      </c>
      <c r="B158" s="27" t="str">
        <f t="shared" si="2"/>
        <v>SRR2811169</v>
      </c>
      <c r="C158" s="27">
        <v>16</v>
      </c>
      <c r="D158" s="27">
        <v>15</v>
      </c>
      <c r="E158" s="27" t="s">
        <v>4338</v>
      </c>
      <c r="F158" s="27">
        <v>78800</v>
      </c>
      <c r="G158" s="27">
        <v>77318</v>
      </c>
      <c r="H158" s="27" t="s">
        <v>3221</v>
      </c>
      <c r="I158" s="27">
        <v>13</v>
      </c>
      <c r="J158" s="27">
        <v>3</v>
      </c>
      <c r="K158" s="27">
        <v>4</v>
      </c>
      <c r="M158" s="27">
        <v>1997</v>
      </c>
      <c r="N158" s="27">
        <v>1625</v>
      </c>
      <c r="O158" s="27">
        <v>13270</v>
      </c>
      <c r="P158" s="27">
        <v>2653504</v>
      </c>
      <c r="Q158" s="27" t="str">
        <f>VLOOKUP($B158,wgs_downloaded!$H$2:$Z$518,COLUMN()-13)</f>
        <v>isolation_source: Blue Stilton Cheese</v>
      </c>
      <c r="R158" s="27">
        <f>VLOOKUP($B158,wgs_downloaded!$H$2:$Z$518,COLUMN()-13)</f>
        <v>3216798</v>
      </c>
      <c r="S158" s="27">
        <f>VLOOKUP($B158,wgs_downloaded!$H$2:$Z$518,COLUMN()-13)</f>
        <v>56</v>
      </c>
      <c r="T158" s="27">
        <f>VLOOKUP($B158,wgs_downloaded!$H$2:$Z$518,COLUMN()-13)</f>
        <v>3227</v>
      </c>
      <c r="U158" s="27" t="str">
        <f>VLOOKUP($B158,wgs_downloaded!$H$2:$Z$518,COLUMN()-13)</f>
        <v>Yes</v>
      </c>
      <c r="V158" s="27">
        <f>VLOOKUP($B158,wgs_downloaded!$H$2:$Z$518,COLUMN()-13)</f>
        <v>0</v>
      </c>
      <c r="W158" s="27">
        <f>VLOOKUP($B158,wgs_downloaded!$H$2:$Z$518,COLUMN()-13)</f>
        <v>0</v>
      </c>
      <c r="X158" s="27">
        <f>VLOOKUP($B158,wgs_downloaded!$H$2:$Z$518,COLUMN()-13)</f>
        <v>0</v>
      </c>
      <c r="Y158" s="27" t="str">
        <f>VLOOKUP($B158,wgs_downloaded!$H$2:$Z$518,COLUMN()-13)</f>
        <v>No</v>
      </c>
      <c r="Z158" s="27" t="str">
        <f>VLOOKUP($B158,wgs_downloaded!$H$2:$Z$518,COLUMN()-13)</f>
        <v/>
      </c>
      <c r="AA158" s="27" t="str">
        <f>VLOOKUP($B158,wgs_downloaded!$H$2:$Z$518,COLUMN()-13)</f>
        <v/>
      </c>
      <c r="AB158" s="27">
        <f>VLOOKUP($B158,wgs_downloaded!$H$2:$Z$518,COLUMN()-13)</f>
        <v>43560.083333333336</v>
      </c>
      <c r="AC158" s="27">
        <f>VLOOKUP($B158,wgs_downloaded!$H$2:$Z$518,COLUMN()-13)</f>
        <v>43560.083333333336</v>
      </c>
      <c r="AD158" s="27" t="str">
        <f>VLOOKUP($B158,wgs_downloaded!$H$2:$Z$518,COLUMN()-13)</f>
        <v>USA</v>
      </c>
      <c r="AE158" s="27" t="str">
        <f>VLOOKUP($B158,wgs_downloaded!$H$2:$Z$518,COLUMN()-13)</f>
        <v>Florida</v>
      </c>
      <c r="AF158" s="27">
        <f>VLOOKUP($B158,wgs_downloaded!$H$2:$Z$518,COLUMN()-13)</f>
        <v>2015</v>
      </c>
      <c r="AG158" t="b">
        <f>NOT(ISERROR(MATCH(Q158,assembly_high_qc!$Q$2:$Q$324,0)))</f>
        <v>0</v>
      </c>
      <c r="AH158" s="27" t="b">
        <f>NOT(ISERROR(MATCH(AD158,assembly_high_qc!$AD$2:$AD$324,0)))</f>
        <v>1</v>
      </c>
      <c r="AI158" s="27" t="b">
        <f>NOT(ISERROR(MATCH(AF158,assembly_high_qc!$AF$2:$AF$324,0)))</f>
        <v>1</v>
      </c>
    </row>
    <row r="159" spans="1:35" s="27" customFormat="1" x14ac:dyDescent="0.3">
      <c r="A159" s="27" t="s">
        <v>4339</v>
      </c>
      <c r="B159" s="27" t="str">
        <f t="shared" si="2"/>
        <v>SRR3173360</v>
      </c>
      <c r="C159" s="27">
        <v>9</v>
      </c>
      <c r="D159" s="27">
        <v>8</v>
      </c>
      <c r="E159" s="27" t="s">
        <v>4178</v>
      </c>
      <c r="F159" s="27">
        <v>41526</v>
      </c>
      <c r="G159" s="27">
        <v>40074</v>
      </c>
      <c r="H159" s="27" t="s">
        <v>3351</v>
      </c>
      <c r="I159" s="27">
        <v>4</v>
      </c>
      <c r="J159" s="27">
        <v>4</v>
      </c>
      <c r="K159" s="27">
        <v>6</v>
      </c>
      <c r="M159" s="27">
        <v>1355</v>
      </c>
      <c r="N159" s="27">
        <v>1627</v>
      </c>
      <c r="O159" s="27">
        <v>7591</v>
      </c>
      <c r="P159" s="27">
        <v>1945298</v>
      </c>
      <c r="Q159" s="27" t="str">
        <f>VLOOKUP($B159,wgs_downloaded!$H$2:$Z$518,COLUMN()-13)</f>
        <v>isolation_source: manouri cheese</v>
      </c>
      <c r="R159" s="27">
        <f>VLOOKUP($B159,wgs_downloaded!$H$2:$Z$518,COLUMN()-13)</f>
        <v>3005751</v>
      </c>
      <c r="S159" s="27">
        <f>VLOOKUP($B159,wgs_downloaded!$H$2:$Z$518,COLUMN()-13)</f>
        <v>45</v>
      </c>
      <c r="T159" s="27">
        <f>VLOOKUP($B159,wgs_downloaded!$H$2:$Z$518,COLUMN()-13)</f>
        <v>2982</v>
      </c>
      <c r="U159" s="27" t="str">
        <f>VLOOKUP($B159,wgs_downloaded!$H$2:$Z$518,COLUMN()-13)</f>
        <v>Yes</v>
      </c>
      <c r="V159" s="27">
        <f>VLOOKUP($B159,wgs_downloaded!$H$2:$Z$518,COLUMN()-13)</f>
        <v>0</v>
      </c>
      <c r="W159" s="27">
        <f>VLOOKUP($B159,wgs_downloaded!$H$2:$Z$518,COLUMN()-13)</f>
        <v>0</v>
      </c>
      <c r="X159" s="27">
        <f>VLOOKUP($B159,wgs_downloaded!$H$2:$Z$518,COLUMN()-13)</f>
        <v>0</v>
      </c>
      <c r="Y159" s="27" t="str">
        <f>VLOOKUP($B159,wgs_downloaded!$H$2:$Z$518,COLUMN()-13)</f>
        <v>No</v>
      </c>
      <c r="Z159" s="27" t="str">
        <f>VLOOKUP($B159,wgs_downloaded!$H$2:$Z$518,COLUMN()-13)</f>
        <v/>
      </c>
      <c r="AA159" s="27" t="str">
        <f>VLOOKUP($B159,wgs_downloaded!$H$2:$Z$518,COLUMN()-13)</f>
        <v/>
      </c>
      <c r="AB159" s="27">
        <f>VLOOKUP($B159,wgs_downloaded!$H$2:$Z$518,COLUMN()-13)</f>
        <v>43901.041666666664</v>
      </c>
      <c r="AC159" s="27">
        <f>VLOOKUP($B159,wgs_downloaded!$H$2:$Z$518,COLUMN()-13)</f>
        <v>43551.041666666664</v>
      </c>
      <c r="AD159" s="27" t="str">
        <f>VLOOKUP($B159,wgs_downloaded!$H$2:$Z$518,COLUMN()-13)</f>
        <v>Greece</v>
      </c>
      <c r="AE159" s="27">
        <f>VLOOKUP($B159,wgs_downloaded!$H$2:$Z$518,COLUMN()-13)</f>
        <v>0</v>
      </c>
      <c r="AF159" s="27">
        <f>VLOOKUP($B159,wgs_downloaded!$H$2:$Z$518,COLUMN()-13)</f>
        <v>2006</v>
      </c>
      <c r="AG159" t="b">
        <f>NOT(ISERROR(MATCH(Q159,assembly_high_qc!$Q$2:$Q$324,0)))</f>
        <v>0</v>
      </c>
      <c r="AH159" s="27" t="b">
        <f>NOT(ISERROR(MATCH(AD159,assembly_high_qc!$AD$2:$AD$324,0)))</f>
        <v>1</v>
      </c>
      <c r="AI159" s="27" t="b">
        <f>NOT(ISERROR(MATCH(AF159,assembly_high_qc!$AF$2:$AF$324,0)))</f>
        <v>1</v>
      </c>
    </row>
    <row r="160" spans="1:35" s="24" customFormat="1" x14ac:dyDescent="0.3">
      <c r="A160" s="24" t="s">
        <v>4340</v>
      </c>
      <c r="B160" s="24" t="str">
        <f t="shared" si="2"/>
        <v>SRR10843645</v>
      </c>
      <c r="C160" s="24">
        <v>15</v>
      </c>
      <c r="D160" s="24">
        <v>13</v>
      </c>
      <c r="E160" s="24" t="s">
        <v>4273</v>
      </c>
      <c r="F160" s="24">
        <v>80860</v>
      </c>
      <c r="G160" s="24">
        <v>75652</v>
      </c>
      <c r="H160" s="24" t="s">
        <v>4249</v>
      </c>
      <c r="I160" s="24">
        <v>41</v>
      </c>
      <c r="J160" s="24">
        <v>7</v>
      </c>
      <c r="K160" s="24">
        <v>7</v>
      </c>
      <c r="M160" s="24">
        <v>1779</v>
      </c>
      <c r="N160" s="24">
        <v>1629</v>
      </c>
      <c r="O160" s="24">
        <v>11090</v>
      </c>
      <c r="P160" s="24">
        <v>2379062</v>
      </c>
      <c r="Q160" s="24" t="str">
        <f>VLOOKUP($B160,wgs_downloaded!$H$2:$Z$518,COLUMN()-13)</f>
        <v>isolation_source: cheese</v>
      </c>
      <c r="R160" s="24">
        <f>VLOOKUP($B160,wgs_downloaded!$H$2:$Z$518,COLUMN()-13)</f>
        <v>3097082</v>
      </c>
      <c r="S160" s="24">
        <f>VLOOKUP($B160,wgs_downloaded!$H$2:$Z$518,COLUMN()-13)</f>
        <v>167</v>
      </c>
      <c r="T160" s="24">
        <f>VLOOKUP($B160,wgs_downloaded!$H$2:$Z$518,COLUMN()-13)</f>
        <v>3082</v>
      </c>
      <c r="U160" s="24" t="str">
        <f>VLOOKUP($B160,wgs_downloaded!$H$2:$Z$518,COLUMN()-13)</f>
        <v>Yes</v>
      </c>
      <c r="V160" s="24">
        <f>VLOOKUP($B160,wgs_downloaded!$H$2:$Z$518,COLUMN()-13)</f>
        <v>0</v>
      </c>
      <c r="W160" s="24">
        <f>VLOOKUP($B160,wgs_downloaded!$H$2:$Z$518,COLUMN()-13)</f>
        <v>0</v>
      </c>
      <c r="X160" s="24">
        <f>VLOOKUP($B160,wgs_downloaded!$H$2:$Z$518,COLUMN()-13)</f>
        <v>0</v>
      </c>
      <c r="Y160" s="24" t="str">
        <f>VLOOKUP($B160,wgs_downloaded!$H$2:$Z$518,COLUMN()-13)</f>
        <v>No</v>
      </c>
      <c r="Z160" s="24" t="str">
        <f>VLOOKUP($B160,wgs_downloaded!$H$2:$Z$518,COLUMN()-13)</f>
        <v/>
      </c>
      <c r="AA160" s="24" t="str">
        <f>VLOOKUP($B160,wgs_downloaded!$H$2:$Z$518,COLUMN()-13)</f>
        <v/>
      </c>
      <c r="AB160" s="24">
        <f>VLOOKUP($B160,wgs_downloaded!$H$2:$Z$518,COLUMN()-13)</f>
        <v>43903.041666666664</v>
      </c>
      <c r="AC160" s="24">
        <f>VLOOKUP($B160,wgs_downloaded!$H$2:$Z$518,COLUMN()-13)</f>
        <v>43861.041666666664</v>
      </c>
      <c r="AD160" s="24" t="str">
        <f>VLOOKUP($B160,wgs_downloaded!$H$2:$Z$518,COLUMN()-13)</f>
        <v>USA</v>
      </c>
      <c r="AE160" s="24" t="str">
        <f>VLOOKUP($B160,wgs_downloaded!$H$2:$Z$518,COLUMN()-13)</f>
        <v>Pennsylvania</v>
      </c>
      <c r="AF160" s="24">
        <f>VLOOKUP($B160,wgs_downloaded!$H$2:$Z$518,COLUMN()-13)</f>
        <v>2019</v>
      </c>
      <c r="AG160" s="24" t="b">
        <f>NOT(ISERROR(MATCH(Q160,assembly_high_qc!$Q$2:$Q$324,0)))</f>
        <v>1</v>
      </c>
      <c r="AH160" s="24" t="b">
        <f>NOT(ISERROR(MATCH(AD160,assembly_high_qc!$AD$2:$AD$324,0)))</f>
        <v>1</v>
      </c>
      <c r="AI160" s="24" t="b">
        <f>NOT(ISERROR(MATCH(AF160,assembly_high_qc!$AF$2:$AF$324,0)))</f>
        <v>1</v>
      </c>
    </row>
    <row r="161" spans="1:35" s="27" customFormat="1" x14ac:dyDescent="0.3">
      <c r="A161" s="27" t="s">
        <v>4341</v>
      </c>
      <c r="B161" s="27" t="str">
        <f t="shared" si="2"/>
        <v>SRR6000474</v>
      </c>
      <c r="C161" s="27">
        <v>14</v>
      </c>
      <c r="D161" s="27">
        <v>12</v>
      </c>
      <c r="E161" s="27" t="s">
        <v>4342</v>
      </c>
      <c r="F161" s="27">
        <v>66096</v>
      </c>
      <c r="G161" s="27">
        <v>62862</v>
      </c>
      <c r="H161" s="27" t="s">
        <v>3371</v>
      </c>
      <c r="I161" s="27">
        <v>6</v>
      </c>
      <c r="J161" s="27">
        <v>2</v>
      </c>
      <c r="K161" s="27">
        <v>3</v>
      </c>
      <c r="M161" s="27">
        <v>1486</v>
      </c>
      <c r="N161" s="27">
        <v>1704</v>
      </c>
      <c r="O161" s="27">
        <v>7888</v>
      </c>
      <c r="P161" s="27">
        <v>2150204</v>
      </c>
      <c r="Q161" s="27" t="str">
        <f>VLOOKUP($B161,wgs_downloaded!$H$2:$Z$518,COLUMN()-13)</f>
        <v>isolation_source: cheese-queso fresco</v>
      </c>
      <c r="R161" s="27">
        <f>VLOOKUP($B161,wgs_downloaded!$H$2:$Z$518,COLUMN()-13)</f>
        <v>3025448</v>
      </c>
      <c r="S161" s="27">
        <f>VLOOKUP($B161,wgs_downloaded!$H$2:$Z$518,COLUMN()-13)</f>
        <v>36</v>
      </c>
      <c r="T161" s="27">
        <f>VLOOKUP($B161,wgs_downloaded!$H$2:$Z$518,COLUMN()-13)</f>
        <v>3007</v>
      </c>
      <c r="U161" s="27" t="str">
        <f>VLOOKUP($B161,wgs_downloaded!$H$2:$Z$518,COLUMN()-13)</f>
        <v>Yes</v>
      </c>
      <c r="V161" s="27">
        <f>VLOOKUP($B161,wgs_downloaded!$H$2:$Z$518,COLUMN()-13)</f>
        <v>0</v>
      </c>
      <c r="W161" s="27">
        <f>VLOOKUP($B161,wgs_downloaded!$H$2:$Z$518,COLUMN()-13)</f>
        <v>0</v>
      </c>
      <c r="X161" s="27">
        <f>VLOOKUP($B161,wgs_downloaded!$H$2:$Z$518,COLUMN()-13)</f>
        <v>0</v>
      </c>
      <c r="Y161" s="27" t="str">
        <f>VLOOKUP($B161,wgs_downloaded!$H$2:$Z$518,COLUMN()-13)</f>
        <v>No</v>
      </c>
      <c r="Z161" s="27" t="str">
        <f>VLOOKUP($B161,wgs_downloaded!$H$2:$Z$518,COLUMN()-13)</f>
        <v/>
      </c>
      <c r="AA161" s="27" t="str">
        <f>VLOOKUP($B161,wgs_downloaded!$H$2:$Z$518,COLUMN()-13)</f>
        <v/>
      </c>
      <c r="AB161" s="27">
        <f>VLOOKUP($B161,wgs_downloaded!$H$2:$Z$518,COLUMN()-13)</f>
        <v>43558.083333333336</v>
      </c>
      <c r="AC161" s="27">
        <f>VLOOKUP($B161,wgs_downloaded!$H$2:$Z$518,COLUMN()-13)</f>
        <v>43558.083333333336</v>
      </c>
      <c r="AD161" s="27" t="str">
        <f>VLOOKUP($B161,wgs_downloaded!$H$2:$Z$518,COLUMN()-13)</f>
        <v>USA</v>
      </c>
      <c r="AE161" s="27" t="str">
        <f>VLOOKUP($B161,wgs_downloaded!$H$2:$Z$518,COLUMN()-13)</f>
        <v>New York</v>
      </c>
      <c r="AF161" s="27">
        <f>VLOOKUP($B161,wgs_downloaded!$H$2:$Z$518,COLUMN()-13)</f>
        <v>2009</v>
      </c>
      <c r="AG161" t="b">
        <f>NOT(ISERROR(MATCH(Q161,assembly_high_qc!$Q$2:$Q$324,0)))</f>
        <v>0</v>
      </c>
      <c r="AH161" s="27" t="b">
        <f>NOT(ISERROR(MATCH(AD161,assembly_high_qc!$AD$2:$AD$324,0)))</f>
        <v>1</v>
      </c>
      <c r="AI161" s="27" t="b">
        <f>NOT(ISERROR(MATCH(AF161,assembly_high_qc!$AF$2:$AF$324,0)))</f>
        <v>1</v>
      </c>
    </row>
    <row r="162" spans="1:35" s="24" customFormat="1" x14ac:dyDescent="0.3">
      <c r="A162" s="24" t="s">
        <v>4343</v>
      </c>
      <c r="B162" s="24" t="str">
        <f t="shared" si="2"/>
        <v>SRR3345926</v>
      </c>
      <c r="C162" s="24">
        <v>9</v>
      </c>
      <c r="D162" s="24">
        <v>9</v>
      </c>
      <c r="E162" s="24" t="s">
        <v>4344</v>
      </c>
      <c r="F162" s="24">
        <v>66800</v>
      </c>
      <c r="G162" s="24">
        <v>63386</v>
      </c>
      <c r="H162" s="24" t="s">
        <v>4345</v>
      </c>
      <c r="I162" s="24">
        <v>2</v>
      </c>
      <c r="J162" s="24">
        <v>1</v>
      </c>
      <c r="K162" s="24">
        <v>1</v>
      </c>
      <c r="M162" s="24">
        <v>1238</v>
      </c>
      <c r="N162" s="24">
        <v>1721</v>
      </c>
      <c r="O162" s="24">
        <v>8566</v>
      </c>
      <c r="P162" s="24">
        <v>1935914</v>
      </c>
      <c r="Q162" s="24" t="str">
        <f>VLOOKUP($B162,wgs_downloaded!$H$2:$Z$518,COLUMN()-13)</f>
        <v>isolation_source: cheese</v>
      </c>
      <c r="R162" s="24">
        <f>VLOOKUP($B162,wgs_downloaded!$H$2:$Z$518,COLUMN()-13)</f>
        <v>0</v>
      </c>
      <c r="S162" s="24">
        <f>VLOOKUP($B162,wgs_downloaded!$H$2:$Z$518,COLUMN()-13)</f>
        <v>0</v>
      </c>
      <c r="T162" s="24">
        <f>VLOOKUP($B162,wgs_downloaded!$H$2:$Z$518,COLUMN()-13)</f>
        <v>0</v>
      </c>
      <c r="U162" s="24" t="str">
        <f>VLOOKUP($B162,wgs_downloaded!$H$2:$Z$518,COLUMN()-13)</f>
        <v>No</v>
      </c>
      <c r="V162" s="24">
        <f>VLOOKUP($B162,wgs_downloaded!$H$2:$Z$518,COLUMN()-13)</f>
        <v>0</v>
      </c>
      <c r="W162" s="24">
        <f>VLOOKUP($B162,wgs_downloaded!$H$2:$Z$518,COLUMN()-13)</f>
        <v>0</v>
      </c>
      <c r="X162" s="24">
        <f>VLOOKUP($B162,wgs_downloaded!$H$2:$Z$518,COLUMN()-13)</f>
        <v>0</v>
      </c>
      <c r="Y162" s="24" t="str">
        <f>VLOOKUP($B162,wgs_downloaded!$H$2:$Z$518,COLUMN()-13)</f>
        <v>No</v>
      </c>
      <c r="Z162" s="24" t="str">
        <f>VLOOKUP($B162,wgs_downloaded!$H$2:$Z$518,COLUMN()-13)</f>
        <v>NZ_NXUO01000001-NZ_NXUO01000028</v>
      </c>
      <c r="AA162" s="24" t="str">
        <f>VLOOKUP($B162,wgs_downloaded!$H$2:$Z$518,COLUMN()-13)</f>
        <v/>
      </c>
      <c r="AB162" s="24">
        <f>VLOOKUP($B162,wgs_downloaded!$H$2:$Z$518,COLUMN()-13)</f>
        <v>43982.083333333336</v>
      </c>
      <c r="AC162" s="24">
        <f>VLOOKUP($B162,wgs_downloaded!$H$2:$Z$518,COLUMN()-13)</f>
        <v>43015.083333333336</v>
      </c>
      <c r="AD162" s="24" t="str">
        <f>VLOOKUP($B162,wgs_downloaded!$H$2:$Z$518,COLUMN()-13)</f>
        <v>Italy</v>
      </c>
      <c r="AE162" s="24">
        <f>VLOOKUP($B162,wgs_downloaded!$H$2:$Z$518,COLUMN()-13)</f>
        <v>0</v>
      </c>
      <c r="AF162" s="24">
        <f>VLOOKUP($B162,wgs_downloaded!$H$2:$Z$518,COLUMN()-13)</f>
        <v>2011</v>
      </c>
      <c r="AG162" s="24" t="b">
        <f>NOT(ISERROR(MATCH(Q162,assembly_high_qc!$Q$2:$Q$324,0)))</f>
        <v>1</v>
      </c>
      <c r="AH162" s="24" t="b">
        <f>NOT(ISERROR(MATCH(AD162,assembly_high_qc!$AD$2:$AD$324,0)))</f>
        <v>1</v>
      </c>
      <c r="AI162" s="24" t="b">
        <f>NOT(ISERROR(MATCH(AF162,assembly_high_qc!$AF$2:$AF$324,0)))</f>
        <v>1</v>
      </c>
    </row>
    <row r="163" spans="1:35" s="24" customFormat="1" x14ac:dyDescent="0.3">
      <c r="A163" s="24" t="s">
        <v>4346</v>
      </c>
      <c r="B163" s="24" t="str">
        <f t="shared" si="2"/>
        <v>SRR1556976</v>
      </c>
      <c r="C163" s="24">
        <v>12</v>
      </c>
      <c r="D163" s="24">
        <v>12</v>
      </c>
      <c r="E163" s="24" t="s">
        <v>3394</v>
      </c>
      <c r="F163" s="24">
        <v>55882</v>
      </c>
      <c r="G163" s="24">
        <v>55210</v>
      </c>
      <c r="H163" s="24" t="s">
        <v>4347</v>
      </c>
      <c r="I163" s="24">
        <v>5</v>
      </c>
      <c r="J163" s="24">
        <v>2</v>
      </c>
      <c r="K163" s="24">
        <v>7</v>
      </c>
      <c r="M163" s="24">
        <v>1753</v>
      </c>
      <c r="N163" s="24">
        <v>1724</v>
      </c>
      <c r="O163" s="24">
        <v>8872</v>
      </c>
      <c r="P163" s="24">
        <v>2493219</v>
      </c>
      <c r="Q163" s="24" t="str">
        <f>VLOOKUP($B163,wgs_downloaded!$H$2:$Z$518,COLUMN()-13)</f>
        <v>isolation_source: cheese</v>
      </c>
      <c r="R163" s="24">
        <f>VLOOKUP($B163,wgs_downloaded!$H$2:$Z$518,COLUMN()-13)</f>
        <v>3109996</v>
      </c>
      <c r="S163" s="24">
        <f>VLOOKUP($B163,wgs_downloaded!$H$2:$Z$518,COLUMN()-13)</f>
        <v>20</v>
      </c>
      <c r="T163" s="24">
        <f>VLOOKUP($B163,wgs_downloaded!$H$2:$Z$518,COLUMN()-13)</f>
        <v>3081</v>
      </c>
      <c r="U163" s="24" t="str">
        <f>VLOOKUP($B163,wgs_downloaded!$H$2:$Z$518,COLUMN()-13)</f>
        <v>Yes</v>
      </c>
      <c r="V163" s="24">
        <f>VLOOKUP($B163,wgs_downloaded!$H$2:$Z$518,COLUMN()-13)</f>
        <v>0</v>
      </c>
      <c r="W163" s="24">
        <f>VLOOKUP($B163,wgs_downloaded!$H$2:$Z$518,COLUMN()-13)</f>
        <v>0</v>
      </c>
      <c r="X163" s="24">
        <f>VLOOKUP($B163,wgs_downloaded!$H$2:$Z$518,COLUMN()-13)</f>
        <v>0</v>
      </c>
      <c r="Y163" s="24" t="str">
        <f>VLOOKUP($B163,wgs_downloaded!$H$2:$Z$518,COLUMN()-13)</f>
        <v>No</v>
      </c>
      <c r="Z163" s="24" t="str">
        <f>VLOOKUP($B163,wgs_downloaded!$H$2:$Z$518,COLUMN()-13)</f>
        <v/>
      </c>
      <c r="AA163" s="24" t="str">
        <f>VLOOKUP($B163,wgs_downloaded!$H$2:$Z$518,COLUMN()-13)</f>
        <v/>
      </c>
      <c r="AB163" s="24">
        <f>VLOOKUP($B163,wgs_downloaded!$H$2:$Z$518,COLUMN()-13)</f>
        <v>43551.041666666664</v>
      </c>
      <c r="AC163" s="24">
        <f>VLOOKUP($B163,wgs_downloaded!$H$2:$Z$518,COLUMN()-13)</f>
        <v>43551.041666666664</v>
      </c>
      <c r="AD163" s="24" t="str">
        <f>VLOOKUP($B163,wgs_downloaded!$H$2:$Z$518,COLUMN()-13)</f>
        <v>USA</v>
      </c>
      <c r="AE163" s="24" t="str">
        <f>VLOOKUP($B163,wgs_downloaded!$H$2:$Z$518,COLUMN()-13)</f>
        <v>Virginia</v>
      </c>
      <c r="AF163" s="24">
        <f>VLOOKUP($B163,wgs_downloaded!$H$2:$Z$518,COLUMN()-13)</f>
        <v>2014</v>
      </c>
      <c r="AG163" s="24" t="b">
        <f>NOT(ISERROR(MATCH(Q163,assembly_high_qc!$Q$2:$Q$324,0)))</f>
        <v>1</v>
      </c>
      <c r="AH163" s="24" t="b">
        <f>NOT(ISERROR(MATCH(AD163,assembly_high_qc!$AD$2:$AD$324,0)))</f>
        <v>1</v>
      </c>
      <c r="AI163" s="24" t="b">
        <f>NOT(ISERROR(MATCH(AF163,assembly_high_qc!$AF$2:$AF$324,0)))</f>
        <v>1</v>
      </c>
    </row>
    <row r="164" spans="1:35" s="24" customFormat="1" x14ac:dyDescent="0.3">
      <c r="A164" s="24" t="s">
        <v>4348</v>
      </c>
      <c r="B164" s="24" t="str">
        <f t="shared" si="2"/>
        <v>SRR5817942</v>
      </c>
      <c r="C164" s="24">
        <v>10</v>
      </c>
      <c r="D164" s="24">
        <v>8</v>
      </c>
      <c r="E164" s="24" t="s">
        <v>4349</v>
      </c>
      <c r="F164" s="24">
        <v>45506</v>
      </c>
      <c r="G164" s="24">
        <v>42626</v>
      </c>
      <c r="H164" s="24" t="s">
        <v>3453</v>
      </c>
      <c r="I164" s="24">
        <v>3</v>
      </c>
      <c r="J164" s="24">
        <v>2</v>
      </c>
      <c r="K164" s="24">
        <v>4</v>
      </c>
      <c r="M164" s="24">
        <v>1147</v>
      </c>
      <c r="N164" s="24">
        <v>1732</v>
      </c>
      <c r="O164" s="24">
        <v>8160</v>
      </c>
      <c r="P164" s="24">
        <v>1837908</v>
      </c>
      <c r="Q164" s="24" t="str">
        <f>VLOOKUP($B164,wgs_downloaded!$H$2:$Z$518,COLUMN()-13)</f>
        <v>isolation_source: cheese</v>
      </c>
      <c r="R164" s="24">
        <f>VLOOKUP($B164,wgs_downloaded!$H$2:$Z$518,COLUMN()-13)</f>
        <v>2981445</v>
      </c>
      <c r="S164" s="24">
        <f>VLOOKUP($B164,wgs_downloaded!$H$2:$Z$518,COLUMN()-13)</f>
        <v>25</v>
      </c>
      <c r="T164" s="24">
        <f>VLOOKUP($B164,wgs_downloaded!$H$2:$Z$518,COLUMN()-13)</f>
        <v>2984</v>
      </c>
      <c r="U164" s="24" t="str">
        <f>VLOOKUP($B164,wgs_downloaded!$H$2:$Z$518,COLUMN()-13)</f>
        <v>Yes</v>
      </c>
      <c r="V164" s="24">
        <f>VLOOKUP($B164,wgs_downloaded!$H$2:$Z$518,COLUMN()-13)</f>
        <v>0</v>
      </c>
      <c r="W164" s="24">
        <f>VLOOKUP($B164,wgs_downloaded!$H$2:$Z$518,COLUMN()-13)</f>
        <v>0</v>
      </c>
      <c r="X164" s="24">
        <f>VLOOKUP($B164,wgs_downloaded!$H$2:$Z$518,COLUMN()-13)</f>
        <v>0</v>
      </c>
      <c r="Y164" s="24" t="str">
        <f>VLOOKUP($B164,wgs_downloaded!$H$2:$Z$518,COLUMN()-13)</f>
        <v>No</v>
      </c>
      <c r="Z164" s="24" t="str">
        <f>VLOOKUP($B164,wgs_downloaded!$H$2:$Z$518,COLUMN()-13)</f>
        <v/>
      </c>
      <c r="AA164" s="24" t="str">
        <f>VLOOKUP($B164,wgs_downloaded!$H$2:$Z$518,COLUMN()-13)</f>
        <v/>
      </c>
      <c r="AB164" s="24">
        <f>VLOOKUP($B164,wgs_downloaded!$H$2:$Z$518,COLUMN()-13)</f>
        <v>43901.041666666664</v>
      </c>
      <c r="AC164" s="24">
        <f>VLOOKUP($B164,wgs_downloaded!$H$2:$Z$518,COLUMN()-13)</f>
        <v>43551.041666666664</v>
      </c>
      <c r="AD164" s="24" t="str">
        <f>VLOOKUP($B164,wgs_downloaded!$H$2:$Z$518,COLUMN()-13)</f>
        <v>USA</v>
      </c>
      <c r="AE164" s="24" t="str">
        <f>VLOOKUP($B164,wgs_downloaded!$H$2:$Z$518,COLUMN()-13)</f>
        <v>Washington</v>
      </c>
      <c r="AF164" s="24">
        <f>VLOOKUP($B164,wgs_downloaded!$H$2:$Z$518,COLUMN()-13)</f>
        <v>2010</v>
      </c>
      <c r="AG164" s="24" t="b">
        <f>NOT(ISERROR(MATCH(Q164,assembly_high_qc!$Q$2:$Q$324,0)))</f>
        <v>1</v>
      </c>
      <c r="AH164" s="24" t="b">
        <f>NOT(ISERROR(MATCH(AD164,assembly_high_qc!$AD$2:$AD$324,0)))</f>
        <v>1</v>
      </c>
      <c r="AI164" s="24" t="b">
        <f>NOT(ISERROR(MATCH(AF164,assembly_high_qc!$AF$2:$AF$324,0)))</f>
        <v>1</v>
      </c>
    </row>
    <row r="165" spans="1:35" s="24" customFormat="1" x14ac:dyDescent="0.3">
      <c r="A165" s="24" t="s">
        <v>4350</v>
      </c>
      <c r="B165" s="24" t="str">
        <f t="shared" si="2"/>
        <v>SRR5341555</v>
      </c>
      <c r="C165" s="24">
        <v>9</v>
      </c>
      <c r="D165" s="24">
        <v>8</v>
      </c>
      <c r="E165" s="24" t="s">
        <v>4179</v>
      </c>
      <c r="F165" s="24">
        <v>40244</v>
      </c>
      <c r="G165" s="24">
        <v>39624</v>
      </c>
      <c r="H165" s="24" t="s">
        <v>3230</v>
      </c>
      <c r="I165" s="24">
        <v>2</v>
      </c>
      <c r="J165" s="24">
        <v>2</v>
      </c>
      <c r="K165" s="24">
        <v>4</v>
      </c>
      <c r="M165" s="24">
        <v>1215</v>
      </c>
      <c r="N165" s="24">
        <v>1758</v>
      </c>
      <c r="O165" s="24">
        <v>7604</v>
      </c>
      <c r="P165" s="24">
        <v>1944307</v>
      </c>
      <c r="Q165" s="24" t="str">
        <f>VLOOKUP($B165,wgs_downloaded!$H$2:$Z$518,COLUMN()-13)</f>
        <v>isolation_source: blue cheese</v>
      </c>
      <c r="R165" s="24">
        <f>VLOOKUP($B165,wgs_downloaded!$H$2:$Z$518,COLUMN()-13)</f>
        <v>3154196</v>
      </c>
      <c r="S165" s="24">
        <f>VLOOKUP($B165,wgs_downloaded!$H$2:$Z$518,COLUMN()-13)</f>
        <v>30</v>
      </c>
      <c r="T165" s="24">
        <f>VLOOKUP($B165,wgs_downloaded!$H$2:$Z$518,COLUMN()-13)</f>
        <v>3157</v>
      </c>
      <c r="U165" s="24" t="str">
        <f>VLOOKUP($B165,wgs_downloaded!$H$2:$Z$518,COLUMN()-13)</f>
        <v>Yes</v>
      </c>
      <c r="V165" s="24">
        <f>VLOOKUP($B165,wgs_downloaded!$H$2:$Z$518,COLUMN()-13)</f>
        <v>0</v>
      </c>
      <c r="W165" s="24">
        <f>VLOOKUP($B165,wgs_downloaded!$H$2:$Z$518,COLUMN()-13)</f>
        <v>0</v>
      </c>
      <c r="X165" s="24">
        <f>VLOOKUP($B165,wgs_downloaded!$H$2:$Z$518,COLUMN()-13)</f>
        <v>0</v>
      </c>
      <c r="Y165" s="24" t="str">
        <f>VLOOKUP($B165,wgs_downloaded!$H$2:$Z$518,COLUMN()-13)</f>
        <v>No</v>
      </c>
      <c r="Z165" s="24" t="str">
        <f>VLOOKUP($B165,wgs_downloaded!$H$2:$Z$518,COLUMN()-13)</f>
        <v/>
      </c>
      <c r="AA165" s="24" t="str">
        <f>VLOOKUP($B165,wgs_downloaded!$H$2:$Z$518,COLUMN()-13)</f>
        <v/>
      </c>
      <c r="AB165" s="24">
        <f>VLOOKUP($B165,wgs_downloaded!$H$2:$Z$518,COLUMN()-13)</f>
        <v>43900.041666666664</v>
      </c>
      <c r="AC165" s="24">
        <f>VLOOKUP($B165,wgs_downloaded!$H$2:$Z$518,COLUMN()-13)</f>
        <v>43550.041666666664</v>
      </c>
      <c r="AD165" s="24" t="str">
        <f>VLOOKUP($B165,wgs_downloaded!$H$2:$Z$518,COLUMN()-13)</f>
        <v>USA</v>
      </c>
      <c r="AE165" s="24" t="str">
        <f>VLOOKUP($B165,wgs_downloaded!$H$2:$Z$518,COLUMN()-13)</f>
        <v>Idaho</v>
      </c>
      <c r="AF165" s="24">
        <f>VLOOKUP($B165,wgs_downloaded!$H$2:$Z$518,COLUMN()-13)</f>
        <v>2001</v>
      </c>
      <c r="AG165" s="24" t="b">
        <f>NOT(ISERROR(MATCH(Q165,assembly_high_qc!$Q$2:$Q$324,0)))</f>
        <v>1</v>
      </c>
      <c r="AH165" s="24" t="b">
        <f>NOT(ISERROR(MATCH(AD165,assembly_high_qc!$AD$2:$AD$324,0)))</f>
        <v>1</v>
      </c>
      <c r="AI165" s="24" t="b">
        <f>NOT(ISERROR(MATCH(AF165,assembly_high_qc!$AF$2:$AF$324,0)))</f>
        <v>1</v>
      </c>
    </row>
    <row r="166" spans="1:35" s="24" customFormat="1" x14ac:dyDescent="0.3">
      <c r="A166" s="24" t="s">
        <v>4351</v>
      </c>
      <c r="B166" s="24" t="str">
        <f t="shared" si="2"/>
        <v>SRR8767361</v>
      </c>
      <c r="C166" s="24">
        <v>9</v>
      </c>
      <c r="D166" s="24">
        <v>9</v>
      </c>
      <c r="E166" s="24" t="s">
        <v>3415</v>
      </c>
      <c r="F166" s="24">
        <v>46468</v>
      </c>
      <c r="G166" s="24">
        <v>45216</v>
      </c>
      <c r="H166" s="24" t="s">
        <v>3752</v>
      </c>
      <c r="I166" s="24">
        <v>6</v>
      </c>
      <c r="J166" s="24">
        <v>1</v>
      </c>
      <c r="K166" s="24">
        <v>2</v>
      </c>
      <c r="M166" s="24">
        <v>1301</v>
      </c>
      <c r="N166" s="24">
        <v>1803</v>
      </c>
      <c r="O166" s="24">
        <v>8727</v>
      </c>
      <c r="P166" s="24">
        <v>2113645</v>
      </c>
      <c r="Q166" s="24" t="str">
        <f>VLOOKUP($B166,wgs_downloaded!$H$2:$Z$518,COLUMN()-13)</f>
        <v>isolation_source: cheese</v>
      </c>
      <c r="R166" s="24">
        <f>VLOOKUP($B166,wgs_downloaded!$H$2:$Z$518,COLUMN()-13)</f>
        <v>3199286</v>
      </c>
      <c r="S166" s="24">
        <f>VLOOKUP($B166,wgs_downloaded!$H$2:$Z$518,COLUMN()-13)</f>
        <v>28</v>
      </c>
      <c r="T166" s="24">
        <f>VLOOKUP($B166,wgs_downloaded!$H$2:$Z$518,COLUMN()-13)</f>
        <v>3204</v>
      </c>
      <c r="U166" s="24" t="str">
        <f>VLOOKUP($B166,wgs_downloaded!$H$2:$Z$518,COLUMN()-13)</f>
        <v>Yes</v>
      </c>
      <c r="V166" s="24">
        <f>VLOOKUP($B166,wgs_downloaded!$H$2:$Z$518,COLUMN()-13)</f>
        <v>0</v>
      </c>
      <c r="W166" s="24">
        <f>VLOOKUP($B166,wgs_downloaded!$H$2:$Z$518,COLUMN()-13)</f>
        <v>0</v>
      </c>
      <c r="X166" s="24">
        <f>VLOOKUP($B166,wgs_downloaded!$H$2:$Z$518,COLUMN()-13)</f>
        <v>0</v>
      </c>
      <c r="Y166" s="24" t="str">
        <f>VLOOKUP($B166,wgs_downloaded!$H$2:$Z$518,COLUMN()-13)</f>
        <v>No</v>
      </c>
      <c r="Z166" s="24" t="str">
        <f>VLOOKUP($B166,wgs_downloaded!$H$2:$Z$518,COLUMN()-13)</f>
        <v/>
      </c>
      <c r="AA166" s="24" t="str">
        <f>VLOOKUP($B166,wgs_downloaded!$H$2:$Z$518,COLUMN()-13)</f>
        <v/>
      </c>
      <c r="AB166" s="24">
        <f>VLOOKUP($B166,wgs_downloaded!$H$2:$Z$518,COLUMN()-13)</f>
        <v>43555.041666666664</v>
      </c>
      <c r="AC166" s="24">
        <f>VLOOKUP($B166,wgs_downloaded!$H$2:$Z$518,COLUMN()-13)</f>
        <v>43555.041666666664</v>
      </c>
      <c r="AD166" s="24" t="str">
        <f>VLOOKUP($B166,wgs_downloaded!$H$2:$Z$518,COLUMN()-13)</f>
        <v>Chile</v>
      </c>
      <c r="AE166" s="24">
        <f>VLOOKUP($B166,wgs_downloaded!$H$2:$Z$518,COLUMN()-13)</f>
        <v>0</v>
      </c>
      <c r="AF166" s="24">
        <f>VLOOKUP($B166,wgs_downloaded!$H$2:$Z$518,COLUMN()-13)</f>
        <v>2016</v>
      </c>
      <c r="AG166" s="24" t="b">
        <f>NOT(ISERROR(MATCH(Q166,assembly_high_qc!$Q$2:$Q$324,0)))</f>
        <v>1</v>
      </c>
      <c r="AH166" s="24" t="b">
        <f>NOT(ISERROR(MATCH(AD166,assembly_high_qc!$AD$2:$AD$324,0)))</f>
        <v>1</v>
      </c>
      <c r="AI166" s="24" t="b">
        <f>NOT(ISERROR(MATCH(AF166,assembly_high_qc!$AF$2:$AF$324,0)))</f>
        <v>1</v>
      </c>
    </row>
    <row r="167" spans="1:35" s="24" customFormat="1" x14ac:dyDescent="0.3">
      <c r="A167" s="24" t="s">
        <v>4352</v>
      </c>
      <c r="B167" s="24" t="str">
        <f t="shared" si="2"/>
        <v>SRR2924603</v>
      </c>
      <c r="C167" s="24">
        <v>10</v>
      </c>
      <c r="D167" s="24">
        <v>9</v>
      </c>
      <c r="E167" s="24" t="s">
        <v>4353</v>
      </c>
      <c r="F167" s="24">
        <v>48420</v>
      </c>
      <c r="G167" s="24">
        <v>47218</v>
      </c>
      <c r="H167" s="24" t="s">
        <v>3661</v>
      </c>
      <c r="I167" s="24">
        <v>5</v>
      </c>
      <c r="J167" s="24">
        <v>2</v>
      </c>
      <c r="K167" s="24">
        <v>8</v>
      </c>
      <c r="M167" s="24">
        <v>1062</v>
      </c>
      <c r="N167" s="24">
        <v>1830</v>
      </c>
      <c r="O167" s="24">
        <v>7676</v>
      </c>
      <c r="P167" s="24">
        <v>1854139</v>
      </c>
      <c r="Q167" s="24" t="str">
        <f>VLOOKUP($B167,wgs_downloaded!$H$2:$Z$518,COLUMN()-13)</f>
        <v>isolation_source: soft ripened cheese</v>
      </c>
      <c r="R167" s="24">
        <f>VLOOKUP($B167,wgs_downloaded!$H$2:$Z$518,COLUMN()-13)</f>
        <v>0</v>
      </c>
      <c r="S167" s="24">
        <f>VLOOKUP($B167,wgs_downloaded!$H$2:$Z$518,COLUMN()-13)</f>
        <v>0</v>
      </c>
      <c r="T167" s="24">
        <f>VLOOKUP($B167,wgs_downloaded!$H$2:$Z$518,COLUMN()-13)</f>
        <v>0</v>
      </c>
      <c r="U167" s="24" t="str">
        <f>VLOOKUP($B167,wgs_downloaded!$H$2:$Z$518,COLUMN()-13)</f>
        <v>No</v>
      </c>
      <c r="V167" s="24">
        <f>VLOOKUP($B167,wgs_downloaded!$H$2:$Z$518,COLUMN()-13)</f>
        <v>0</v>
      </c>
      <c r="W167" s="24">
        <f>VLOOKUP($B167,wgs_downloaded!$H$2:$Z$518,COLUMN()-13)</f>
        <v>0</v>
      </c>
      <c r="X167" s="24">
        <f>VLOOKUP($B167,wgs_downloaded!$H$2:$Z$518,COLUMN()-13)</f>
        <v>0</v>
      </c>
      <c r="Y167" s="24" t="str">
        <f>VLOOKUP($B167,wgs_downloaded!$H$2:$Z$518,COLUMN()-13)</f>
        <v>No</v>
      </c>
      <c r="Z167" s="24" t="str">
        <f>VLOOKUP($B167,wgs_downloaded!$H$2:$Z$518,COLUMN()-13)</f>
        <v>NZ_QUPB01000001-NZ_QUPB01000020</v>
      </c>
      <c r="AA167" s="24" t="str">
        <f>VLOOKUP($B167,wgs_downloaded!$H$2:$Z$518,COLUMN()-13)</f>
        <v/>
      </c>
      <c r="AB167" s="24">
        <f>VLOOKUP($B167,wgs_downloaded!$H$2:$Z$518,COLUMN()-13)</f>
        <v>44056.083333333336</v>
      </c>
      <c r="AC167" s="24">
        <f>VLOOKUP($B167,wgs_downloaded!$H$2:$Z$518,COLUMN()-13)</f>
        <v>43377.083333333336</v>
      </c>
      <c r="AD167" s="24" t="str">
        <f>VLOOKUP($B167,wgs_downloaded!$H$2:$Z$518,COLUMN()-13)</f>
        <v>USA</v>
      </c>
      <c r="AE167" s="24" t="str">
        <f>VLOOKUP($B167,wgs_downloaded!$H$2:$Z$518,COLUMN()-13)</f>
        <v>Maryland</v>
      </c>
      <c r="AF167" s="24">
        <f>VLOOKUP($B167,wgs_downloaded!$H$2:$Z$518,COLUMN()-13)</f>
        <v>2013</v>
      </c>
      <c r="AG167" s="24" t="b">
        <f>NOT(ISERROR(MATCH(Q167,assembly_high_qc!$Q$2:$Q$324,0)))</f>
        <v>1</v>
      </c>
      <c r="AH167" s="24" t="b">
        <f>NOT(ISERROR(MATCH(AD167,assembly_high_qc!$AD$2:$AD$324,0)))</f>
        <v>1</v>
      </c>
      <c r="AI167" s="24" t="b">
        <f>NOT(ISERROR(MATCH(AF167,assembly_high_qc!$AF$2:$AF$324,0)))</f>
        <v>1</v>
      </c>
    </row>
  </sheetData>
  <autoFilter ref="A1:AI167" xr:uid="{C7037370-FA8F-4304-AE55-88E2D999B4CE}"/>
  <conditionalFormatting sqref="A2:AI26 A28:AI130 A27:P27 AG27:AI27 A132:AI167 A131:P131 R131:AI131">
    <cfRule type="containsText" dxfId="88" priority="7" operator="containsText" text="FALSE">
      <formula>NOT(ISERROR(SEARCH("FALSE",A2)))</formula>
    </cfRule>
  </conditionalFormatting>
  <conditionalFormatting sqref="AG1">
    <cfRule type="cellIs" dxfId="87" priority="6" operator="equal">
      <formula>FALSE</formula>
    </cfRule>
  </conditionalFormatting>
  <conditionalFormatting sqref="AH1">
    <cfRule type="cellIs" dxfId="86" priority="5" operator="equal">
      <formula>FALSE</formula>
    </cfRule>
  </conditionalFormatting>
  <conditionalFormatting sqref="AI1">
    <cfRule type="cellIs" dxfId="85" priority="4" operator="equal">
      <formula>FALSE</formula>
    </cfRule>
  </conditionalFormatting>
  <conditionalFormatting sqref="Q27:AF27">
    <cfRule type="containsText" dxfId="84" priority="3" operator="containsText" text="FALSE">
      <formula>NOT(ISERROR(SEARCH("FALSE",Q27)))</formula>
    </cfRule>
  </conditionalFormatting>
  <conditionalFormatting sqref="Q131">
    <cfRule type="duplicateValues" dxfId="5" priority="1"/>
    <cfRule type="duplicateValues" dxfId="6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5CDAC-EC92-44A9-A88A-75C3F743F24D}">
  <dimension ref="A1:I488"/>
  <sheetViews>
    <sheetView topLeftCell="A69" workbookViewId="0">
      <selection activeCell="A97" sqref="A97"/>
    </sheetView>
  </sheetViews>
  <sheetFormatPr defaultRowHeight="14.4" x14ac:dyDescent="0.3"/>
  <cols>
    <col min="1" max="1" width="12.109375" bestFit="1" customWidth="1"/>
    <col min="2" max="2" width="62.109375" bestFit="1" customWidth="1"/>
    <col min="3" max="3" width="14.6640625" bestFit="1" customWidth="1"/>
    <col min="4" max="4" width="16.33203125" bestFit="1" customWidth="1"/>
    <col min="5" max="5" width="20.88671875" bestFit="1" customWidth="1"/>
    <col min="6" max="6" width="10.33203125" bestFit="1" customWidth="1"/>
    <col min="7" max="7" width="14" style="31" bestFit="1" customWidth="1"/>
    <col min="8" max="8" width="13.44140625" style="32" bestFit="1" customWidth="1"/>
    <col min="9" max="9" width="8.5546875" customWidth="1"/>
  </cols>
  <sheetData>
    <row r="1" spans="1:9" x14ac:dyDescent="0.3">
      <c r="A1" s="29" t="s">
        <v>4358</v>
      </c>
      <c r="B1" s="29" t="s">
        <v>4359</v>
      </c>
      <c r="C1" s="29" t="s">
        <v>4360</v>
      </c>
      <c r="D1" s="29" t="s">
        <v>4361</v>
      </c>
      <c r="E1" s="29" t="s">
        <v>4362</v>
      </c>
      <c r="F1" s="29" t="s">
        <v>23</v>
      </c>
      <c r="G1" s="30" t="s">
        <v>24</v>
      </c>
      <c r="H1" s="30" t="s">
        <v>4363</v>
      </c>
      <c r="I1" s="29"/>
    </row>
    <row r="2" spans="1:9" x14ac:dyDescent="0.3">
      <c r="A2" t="s">
        <v>465</v>
      </c>
      <c r="B2" t="s">
        <v>4364</v>
      </c>
      <c r="F2" t="s">
        <v>467</v>
      </c>
      <c r="H2" s="32">
        <v>2016</v>
      </c>
    </row>
    <row r="3" spans="1:9" x14ac:dyDescent="0.3">
      <c r="A3" t="s">
        <v>1893</v>
      </c>
      <c r="B3" t="s">
        <v>4365</v>
      </c>
      <c r="C3" t="s">
        <v>4366</v>
      </c>
      <c r="D3" t="s">
        <v>4367</v>
      </c>
      <c r="E3" t="s">
        <v>4368</v>
      </c>
      <c r="F3" t="s">
        <v>1444</v>
      </c>
      <c r="H3" s="32">
        <v>2010</v>
      </c>
    </row>
    <row r="4" spans="1:9" x14ac:dyDescent="0.3">
      <c r="A4" t="s">
        <v>1441</v>
      </c>
      <c r="B4" t="s">
        <v>4365</v>
      </c>
      <c r="C4" t="s">
        <v>4366</v>
      </c>
      <c r="D4" t="s">
        <v>4367</v>
      </c>
      <c r="E4" t="s">
        <v>4368</v>
      </c>
      <c r="F4" t="s">
        <v>1444</v>
      </c>
      <c r="H4" s="32">
        <v>2010</v>
      </c>
    </row>
    <row r="5" spans="1:9" x14ac:dyDescent="0.3">
      <c r="A5" t="s">
        <v>2828</v>
      </c>
      <c r="B5" t="s">
        <v>4364</v>
      </c>
      <c r="F5" t="s">
        <v>204</v>
      </c>
      <c r="H5" s="32">
        <v>2011</v>
      </c>
    </row>
    <row r="6" spans="1:9" x14ac:dyDescent="0.3">
      <c r="A6" t="s">
        <v>2543</v>
      </c>
      <c r="B6" t="s">
        <v>4364</v>
      </c>
      <c r="F6" t="s">
        <v>135</v>
      </c>
      <c r="G6" s="31" t="s">
        <v>1024</v>
      </c>
      <c r="H6" s="32">
        <v>2013</v>
      </c>
    </row>
    <row r="7" spans="1:9" x14ac:dyDescent="0.3">
      <c r="A7" t="s">
        <v>1021</v>
      </c>
      <c r="B7" t="s">
        <v>4369</v>
      </c>
      <c r="E7" t="s">
        <v>4370</v>
      </c>
      <c r="F7" t="s">
        <v>135</v>
      </c>
      <c r="G7" s="31" t="s">
        <v>1024</v>
      </c>
      <c r="H7" s="32">
        <v>2013</v>
      </c>
    </row>
    <row r="8" spans="1:9" x14ac:dyDescent="0.3">
      <c r="A8" t="s">
        <v>232</v>
      </c>
      <c r="B8" t="s">
        <v>4371</v>
      </c>
      <c r="D8" t="s">
        <v>4372</v>
      </c>
      <c r="F8" t="s">
        <v>135</v>
      </c>
      <c r="G8" s="31" t="s">
        <v>146</v>
      </c>
      <c r="H8" s="32">
        <v>2020</v>
      </c>
    </row>
    <row r="9" spans="1:9" x14ac:dyDescent="0.3">
      <c r="A9" t="s">
        <v>224</v>
      </c>
      <c r="B9" t="s">
        <v>4371</v>
      </c>
      <c r="D9" t="s">
        <v>4372</v>
      </c>
      <c r="F9" t="s">
        <v>135</v>
      </c>
      <c r="G9" s="31" t="s">
        <v>146</v>
      </c>
      <c r="H9" s="32">
        <v>2020</v>
      </c>
    </row>
    <row r="10" spans="1:9" x14ac:dyDescent="0.3">
      <c r="A10" t="s">
        <v>2552</v>
      </c>
      <c r="B10" t="s">
        <v>4373</v>
      </c>
      <c r="E10" t="s">
        <v>4374</v>
      </c>
      <c r="F10" t="s">
        <v>1444</v>
      </c>
      <c r="H10" s="32">
        <v>2007</v>
      </c>
    </row>
    <row r="11" spans="1:9" x14ac:dyDescent="0.3">
      <c r="A11" t="s">
        <v>2557</v>
      </c>
      <c r="B11" t="s">
        <v>4375</v>
      </c>
      <c r="C11" t="s">
        <v>4366</v>
      </c>
      <c r="D11" t="s">
        <v>4367</v>
      </c>
      <c r="E11" t="s">
        <v>4374</v>
      </c>
      <c r="F11" t="s">
        <v>1444</v>
      </c>
      <c r="H11" s="32">
        <v>2007</v>
      </c>
    </row>
    <row r="12" spans="1:9" x14ac:dyDescent="0.3">
      <c r="A12" t="s">
        <v>997</v>
      </c>
      <c r="B12" t="s">
        <v>4371</v>
      </c>
      <c r="D12" t="s">
        <v>4372</v>
      </c>
      <c r="F12" t="s">
        <v>135</v>
      </c>
      <c r="G12" s="31" t="s">
        <v>146</v>
      </c>
      <c r="H12" s="32">
        <v>2017</v>
      </c>
    </row>
    <row r="13" spans="1:9" x14ac:dyDescent="0.3">
      <c r="A13" t="s">
        <v>2547</v>
      </c>
      <c r="B13" t="s">
        <v>4376</v>
      </c>
      <c r="E13" t="s">
        <v>4377</v>
      </c>
      <c r="F13" t="s">
        <v>786</v>
      </c>
      <c r="H13" s="32">
        <v>2014</v>
      </c>
    </row>
    <row r="14" spans="1:9" x14ac:dyDescent="0.3">
      <c r="A14" t="s">
        <v>2562</v>
      </c>
      <c r="B14" t="s">
        <v>4373</v>
      </c>
      <c r="E14" t="s">
        <v>4374</v>
      </c>
      <c r="F14" t="s">
        <v>1444</v>
      </c>
      <c r="H14" s="32">
        <v>2007</v>
      </c>
    </row>
    <row r="15" spans="1:9" x14ac:dyDescent="0.3">
      <c r="A15" t="s">
        <v>1337</v>
      </c>
      <c r="B15" t="s">
        <v>4364</v>
      </c>
      <c r="F15" t="s">
        <v>467</v>
      </c>
      <c r="H15" s="32">
        <v>2016</v>
      </c>
    </row>
    <row r="16" spans="1:9" x14ac:dyDescent="0.3">
      <c r="A16" t="s">
        <v>501</v>
      </c>
      <c r="B16" t="s">
        <v>4364</v>
      </c>
      <c r="F16" t="s">
        <v>467</v>
      </c>
      <c r="H16" s="32">
        <v>2016</v>
      </c>
    </row>
    <row r="17" spans="1:8" x14ac:dyDescent="0.3">
      <c r="A17" t="s">
        <v>1222</v>
      </c>
      <c r="B17" t="s">
        <v>4364</v>
      </c>
      <c r="F17" t="s">
        <v>467</v>
      </c>
      <c r="H17" s="32">
        <v>2016</v>
      </c>
    </row>
    <row r="18" spans="1:8" x14ac:dyDescent="0.3">
      <c r="A18" t="s">
        <v>489</v>
      </c>
      <c r="B18" t="s">
        <v>4364</v>
      </c>
      <c r="F18" t="s">
        <v>467</v>
      </c>
      <c r="H18" s="32">
        <v>2016</v>
      </c>
    </row>
    <row r="19" spans="1:8" x14ac:dyDescent="0.3">
      <c r="A19" t="s">
        <v>493</v>
      </c>
      <c r="B19" t="s">
        <v>4364</v>
      </c>
      <c r="F19" t="s">
        <v>467</v>
      </c>
      <c r="H19" s="32">
        <v>2016</v>
      </c>
    </row>
    <row r="20" spans="1:8" x14ac:dyDescent="0.3">
      <c r="A20" t="s">
        <v>1210</v>
      </c>
      <c r="B20" t="s">
        <v>4364</v>
      </c>
      <c r="F20" t="s">
        <v>467</v>
      </c>
      <c r="H20" s="32">
        <v>2016</v>
      </c>
    </row>
    <row r="21" spans="1:8" x14ac:dyDescent="0.3">
      <c r="A21" t="s">
        <v>130</v>
      </c>
      <c r="B21" t="s">
        <v>4364</v>
      </c>
      <c r="F21" t="s">
        <v>135</v>
      </c>
      <c r="G21" s="31" t="s">
        <v>136</v>
      </c>
      <c r="H21" s="32">
        <v>2021</v>
      </c>
    </row>
    <row r="22" spans="1:8" x14ac:dyDescent="0.3">
      <c r="A22" t="s">
        <v>2201</v>
      </c>
      <c r="B22" t="s">
        <v>4378</v>
      </c>
      <c r="F22" t="s">
        <v>1444</v>
      </c>
      <c r="H22" s="32">
        <v>2003</v>
      </c>
    </row>
    <row r="23" spans="1:8" x14ac:dyDescent="0.3">
      <c r="A23" t="s">
        <v>902</v>
      </c>
      <c r="B23" t="s">
        <v>4379</v>
      </c>
      <c r="C23" t="s">
        <v>4380</v>
      </c>
      <c r="F23" t="s">
        <v>135</v>
      </c>
      <c r="G23" s="31" t="s">
        <v>157</v>
      </c>
      <c r="H23" s="32">
        <v>2003</v>
      </c>
    </row>
    <row r="24" spans="1:8" x14ac:dyDescent="0.3">
      <c r="A24" t="s">
        <v>537</v>
      </c>
      <c r="B24" t="s">
        <v>4364</v>
      </c>
      <c r="F24" t="s">
        <v>467</v>
      </c>
      <c r="H24" s="32">
        <v>2016</v>
      </c>
    </row>
    <row r="25" spans="1:8" x14ac:dyDescent="0.3">
      <c r="A25" t="s">
        <v>1333</v>
      </c>
      <c r="B25" t="s">
        <v>4364</v>
      </c>
      <c r="F25" t="s">
        <v>467</v>
      </c>
      <c r="H25" s="32">
        <v>2016</v>
      </c>
    </row>
    <row r="26" spans="1:8" x14ac:dyDescent="0.3">
      <c r="A26" t="s">
        <v>1218</v>
      </c>
      <c r="B26" t="s">
        <v>4364</v>
      </c>
      <c r="F26" t="s">
        <v>467</v>
      </c>
      <c r="H26" s="32">
        <v>2016</v>
      </c>
    </row>
    <row r="27" spans="1:8" s="33" customFormat="1" x14ac:dyDescent="0.3">
      <c r="A27" s="33" t="s">
        <v>1087</v>
      </c>
      <c r="B27" s="33" t="s">
        <v>4381</v>
      </c>
      <c r="F27" s="33" t="s">
        <v>135</v>
      </c>
      <c r="G27" s="34" t="s">
        <v>376</v>
      </c>
      <c r="H27" s="35">
        <v>2004</v>
      </c>
    </row>
    <row r="28" spans="1:8" x14ac:dyDescent="0.3">
      <c r="A28" t="s">
        <v>1175</v>
      </c>
      <c r="B28" t="s">
        <v>4376</v>
      </c>
      <c r="E28" t="s">
        <v>4377</v>
      </c>
      <c r="F28" t="s">
        <v>135</v>
      </c>
      <c r="G28" s="31" t="s">
        <v>1024</v>
      </c>
      <c r="H28" s="32">
        <v>2013</v>
      </c>
    </row>
    <row r="29" spans="1:8" x14ac:dyDescent="0.3">
      <c r="A29" t="s">
        <v>1727</v>
      </c>
      <c r="B29" t="s">
        <v>4376</v>
      </c>
      <c r="E29" t="s">
        <v>4377</v>
      </c>
      <c r="F29" t="s">
        <v>786</v>
      </c>
      <c r="H29" s="32">
        <v>2014</v>
      </c>
    </row>
    <row r="30" spans="1:8" x14ac:dyDescent="0.3">
      <c r="A30" t="s">
        <v>160</v>
      </c>
      <c r="B30" t="s">
        <v>4364</v>
      </c>
      <c r="F30" t="s">
        <v>135</v>
      </c>
      <c r="G30" s="31" t="s">
        <v>157</v>
      </c>
      <c r="H30" s="32">
        <v>2012</v>
      </c>
    </row>
    <row r="31" spans="1:8" x14ac:dyDescent="0.3">
      <c r="A31" t="s">
        <v>2639</v>
      </c>
      <c r="B31" t="s">
        <v>4382</v>
      </c>
      <c r="C31" t="s">
        <v>4366</v>
      </c>
      <c r="D31" t="s">
        <v>4372</v>
      </c>
      <c r="E31" t="s">
        <v>4374</v>
      </c>
      <c r="F31" t="s">
        <v>204</v>
      </c>
      <c r="H31" s="32">
        <v>2014</v>
      </c>
    </row>
    <row r="32" spans="1:8" x14ac:dyDescent="0.3">
      <c r="A32" t="s">
        <v>1320</v>
      </c>
      <c r="B32" t="s">
        <v>4383</v>
      </c>
      <c r="E32" t="s">
        <v>4377</v>
      </c>
      <c r="F32" t="s">
        <v>1322</v>
      </c>
      <c r="H32" s="32">
        <v>2003</v>
      </c>
    </row>
    <row r="33" spans="1:8" s="33" customFormat="1" x14ac:dyDescent="0.3">
      <c r="A33" s="33" t="s">
        <v>460</v>
      </c>
      <c r="B33" s="33" t="s">
        <v>4384</v>
      </c>
      <c r="C33" s="33" t="s">
        <v>4366</v>
      </c>
      <c r="E33" s="33" t="s">
        <v>4377</v>
      </c>
      <c r="F33" s="33" t="s">
        <v>204</v>
      </c>
      <c r="G33" s="34"/>
      <c r="H33" s="35">
        <v>2008</v>
      </c>
    </row>
    <row r="34" spans="1:8" x14ac:dyDescent="0.3">
      <c r="A34" t="s">
        <v>1722</v>
      </c>
      <c r="B34" t="s">
        <v>4385</v>
      </c>
      <c r="C34" t="s">
        <v>4366</v>
      </c>
      <c r="E34" t="s">
        <v>4374</v>
      </c>
      <c r="F34" t="s">
        <v>1444</v>
      </c>
      <c r="H34" s="32">
        <v>2001</v>
      </c>
    </row>
    <row r="35" spans="1:8" x14ac:dyDescent="0.3">
      <c r="A35" t="s">
        <v>1576</v>
      </c>
      <c r="B35" t="s">
        <v>4386</v>
      </c>
      <c r="E35" t="s">
        <v>4387</v>
      </c>
      <c r="F35" t="s">
        <v>135</v>
      </c>
      <c r="H35" s="32">
        <v>1987</v>
      </c>
    </row>
    <row r="36" spans="1:8" x14ac:dyDescent="0.3">
      <c r="A36" t="s">
        <v>267</v>
      </c>
      <c r="B36" t="s">
        <v>4364</v>
      </c>
      <c r="F36" t="s">
        <v>135</v>
      </c>
      <c r="G36" s="31" t="s">
        <v>256</v>
      </c>
      <c r="H36" s="32">
        <v>2019</v>
      </c>
    </row>
    <row r="37" spans="1:8" x14ac:dyDescent="0.3">
      <c r="A37" t="s">
        <v>279</v>
      </c>
      <c r="B37" t="s">
        <v>4364</v>
      </c>
      <c r="F37" t="s">
        <v>135</v>
      </c>
      <c r="G37" s="31" t="s">
        <v>256</v>
      </c>
      <c r="H37" s="32">
        <v>2019</v>
      </c>
    </row>
    <row r="38" spans="1:8" x14ac:dyDescent="0.3">
      <c r="A38" t="s">
        <v>2278</v>
      </c>
      <c r="B38" t="s">
        <v>4388</v>
      </c>
      <c r="E38" t="s">
        <v>4377</v>
      </c>
      <c r="F38" t="s">
        <v>135</v>
      </c>
      <c r="H38" s="32" t="s">
        <v>36</v>
      </c>
    </row>
    <row r="39" spans="1:8" x14ac:dyDescent="0.3">
      <c r="A39" t="s">
        <v>2376</v>
      </c>
      <c r="B39" t="s">
        <v>4389</v>
      </c>
      <c r="F39" t="s">
        <v>135</v>
      </c>
      <c r="H39" s="32">
        <v>2011</v>
      </c>
    </row>
    <row r="40" spans="1:8" x14ac:dyDescent="0.3">
      <c r="A40" t="s">
        <v>139</v>
      </c>
      <c r="B40" t="s">
        <v>4364</v>
      </c>
      <c r="F40" t="s">
        <v>135</v>
      </c>
      <c r="G40" s="31" t="s">
        <v>136</v>
      </c>
      <c r="H40" s="32">
        <v>2021</v>
      </c>
    </row>
    <row r="41" spans="1:8" x14ac:dyDescent="0.3">
      <c r="A41" t="s">
        <v>1684</v>
      </c>
      <c r="B41" t="s">
        <v>4364</v>
      </c>
      <c r="F41" t="s">
        <v>135</v>
      </c>
      <c r="G41" s="31" t="s">
        <v>1317</v>
      </c>
      <c r="H41" s="32">
        <v>2010</v>
      </c>
    </row>
    <row r="42" spans="1:8" x14ac:dyDescent="0.3">
      <c r="A42" t="s">
        <v>2343</v>
      </c>
      <c r="B42" t="s">
        <v>4364</v>
      </c>
      <c r="F42" t="s">
        <v>135</v>
      </c>
      <c r="G42" s="31" t="s">
        <v>1317</v>
      </c>
      <c r="H42" s="32">
        <v>2010</v>
      </c>
    </row>
    <row r="43" spans="1:8" x14ac:dyDescent="0.3">
      <c r="A43" t="s">
        <v>1709</v>
      </c>
      <c r="B43" t="s">
        <v>4390</v>
      </c>
      <c r="D43" t="s">
        <v>4367</v>
      </c>
      <c r="E43" t="s">
        <v>4377</v>
      </c>
      <c r="F43" t="s">
        <v>135</v>
      </c>
      <c r="G43" s="31" t="s">
        <v>1317</v>
      </c>
      <c r="H43" s="32">
        <v>2010</v>
      </c>
    </row>
    <row r="44" spans="1:8" x14ac:dyDescent="0.3">
      <c r="A44" t="s">
        <v>911</v>
      </c>
      <c r="B44" t="s">
        <v>4388</v>
      </c>
      <c r="E44" t="s">
        <v>4377</v>
      </c>
      <c r="F44" t="s">
        <v>135</v>
      </c>
      <c r="H44" s="32">
        <v>2003</v>
      </c>
    </row>
    <row r="45" spans="1:8" x14ac:dyDescent="0.3">
      <c r="A45" t="s">
        <v>2492</v>
      </c>
      <c r="B45" t="s">
        <v>4391</v>
      </c>
      <c r="F45" t="s">
        <v>786</v>
      </c>
      <c r="H45" s="32">
        <v>2010</v>
      </c>
    </row>
    <row r="46" spans="1:8" x14ac:dyDescent="0.3">
      <c r="A46" t="s">
        <v>541</v>
      </c>
      <c r="B46" t="s">
        <v>4364</v>
      </c>
      <c r="F46" t="s">
        <v>467</v>
      </c>
      <c r="H46" s="32">
        <v>2016</v>
      </c>
    </row>
    <row r="47" spans="1:8" x14ac:dyDescent="0.3">
      <c r="A47" t="s">
        <v>549</v>
      </c>
      <c r="B47" t="s">
        <v>4364</v>
      </c>
      <c r="F47" t="s">
        <v>467</v>
      </c>
      <c r="H47" s="32">
        <v>2016</v>
      </c>
    </row>
    <row r="48" spans="1:8" x14ac:dyDescent="0.3">
      <c r="A48" t="s">
        <v>2673</v>
      </c>
      <c r="B48" t="s">
        <v>4392</v>
      </c>
      <c r="E48" t="s">
        <v>4374</v>
      </c>
      <c r="F48" t="s">
        <v>135</v>
      </c>
      <c r="G48" s="31" t="s">
        <v>797</v>
      </c>
      <c r="H48" s="32">
        <v>2013</v>
      </c>
    </row>
    <row r="49" spans="1:8" x14ac:dyDescent="0.3">
      <c r="A49" t="s">
        <v>263</v>
      </c>
      <c r="B49" t="s">
        <v>4364</v>
      </c>
      <c r="F49" t="s">
        <v>135</v>
      </c>
      <c r="G49" s="31" t="s">
        <v>256</v>
      </c>
      <c r="H49" s="32">
        <v>2019</v>
      </c>
    </row>
    <row r="50" spans="1:8" x14ac:dyDescent="0.3">
      <c r="A50" t="s">
        <v>897</v>
      </c>
      <c r="B50" t="s">
        <v>4393</v>
      </c>
      <c r="F50" t="s">
        <v>135</v>
      </c>
      <c r="G50" s="31" t="s">
        <v>376</v>
      </c>
      <c r="H50" s="32">
        <v>2000</v>
      </c>
    </row>
    <row r="51" spans="1:8" x14ac:dyDescent="0.3">
      <c r="A51" t="s">
        <v>1377</v>
      </c>
      <c r="B51" t="s">
        <v>4364</v>
      </c>
      <c r="F51" t="s">
        <v>467</v>
      </c>
      <c r="H51" s="32">
        <v>2016</v>
      </c>
    </row>
    <row r="52" spans="1:8" x14ac:dyDescent="0.3">
      <c r="A52" t="s">
        <v>2388</v>
      </c>
      <c r="B52" t="s">
        <v>4378</v>
      </c>
      <c r="F52" t="s">
        <v>1444</v>
      </c>
      <c r="H52" s="32">
        <v>2003</v>
      </c>
    </row>
    <row r="53" spans="1:8" x14ac:dyDescent="0.3">
      <c r="A53" t="s">
        <v>2919</v>
      </c>
      <c r="B53" t="s">
        <v>4394</v>
      </c>
      <c r="F53" t="s">
        <v>204</v>
      </c>
      <c r="H53" s="32">
        <v>2003</v>
      </c>
    </row>
    <row r="54" spans="1:8" x14ac:dyDescent="0.3">
      <c r="A54" t="s">
        <v>1544</v>
      </c>
      <c r="B54" t="s">
        <v>4382</v>
      </c>
      <c r="C54" t="s">
        <v>4366</v>
      </c>
      <c r="D54" t="s">
        <v>4372</v>
      </c>
      <c r="E54" t="s">
        <v>4374</v>
      </c>
      <c r="F54" t="s">
        <v>204</v>
      </c>
      <c r="H54" s="32">
        <v>2014</v>
      </c>
    </row>
    <row r="55" spans="1:8" x14ac:dyDescent="0.3">
      <c r="A55" t="s">
        <v>2668</v>
      </c>
      <c r="B55" t="s">
        <v>4364</v>
      </c>
      <c r="F55" t="s">
        <v>467</v>
      </c>
      <c r="H55" s="32">
        <v>2009</v>
      </c>
    </row>
    <row r="56" spans="1:8" x14ac:dyDescent="0.3">
      <c r="A56" t="s">
        <v>2914</v>
      </c>
      <c r="B56" t="s">
        <v>4364</v>
      </c>
      <c r="F56" t="s">
        <v>204</v>
      </c>
      <c r="H56" s="32">
        <v>2003</v>
      </c>
    </row>
    <row r="57" spans="1:8" x14ac:dyDescent="0.3">
      <c r="A57" t="s">
        <v>1033</v>
      </c>
      <c r="B57" t="s">
        <v>4379</v>
      </c>
      <c r="C57" t="s">
        <v>4380</v>
      </c>
      <c r="F57" t="s">
        <v>135</v>
      </c>
      <c r="G57" s="31" t="s">
        <v>381</v>
      </c>
      <c r="H57" s="32">
        <v>2016</v>
      </c>
    </row>
    <row r="58" spans="1:8" x14ac:dyDescent="0.3">
      <c r="A58" t="s">
        <v>545</v>
      </c>
      <c r="B58" t="s">
        <v>4364</v>
      </c>
      <c r="F58" t="s">
        <v>467</v>
      </c>
      <c r="H58" s="32">
        <v>2016</v>
      </c>
    </row>
    <row r="59" spans="1:8" x14ac:dyDescent="0.3">
      <c r="A59" t="s">
        <v>2458</v>
      </c>
      <c r="B59" t="s">
        <v>4364</v>
      </c>
      <c r="F59" t="s">
        <v>135</v>
      </c>
      <c r="G59" s="31" t="s">
        <v>687</v>
      </c>
      <c r="H59" s="32">
        <v>2014</v>
      </c>
    </row>
    <row r="60" spans="1:8" x14ac:dyDescent="0.3">
      <c r="A60" t="s">
        <v>2624</v>
      </c>
      <c r="B60" t="s">
        <v>4382</v>
      </c>
      <c r="C60" t="s">
        <v>4366</v>
      </c>
      <c r="D60" t="s">
        <v>4372</v>
      </c>
      <c r="E60" t="s">
        <v>4374</v>
      </c>
      <c r="F60" t="s">
        <v>204</v>
      </c>
      <c r="H60" s="32">
        <v>2014</v>
      </c>
    </row>
    <row r="61" spans="1:8" x14ac:dyDescent="0.3">
      <c r="A61" t="s">
        <v>1944</v>
      </c>
      <c r="B61" t="s">
        <v>4364</v>
      </c>
      <c r="F61" t="s">
        <v>135</v>
      </c>
      <c r="G61" s="31" t="s">
        <v>797</v>
      </c>
      <c r="H61" s="32">
        <v>2014</v>
      </c>
    </row>
    <row r="62" spans="1:8" s="33" customFormat="1" x14ac:dyDescent="0.3">
      <c r="A62" s="33" t="s">
        <v>1743</v>
      </c>
      <c r="B62" s="33" t="s">
        <v>4384</v>
      </c>
      <c r="C62" s="33" t="s">
        <v>4366</v>
      </c>
      <c r="E62" s="33" t="s">
        <v>4377</v>
      </c>
      <c r="F62" s="33" t="s">
        <v>204</v>
      </c>
      <c r="G62" s="34"/>
      <c r="H62" s="35">
        <v>2008</v>
      </c>
    </row>
    <row r="63" spans="1:8" x14ac:dyDescent="0.3">
      <c r="A63" t="s">
        <v>1437</v>
      </c>
      <c r="B63" t="s">
        <v>4364</v>
      </c>
      <c r="F63" t="s">
        <v>467</v>
      </c>
      <c r="H63" s="32">
        <v>2016</v>
      </c>
    </row>
    <row r="64" spans="1:8" x14ac:dyDescent="0.3">
      <c r="A64" t="s">
        <v>2016</v>
      </c>
      <c r="B64" t="s">
        <v>4364</v>
      </c>
      <c r="F64" t="s">
        <v>135</v>
      </c>
      <c r="G64" s="31" t="s">
        <v>376</v>
      </c>
      <c r="H64" s="32">
        <v>2011</v>
      </c>
    </row>
    <row r="65" spans="1:8" x14ac:dyDescent="0.3">
      <c r="A65" t="s">
        <v>1839</v>
      </c>
      <c r="B65" t="s">
        <v>4395</v>
      </c>
      <c r="C65" t="s">
        <v>4380</v>
      </c>
      <c r="F65" t="s">
        <v>1816</v>
      </c>
      <c r="H65" s="32">
        <v>2002</v>
      </c>
    </row>
    <row r="66" spans="1:8" x14ac:dyDescent="0.3">
      <c r="A66" t="s">
        <v>3074</v>
      </c>
      <c r="B66" t="s">
        <v>4364</v>
      </c>
      <c r="F66" t="s">
        <v>135</v>
      </c>
      <c r="G66" s="31" t="s">
        <v>157</v>
      </c>
      <c r="H66" s="32">
        <v>2014</v>
      </c>
    </row>
    <row r="67" spans="1:8" x14ac:dyDescent="0.3">
      <c r="A67" t="s">
        <v>259</v>
      </c>
      <c r="B67" t="s">
        <v>4364</v>
      </c>
      <c r="F67" t="s">
        <v>135</v>
      </c>
      <c r="G67" s="31" t="s">
        <v>256</v>
      </c>
      <c r="H67" s="32">
        <v>2019</v>
      </c>
    </row>
    <row r="68" spans="1:8" x14ac:dyDescent="0.3">
      <c r="A68" t="s">
        <v>271</v>
      </c>
      <c r="B68" t="s">
        <v>4364</v>
      </c>
      <c r="F68" t="s">
        <v>135</v>
      </c>
      <c r="G68" s="31" t="s">
        <v>256</v>
      </c>
      <c r="H68" s="32">
        <v>2019</v>
      </c>
    </row>
    <row r="69" spans="1:8" x14ac:dyDescent="0.3">
      <c r="A69" t="s">
        <v>969</v>
      </c>
      <c r="B69" t="s">
        <v>4396</v>
      </c>
      <c r="C69" t="s">
        <v>4366</v>
      </c>
      <c r="D69" t="s">
        <v>4372</v>
      </c>
      <c r="E69" t="s">
        <v>4368</v>
      </c>
      <c r="F69" t="s">
        <v>135</v>
      </c>
      <c r="G69" s="31" t="s">
        <v>146</v>
      </c>
      <c r="H69" s="32">
        <v>2017</v>
      </c>
    </row>
    <row r="70" spans="1:8" x14ac:dyDescent="0.3">
      <c r="A70" t="s">
        <v>1692</v>
      </c>
      <c r="B70" t="s">
        <v>4364</v>
      </c>
      <c r="F70" t="s">
        <v>135</v>
      </c>
      <c r="G70" s="31" t="s">
        <v>1317</v>
      </c>
      <c r="H70" s="32">
        <v>2010</v>
      </c>
    </row>
    <row r="71" spans="1:8" s="33" customFormat="1" x14ac:dyDescent="0.3">
      <c r="A71" s="33" t="s">
        <v>1992</v>
      </c>
      <c r="B71" s="33" t="s">
        <v>4397</v>
      </c>
      <c r="F71" s="33" t="s">
        <v>135</v>
      </c>
      <c r="G71" s="34" t="s">
        <v>1459</v>
      </c>
      <c r="H71" s="35">
        <v>2014</v>
      </c>
    </row>
    <row r="72" spans="1:8" x14ac:dyDescent="0.3">
      <c r="A72" t="s">
        <v>2636</v>
      </c>
      <c r="B72" t="s">
        <v>4382</v>
      </c>
      <c r="C72" t="s">
        <v>4366</v>
      </c>
      <c r="D72" t="s">
        <v>4372</v>
      </c>
      <c r="E72" t="s">
        <v>4374</v>
      </c>
      <c r="F72" t="s">
        <v>204</v>
      </c>
      <c r="H72" s="32">
        <v>2014</v>
      </c>
    </row>
    <row r="73" spans="1:8" x14ac:dyDescent="0.3">
      <c r="A73" t="s">
        <v>2053</v>
      </c>
      <c r="B73" t="s">
        <v>4398</v>
      </c>
      <c r="C73" t="s">
        <v>4399</v>
      </c>
      <c r="F73" t="s">
        <v>294</v>
      </c>
      <c r="H73" s="32">
        <v>2008</v>
      </c>
    </row>
    <row r="74" spans="1:8" x14ac:dyDescent="0.3">
      <c r="A74" t="s">
        <v>2478</v>
      </c>
      <c r="B74" t="s">
        <v>4400</v>
      </c>
      <c r="F74" t="s">
        <v>1444</v>
      </c>
      <c r="H74" s="32">
        <v>2003</v>
      </c>
    </row>
    <row r="75" spans="1:8" x14ac:dyDescent="0.3">
      <c r="A75" t="s">
        <v>1433</v>
      </c>
      <c r="B75" t="s">
        <v>4364</v>
      </c>
      <c r="F75" t="s">
        <v>467</v>
      </c>
      <c r="H75" s="32">
        <v>2016</v>
      </c>
    </row>
    <row r="76" spans="1:8" x14ac:dyDescent="0.3">
      <c r="A76" t="s">
        <v>1581</v>
      </c>
      <c r="B76" t="s">
        <v>4401</v>
      </c>
      <c r="C76" t="s">
        <v>4366</v>
      </c>
      <c r="F76" t="s">
        <v>1584</v>
      </c>
      <c r="H76" s="32">
        <v>2010</v>
      </c>
    </row>
    <row r="77" spans="1:8" x14ac:dyDescent="0.3">
      <c r="A77" t="s">
        <v>2163</v>
      </c>
      <c r="B77" t="s">
        <v>4402</v>
      </c>
      <c r="C77" t="s">
        <v>4366</v>
      </c>
      <c r="E77" t="s">
        <v>4370</v>
      </c>
      <c r="F77" t="s">
        <v>135</v>
      </c>
      <c r="G77" s="31" t="s">
        <v>157</v>
      </c>
      <c r="H77" s="32">
        <v>2011</v>
      </c>
    </row>
    <row r="78" spans="1:8" x14ac:dyDescent="0.3">
      <c r="A78" t="s">
        <v>2621</v>
      </c>
      <c r="B78" t="s">
        <v>4364</v>
      </c>
      <c r="F78" t="s">
        <v>135</v>
      </c>
      <c r="G78" s="31" t="s">
        <v>136</v>
      </c>
      <c r="H78" s="32">
        <v>2021</v>
      </c>
    </row>
    <row r="79" spans="1:8" s="33" customFormat="1" x14ac:dyDescent="0.3">
      <c r="A79" s="33" t="s">
        <v>1964</v>
      </c>
      <c r="B79" s="33" t="s">
        <v>4397</v>
      </c>
      <c r="F79" s="33" t="s">
        <v>135</v>
      </c>
      <c r="G79" s="34" t="s">
        <v>1459</v>
      </c>
      <c r="H79" s="35">
        <v>2014</v>
      </c>
    </row>
    <row r="80" spans="1:8" x14ac:dyDescent="0.3">
      <c r="A80" t="s">
        <v>1001</v>
      </c>
      <c r="B80" t="s">
        <v>4403</v>
      </c>
      <c r="F80" t="s">
        <v>135</v>
      </c>
      <c r="G80" s="31" t="s">
        <v>376</v>
      </c>
      <c r="H80" s="32">
        <v>2002</v>
      </c>
    </row>
    <row r="81" spans="1:8" x14ac:dyDescent="0.3">
      <c r="A81" t="s">
        <v>2497</v>
      </c>
      <c r="B81" t="s">
        <v>4385</v>
      </c>
      <c r="C81" t="s">
        <v>4366</v>
      </c>
      <c r="E81" t="s">
        <v>4374</v>
      </c>
      <c r="F81" t="s">
        <v>1444</v>
      </c>
      <c r="H81" s="32">
        <v>2001</v>
      </c>
    </row>
    <row r="82" spans="1:8" x14ac:dyDescent="0.3">
      <c r="A82" t="s">
        <v>228</v>
      </c>
      <c r="B82" t="s">
        <v>4371</v>
      </c>
      <c r="D82" t="s">
        <v>4372</v>
      </c>
      <c r="F82" t="s">
        <v>135</v>
      </c>
      <c r="G82" s="31" t="s">
        <v>146</v>
      </c>
      <c r="H82" s="32">
        <v>2020</v>
      </c>
    </row>
    <row r="83" spans="1:8" s="33" customFormat="1" x14ac:dyDescent="0.3">
      <c r="A83" s="33" t="s">
        <v>197</v>
      </c>
      <c r="B83" s="33" t="s">
        <v>4404</v>
      </c>
      <c r="F83" s="33" t="s">
        <v>135</v>
      </c>
      <c r="G83" s="34" t="s">
        <v>190</v>
      </c>
      <c r="H83" s="35">
        <v>2020</v>
      </c>
    </row>
    <row r="84" spans="1:8" s="33" customFormat="1" x14ac:dyDescent="0.3">
      <c r="A84" s="33" t="s">
        <v>1976</v>
      </c>
      <c r="B84" s="33" t="s">
        <v>4397</v>
      </c>
      <c r="F84" s="33" t="s">
        <v>135</v>
      </c>
      <c r="G84" s="34" t="s">
        <v>1459</v>
      </c>
      <c r="H84" s="35">
        <v>2014</v>
      </c>
    </row>
    <row r="85" spans="1:8" x14ac:dyDescent="0.3">
      <c r="A85" t="s">
        <v>2573</v>
      </c>
      <c r="B85" t="s">
        <v>4405</v>
      </c>
      <c r="C85" t="s">
        <v>4380</v>
      </c>
      <c r="E85" t="s">
        <v>4377</v>
      </c>
      <c r="F85" t="s">
        <v>1816</v>
      </c>
      <c r="H85" s="32">
        <v>2002</v>
      </c>
    </row>
    <row r="86" spans="1:8" x14ac:dyDescent="0.3">
      <c r="A86" t="s">
        <v>1785</v>
      </c>
      <c r="B86" t="s">
        <v>4406</v>
      </c>
      <c r="E86" t="s">
        <v>4374</v>
      </c>
      <c r="F86" t="s">
        <v>581</v>
      </c>
      <c r="H86" s="32">
        <v>2002</v>
      </c>
    </row>
    <row r="87" spans="1:8" x14ac:dyDescent="0.3">
      <c r="A87" t="s">
        <v>1515</v>
      </c>
      <c r="B87" t="s">
        <v>4407</v>
      </c>
      <c r="E87" t="s">
        <v>4374</v>
      </c>
      <c r="F87" t="s">
        <v>135</v>
      </c>
      <c r="G87" s="31" t="s">
        <v>1518</v>
      </c>
      <c r="H87" s="32">
        <v>2003</v>
      </c>
    </row>
    <row r="88" spans="1:8" x14ac:dyDescent="0.3">
      <c r="A88" t="s">
        <v>2256</v>
      </c>
      <c r="B88" t="s">
        <v>4386</v>
      </c>
      <c r="E88" t="s">
        <v>4387</v>
      </c>
      <c r="F88" t="s">
        <v>135</v>
      </c>
      <c r="G88" s="31" t="s">
        <v>190</v>
      </c>
      <c r="H88" s="32">
        <v>2012</v>
      </c>
    </row>
    <row r="89" spans="1:8" x14ac:dyDescent="0.3">
      <c r="A89" t="s">
        <v>2179</v>
      </c>
      <c r="B89" t="s">
        <v>4408</v>
      </c>
      <c r="E89" t="s">
        <v>4377</v>
      </c>
      <c r="F89" t="s">
        <v>204</v>
      </c>
      <c r="H89" s="32">
        <v>2014</v>
      </c>
    </row>
    <row r="90" spans="1:8" x14ac:dyDescent="0.3">
      <c r="A90" t="s">
        <v>2405</v>
      </c>
      <c r="B90" t="s">
        <v>4409</v>
      </c>
      <c r="F90" t="s">
        <v>135</v>
      </c>
      <c r="H90" s="32">
        <v>1994</v>
      </c>
    </row>
    <row r="91" spans="1:8" x14ac:dyDescent="0.3">
      <c r="A91" t="s">
        <v>2629</v>
      </c>
      <c r="B91" t="s">
        <v>4382</v>
      </c>
      <c r="C91" t="s">
        <v>4366</v>
      </c>
      <c r="D91" t="s">
        <v>4372</v>
      </c>
      <c r="E91" t="s">
        <v>4374</v>
      </c>
      <c r="F91" t="s">
        <v>204</v>
      </c>
      <c r="H91" s="32">
        <v>2014</v>
      </c>
    </row>
    <row r="92" spans="1:8" x14ac:dyDescent="0.3">
      <c r="A92" t="s">
        <v>2487</v>
      </c>
      <c r="B92" t="s">
        <v>4410</v>
      </c>
      <c r="E92" t="s">
        <v>4387</v>
      </c>
      <c r="F92" t="s">
        <v>204</v>
      </c>
      <c r="H92" s="32">
        <v>2003</v>
      </c>
    </row>
    <row r="93" spans="1:8" x14ac:dyDescent="0.3">
      <c r="A93" t="s">
        <v>328</v>
      </c>
      <c r="B93" t="s">
        <v>4411</v>
      </c>
      <c r="D93" t="s">
        <v>4367</v>
      </c>
      <c r="E93" t="s">
        <v>4374</v>
      </c>
      <c r="F93" t="s">
        <v>305</v>
      </c>
      <c r="H93" s="32">
        <v>2004</v>
      </c>
    </row>
    <row r="94" spans="1:8" x14ac:dyDescent="0.3">
      <c r="A94" t="s">
        <v>220</v>
      </c>
      <c r="B94" t="s">
        <v>4371</v>
      </c>
      <c r="D94" t="s">
        <v>4372</v>
      </c>
      <c r="F94" t="s">
        <v>135</v>
      </c>
      <c r="G94" s="31" t="s">
        <v>146</v>
      </c>
      <c r="H94" s="32">
        <v>2020</v>
      </c>
    </row>
    <row r="95" spans="1:8" x14ac:dyDescent="0.3">
      <c r="A95" t="s">
        <v>1250</v>
      </c>
      <c r="B95" t="s">
        <v>4364</v>
      </c>
      <c r="F95" t="s">
        <v>467</v>
      </c>
      <c r="H95" s="32">
        <v>2017</v>
      </c>
    </row>
    <row r="96" spans="1:8" x14ac:dyDescent="0.3">
      <c r="A96" t="s">
        <v>2184</v>
      </c>
      <c r="B96" t="s">
        <v>4408</v>
      </c>
      <c r="E96" t="s">
        <v>4377</v>
      </c>
      <c r="F96" t="s">
        <v>1444</v>
      </c>
      <c r="H96" s="32">
        <v>2007</v>
      </c>
    </row>
    <row r="97" spans="1:8" x14ac:dyDescent="0.3">
      <c r="A97" t="s">
        <v>1303</v>
      </c>
      <c r="B97" t="s">
        <v>4364</v>
      </c>
      <c r="F97" t="s">
        <v>467</v>
      </c>
      <c r="H97" s="32">
        <v>2016</v>
      </c>
    </row>
    <row r="98" spans="1:8" x14ac:dyDescent="0.3">
      <c r="A98" t="s">
        <v>605</v>
      </c>
      <c r="B98" t="s">
        <v>4412</v>
      </c>
      <c r="F98" t="s">
        <v>135</v>
      </c>
      <c r="G98" s="31" t="s">
        <v>157</v>
      </c>
      <c r="H98" s="32">
        <v>2001</v>
      </c>
    </row>
    <row r="99" spans="1:8" x14ac:dyDescent="0.3">
      <c r="A99" t="s">
        <v>2409</v>
      </c>
      <c r="B99" t="s">
        <v>4413</v>
      </c>
      <c r="E99" t="s">
        <v>4377</v>
      </c>
      <c r="F99" t="s">
        <v>135</v>
      </c>
      <c r="G99" s="31" t="s">
        <v>1882</v>
      </c>
      <c r="H99" s="32">
        <v>2003</v>
      </c>
    </row>
    <row r="100" spans="1:8" x14ac:dyDescent="0.3">
      <c r="A100" t="s">
        <v>236</v>
      </c>
      <c r="B100" t="s">
        <v>4371</v>
      </c>
      <c r="D100" t="s">
        <v>4372</v>
      </c>
      <c r="F100" t="s">
        <v>135</v>
      </c>
      <c r="G100" s="31" t="s">
        <v>146</v>
      </c>
      <c r="H100" s="32">
        <v>2020</v>
      </c>
    </row>
    <row r="101" spans="1:8" x14ac:dyDescent="0.3">
      <c r="A101" t="s">
        <v>144</v>
      </c>
      <c r="B101" t="s">
        <v>4364</v>
      </c>
      <c r="F101" t="s">
        <v>135</v>
      </c>
      <c r="G101" s="31" t="s">
        <v>146</v>
      </c>
      <c r="H101" s="32">
        <v>2020</v>
      </c>
    </row>
    <row r="102" spans="1:8" x14ac:dyDescent="0.3">
      <c r="A102" t="s">
        <v>2678</v>
      </c>
      <c r="B102" t="s">
        <v>4383</v>
      </c>
      <c r="E102" t="s">
        <v>4377</v>
      </c>
      <c r="F102" t="s">
        <v>135</v>
      </c>
      <c r="G102" s="31" t="s">
        <v>797</v>
      </c>
      <c r="H102" s="32">
        <v>2013</v>
      </c>
    </row>
    <row r="103" spans="1:8" x14ac:dyDescent="0.3">
      <c r="A103" t="s">
        <v>240</v>
      </c>
      <c r="B103" t="s">
        <v>4371</v>
      </c>
      <c r="D103" t="s">
        <v>4372</v>
      </c>
      <c r="F103" t="s">
        <v>135</v>
      </c>
      <c r="G103" s="31" t="s">
        <v>146</v>
      </c>
      <c r="H103" s="32">
        <v>2020</v>
      </c>
    </row>
    <row r="104" spans="1:8" s="33" customFormat="1" x14ac:dyDescent="0.3">
      <c r="A104" s="33" t="s">
        <v>1968</v>
      </c>
      <c r="B104" s="33" t="s">
        <v>4397</v>
      </c>
      <c r="F104" s="33" t="s">
        <v>135</v>
      </c>
      <c r="G104" s="34" t="s">
        <v>1459</v>
      </c>
      <c r="H104" s="35">
        <v>2014</v>
      </c>
    </row>
    <row r="105" spans="1:8" x14ac:dyDescent="0.3">
      <c r="A105" t="s">
        <v>1282</v>
      </c>
      <c r="B105" t="s">
        <v>4364</v>
      </c>
      <c r="F105" t="s">
        <v>467</v>
      </c>
      <c r="H105" s="32">
        <v>2016</v>
      </c>
    </row>
    <row r="106" spans="1:8" x14ac:dyDescent="0.3">
      <c r="A106" t="s">
        <v>1226</v>
      </c>
      <c r="B106" t="s">
        <v>4364</v>
      </c>
      <c r="F106" t="s">
        <v>467</v>
      </c>
      <c r="H106" s="32">
        <v>2017</v>
      </c>
    </row>
    <row r="107" spans="1:8" x14ac:dyDescent="0.3">
      <c r="A107" t="s">
        <v>1405</v>
      </c>
      <c r="B107" t="s">
        <v>4364</v>
      </c>
      <c r="F107" t="s">
        <v>467</v>
      </c>
      <c r="H107" s="32">
        <v>2016</v>
      </c>
    </row>
    <row r="108" spans="1:8" x14ac:dyDescent="0.3">
      <c r="A108" t="s">
        <v>2615</v>
      </c>
      <c r="B108" t="s">
        <v>4414</v>
      </c>
      <c r="C108" t="s">
        <v>4399</v>
      </c>
      <c r="F108" t="s">
        <v>204</v>
      </c>
      <c r="H108" s="32">
        <v>2004</v>
      </c>
    </row>
    <row r="109" spans="1:8" x14ac:dyDescent="0.3">
      <c r="A109" t="s">
        <v>2396</v>
      </c>
      <c r="B109" t="s">
        <v>4415</v>
      </c>
      <c r="F109" t="s">
        <v>135</v>
      </c>
      <c r="G109" s="31" t="s">
        <v>1604</v>
      </c>
      <c r="H109" s="32">
        <v>2001</v>
      </c>
    </row>
    <row r="110" spans="1:8" x14ac:dyDescent="0.3">
      <c r="A110" t="s">
        <v>2853</v>
      </c>
      <c r="B110" t="s">
        <v>4364</v>
      </c>
      <c r="F110" t="s">
        <v>204</v>
      </c>
      <c r="H110" s="32">
        <v>2003</v>
      </c>
    </row>
    <row r="111" spans="1:8" x14ac:dyDescent="0.3">
      <c r="A111" t="s">
        <v>275</v>
      </c>
      <c r="B111" t="s">
        <v>4364</v>
      </c>
      <c r="F111" t="s">
        <v>135</v>
      </c>
      <c r="G111" s="31" t="s">
        <v>256</v>
      </c>
      <c r="H111" s="32">
        <v>2019</v>
      </c>
    </row>
    <row r="112" spans="1:8" x14ac:dyDescent="0.3">
      <c r="A112" t="s">
        <v>1397</v>
      </c>
      <c r="B112" t="s">
        <v>4364</v>
      </c>
      <c r="F112" t="s">
        <v>467</v>
      </c>
      <c r="H112" s="32">
        <v>2016</v>
      </c>
    </row>
    <row r="113" spans="1:8" x14ac:dyDescent="0.3">
      <c r="A113" t="s">
        <v>1649</v>
      </c>
      <c r="B113" t="s">
        <v>4403</v>
      </c>
      <c r="F113" t="s">
        <v>135</v>
      </c>
      <c r="H113" s="32">
        <v>1994</v>
      </c>
    </row>
    <row r="114" spans="1:8" x14ac:dyDescent="0.3">
      <c r="A114" t="s">
        <v>924</v>
      </c>
      <c r="B114" t="s">
        <v>4416</v>
      </c>
      <c r="F114" t="s">
        <v>135</v>
      </c>
      <c r="G114" s="31" t="s">
        <v>146</v>
      </c>
      <c r="H114" s="32">
        <v>2012</v>
      </c>
    </row>
    <row r="115" spans="1:8" x14ac:dyDescent="0.3">
      <c r="A115" t="s">
        <v>1373</v>
      </c>
      <c r="B115" t="s">
        <v>4364</v>
      </c>
      <c r="F115" t="s">
        <v>467</v>
      </c>
      <c r="H115" s="32">
        <v>2017</v>
      </c>
    </row>
    <row r="116" spans="1:8" x14ac:dyDescent="0.3">
      <c r="A116" t="s">
        <v>509</v>
      </c>
      <c r="B116" t="s">
        <v>4364</v>
      </c>
      <c r="F116" t="s">
        <v>467</v>
      </c>
      <c r="H116" s="32">
        <v>2016</v>
      </c>
    </row>
    <row r="117" spans="1:8" x14ac:dyDescent="0.3">
      <c r="A117" t="s">
        <v>1171</v>
      </c>
      <c r="B117" t="s">
        <v>4376</v>
      </c>
      <c r="E117" t="s">
        <v>4377</v>
      </c>
      <c r="F117" t="s">
        <v>135</v>
      </c>
      <c r="G117" s="31" t="s">
        <v>1024</v>
      </c>
      <c r="H117" s="32">
        <v>2013</v>
      </c>
    </row>
    <row r="118" spans="1:8" x14ac:dyDescent="0.3">
      <c r="A118" t="s">
        <v>1307</v>
      </c>
      <c r="B118" t="s">
        <v>4364</v>
      </c>
      <c r="F118" t="s">
        <v>467</v>
      </c>
      <c r="H118" s="32">
        <v>2016</v>
      </c>
    </row>
    <row r="119" spans="1:8" x14ac:dyDescent="0.3">
      <c r="A119" t="s">
        <v>767</v>
      </c>
      <c r="B119" t="s">
        <v>4364</v>
      </c>
      <c r="F119" t="s">
        <v>135</v>
      </c>
      <c r="G119" s="31" t="s">
        <v>146</v>
      </c>
      <c r="H119" s="32">
        <v>2017</v>
      </c>
    </row>
    <row r="120" spans="1:8" x14ac:dyDescent="0.3">
      <c r="A120" t="s">
        <v>2823</v>
      </c>
      <c r="B120" t="s">
        <v>4364</v>
      </c>
      <c r="F120" t="s">
        <v>204</v>
      </c>
      <c r="H120" s="32">
        <v>2011</v>
      </c>
    </row>
    <row r="121" spans="1:8" s="33" customFormat="1" x14ac:dyDescent="0.3">
      <c r="A121" s="33" t="s">
        <v>193</v>
      </c>
      <c r="B121" s="33" t="s">
        <v>4404</v>
      </c>
      <c r="F121" s="33" t="s">
        <v>135</v>
      </c>
      <c r="G121" s="34" t="s">
        <v>190</v>
      </c>
      <c r="H121" s="35">
        <v>2020</v>
      </c>
    </row>
    <row r="122" spans="1:8" x14ac:dyDescent="0.3">
      <c r="A122" t="s">
        <v>1246</v>
      </c>
      <c r="B122" t="s">
        <v>4364</v>
      </c>
      <c r="F122" t="s">
        <v>467</v>
      </c>
      <c r="H122" s="32">
        <v>2017</v>
      </c>
    </row>
    <row r="123" spans="1:8" x14ac:dyDescent="0.3">
      <c r="A123" t="s">
        <v>1270</v>
      </c>
      <c r="B123" t="s">
        <v>4364</v>
      </c>
      <c r="F123" t="s">
        <v>467</v>
      </c>
      <c r="H123" s="32">
        <v>2016</v>
      </c>
    </row>
    <row r="124" spans="1:8" x14ac:dyDescent="0.3">
      <c r="A124" t="s">
        <v>1254</v>
      </c>
      <c r="B124" t="s">
        <v>4364</v>
      </c>
      <c r="F124" t="s">
        <v>467</v>
      </c>
      <c r="H124" s="32">
        <v>2016</v>
      </c>
    </row>
    <row r="125" spans="1:8" x14ac:dyDescent="0.3">
      <c r="A125" t="s">
        <v>1813</v>
      </c>
      <c r="B125" t="s">
        <v>4417</v>
      </c>
      <c r="C125" t="s">
        <v>4380</v>
      </c>
      <c r="E125" t="s">
        <v>4377</v>
      </c>
      <c r="F125" t="s">
        <v>1816</v>
      </c>
      <c r="H125" s="32">
        <v>2002</v>
      </c>
    </row>
    <row r="126" spans="1:8" x14ac:dyDescent="0.3">
      <c r="A126" t="s">
        <v>2335</v>
      </c>
      <c r="B126" t="s">
        <v>4403</v>
      </c>
      <c r="F126" t="s">
        <v>135</v>
      </c>
      <c r="G126" s="31" t="s">
        <v>1317</v>
      </c>
      <c r="H126" s="32">
        <v>1994</v>
      </c>
    </row>
    <row r="127" spans="1:8" x14ac:dyDescent="0.3">
      <c r="A127" t="s">
        <v>669</v>
      </c>
      <c r="B127" t="s">
        <v>4364</v>
      </c>
      <c r="F127" t="s">
        <v>135</v>
      </c>
      <c r="G127" s="31" t="s">
        <v>478</v>
      </c>
      <c r="H127" s="32">
        <v>2012</v>
      </c>
    </row>
    <row r="128" spans="1:8" x14ac:dyDescent="0.3">
      <c r="A128" t="s">
        <v>1824</v>
      </c>
      <c r="B128" t="s">
        <v>4418</v>
      </c>
      <c r="C128" t="s">
        <v>4419</v>
      </c>
      <c r="F128" t="s">
        <v>1322</v>
      </c>
      <c r="H128" s="32">
        <v>2004</v>
      </c>
    </row>
    <row r="129" spans="1:8" x14ac:dyDescent="0.3">
      <c r="A129" t="s">
        <v>1369</v>
      </c>
      <c r="B129" t="s">
        <v>4364</v>
      </c>
      <c r="F129" t="s">
        <v>467</v>
      </c>
      <c r="H129" s="32">
        <v>2017</v>
      </c>
    </row>
    <row r="130" spans="1:8" x14ac:dyDescent="0.3">
      <c r="A130" t="s">
        <v>1238</v>
      </c>
      <c r="B130" t="s">
        <v>4364</v>
      </c>
      <c r="F130" t="s">
        <v>467</v>
      </c>
      <c r="H130" s="32">
        <v>2017</v>
      </c>
    </row>
    <row r="131" spans="1:8" x14ac:dyDescent="0.3">
      <c r="A131" t="s">
        <v>3130</v>
      </c>
      <c r="B131" t="s">
        <v>4364</v>
      </c>
      <c r="F131" t="s">
        <v>36</v>
      </c>
      <c r="H131" s="32">
        <v>2012</v>
      </c>
    </row>
    <row r="132" spans="1:8" x14ac:dyDescent="0.3">
      <c r="A132" t="s">
        <v>623</v>
      </c>
      <c r="B132" t="s">
        <v>4364</v>
      </c>
      <c r="F132" t="s">
        <v>135</v>
      </c>
      <c r="G132" s="31" t="s">
        <v>478</v>
      </c>
      <c r="H132" s="32">
        <v>2011</v>
      </c>
    </row>
    <row r="133" spans="1:8" x14ac:dyDescent="0.3">
      <c r="A133" t="s">
        <v>2470</v>
      </c>
      <c r="B133" t="s">
        <v>4401</v>
      </c>
      <c r="C133" t="s">
        <v>4366</v>
      </c>
      <c r="F133" t="s">
        <v>1444</v>
      </c>
      <c r="H133" s="32">
        <v>2010</v>
      </c>
    </row>
    <row r="134" spans="1:8" x14ac:dyDescent="0.3">
      <c r="A134" t="s">
        <v>2962</v>
      </c>
      <c r="B134" t="s">
        <v>4420</v>
      </c>
      <c r="C134" t="s">
        <v>4366</v>
      </c>
      <c r="F134" t="s">
        <v>204</v>
      </c>
      <c r="H134" s="32">
        <v>2006</v>
      </c>
    </row>
    <row r="135" spans="1:8" x14ac:dyDescent="0.3">
      <c r="A135" t="s">
        <v>661</v>
      </c>
      <c r="B135" t="s">
        <v>4364</v>
      </c>
      <c r="F135" t="s">
        <v>135</v>
      </c>
      <c r="G135" s="31" t="s">
        <v>478</v>
      </c>
      <c r="H135" s="32">
        <v>2012</v>
      </c>
    </row>
    <row r="136" spans="1:8" x14ac:dyDescent="0.3">
      <c r="A136" t="s">
        <v>2012</v>
      </c>
      <c r="B136" t="s">
        <v>4364</v>
      </c>
      <c r="F136" t="s">
        <v>135</v>
      </c>
      <c r="G136" s="31" t="s">
        <v>376</v>
      </c>
      <c r="H136" s="32">
        <v>2011</v>
      </c>
    </row>
    <row r="137" spans="1:8" x14ac:dyDescent="0.3">
      <c r="A137" t="s">
        <v>2426</v>
      </c>
      <c r="B137" t="s">
        <v>4364</v>
      </c>
      <c r="F137" t="s">
        <v>135</v>
      </c>
      <c r="G137" s="31" t="s">
        <v>797</v>
      </c>
      <c r="H137" s="32">
        <v>2014</v>
      </c>
    </row>
    <row r="138" spans="1:8" x14ac:dyDescent="0.3">
      <c r="A138" t="s">
        <v>2318</v>
      </c>
      <c r="B138" t="s">
        <v>4421</v>
      </c>
      <c r="E138" t="s">
        <v>4377</v>
      </c>
      <c r="F138" t="s">
        <v>135</v>
      </c>
      <c r="G138" s="31" t="s">
        <v>478</v>
      </c>
      <c r="H138" s="32">
        <v>2009</v>
      </c>
    </row>
    <row r="139" spans="1:8" x14ac:dyDescent="0.3">
      <c r="A139" t="s">
        <v>1429</v>
      </c>
      <c r="B139" t="s">
        <v>4364</v>
      </c>
      <c r="F139" t="s">
        <v>467</v>
      </c>
      <c r="H139" s="32">
        <v>2016</v>
      </c>
    </row>
    <row r="140" spans="1:8" x14ac:dyDescent="0.3">
      <c r="A140" t="s">
        <v>481</v>
      </c>
      <c r="B140" t="s">
        <v>4364</v>
      </c>
      <c r="F140" t="s">
        <v>135</v>
      </c>
      <c r="G140" s="31" t="s">
        <v>478</v>
      </c>
      <c r="H140" s="32">
        <v>2018</v>
      </c>
    </row>
    <row r="141" spans="1:8" x14ac:dyDescent="0.3">
      <c r="A141" t="s">
        <v>1916</v>
      </c>
      <c r="B141" t="s">
        <v>4392</v>
      </c>
      <c r="E141" t="s">
        <v>4374</v>
      </c>
      <c r="F141" t="s">
        <v>786</v>
      </c>
      <c r="H141" s="32">
        <v>2013</v>
      </c>
    </row>
    <row r="142" spans="1:8" x14ac:dyDescent="0.3">
      <c r="A142" t="s">
        <v>1311</v>
      </c>
      <c r="B142" t="s">
        <v>4364</v>
      </c>
      <c r="F142" t="s">
        <v>467</v>
      </c>
      <c r="H142" s="32">
        <v>2016</v>
      </c>
    </row>
    <row r="143" spans="1:8" x14ac:dyDescent="0.3">
      <c r="A143" t="s">
        <v>2843</v>
      </c>
      <c r="B143" t="s">
        <v>4364</v>
      </c>
      <c r="F143" t="s">
        <v>204</v>
      </c>
      <c r="H143" s="32">
        <v>2012</v>
      </c>
    </row>
    <row r="144" spans="1:8" s="33" customFormat="1" x14ac:dyDescent="0.3">
      <c r="A144" s="33" t="s">
        <v>1972</v>
      </c>
      <c r="B144" s="33" t="s">
        <v>4397</v>
      </c>
      <c r="F144" s="33" t="s">
        <v>135</v>
      </c>
      <c r="G144" s="34" t="s">
        <v>1459</v>
      </c>
      <c r="H144" s="35">
        <v>2014</v>
      </c>
    </row>
    <row r="145" spans="1:8" x14ac:dyDescent="0.3">
      <c r="A145" t="s">
        <v>1214</v>
      </c>
      <c r="B145" t="s">
        <v>4364</v>
      </c>
      <c r="F145" t="s">
        <v>467</v>
      </c>
      <c r="H145" s="32">
        <v>2016</v>
      </c>
    </row>
    <row r="146" spans="1:8" x14ac:dyDescent="0.3">
      <c r="A146" t="s">
        <v>2818</v>
      </c>
      <c r="B146" t="s">
        <v>4364</v>
      </c>
      <c r="F146" t="s">
        <v>204</v>
      </c>
      <c r="H146" s="32">
        <v>2011</v>
      </c>
    </row>
    <row r="147" spans="1:8" x14ac:dyDescent="0.3">
      <c r="A147" t="s">
        <v>1771</v>
      </c>
      <c r="B147" t="s">
        <v>4422</v>
      </c>
      <c r="C147" t="s">
        <v>4366</v>
      </c>
      <c r="E147" t="s">
        <v>4374</v>
      </c>
      <c r="F147" t="s">
        <v>204</v>
      </c>
      <c r="H147" s="32">
        <v>2005</v>
      </c>
    </row>
    <row r="148" spans="1:8" x14ac:dyDescent="0.3">
      <c r="A148" t="s">
        <v>3135</v>
      </c>
      <c r="B148" t="s">
        <v>4364</v>
      </c>
      <c r="F148" t="s">
        <v>36</v>
      </c>
      <c r="H148" s="32">
        <v>2012</v>
      </c>
    </row>
    <row r="149" spans="1:8" x14ac:dyDescent="0.3">
      <c r="A149" t="s">
        <v>812</v>
      </c>
      <c r="B149" t="s">
        <v>4423</v>
      </c>
      <c r="E149" t="s">
        <v>4377</v>
      </c>
      <c r="F149" t="s">
        <v>135</v>
      </c>
      <c r="G149" s="31" t="s">
        <v>376</v>
      </c>
      <c r="H149" s="32">
        <v>2005</v>
      </c>
    </row>
    <row r="150" spans="1:8" s="33" customFormat="1" x14ac:dyDescent="0.3">
      <c r="A150" s="33" t="s">
        <v>1466</v>
      </c>
      <c r="B150" s="33" t="s">
        <v>4397</v>
      </c>
      <c r="F150" s="33" t="s">
        <v>135</v>
      </c>
      <c r="G150" s="34" t="s">
        <v>1459</v>
      </c>
      <c r="H150" s="35">
        <v>2014</v>
      </c>
    </row>
    <row r="151" spans="1:8" x14ac:dyDescent="0.3">
      <c r="A151" t="s">
        <v>1653</v>
      </c>
      <c r="B151" t="s">
        <v>4403</v>
      </c>
      <c r="F151" t="s">
        <v>135</v>
      </c>
      <c r="H151" s="32">
        <v>1994</v>
      </c>
    </row>
    <row r="152" spans="1:8" x14ac:dyDescent="0.3">
      <c r="A152" t="s">
        <v>1834</v>
      </c>
      <c r="B152" t="s">
        <v>4424</v>
      </c>
      <c r="C152" t="s">
        <v>4366</v>
      </c>
      <c r="D152" t="s">
        <v>4367</v>
      </c>
      <c r="F152" t="s">
        <v>135</v>
      </c>
      <c r="G152" s="31" t="s">
        <v>146</v>
      </c>
      <c r="H152" s="32">
        <v>2018</v>
      </c>
    </row>
    <row r="153" spans="1:8" x14ac:dyDescent="0.3">
      <c r="A153" t="s">
        <v>2247</v>
      </c>
      <c r="B153" t="s">
        <v>4386</v>
      </c>
      <c r="E153" t="s">
        <v>4387</v>
      </c>
      <c r="F153" t="s">
        <v>135</v>
      </c>
      <c r="G153" s="31" t="s">
        <v>190</v>
      </c>
      <c r="H153" s="32">
        <v>2012</v>
      </c>
    </row>
    <row r="154" spans="1:8" x14ac:dyDescent="0.3">
      <c r="A154" t="s">
        <v>2466</v>
      </c>
      <c r="B154" t="s">
        <v>4425</v>
      </c>
      <c r="E154" t="s">
        <v>4377</v>
      </c>
      <c r="F154" t="s">
        <v>135</v>
      </c>
      <c r="H154" s="32">
        <v>1994</v>
      </c>
    </row>
    <row r="155" spans="1:8" x14ac:dyDescent="0.3">
      <c r="A155" t="s">
        <v>2392</v>
      </c>
      <c r="B155" t="s">
        <v>4364</v>
      </c>
      <c r="F155" t="s">
        <v>135</v>
      </c>
      <c r="G155" s="31" t="s">
        <v>157</v>
      </c>
      <c r="H155" s="32">
        <v>2013</v>
      </c>
    </row>
    <row r="156" spans="1:8" x14ac:dyDescent="0.3">
      <c r="A156" t="s">
        <v>2159</v>
      </c>
      <c r="B156" t="s">
        <v>4389</v>
      </c>
      <c r="F156" t="s">
        <v>135</v>
      </c>
      <c r="H156" s="32">
        <v>2011</v>
      </c>
    </row>
    <row r="157" spans="1:8" x14ac:dyDescent="0.3">
      <c r="A157" t="s">
        <v>615</v>
      </c>
      <c r="B157" t="s">
        <v>4364</v>
      </c>
      <c r="F157" t="s">
        <v>135</v>
      </c>
      <c r="G157" s="31" t="s">
        <v>478</v>
      </c>
      <c r="H157" s="32">
        <v>2011</v>
      </c>
    </row>
    <row r="158" spans="1:8" x14ac:dyDescent="0.3">
      <c r="A158" t="s">
        <v>1854</v>
      </c>
      <c r="B158" t="s">
        <v>4426</v>
      </c>
      <c r="D158" t="s">
        <v>4372</v>
      </c>
      <c r="F158" t="s">
        <v>135</v>
      </c>
      <c r="G158" s="31" t="s">
        <v>1857</v>
      </c>
      <c r="H158" s="32">
        <v>2015</v>
      </c>
    </row>
    <row r="159" spans="1:8" x14ac:dyDescent="0.3">
      <c r="A159" t="s">
        <v>2873</v>
      </c>
      <c r="B159" t="s">
        <v>4364</v>
      </c>
      <c r="F159" t="s">
        <v>204</v>
      </c>
      <c r="H159" s="32">
        <v>2012</v>
      </c>
    </row>
    <row r="160" spans="1:8" s="33" customFormat="1" x14ac:dyDescent="0.3">
      <c r="A160" s="33" t="s">
        <v>187</v>
      </c>
      <c r="B160" s="33" t="s">
        <v>4404</v>
      </c>
      <c r="F160" s="33" t="s">
        <v>135</v>
      </c>
      <c r="G160" s="34" t="s">
        <v>190</v>
      </c>
      <c r="H160" s="35">
        <v>2020</v>
      </c>
    </row>
    <row r="161" spans="1:8" x14ac:dyDescent="0.3">
      <c r="A161" t="s">
        <v>1389</v>
      </c>
      <c r="B161" t="s">
        <v>4364</v>
      </c>
      <c r="F161" t="s">
        <v>467</v>
      </c>
      <c r="H161" s="32">
        <v>2016</v>
      </c>
    </row>
    <row r="162" spans="1:8" x14ac:dyDescent="0.3">
      <c r="A162" t="s">
        <v>1447</v>
      </c>
      <c r="B162" t="s">
        <v>4364</v>
      </c>
      <c r="F162" t="s">
        <v>1449</v>
      </c>
      <c r="H162" s="32">
        <v>2015</v>
      </c>
    </row>
    <row r="163" spans="1:8" x14ac:dyDescent="0.3">
      <c r="A163" t="s">
        <v>578</v>
      </c>
      <c r="B163" t="s">
        <v>4379</v>
      </c>
      <c r="C163" t="s">
        <v>4380</v>
      </c>
      <c r="F163" t="s">
        <v>581</v>
      </c>
      <c r="G163" s="31" t="s">
        <v>582</v>
      </c>
      <c r="H163" s="32">
        <v>2009</v>
      </c>
    </row>
    <row r="164" spans="1:8" s="33" customFormat="1" x14ac:dyDescent="0.3">
      <c r="A164" s="33" t="s">
        <v>1996</v>
      </c>
      <c r="B164" s="33" t="s">
        <v>4397</v>
      </c>
      <c r="F164" s="33" t="s">
        <v>135</v>
      </c>
      <c r="G164" s="34" t="s">
        <v>1459</v>
      </c>
      <c r="H164" s="35">
        <v>2014</v>
      </c>
    </row>
    <row r="165" spans="1:8" x14ac:dyDescent="0.3">
      <c r="A165" t="s">
        <v>2146</v>
      </c>
      <c r="B165" t="s">
        <v>4427</v>
      </c>
      <c r="E165" t="s">
        <v>4377</v>
      </c>
      <c r="F165" t="s">
        <v>135</v>
      </c>
      <c r="G165" s="31" t="s">
        <v>146</v>
      </c>
      <c r="H165" s="32">
        <v>2009</v>
      </c>
    </row>
    <row r="166" spans="1:8" x14ac:dyDescent="0.3">
      <c r="A166" t="s">
        <v>2505</v>
      </c>
      <c r="B166" t="s">
        <v>4371</v>
      </c>
      <c r="D166" t="s">
        <v>4372</v>
      </c>
      <c r="F166" t="s">
        <v>135</v>
      </c>
      <c r="G166" s="31" t="s">
        <v>146</v>
      </c>
      <c r="H166" s="32">
        <v>2017</v>
      </c>
    </row>
    <row r="167" spans="1:8" x14ac:dyDescent="0.3">
      <c r="A167" t="s">
        <v>1637</v>
      </c>
      <c r="B167" t="s">
        <v>4403</v>
      </c>
      <c r="F167" t="s">
        <v>135</v>
      </c>
      <c r="H167" s="32">
        <v>1994</v>
      </c>
    </row>
    <row r="168" spans="1:8" x14ac:dyDescent="0.3">
      <c r="A168" t="s">
        <v>529</v>
      </c>
      <c r="B168" t="s">
        <v>4364</v>
      </c>
      <c r="F168" t="s">
        <v>467</v>
      </c>
      <c r="H168" s="32">
        <v>2016</v>
      </c>
    </row>
    <row r="169" spans="1:8" x14ac:dyDescent="0.3">
      <c r="A169" t="s">
        <v>1182</v>
      </c>
      <c r="B169" t="s">
        <v>4428</v>
      </c>
      <c r="C169" t="s">
        <v>4366</v>
      </c>
      <c r="F169" t="s">
        <v>135</v>
      </c>
      <c r="G169" s="31" t="s">
        <v>1185</v>
      </c>
      <c r="H169" s="32">
        <v>2011</v>
      </c>
    </row>
    <row r="170" spans="1:8" x14ac:dyDescent="0.3">
      <c r="A170" t="s">
        <v>1755</v>
      </c>
      <c r="B170" t="s">
        <v>4364</v>
      </c>
      <c r="F170" t="s">
        <v>135</v>
      </c>
      <c r="G170" s="31" t="s">
        <v>381</v>
      </c>
      <c r="H170" s="32">
        <v>2012</v>
      </c>
    </row>
    <row r="171" spans="1:8" s="33" customFormat="1" x14ac:dyDescent="0.3">
      <c r="A171" s="33" t="s">
        <v>1470</v>
      </c>
      <c r="B171" s="33" t="s">
        <v>4397</v>
      </c>
      <c r="F171" s="33" t="s">
        <v>135</v>
      </c>
      <c r="G171" s="34" t="s">
        <v>1459</v>
      </c>
      <c r="H171" s="35">
        <v>2014</v>
      </c>
    </row>
    <row r="172" spans="1:8" x14ac:dyDescent="0.3">
      <c r="A172" t="s">
        <v>2080</v>
      </c>
      <c r="B172" t="s">
        <v>4429</v>
      </c>
      <c r="C172" t="s">
        <v>4366</v>
      </c>
      <c r="E172" t="s">
        <v>4370</v>
      </c>
      <c r="F172" t="s">
        <v>135</v>
      </c>
      <c r="G172" s="31" t="s">
        <v>1024</v>
      </c>
      <c r="H172" s="32">
        <v>2014</v>
      </c>
    </row>
    <row r="173" spans="1:8" x14ac:dyDescent="0.3">
      <c r="A173" t="s">
        <v>1401</v>
      </c>
      <c r="B173" t="s">
        <v>4364</v>
      </c>
      <c r="F173" t="s">
        <v>467</v>
      </c>
      <c r="H173" s="32">
        <v>2017</v>
      </c>
    </row>
    <row r="174" spans="1:8" x14ac:dyDescent="0.3">
      <c r="A174" t="s">
        <v>1349</v>
      </c>
      <c r="B174" t="s">
        <v>4364</v>
      </c>
      <c r="F174" t="s">
        <v>467</v>
      </c>
      <c r="H174" s="32">
        <v>2016</v>
      </c>
    </row>
    <row r="175" spans="1:8" x14ac:dyDescent="0.3">
      <c r="A175" t="s">
        <v>1700</v>
      </c>
      <c r="B175" t="s">
        <v>4364</v>
      </c>
      <c r="F175" t="s">
        <v>135</v>
      </c>
      <c r="G175" s="31" t="s">
        <v>1317</v>
      </c>
      <c r="H175" s="32">
        <v>2010</v>
      </c>
    </row>
    <row r="176" spans="1:8" x14ac:dyDescent="0.3">
      <c r="A176" t="s">
        <v>1353</v>
      </c>
      <c r="B176" t="s">
        <v>4364</v>
      </c>
      <c r="F176" t="s">
        <v>467</v>
      </c>
      <c r="H176" s="32">
        <v>2016</v>
      </c>
    </row>
    <row r="177" spans="1:8" s="33" customFormat="1" x14ac:dyDescent="0.3">
      <c r="A177" s="33" t="s">
        <v>1456</v>
      </c>
      <c r="B177" s="33" t="s">
        <v>4397</v>
      </c>
      <c r="F177" s="33" t="s">
        <v>135</v>
      </c>
      <c r="G177" s="34" t="s">
        <v>1459</v>
      </c>
      <c r="H177" s="35">
        <v>2014</v>
      </c>
    </row>
    <row r="178" spans="1:8" x14ac:dyDescent="0.3">
      <c r="A178" t="s">
        <v>1625</v>
      </c>
      <c r="B178" t="s">
        <v>4430</v>
      </c>
      <c r="C178" t="s">
        <v>4366</v>
      </c>
      <c r="E178" t="s">
        <v>4370</v>
      </c>
      <c r="F178" t="s">
        <v>135</v>
      </c>
      <c r="G178" s="31" t="s">
        <v>157</v>
      </c>
      <c r="H178" s="32">
        <v>2011</v>
      </c>
    </row>
    <row r="179" spans="1:8" x14ac:dyDescent="0.3">
      <c r="A179" t="s">
        <v>452</v>
      </c>
      <c r="B179" t="s">
        <v>4431</v>
      </c>
      <c r="C179" t="s">
        <v>4366</v>
      </c>
      <c r="F179" t="s">
        <v>135</v>
      </c>
      <c r="G179" s="31" t="s">
        <v>146</v>
      </c>
      <c r="H179" s="32">
        <v>2019</v>
      </c>
    </row>
    <row r="180" spans="1:8" x14ac:dyDescent="0.3">
      <c r="A180" t="s">
        <v>1413</v>
      </c>
      <c r="B180" t="s">
        <v>4364</v>
      </c>
      <c r="F180" t="s">
        <v>467</v>
      </c>
      <c r="H180" s="32">
        <v>2016</v>
      </c>
    </row>
    <row r="181" spans="1:8" x14ac:dyDescent="0.3">
      <c r="A181" t="s">
        <v>3010</v>
      </c>
      <c r="B181" t="s">
        <v>4364</v>
      </c>
      <c r="F181" t="s">
        <v>204</v>
      </c>
      <c r="H181" s="32">
        <v>2011</v>
      </c>
    </row>
    <row r="182" spans="1:8" x14ac:dyDescent="0.3">
      <c r="A182" t="s">
        <v>1452</v>
      </c>
      <c r="B182" t="s">
        <v>4364</v>
      </c>
      <c r="F182" t="s">
        <v>135</v>
      </c>
      <c r="G182" s="31" t="s">
        <v>797</v>
      </c>
      <c r="H182" s="32">
        <v>2014</v>
      </c>
    </row>
    <row r="183" spans="1:8" x14ac:dyDescent="0.3">
      <c r="A183" t="s">
        <v>2878</v>
      </c>
      <c r="B183" t="s">
        <v>4364</v>
      </c>
      <c r="F183" t="s">
        <v>204</v>
      </c>
      <c r="H183" s="32">
        <v>2012</v>
      </c>
    </row>
    <row r="184" spans="1:8" x14ac:dyDescent="0.3">
      <c r="A184" t="s">
        <v>291</v>
      </c>
      <c r="B184" t="s">
        <v>4398</v>
      </c>
      <c r="C184" t="s">
        <v>4399</v>
      </c>
      <c r="F184" t="s">
        <v>294</v>
      </c>
      <c r="H184" s="32">
        <v>2008</v>
      </c>
    </row>
    <row r="185" spans="1:8" x14ac:dyDescent="0.3">
      <c r="A185" t="s">
        <v>1984</v>
      </c>
      <c r="B185" t="s">
        <v>4364</v>
      </c>
      <c r="F185" t="s">
        <v>135</v>
      </c>
      <c r="G185" s="31" t="s">
        <v>376</v>
      </c>
      <c r="H185" s="32">
        <v>2013</v>
      </c>
    </row>
    <row r="186" spans="1:8" x14ac:dyDescent="0.3">
      <c r="A186" t="s">
        <v>619</v>
      </c>
      <c r="B186" t="s">
        <v>4364</v>
      </c>
      <c r="F186" t="s">
        <v>135</v>
      </c>
      <c r="G186" s="31" t="s">
        <v>478</v>
      </c>
      <c r="H186" s="32">
        <v>2011</v>
      </c>
    </row>
    <row r="187" spans="1:8" x14ac:dyDescent="0.3">
      <c r="A187" t="s">
        <v>1417</v>
      </c>
      <c r="B187" t="s">
        <v>4364</v>
      </c>
      <c r="F187" t="s">
        <v>467</v>
      </c>
      <c r="H187" s="32">
        <v>2016</v>
      </c>
    </row>
    <row r="188" spans="1:8" x14ac:dyDescent="0.3">
      <c r="A188" t="s">
        <v>2058</v>
      </c>
      <c r="B188" t="s">
        <v>4432</v>
      </c>
      <c r="E188" t="s">
        <v>4370</v>
      </c>
      <c r="F188" t="s">
        <v>135</v>
      </c>
      <c r="G188" s="31" t="s">
        <v>1317</v>
      </c>
      <c r="H188" s="32">
        <v>2014</v>
      </c>
    </row>
    <row r="189" spans="1:8" x14ac:dyDescent="0.3">
      <c r="A189" t="s">
        <v>2049</v>
      </c>
      <c r="B189" t="s">
        <v>4383</v>
      </c>
      <c r="E189" t="s">
        <v>4377</v>
      </c>
      <c r="F189" t="s">
        <v>135</v>
      </c>
      <c r="G189" s="31" t="s">
        <v>797</v>
      </c>
      <c r="H189" s="32">
        <v>2013</v>
      </c>
    </row>
    <row r="190" spans="1:8" x14ac:dyDescent="0.3">
      <c r="A190" t="s">
        <v>2196</v>
      </c>
      <c r="B190" t="s">
        <v>4433</v>
      </c>
      <c r="E190" t="s">
        <v>4377</v>
      </c>
      <c r="F190" t="s">
        <v>1444</v>
      </c>
      <c r="H190" s="32">
        <v>2003</v>
      </c>
    </row>
    <row r="191" spans="1:8" s="33" customFormat="1" x14ac:dyDescent="0.3">
      <c r="A191" s="33" t="s">
        <v>2004</v>
      </c>
      <c r="B191" s="33" t="s">
        <v>4397</v>
      </c>
      <c r="F191" s="33" t="s">
        <v>135</v>
      </c>
      <c r="G191" s="34" t="s">
        <v>1459</v>
      </c>
      <c r="H191" s="35">
        <v>2014</v>
      </c>
    </row>
    <row r="192" spans="1:8" x14ac:dyDescent="0.3">
      <c r="A192" t="s">
        <v>1111</v>
      </c>
      <c r="B192" t="s">
        <v>4434</v>
      </c>
      <c r="E192" t="s">
        <v>4377</v>
      </c>
      <c r="F192" t="s">
        <v>135</v>
      </c>
      <c r="G192" s="31" t="s">
        <v>1024</v>
      </c>
      <c r="H192" s="32">
        <v>2009</v>
      </c>
    </row>
    <row r="193" spans="1:8" x14ac:dyDescent="0.3">
      <c r="A193" t="s">
        <v>2863</v>
      </c>
      <c r="B193" t="s">
        <v>4364</v>
      </c>
      <c r="F193" t="s">
        <v>204</v>
      </c>
      <c r="H193" s="32">
        <v>2013</v>
      </c>
    </row>
    <row r="194" spans="1:8" x14ac:dyDescent="0.3">
      <c r="A194" t="s">
        <v>1880</v>
      </c>
      <c r="B194" t="s">
        <v>4413</v>
      </c>
      <c r="E194" t="s">
        <v>4377</v>
      </c>
      <c r="F194" t="s">
        <v>135</v>
      </c>
      <c r="G194" s="31" t="s">
        <v>1882</v>
      </c>
      <c r="H194" s="32">
        <v>2003</v>
      </c>
    </row>
    <row r="195" spans="1:8" x14ac:dyDescent="0.3">
      <c r="A195" t="s">
        <v>916</v>
      </c>
      <c r="B195" t="s">
        <v>4388</v>
      </c>
      <c r="E195" t="s">
        <v>4377</v>
      </c>
      <c r="F195" t="s">
        <v>135</v>
      </c>
      <c r="H195" s="32">
        <v>2003</v>
      </c>
    </row>
    <row r="196" spans="1:8" x14ac:dyDescent="0.3">
      <c r="A196" t="s">
        <v>364</v>
      </c>
      <c r="B196" t="s">
        <v>4371</v>
      </c>
      <c r="D196" t="s">
        <v>4372</v>
      </c>
      <c r="F196" t="s">
        <v>135</v>
      </c>
      <c r="G196" s="31" t="s">
        <v>146</v>
      </c>
      <c r="H196" s="32">
        <v>2019</v>
      </c>
    </row>
    <row r="197" spans="1:8" x14ac:dyDescent="0.3">
      <c r="A197" t="s">
        <v>1474</v>
      </c>
      <c r="B197" t="s">
        <v>4427</v>
      </c>
      <c r="E197" t="s">
        <v>4377</v>
      </c>
      <c r="F197" t="s">
        <v>135</v>
      </c>
      <c r="G197" s="31" t="s">
        <v>797</v>
      </c>
      <c r="H197" s="32">
        <v>2013</v>
      </c>
    </row>
    <row r="198" spans="1:8" x14ac:dyDescent="0.3">
      <c r="A198" t="s">
        <v>287</v>
      </c>
      <c r="B198" t="s">
        <v>4364</v>
      </c>
      <c r="F198" t="s">
        <v>135</v>
      </c>
      <c r="G198" s="31" t="s">
        <v>256</v>
      </c>
      <c r="H198" s="32">
        <v>2019</v>
      </c>
    </row>
    <row r="199" spans="1:8" s="33" customFormat="1" x14ac:dyDescent="0.3">
      <c r="A199" s="33" t="s">
        <v>1462</v>
      </c>
      <c r="B199" s="33" t="s">
        <v>4397</v>
      </c>
      <c r="F199" s="33" t="s">
        <v>135</v>
      </c>
      <c r="G199" s="34" t="s">
        <v>1459</v>
      </c>
      <c r="H199" s="35">
        <v>2014</v>
      </c>
    </row>
    <row r="200" spans="1:8" x14ac:dyDescent="0.3">
      <c r="A200" t="s">
        <v>2833</v>
      </c>
      <c r="B200" t="s">
        <v>4364</v>
      </c>
      <c r="F200" t="s">
        <v>204</v>
      </c>
      <c r="H200" s="32">
        <v>2011</v>
      </c>
    </row>
    <row r="201" spans="1:8" x14ac:dyDescent="0.3">
      <c r="A201" t="s">
        <v>2383</v>
      </c>
      <c r="B201" t="s">
        <v>4435</v>
      </c>
      <c r="C201" t="s">
        <v>4399</v>
      </c>
      <c r="E201" t="s">
        <v>4387</v>
      </c>
      <c r="F201" t="s">
        <v>204</v>
      </c>
      <c r="H201" s="32">
        <v>2004</v>
      </c>
    </row>
    <row r="202" spans="1:8" x14ac:dyDescent="0.3">
      <c r="A202" t="s">
        <v>2071</v>
      </c>
      <c r="B202" t="s">
        <v>4426</v>
      </c>
      <c r="D202" t="s">
        <v>4372</v>
      </c>
      <c r="F202" t="s">
        <v>135</v>
      </c>
      <c r="G202" s="31" t="s">
        <v>1857</v>
      </c>
      <c r="H202" s="32">
        <v>2015</v>
      </c>
    </row>
    <row r="203" spans="1:8" s="33" customFormat="1" x14ac:dyDescent="0.3">
      <c r="A203" s="33" t="s">
        <v>2356</v>
      </c>
      <c r="B203" s="33" t="s">
        <v>4397</v>
      </c>
      <c r="F203" s="33" t="s">
        <v>135</v>
      </c>
      <c r="G203" s="34" t="s">
        <v>1459</v>
      </c>
      <c r="H203" s="35">
        <v>2014</v>
      </c>
    </row>
    <row r="204" spans="1:8" x14ac:dyDescent="0.3">
      <c r="A204" t="s">
        <v>1202</v>
      </c>
      <c r="B204" t="s">
        <v>4364</v>
      </c>
      <c r="F204" t="s">
        <v>467</v>
      </c>
      <c r="H204" s="32">
        <v>2016</v>
      </c>
    </row>
    <row r="205" spans="1:8" x14ac:dyDescent="0.3">
      <c r="A205" t="s">
        <v>318</v>
      </c>
      <c r="B205" t="s">
        <v>4436</v>
      </c>
      <c r="D205" t="s">
        <v>4372</v>
      </c>
      <c r="F205" t="s">
        <v>305</v>
      </c>
      <c r="H205" s="32">
        <v>2011</v>
      </c>
    </row>
    <row r="206" spans="1:8" x14ac:dyDescent="0.3">
      <c r="A206" t="s">
        <v>470</v>
      </c>
      <c r="B206" t="s">
        <v>4437</v>
      </c>
      <c r="F206" t="s">
        <v>135</v>
      </c>
      <c r="H206" s="32">
        <v>2017</v>
      </c>
    </row>
    <row r="207" spans="1:8" x14ac:dyDescent="0.3">
      <c r="A207" t="s">
        <v>1601</v>
      </c>
      <c r="B207" t="s">
        <v>4389</v>
      </c>
      <c r="F207" t="s">
        <v>135</v>
      </c>
      <c r="G207" s="31" t="s">
        <v>1604</v>
      </c>
      <c r="H207" s="32">
        <v>2001</v>
      </c>
    </row>
    <row r="208" spans="1:8" x14ac:dyDescent="0.3">
      <c r="A208" t="s">
        <v>2838</v>
      </c>
      <c r="B208" t="s">
        <v>4364</v>
      </c>
      <c r="F208" t="s">
        <v>204</v>
      </c>
      <c r="H208" s="32">
        <v>2011</v>
      </c>
    </row>
    <row r="209" spans="1:8" x14ac:dyDescent="0.3">
      <c r="A209" t="s">
        <v>2085</v>
      </c>
      <c r="B209" t="s">
        <v>4429</v>
      </c>
      <c r="C209" t="s">
        <v>4366</v>
      </c>
      <c r="E209" t="s">
        <v>4370</v>
      </c>
      <c r="F209" t="s">
        <v>135</v>
      </c>
      <c r="G209" s="31" t="s">
        <v>1024</v>
      </c>
      <c r="H209" s="32">
        <v>2014</v>
      </c>
    </row>
    <row r="210" spans="1:8" x14ac:dyDescent="0.3">
      <c r="A210" t="s">
        <v>2297</v>
      </c>
      <c r="B210" t="s">
        <v>4421</v>
      </c>
      <c r="E210" t="s">
        <v>4377</v>
      </c>
      <c r="F210" t="s">
        <v>135</v>
      </c>
      <c r="G210" s="31" t="s">
        <v>146</v>
      </c>
      <c r="H210" s="32" t="s">
        <v>36</v>
      </c>
    </row>
    <row r="211" spans="1:8" x14ac:dyDescent="0.3">
      <c r="A211" t="s">
        <v>1948</v>
      </c>
      <c r="B211" t="s">
        <v>4364</v>
      </c>
      <c r="F211" t="s">
        <v>135</v>
      </c>
      <c r="G211" s="31" t="s">
        <v>797</v>
      </c>
      <c r="H211" s="32">
        <v>2014</v>
      </c>
    </row>
    <row r="212" spans="1:8" x14ac:dyDescent="0.3">
      <c r="A212" t="s">
        <v>2973</v>
      </c>
      <c r="B212" t="s">
        <v>4420</v>
      </c>
      <c r="C212" t="s">
        <v>4366</v>
      </c>
      <c r="F212" t="s">
        <v>204</v>
      </c>
      <c r="H212" s="32">
        <v>2005</v>
      </c>
    </row>
    <row r="213" spans="1:8" x14ac:dyDescent="0.3">
      <c r="A213" t="s">
        <v>1262</v>
      </c>
      <c r="B213" t="s">
        <v>4364</v>
      </c>
      <c r="F213" t="s">
        <v>467</v>
      </c>
      <c r="H213" s="32">
        <v>2016</v>
      </c>
    </row>
    <row r="214" spans="1:8" x14ac:dyDescent="0.3">
      <c r="A214" t="s">
        <v>3034</v>
      </c>
      <c r="B214" t="s">
        <v>4364</v>
      </c>
      <c r="F214" t="s">
        <v>135</v>
      </c>
      <c r="G214" s="31" t="s">
        <v>1317</v>
      </c>
      <c r="H214" s="32">
        <v>2010</v>
      </c>
    </row>
    <row r="215" spans="1:8" x14ac:dyDescent="0.3">
      <c r="A215" t="s">
        <v>1860</v>
      </c>
      <c r="B215" t="s">
        <v>4426</v>
      </c>
      <c r="D215" t="s">
        <v>4372</v>
      </c>
      <c r="F215" t="s">
        <v>135</v>
      </c>
      <c r="G215" s="31" t="s">
        <v>1857</v>
      </c>
      <c r="H215" s="32">
        <v>2015</v>
      </c>
    </row>
    <row r="216" spans="1:8" x14ac:dyDescent="0.3">
      <c r="A216" t="s">
        <v>822</v>
      </c>
      <c r="B216" t="s">
        <v>4438</v>
      </c>
      <c r="F216" t="s">
        <v>135</v>
      </c>
      <c r="G216" s="31" t="s">
        <v>376</v>
      </c>
      <c r="H216" s="32">
        <v>2007</v>
      </c>
    </row>
    <row r="217" spans="1:8" x14ac:dyDescent="0.3">
      <c r="A217" t="s">
        <v>665</v>
      </c>
      <c r="B217" t="s">
        <v>4364</v>
      </c>
      <c r="F217" t="s">
        <v>135</v>
      </c>
      <c r="G217" s="31" t="s">
        <v>478</v>
      </c>
      <c r="H217" s="32">
        <v>2012</v>
      </c>
    </row>
    <row r="218" spans="1:8" x14ac:dyDescent="0.3">
      <c r="A218" t="s">
        <v>3005</v>
      </c>
      <c r="B218" t="s">
        <v>4364</v>
      </c>
      <c r="F218" t="s">
        <v>204</v>
      </c>
      <c r="H218" s="32">
        <v>2011</v>
      </c>
    </row>
    <row r="219" spans="1:8" x14ac:dyDescent="0.3">
      <c r="A219" t="s">
        <v>1657</v>
      </c>
      <c r="B219" t="s">
        <v>4403</v>
      </c>
      <c r="F219" t="s">
        <v>135</v>
      </c>
      <c r="H219" s="32">
        <v>1994</v>
      </c>
    </row>
    <row r="220" spans="1:8" x14ac:dyDescent="0.3">
      <c r="A220" t="s">
        <v>2192</v>
      </c>
      <c r="B220" t="s">
        <v>4364</v>
      </c>
      <c r="F220" t="s">
        <v>135</v>
      </c>
      <c r="G220" s="31" t="s">
        <v>376</v>
      </c>
      <c r="H220" s="32">
        <v>2009</v>
      </c>
    </row>
    <row r="221" spans="1:8" s="33" customFormat="1" x14ac:dyDescent="0.3">
      <c r="A221" s="33" t="s">
        <v>2368</v>
      </c>
      <c r="B221" s="33" t="s">
        <v>4397</v>
      </c>
      <c r="F221" s="33" t="s">
        <v>135</v>
      </c>
      <c r="G221" s="34" t="s">
        <v>1459</v>
      </c>
      <c r="H221" s="35">
        <v>2014</v>
      </c>
    </row>
    <row r="222" spans="1:8" x14ac:dyDescent="0.3">
      <c r="A222" t="s">
        <v>1234</v>
      </c>
      <c r="B222" t="s">
        <v>4364</v>
      </c>
      <c r="F222" t="s">
        <v>467</v>
      </c>
      <c r="H222" s="32">
        <v>2017</v>
      </c>
    </row>
    <row r="223" spans="1:8" x14ac:dyDescent="0.3">
      <c r="A223" t="s">
        <v>2020</v>
      </c>
      <c r="B223" t="s">
        <v>4364</v>
      </c>
      <c r="F223" t="s">
        <v>135</v>
      </c>
      <c r="G223" s="31" t="s">
        <v>157</v>
      </c>
      <c r="H223" s="32">
        <v>2012</v>
      </c>
    </row>
    <row r="224" spans="1:8" x14ac:dyDescent="0.3">
      <c r="A224" t="s">
        <v>447</v>
      </c>
      <c r="B224" t="s">
        <v>4431</v>
      </c>
      <c r="C224" t="s">
        <v>4366</v>
      </c>
      <c r="F224" t="s">
        <v>135</v>
      </c>
      <c r="G224" s="31" t="s">
        <v>146</v>
      </c>
      <c r="H224" s="32">
        <v>2019</v>
      </c>
    </row>
    <row r="225" spans="1:8" x14ac:dyDescent="0.3">
      <c r="A225" t="s">
        <v>2909</v>
      </c>
      <c r="B225" t="s">
        <v>4364</v>
      </c>
      <c r="F225" t="s">
        <v>204</v>
      </c>
      <c r="H225" s="32">
        <v>2004</v>
      </c>
    </row>
    <row r="226" spans="1:8" s="33" customFormat="1" x14ac:dyDescent="0.3">
      <c r="A226" s="33" t="s">
        <v>1960</v>
      </c>
      <c r="B226" s="33" t="s">
        <v>4397</v>
      </c>
      <c r="F226" s="33" t="s">
        <v>135</v>
      </c>
      <c r="G226" s="34" t="s">
        <v>1459</v>
      </c>
      <c r="H226" s="35">
        <v>2014</v>
      </c>
    </row>
    <row r="227" spans="1:8" x14ac:dyDescent="0.3">
      <c r="A227" t="s">
        <v>1921</v>
      </c>
      <c r="B227" t="s">
        <v>4364</v>
      </c>
      <c r="F227" t="s">
        <v>135</v>
      </c>
      <c r="G227" s="31" t="s">
        <v>797</v>
      </c>
      <c r="H227" s="32">
        <v>2014</v>
      </c>
    </row>
    <row r="228" spans="1:8" x14ac:dyDescent="0.3">
      <c r="A228" t="s">
        <v>1633</v>
      </c>
      <c r="B228" t="s">
        <v>4364</v>
      </c>
      <c r="F228" t="s">
        <v>135</v>
      </c>
      <c r="G228" s="31" t="s">
        <v>687</v>
      </c>
      <c r="H228" s="32">
        <v>2014</v>
      </c>
    </row>
    <row r="229" spans="1:8" x14ac:dyDescent="0.3">
      <c r="A229" t="s">
        <v>1559</v>
      </c>
      <c r="B229" t="s">
        <v>4386</v>
      </c>
      <c r="E229" t="s">
        <v>4387</v>
      </c>
      <c r="F229" t="s">
        <v>135</v>
      </c>
      <c r="G229" s="31" t="s">
        <v>146</v>
      </c>
      <c r="H229" s="32">
        <v>1987</v>
      </c>
    </row>
    <row r="230" spans="1:8" x14ac:dyDescent="0.3">
      <c r="A230" t="s">
        <v>2251</v>
      </c>
      <c r="B230" t="s">
        <v>4439</v>
      </c>
      <c r="C230" t="s">
        <v>4399</v>
      </c>
      <c r="F230" t="s">
        <v>204</v>
      </c>
      <c r="H230" s="32">
        <v>2012</v>
      </c>
    </row>
    <row r="231" spans="1:8" x14ac:dyDescent="0.3">
      <c r="A231" t="s">
        <v>1718</v>
      </c>
      <c r="B231" t="s">
        <v>4371</v>
      </c>
      <c r="D231" t="s">
        <v>4372</v>
      </c>
      <c r="F231" t="s">
        <v>135</v>
      </c>
      <c r="G231" s="31" t="s">
        <v>146</v>
      </c>
      <c r="H231" s="32">
        <v>2017</v>
      </c>
    </row>
    <row r="232" spans="1:8" x14ac:dyDescent="0.3">
      <c r="A232" t="s">
        <v>1027</v>
      </c>
      <c r="B232" t="s">
        <v>4389</v>
      </c>
      <c r="F232" t="s">
        <v>135</v>
      </c>
      <c r="G232" s="31" t="s">
        <v>1030</v>
      </c>
      <c r="H232" s="32">
        <v>2013</v>
      </c>
    </row>
    <row r="233" spans="1:8" x14ac:dyDescent="0.3">
      <c r="A233" t="s">
        <v>379</v>
      </c>
      <c r="B233" t="s">
        <v>4364</v>
      </c>
      <c r="F233" t="s">
        <v>135</v>
      </c>
      <c r="G233" s="31" t="s">
        <v>381</v>
      </c>
      <c r="H233" s="32">
        <v>2019</v>
      </c>
    </row>
    <row r="234" spans="1:8" s="33" customFormat="1" x14ac:dyDescent="0.3">
      <c r="A234" s="33" t="s">
        <v>1928</v>
      </c>
      <c r="B234" s="33" t="s">
        <v>4397</v>
      </c>
      <c r="F234" s="33" t="s">
        <v>135</v>
      </c>
      <c r="G234" s="34" t="s">
        <v>1459</v>
      </c>
      <c r="H234" s="35">
        <v>2014</v>
      </c>
    </row>
    <row r="235" spans="1:8" s="33" customFormat="1" x14ac:dyDescent="0.3">
      <c r="A235" s="33" t="s">
        <v>1988</v>
      </c>
      <c r="B235" s="33" t="s">
        <v>4397</v>
      </c>
      <c r="F235" s="33" t="s">
        <v>135</v>
      </c>
      <c r="G235" s="34" t="s">
        <v>1459</v>
      </c>
      <c r="H235" s="35">
        <v>2014</v>
      </c>
    </row>
    <row r="236" spans="1:8" x14ac:dyDescent="0.3">
      <c r="A236" t="s">
        <v>283</v>
      </c>
      <c r="B236" t="s">
        <v>4364</v>
      </c>
      <c r="F236" t="s">
        <v>135</v>
      </c>
      <c r="G236" s="31" t="s">
        <v>256</v>
      </c>
      <c r="H236" s="32">
        <v>2019</v>
      </c>
    </row>
    <row r="237" spans="1:8" s="33" customFormat="1" x14ac:dyDescent="0.3">
      <c r="A237" s="33" t="s">
        <v>1980</v>
      </c>
      <c r="B237" s="33" t="s">
        <v>4397</v>
      </c>
      <c r="F237" s="33" t="s">
        <v>135</v>
      </c>
      <c r="G237" s="34" t="s">
        <v>1459</v>
      </c>
      <c r="H237" s="35">
        <v>2014</v>
      </c>
    </row>
    <row r="238" spans="1:8" x14ac:dyDescent="0.3">
      <c r="A238" t="s">
        <v>1908</v>
      </c>
      <c r="B238" t="s">
        <v>4364</v>
      </c>
      <c r="F238" t="s">
        <v>135</v>
      </c>
      <c r="G238" s="31" t="s">
        <v>376</v>
      </c>
      <c r="H238" s="32">
        <v>2014</v>
      </c>
    </row>
    <row r="239" spans="1:8" x14ac:dyDescent="0.3">
      <c r="A239" t="s">
        <v>533</v>
      </c>
      <c r="B239" t="s">
        <v>4364</v>
      </c>
      <c r="F239" t="s">
        <v>467</v>
      </c>
      <c r="H239" s="32">
        <v>2016</v>
      </c>
    </row>
    <row r="240" spans="1:8" x14ac:dyDescent="0.3">
      <c r="A240" t="s">
        <v>2518</v>
      </c>
      <c r="B240" t="s">
        <v>4386</v>
      </c>
      <c r="E240" t="s">
        <v>4387</v>
      </c>
      <c r="F240" t="s">
        <v>135</v>
      </c>
      <c r="G240" s="31" t="s">
        <v>136</v>
      </c>
      <c r="H240" s="32" t="s">
        <v>36</v>
      </c>
    </row>
    <row r="241" spans="1:8" x14ac:dyDescent="0.3">
      <c r="A241" t="s">
        <v>149</v>
      </c>
      <c r="B241" t="s">
        <v>4364</v>
      </c>
      <c r="F241" t="s">
        <v>135</v>
      </c>
      <c r="G241" s="31" t="s">
        <v>146</v>
      </c>
      <c r="H241" s="32">
        <v>2020</v>
      </c>
    </row>
    <row r="242" spans="1:8" x14ac:dyDescent="0.3">
      <c r="A242" t="s">
        <v>1936</v>
      </c>
      <c r="B242" t="s">
        <v>4364</v>
      </c>
      <c r="F242" t="s">
        <v>135</v>
      </c>
      <c r="G242" s="31" t="s">
        <v>797</v>
      </c>
      <c r="H242" s="32">
        <v>2014</v>
      </c>
    </row>
    <row r="243" spans="1:8" x14ac:dyDescent="0.3">
      <c r="A243" t="s">
        <v>1776</v>
      </c>
      <c r="B243" t="s">
        <v>4440</v>
      </c>
      <c r="C243" t="s">
        <v>4366</v>
      </c>
      <c r="E243" t="s">
        <v>4377</v>
      </c>
      <c r="F243" t="s">
        <v>786</v>
      </c>
      <c r="H243" s="32">
        <v>2004</v>
      </c>
    </row>
    <row r="244" spans="1:8" x14ac:dyDescent="0.3">
      <c r="A244" t="s">
        <v>2302</v>
      </c>
      <c r="B244" t="s">
        <v>4421</v>
      </c>
      <c r="F244" t="s">
        <v>135</v>
      </c>
      <c r="G244" s="31" t="s">
        <v>190</v>
      </c>
      <c r="H244" s="32">
        <v>2009</v>
      </c>
    </row>
    <row r="245" spans="1:8" x14ac:dyDescent="0.3">
      <c r="A245" t="s">
        <v>373</v>
      </c>
      <c r="B245" t="s">
        <v>4441</v>
      </c>
      <c r="F245" t="s">
        <v>135</v>
      </c>
      <c r="G245" s="31" t="s">
        <v>376</v>
      </c>
      <c r="H245" s="32">
        <v>2009</v>
      </c>
    </row>
    <row r="246" spans="1:8" x14ac:dyDescent="0.3">
      <c r="A246" t="s">
        <v>1696</v>
      </c>
      <c r="B246" t="s">
        <v>4364</v>
      </c>
      <c r="F246" t="s">
        <v>135</v>
      </c>
      <c r="G246" s="31" t="s">
        <v>1317</v>
      </c>
      <c r="H246" s="32">
        <v>2010</v>
      </c>
    </row>
    <row r="247" spans="1:8" x14ac:dyDescent="0.3">
      <c r="A247" t="s">
        <v>2045</v>
      </c>
      <c r="B247" t="s">
        <v>4392</v>
      </c>
      <c r="E247" t="s">
        <v>4374</v>
      </c>
      <c r="F247" t="s">
        <v>135</v>
      </c>
      <c r="G247" s="31" t="s">
        <v>797</v>
      </c>
      <c r="H247" s="32">
        <v>2013</v>
      </c>
    </row>
    <row r="248" spans="1:8" x14ac:dyDescent="0.3">
      <c r="A248" t="s">
        <v>1800</v>
      </c>
      <c r="B248" t="s">
        <v>4442</v>
      </c>
      <c r="C248" t="s">
        <v>4366</v>
      </c>
      <c r="E248" t="s">
        <v>4377</v>
      </c>
      <c r="F248" t="s">
        <v>204</v>
      </c>
      <c r="H248" s="32">
        <v>2005</v>
      </c>
    </row>
    <row r="249" spans="1:8" x14ac:dyDescent="0.3">
      <c r="A249" t="s">
        <v>1554</v>
      </c>
      <c r="B249" t="s">
        <v>4386</v>
      </c>
      <c r="E249" t="s">
        <v>4387</v>
      </c>
      <c r="F249" t="s">
        <v>135</v>
      </c>
      <c r="H249" s="32">
        <v>1987</v>
      </c>
    </row>
    <row r="250" spans="1:8" x14ac:dyDescent="0.3">
      <c r="A250" t="s">
        <v>2442</v>
      </c>
      <c r="B250" t="s">
        <v>4443</v>
      </c>
      <c r="F250" t="s">
        <v>1444</v>
      </c>
      <c r="H250" s="32">
        <v>2004</v>
      </c>
    </row>
    <row r="251" spans="1:8" x14ac:dyDescent="0.3">
      <c r="A251" t="s">
        <v>2260</v>
      </c>
      <c r="B251" t="s">
        <v>4444</v>
      </c>
      <c r="C251" t="s">
        <v>4366</v>
      </c>
      <c r="E251" t="s">
        <v>4377</v>
      </c>
      <c r="F251" t="s">
        <v>204</v>
      </c>
      <c r="H251" s="32">
        <v>2013</v>
      </c>
    </row>
    <row r="252" spans="1:8" x14ac:dyDescent="0.3">
      <c r="A252" t="s">
        <v>2306</v>
      </c>
      <c r="B252" t="s">
        <v>4421</v>
      </c>
      <c r="E252" t="s">
        <v>4377</v>
      </c>
      <c r="F252" t="s">
        <v>135</v>
      </c>
      <c r="G252" s="31" t="s">
        <v>190</v>
      </c>
      <c r="H252" s="32">
        <v>2009</v>
      </c>
    </row>
    <row r="253" spans="1:8" x14ac:dyDescent="0.3">
      <c r="A253" t="s">
        <v>2858</v>
      </c>
      <c r="B253" t="s">
        <v>4364</v>
      </c>
      <c r="F253" t="s">
        <v>204</v>
      </c>
      <c r="H253" s="32">
        <v>2014</v>
      </c>
    </row>
    <row r="254" spans="1:8" x14ac:dyDescent="0.3">
      <c r="A254" t="s">
        <v>1274</v>
      </c>
      <c r="B254" t="s">
        <v>4364</v>
      </c>
      <c r="F254" t="s">
        <v>467</v>
      </c>
      <c r="H254" s="32">
        <v>2016</v>
      </c>
    </row>
    <row r="255" spans="1:8" x14ac:dyDescent="0.3">
      <c r="A255" t="s">
        <v>254</v>
      </c>
      <c r="B255" t="s">
        <v>4364</v>
      </c>
      <c r="F255" t="s">
        <v>135</v>
      </c>
      <c r="G255" s="31" t="s">
        <v>256</v>
      </c>
      <c r="H255" s="32">
        <v>2019</v>
      </c>
    </row>
    <row r="256" spans="1:8" x14ac:dyDescent="0.3">
      <c r="A256" t="s">
        <v>357</v>
      </c>
      <c r="B256" t="s">
        <v>4364</v>
      </c>
      <c r="F256" t="s">
        <v>360</v>
      </c>
      <c r="G256" s="31" t="s">
        <v>361</v>
      </c>
      <c r="H256" s="32">
        <v>2013</v>
      </c>
    </row>
    <row r="257" spans="1:8" x14ac:dyDescent="0.3">
      <c r="A257" t="s">
        <v>1790</v>
      </c>
      <c r="B257" t="s">
        <v>4364</v>
      </c>
      <c r="F257" t="s">
        <v>204</v>
      </c>
      <c r="H257" s="32">
        <v>2003</v>
      </c>
    </row>
    <row r="258" spans="1:8" x14ac:dyDescent="0.3">
      <c r="A258" t="s">
        <v>308</v>
      </c>
      <c r="B258" t="s">
        <v>4445</v>
      </c>
      <c r="D258" t="s">
        <v>4367</v>
      </c>
      <c r="E258" t="s">
        <v>4374</v>
      </c>
      <c r="F258" t="s">
        <v>305</v>
      </c>
      <c r="H258" s="32">
        <v>2011</v>
      </c>
    </row>
    <row r="259" spans="1:8" x14ac:dyDescent="0.3">
      <c r="A259" t="s">
        <v>1563</v>
      </c>
      <c r="B259" t="s">
        <v>4388</v>
      </c>
      <c r="E259" t="s">
        <v>4377</v>
      </c>
      <c r="F259" t="s">
        <v>135</v>
      </c>
      <c r="H259" s="32" t="s">
        <v>36</v>
      </c>
    </row>
    <row r="260" spans="1:8" x14ac:dyDescent="0.3">
      <c r="A260" t="s">
        <v>1487</v>
      </c>
      <c r="B260" t="s">
        <v>4446</v>
      </c>
      <c r="C260" t="s">
        <v>4366</v>
      </c>
      <c r="E260" t="s">
        <v>4368</v>
      </c>
      <c r="F260" t="s">
        <v>135</v>
      </c>
      <c r="G260" s="31" t="s">
        <v>146</v>
      </c>
      <c r="H260" s="32">
        <v>2012</v>
      </c>
    </row>
    <row r="261" spans="1:8" x14ac:dyDescent="0.3">
      <c r="A261" t="s">
        <v>1615</v>
      </c>
      <c r="B261" t="s">
        <v>4447</v>
      </c>
      <c r="E261" t="s">
        <v>4377</v>
      </c>
      <c r="F261" t="s">
        <v>135</v>
      </c>
      <c r="G261" s="31" t="s">
        <v>1518</v>
      </c>
      <c r="H261" s="32">
        <v>2001</v>
      </c>
    </row>
    <row r="262" spans="1:8" x14ac:dyDescent="0.3">
      <c r="A262" t="s">
        <v>2099</v>
      </c>
      <c r="B262" t="s">
        <v>4448</v>
      </c>
      <c r="E262" t="s">
        <v>4377</v>
      </c>
      <c r="F262" t="s">
        <v>204</v>
      </c>
      <c r="H262" s="32">
        <v>2008</v>
      </c>
    </row>
    <row r="263" spans="1:8" x14ac:dyDescent="0.3">
      <c r="A263" t="s">
        <v>1120</v>
      </c>
      <c r="B263" t="s">
        <v>4403</v>
      </c>
      <c r="F263" t="s">
        <v>135</v>
      </c>
      <c r="G263" s="31" t="s">
        <v>376</v>
      </c>
      <c r="H263" s="32">
        <v>2004</v>
      </c>
    </row>
    <row r="264" spans="1:8" x14ac:dyDescent="0.3">
      <c r="A264" t="s">
        <v>2121</v>
      </c>
      <c r="B264" t="s">
        <v>4448</v>
      </c>
      <c r="E264" t="s">
        <v>4377</v>
      </c>
      <c r="F264" t="s">
        <v>204</v>
      </c>
      <c r="H264" s="32">
        <v>2008</v>
      </c>
    </row>
    <row r="265" spans="1:8" x14ac:dyDescent="0.3">
      <c r="A265" t="s">
        <v>3039</v>
      </c>
      <c r="B265" t="s">
        <v>4364</v>
      </c>
      <c r="F265" t="s">
        <v>135</v>
      </c>
      <c r="G265" s="31" t="s">
        <v>157</v>
      </c>
      <c r="H265" s="32">
        <v>2014</v>
      </c>
    </row>
    <row r="266" spans="1:8" x14ac:dyDescent="0.3">
      <c r="A266" t="s">
        <v>1796</v>
      </c>
      <c r="B266" t="s">
        <v>4418</v>
      </c>
      <c r="C266" t="s">
        <v>4419</v>
      </c>
      <c r="F266" t="s">
        <v>1322</v>
      </c>
      <c r="H266" s="32">
        <v>2004</v>
      </c>
    </row>
    <row r="267" spans="1:8" x14ac:dyDescent="0.3">
      <c r="A267" t="s">
        <v>779</v>
      </c>
      <c r="B267" t="s">
        <v>4369</v>
      </c>
      <c r="E267" t="s">
        <v>4370</v>
      </c>
      <c r="F267" t="s">
        <v>135</v>
      </c>
      <c r="H267" s="32">
        <v>2017</v>
      </c>
    </row>
    <row r="268" spans="1:8" x14ac:dyDescent="0.3">
      <c r="A268" t="s">
        <v>657</v>
      </c>
      <c r="B268" t="s">
        <v>4364</v>
      </c>
      <c r="F268" t="s">
        <v>135</v>
      </c>
      <c r="G268" s="31" t="s">
        <v>478</v>
      </c>
      <c r="H268" s="32">
        <v>2011</v>
      </c>
    </row>
    <row r="269" spans="1:8" x14ac:dyDescent="0.3">
      <c r="A269" t="s">
        <v>401</v>
      </c>
      <c r="B269" t="s">
        <v>4364</v>
      </c>
      <c r="F269" t="s">
        <v>394</v>
      </c>
      <c r="H269" s="32">
        <v>2011</v>
      </c>
    </row>
    <row r="270" spans="1:8" x14ac:dyDescent="0.3">
      <c r="A270" t="s">
        <v>1258</v>
      </c>
      <c r="B270" t="s">
        <v>4364</v>
      </c>
      <c r="F270" t="s">
        <v>467</v>
      </c>
      <c r="H270" s="32">
        <v>2016</v>
      </c>
    </row>
    <row r="271" spans="1:8" x14ac:dyDescent="0.3">
      <c r="A271" t="s">
        <v>3084</v>
      </c>
      <c r="B271" t="s">
        <v>4364</v>
      </c>
      <c r="F271" t="s">
        <v>135</v>
      </c>
      <c r="G271" s="31" t="s">
        <v>157</v>
      </c>
      <c r="H271" s="32">
        <v>2014</v>
      </c>
    </row>
    <row r="272" spans="1:8" x14ac:dyDescent="0.3">
      <c r="A272" t="s">
        <v>553</v>
      </c>
      <c r="B272" t="s">
        <v>4364</v>
      </c>
      <c r="F272" t="s">
        <v>467</v>
      </c>
      <c r="H272" s="32">
        <v>2016</v>
      </c>
    </row>
    <row r="273" spans="1:8" x14ac:dyDescent="0.3">
      <c r="A273" t="s">
        <v>2242</v>
      </c>
      <c r="B273" t="s">
        <v>4449</v>
      </c>
      <c r="C273" t="s">
        <v>4399</v>
      </c>
      <c r="E273" t="s">
        <v>4450</v>
      </c>
      <c r="F273" t="s">
        <v>204</v>
      </c>
      <c r="H273" s="32">
        <v>2012</v>
      </c>
    </row>
    <row r="274" spans="1:8" x14ac:dyDescent="0.3">
      <c r="A274" t="s">
        <v>2602</v>
      </c>
      <c r="B274" t="s">
        <v>4401</v>
      </c>
      <c r="C274" t="s">
        <v>4366</v>
      </c>
      <c r="F274" t="s">
        <v>1584</v>
      </c>
      <c r="H274" s="32">
        <v>2010</v>
      </c>
    </row>
    <row r="275" spans="1:8" x14ac:dyDescent="0.3">
      <c r="A275" t="s">
        <v>794</v>
      </c>
      <c r="B275" t="s">
        <v>4383</v>
      </c>
      <c r="E275" t="s">
        <v>4377</v>
      </c>
      <c r="F275" t="s">
        <v>135</v>
      </c>
      <c r="G275" s="31" t="s">
        <v>797</v>
      </c>
      <c r="H275" s="32">
        <v>2013</v>
      </c>
    </row>
    <row r="276" spans="1:8" x14ac:dyDescent="0.3">
      <c r="A276" t="s">
        <v>2274</v>
      </c>
      <c r="B276" t="s">
        <v>4451</v>
      </c>
      <c r="C276" t="s">
        <v>4366</v>
      </c>
      <c r="E276" t="s">
        <v>4450</v>
      </c>
      <c r="F276" t="s">
        <v>135</v>
      </c>
      <c r="G276" s="31" t="s">
        <v>146</v>
      </c>
      <c r="H276" s="32">
        <v>2013</v>
      </c>
    </row>
    <row r="277" spans="1:8" x14ac:dyDescent="0.3">
      <c r="A277" t="s">
        <v>338</v>
      </c>
      <c r="B277" t="s">
        <v>4452</v>
      </c>
      <c r="C277" t="s">
        <v>4366</v>
      </c>
      <c r="D277" t="s">
        <v>4367</v>
      </c>
      <c r="E277" t="s">
        <v>4377</v>
      </c>
      <c r="F277" t="s">
        <v>305</v>
      </c>
      <c r="H277" s="32">
        <v>2002</v>
      </c>
    </row>
    <row r="278" spans="1:8" x14ac:dyDescent="0.3">
      <c r="A278" t="s">
        <v>641</v>
      </c>
      <c r="B278" t="s">
        <v>4364</v>
      </c>
      <c r="F278" t="s">
        <v>135</v>
      </c>
      <c r="G278" s="31" t="s">
        <v>478</v>
      </c>
      <c r="H278" s="32">
        <v>2009</v>
      </c>
    </row>
    <row r="279" spans="1:8" x14ac:dyDescent="0.3">
      <c r="A279" t="s">
        <v>2422</v>
      </c>
      <c r="B279" t="s">
        <v>4417</v>
      </c>
      <c r="C279" t="s">
        <v>4380</v>
      </c>
      <c r="E279" t="s">
        <v>4377</v>
      </c>
      <c r="F279" t="s">
        <v>1816</v>
      </c>
      <c r="H279" s="32">
        <v>2002</v>
      </c>
    </row>
    <row r="280" spans="1:8" x14ac:dyDescent="0.3">
      <c r="A280" t="s">
        <v>168</v>
      </c>
      <c r="B280" t="s">
        <v>4453</v>
      </c>
      <c r="E280" t="s">
        <v>4377</v>
      </c>
      <c r="F280" t="s">
        <v>36</v>
      </c>
      <c r="H280" s="32">
        <v>2020</v>
      </c>
    </row>
    <row r="281" spans="1:8" x14ac:dyDescent="0.3">
      <c r="A281" t="s">
        <v>1876</v>
      </c>
      <c r="B281" t="s">
        <v>4401</v>
      </c>
      <c r="C281" t="s">
        <v>4366</v>
      </c>
      <c r="F281" t="s">
        <v>1444</v>
      </c>
      <c r="H281" s="32">
        <v>2003</v>
      </c>
    </row>
    <row r="282" spans="1:8" x14ac:dyDescent="0.3">
      <c r="A282" t="s">
        <v>645</v>
      </c>
      <c r="B282" t="s">
        <v>4364</v>
      </c>
      <c r="F282" t="s">
        <v>135</v>
      </c>
      <c r="G282" s="31" t="s">
        <v>478</v>
      </c>
      <c r="H282" s="32">
        <v>2009</v>
      </c>
    </row>
    <row r="283" spans="1:8" x14ac:dyDescent="0.3">
      <c r="A283" t="s">
        <v>1479</v>
      </c>
      <c r="B283" t="s">
        <v>4454</v>
      </c>
      <c r="E283" t="s">
        <v>4377</v>
      </c>
      <c r="F283" t="s">
        <v>135</v>
      </c>
      <c r="G283" s="31" t="s">
        <v>1317</v>
      </c>
      <c r="H283" s="32">
        <v>2014</v>
      </c>
    </row>
    <row r="284" spans="1:8" x14ac:dyDescent="0.3">
      <c r="A284" t="s">
        <v>2530</v>
      </c>
      <c r="B284" t="s">
        <v>4395</v>
      </c>
      <c r="C284" t="s">
        <v>4380</v>
      </c>
      <c r="F284" t="s">
        <v>1816</v>
      </c>
      <c r="H284" s="32">
        <v>2002</v>
      </c>
    </row>
    <row r="285" spans="1:8" s="33" customFormat="1" x14ac:dyDescent="0.3">
      <c r="A285" s="33" t="s">
        <v>2008</v>
      </c>
      <c r="B285" s="33" t="s">
        <v>4397</v>
      </c>
      <c r="F285" s="33" t="s">
        <v>135</v>
      </c>
      <c r="G285" s="34" t="s">
        <v>376</v>
      </c>
      <c r="H285" s="35">
        <v>2011</v>
      </c>
    </row>
    <row r="286" spans="1:8" x14ac:dyDescent="0.3">
      <c r="A286" t="s">
        <v>343</v>
      </c>
      <c r="B286" t="s">
        <v>4455</v>
      </c>
      <c r="D286" t="s">
        <v>4367</v>
      </c>
      <c r="E286" t="s">
        <v>4377</v>
      </c>
      <c r="F286" t="s">
        <v>305</v>
      </c>
      <c r="H286" s="32">
        <v>2002</v>
      </c>
    </row>
    <row r="287" spans="1:8" x14ac:dyDescent="0.3">
      <c r="A287" t="s">
        <v>392</v>
      </c>
      <c r="B287" t="s">
        <v>4364</v>
      </c>
      <c r="F287" t="s">
        <v>394</v>
      </c>
      <c r="H287" s="32">
        <v>2016</v>
      </c>
    </row>
    <row r="288" spans="1:8" x14ac:dyDescent="0.3">
      <c r="A288" t="s">
        <v>2351</v>
      </c>
      <c r="B288" t="s">
        <v>4426</v>
      </c>
      <c r="D288" t="s">
        <v>4372</v>
      </c>
      <c r="F288" t="s">
        <v>135</v>
      </c>
      <c r="G288" s="31" t="s">
        <v>1857</v>
      </c>
      <c r="H288" s="32">
        <v>2015</v>
      </c>
    </row>
    <row r="289" spans="1:8" x14ac:dyDescent="0.3">
      <c r="A289" t="s">
        <v>525</v>
      </c>
      <c r="B289" t="s">
        <v>4364</v>
      </c>
      <c r="F289" t="s">
        <v>467</v>
      </c>
      <c r="H289" s="32">
        <v>2016</v>
      </c>
    </row>
    <row r="290" spans="1:8" x14ac:dyDescent="0.3">
      <c r="A290" t="s">
        <v>2848</v>
      </c>
      <c r="B290" t="s">
        <v>4364</v>
      </c>
      <c r="F290" t="s">
        <v>204</v>
      </c>
      <c r="H290" s="32">
        <v>2014</v>
      </c>
    </row>
    <row r="291" spans="1:8" x14ac:dyDescent="0.3">
      <c r="A291" t="s">
        <v>836</v>
      </c>
      <c r="B291" t="s">
        <v>4376</v>
      </c>
      <c r="E291" t="s">
        <v>4377</v>
      </c>
      <c r="F291" t="s">
        <v>135</v>
      </c>
      <c r="H291" s="32">
        <v>2017</v>
      </c>
    </row>
    <row r="292" spans="1:8" x14ac:dyDescent="0.3">
      <c r="A292" t="s">
        <v>178</v>
      </c>
      <c r="B292" t="s">
        <v>4364</v>
      </c>
      <c r="F292" t="s">
        <v>135</v>
      </c>
      <c r="H292" s="32">
        <v>2020</v>
      </c>
    </row>
    <row r="293" spans="1:8" x14ac:dyDescent="0.3">
      <c r="A293" t="s">
        <v>1844</v>
      </c>
      <c r="B293" t="s">
        <v>4456</v>
      </c>
      <c r="E293" t="s">
        <v>4374</v>
      </c>
      <c r="F293" t="s">
        <v>135</v>
      </c>
      <c r="G293" s="31" t="s">
        <v>1847</v>
      </c>
      <c r="H293" s="32">
        <v>2002</v>
      </c>
    </row>
    <row r="294" spans="1:8" x14ac:dyDescent="0.3">
      <c r="A294" t="s">
        <v>2125</v>
      </c>
      <c r="B294" t="s">
        <v>4448</v>
      </c>
      <c r="E294" t="s">
        <v>4377</v>
      </c>
      <c r="F294" t="s">
        <v>204</v>
      </c>
      <c r="H294" s="32">
        <v>2008</v>
      </c>
    </row>
    <row r="295" spans="1:8" x14ac:dyDescent="0.3">
      <c r="A295" t="s">
        <v>2813</v>
      </c>
      <c r="B295" t="s">
        <v>4371</v>
      </c>
      <c r="D295" t="s">
        <v>4372</v>
      </c>
      <c r="F295" t="s">
        <v>204</v>
      </c>
      <c r="H295" s="32">
        <v>2011</v>
      </c>
    </row>
    <row r="296" spans="1:8" x14ac:dyDescent="0.3">
      <c r="A296" t="s">
        <v>2137</v>
      </c>
      <c r="B296" t="s">
        <v>4364</v>
      </c>
      <c r="F296" t="s">
        <v>2139</v>
      </c>
      <c r="H296" s="32">
        <v>2009</v>
      </c>
    </row>
    <row r="297" spans="1:8" x14ac:dyDescent="0.3">
      <c r="A297" t="s">
        <v>985</v>
      </c>
      <c r="B297" t="s">
        <v>4364</v>
      </c>
      <c r="F297" t="s">
        <v>135</v>
      </c>
      <c r="G297" s="31" t="s">
        <v>146</v>
      </c>
      <c r="H297" s="32">
        <v>2017</v>
      </c>
    </row>
    <row r="298" spans="1:8" x14ac:dyDescent="0.3">
      <c r="A298" t="s">
        <v>762</v>
      </c>
      <c r="B298" t="s">
        <v>4376</v>
      </c>
      <c r="E298" t="s">
        <v>4377</v>
      </c>
      <c r="F298" t="s">
        <v>204</v>
      </c>
      <c r="H298" s="32">
        <v>2007</v>
      </c>
    </row>
    <row r="299" spans="1:8" x14ac:dyDescent="0.3">
      <c r="A299" t="s">
        <v>2513</v>
      </c>
      <c r="B299" t="s">
        <v>4386</v>
      </c>
      <c r="E299" t="s">
        <v>4387</v>
      </c>
      <c r="F299" t="s">
        <v>135</v>
      </c>
      <c r="G299" s="31" t="s">
        <v>136</v>
      </c>
      <c r="H299" s="32" t="s">
        <v>36</v>
      </c>
    </row>
    <row r="300" spans="1:8" x14ac:dyDescent="0.3">
      <c r="A300" t="s">
        <v>1751</v>
      </c>
      <c r="B300" t="s">
        <v>4384</v>
      </c>
      <c r="E300" t="s">
        <v>4377</v>
      </c>
      <c r="F300" t="s">
        <v>204</v>
      </c>
      <c r="H300" s="32">
        <v>2008</v>
      </c>
    </row>
    <row r="301" spans="1:8" x14ac:dyDescent="0.3">
      <c r="A301" t="s">
        <v>2509</v>
      </c>
      <c r="B301" t="s">
        <v>4364</v>
      </c>
      <c r="F301" t="s">
        <v>135</v>
      </c>
      <c r="G301" s="31" t="s">
        <v>1024</v>
      </c>
      <c r="H301" s="32">
        <v>2013</v>
      </c>
    </row>
    <row r="302" spans="1:8" x14ac:dyDescent="0.3">
      <c r="A302" t="s">
        <v>2526</v>
      </c>
      <c r="B302" t="s">
        <v>4364</v>
      </c>
      <c r="F302" t="s">
        <v>135</v>
      </c>
      <c r="G302" s="31" t="s">
        <v>478</v>
      </c>
      <c r="H302" s="32">
        <v>2018</v>
      </c>
    </row>
    <row r="303" spans="1:8" s="33" customFormat="1" x14ac:dyDescent="0.3">
      <c r="A303" s="33" t="s">
        <v>352</v>
      </c>
      <c r="B303" s="33" t="s">
        <v>4457</v>
      </c>
      <c r="D303" s="33" t="s">
        <v>4367</v>
      </c>
      <c r="E303" s="33" t="s">
        <v>4377</v>
      </c>
      <c r="F303" s="33" t="s">
        <v>305</v>
      </c>
      <c r="G303" s="34"/>
      <c r="H303" s="35">
        <v>2006</v>
      </c>
    </row>
    <row r="304" spans="1:8" x14ac:dyDescent="0.3">
      <c r="A304" t="s">
        <v>2284</v>
      </c>
      <c r="B304" t="s">
        <v>4421</v>
      </c>
      <c r="E304" t="s">
        <v>4377</v>
      </c>
      <c r="F304" t="s">
        <v>135</v>
      </c>
      <c r="G304" s="31" t="s">
        <v>146</v>
      </c>
      <c r="H304" s="32">
        <v>2004</v>
      </c>
    </row>
    <row r="305" spans="1:8" x14ac:dyDescent="0.3">
      <c r="A305" t="s">
        <v>681</v>
      </c>
      <c r="B305" t="s">
        <v>4364</v>
      </c>
      <c r="F305" t="s">
        <v>135</v>
      </c>
      <c r="G305" s="31" t="s">
        <v>146</v>
      </c>
      <c r="H305" s="32">
        <v>2009</v>
      </c>
    </row>
    <row r="306" spans="1:8" x14ac:dyDescent="0.3">
      <c r="A306" t="s">
        <v>1058</v>
      </c>
      <c r="B306" t="s">
        <v>4364</v>
      </c>
      <c r="F306" t="s">
        <v>135</v>
      </c>
      <c r="G306" s="31" t="s">
        <v>146</v>
      </c>
      <c r="H306" s="32">
        <v>2008</v>
      </c>
    </row>
    <row r="307" spans="1:8" x14ac:dyDescent="0.3">
      <c r="A307" t="s">
        <v>1492</v>
      </c>
      <c r="B307" t="s">
        <v>4458</v>
      </c>
      <c r="C307" t="s">
        <v>4366</v>
      </c>
      <c r="D307" t="s">
        <v>4367</v>
      </c>
      <c r="E307" t="s">
        <v>4368</v>
      </c>
      <c r="F307" t="s">
        <v>135</v>
      </c>
      <c r="G307" s="31" t="s">
        <v>190</v>
      </c>
      <c r="H307" s="32">
        <v>2010</v>
      </c>
    </row>
    <row r="308" spans="1:8" x14ac:dyDescent="0.3">
      <c r="A308" t="s">
        <v>3064</v>
      </c>
      <c r="B308" t="s">
        <v>4364</v>
      </c>
      <c r="F308" t="s">
        <v>135</v>
      </c>
      <c r="G308" s="31" t="s">
        <v>157</v>
      </c>
      <c r="H308" s="32">
        <v>2014</v>
      </c>
    </row>
    <row r="309" spans="1:8" x14ac:dyDescent="0.3">
      <c r="A309" t="s">
        <v>694</v>
      </c>
      <c r="B309" t="s">
        <v>4459</v>
      </c>
      <c r="E309" t="s">
        <v>4377</v>
      </c>
      <c r="F309" t="s">
        <v>135</v>
      </c>
      <c r="G309" s="31" t="s">
        <v>190</v>
      </c>
      <c r="H309" s="32">
        <v>2009</v>
      </c>
    </row>
    <row r="310" spans="1:8" x14ac:dyDescent="0.3">
      <c r="A310" t="s">
        <v>1767</v>
      </c>
      <c r="B310" t="s">
        <v>4364</v>
      </c>
      <c r="F310" t="s">
        <v>135</v>
      </c>
      <c r="G310" s="31" t="s">
        <v>478</v>
      </c>
      <c r="H310" s="32">
        <v>2018</v>
      </c>
    </row>
    <row r="311" spans="1:8" x14ac:dyDescent="0.3">
      <c r="A311" t="s">
        <v>1805</v>
      </c>
      <c r="B311" t="s">
        <v>4422</v>
      </c>
      <c r="C311" t="s">
        <v>4366</v>
      </c>
      <c r="E311" t="s">
        <v>4374</v>
      </c>
      <c r="F311" t="s">
        <v>204</v>
      </c>
      <c r="H311" s="32">
        <v>2005</v>
      </c>
    </row>
    <row r="312" spans="1:8" x14ac:dyDescent="0.3">
      <c r="A312" t="s">
        <v>1629</v>
      </c>
      <c r="B312" t="s">
        <v>4430</v>
      </c>
      <c r="C312" t="s">
        <v>4366</v>
      </c>
      <c r="E312" t="s">
        <v>4370</v>
      </c>
      <c r="F312" t="s">
        <v>135</v>
      </c>
      <c r="G312" s="31" t="s">
        <v>157</v>
      </c>
      <c r="H312" s="32">
        <v>2011</v>
      </c>
    </row>
    <row r="313" spans="1:8" x14ac:dyDescent="0.3">
      <c r="A313" t="s">
        <v>1611</v>
      </c>
      <c r="B313" t="s">
        <v>4389</v>
      </c>
      <c r="F313" t="s">
        <v>135</v>
      </c>
      <c r="G313" s="31" t="s">
        <v>1604</v>
      </c>
      <c r="H313" s="32">
        <v>2001</v>
      </c>
    </row>
    <row r="314" spans="1:8" x14ac:dyDescent="0.3">
      <c r="A314" t="s">
        <v>2063</v>
      </c>
      <c r="B314" t="s">
        <v>4460</v>
      </c>
      <c r="F314" t="s">
        <v>135</v>
      </c>
      <c r="G314" s="31" t="s">
        <v>146</v>
      </c>
      <c r="H314" s="32">
        <v>2012</v>
      </c>
    </row>
    <row r="315" spans="1:8" x14ac:dyDescent="0.3">
      <c r="A315" t="s">
        <v>749</v>
      </c>
      <c r="B315" t="s">
        <v>4461</v>
      </c>
      <c r="D315" t="s">
        <v>4372</v>
      </c>
      <c r="F315" t="s">
        <v>135</v>
      </c>
      <c r="G315" s="31" t="s">
        <v>146</v>
      </c>
      <c r="H315" s="32">
        <v>2018</v>
      </c>
    </row>
    <row r="316" spans="1:8" s="33" customFormat="1" x14ac:dyDescent="0.3">
      <c r="A316" s="33" t="s">
        <v>800</v>
      </c>
      <c r="B316" s="33" t="s">
        <v>4462</v>
      </c>
      <c r="F316" s="33" t="s">
        <v>135</v>
      </c>
      <c r="G316" s="34" t="s">
        <v>376</v>
      </c>
      <c r="H316" s="35">
        <v>2015</v>
      </c>
    </row>
    <row r="317" spans="1:8" x14ac:dyDescent="0.3">
      <c r="A317" t="s">
        <v>1912</v>
      </c>
      <c r="B317" t="s">
        <v>4364</v>
      </c>
      <c r="F317" t="s">
        <v>135</v>
      </c>
      <c r="G317" s="31" t="s">
        <v>376</v>
      </c>
      <c r="H317" s="32">
        <v>2014</v>
      </c>
    </row>
    <row r="318" spans="1:8" x14ac:dyDescent="0.3">
      <c r="A318" t="s">
        <v>562</v>
      </c>
      <c r="B318" t="s">
        <v>4364</v>
      </c>
      <c r="F318" t="s">
        <v>135</v>
      </c>
      <c r="G318" s="31" t="s">
        <v>478</v>
      </c>
      <c r="H318" s="32">
        <v>2012</v>
      </c>
    </row>
    <row r="319" spans="1:8" x14ac:dyDescent="0.3">
      <c r="A319" t="s">
        <v>2658</v>
      </c>
      <c r="B319" t="s">
        <v>4427</v>
      </c>
      <c r="E319" t="s">
        <v>4377</v>
      </c>
      <c r="F319" t="s">
        <v>135</v>
      </c>
      <c r="G319" s="31" t="s">
        <v>797</v>
      </c>
      <c r="H319" s="32">
        <v>2013</v>
      </c>
    </row>
    <row r="320" spans="1:8" x14ac:dyDescent="0.3">
      <c r="A320" t="s">
        <v>2233</v>
      </c>
      <c r="B320" t="s">
        <v>4423</v>
      </c>
      <c r="E320" t="s">
        <v>4377</v>
      </c>
      <c r="F320" t="s">
        <v>135</v>
      </c>
      <c r="G320" s="31" t="s">
        <v>146</v>
      </c>
      <c r="H320" s="32">
        <v>1905</v>
      </c>
    </row>
    <row r="321" spans="1:8" x14ac:dyDescent="0.3">
      <c r="A321" t="s">
        <v>1116</v>
      </c>
      <c r="B321" t="s">
        <v>4364</v>
      </c>
      <c r="F321" t="s">
        <v>135</v>
      </c>
      <c r="G321" s="31" t="s">
        <v>376</v>
      </c>
      <c r="H321" s="32">
        <v>2004</v>
      </c>
    </row>
    <row r="322" spans="1:8" x14ac:dyDescent="0.3">
      <c r="A322" t="s">
        <v>3069</v>
      </c>
      <c r="B322" t="s">
        <v>4364</v>
      </c>
      <c r="F322" t="s">
        <v>135</v>
      </c>
      <c r="G322" s="31" t="s">
        <v>157</v>
      </c>
      <c r="H322" s="32">
        <v>2014</v>
      </c>
    </row>
    <row r="323" spans="1:8" x14ac:dyDescent="0.3">
      <c r="A323" t="s">
        <v>2215</v>
      </c>
      <c r="B323" t="s">
        <v>4463</v>
      </c>
      <c r="C323" t="s">
        <v>4366</v>
      </c>
      <c r="E323" t="s">
        <v>4374</v>
      </c>
      <c r="F323" t="s">
        <v>786</v>
      </c>
      <c r="H323" s="32">
        <v>2010</v>
      </c>
    </row>
    <row r="324" spans="1:8" x14ac:dyDescent="0.3">
      <c r="A324" t="s">
        <v>409</v>
      </c>
      <c r="B324" t="s">
        <v>4364</v>
      </c>
      <c r="F324" t="s">
        <v>135</v>
      </c>
      <c r="G324" s="31" t="s">
        <v>381</v>
      </c>
      <c r="H324" s="32">
        <v>2019</v>
      </c>
    </row>
    <row r="325" spans="1:8" x14ac:dyDescent="0.3">
      <c r="A325" t="s">
        <v>906</v>
      </c>
      <c r="B325" t="s">
        <v>4464</v>
      </c>
      <c r="F325" t="s">
        <v>135</v>
      </c>
      <c r="G325" s="31" t="s">
        <v>376</v>
      </c>
      <c r="H325" s="32">
        <v>2017</v>
      </c>
    </row>
    <row r="326" spans="1:8" x14ac:dyDescent="0.3">
      <c r="A326" t="s">
        <v>1071</v>
      </c>
      <c r="B326" t="s">
        <v>4364</v>
      </c>
      <c r="F326" t="s">
        <v>135</v>
      </c>
      <c r="H326" s="32">
        <v>2017</v>
      </c>
    </row>
    <row r="327" spans="1:8" x14ac:dyDescent="0.3">
      <c r="A327" t="s">
        <v>154</v>
      </c>
      <c r="B327" t="s">
        <v>4465</v>
      </c>
      <c r="F327" t="s">
        <v>135</v>
      </c>
      <c r="G327" s="31" t="s">
        <v>157</v>
      </c>
      <c r="H327" s="32">
        <v>2004</v>
      </c>
    </row>
    <row r="328" spans="1:8" x14ac:dyDescent="0.3">
      <c r="A328" t="s">
        <v>1704</v>
      </c>
      <c r="B328" t="s">
        <v>4466</v>
      </c>
      <c r="F328" t="s">
        <v>135</v>
      </c>
      <c r="G328" s="31" t="s">
        <v>1317</v>
      </c>
      <c r="H328" s="32">
        <v>2010</v>
      </c>
    </row>
    <row r="329" spans="1:8" x14ac:dyDescent="0.3">
      <c r="A329" t="s">
        <v>1596</v>
      </c>
      <c r="B329" t="s">
        <v>4425</v>
      </c>
      <c r="F329" t="s">
        <v>135</v>
      </c>
      <c r="H329" s="32">
        <v>1994</v>
      </c>
    </row>
    <row r="330" spans="1:8" x14ac:dyDescent="0.3">
      <c r="A330" t="s">
        <v>784</v>
      </c>
      <c r="B330" t="s">
        <v>4364</v>
      </c>
      <c r="F330" t="s">
        <v>786</v>
      </c>
      <c r="H330" s="32">
        <v>2015</v>
      </c>
    </row>
    <row r="331" spans="1:8" x14ac:dyDescent="0.3">
      <c r="A331" t="s">
        <v>2534</v>
      </c>
      <c r="B331" t="s">
        <v>4467</v>
      </c>
      <c r="F331" t="s">
        <v>204</v>
      </c>
      <c r="H331" s="32">
        <v>2006</v>
      </c>
    </row>
    <row r="332" spans="1:8" x14ac:dyDescent="0.3">
      <c r="A332" t="s">
        <v>632</v>
      </c>
      <c r="B332" t="s">
        <v>4364</v>
      </c>
      <c r="F332" t="s">
        <v>135</v>
      </c>
      <c r="G332" s="31" t="s">
        <v>478</v>
      </c>
      <c r="H332" s="32">
        <v>2010</v>
      </c>
    </row>
    <row r="333" spans="1:8" s="33" customFormat="1" x14ac:dyDescent="0.3">
      <c r="A333" s="33" t="s">
        <v>2924</v>
      </c>
      <c r="B333" s="33" t="s">
        <v>4468</v>
      </c>
      <c r="F333" s="33" t="s">
        <v>305</v>
      </c>
      <c r="G333" s="34"/>
      <c r="H333" s="35">
        <v>2006</v>
      </c>
    </row>
    <row r="334" spans="1:8" x14ac:dyDescent="0.3">
      <c r="A334" t="s">
        <v>841</v>
      </c>
      <c r="B334" t="s">
        <v>4376</v>
      </c>
      <c r="F334" t="s">
        <v>135</v>
      </c>
      <c r="H334" s="32">
        <v>2017</v>
      </c>
    </row>
    <row r="335" spans="1:8" x14ac:dyDescent="0.3">
      <c r="A335" t="s">
        <v>2868</v>
      </c>
      <c r="B335" t="s">
        <v>4364</v>
      </c>
      <c r="F335" t="s">
        <v>204</v>
      </c>
      <c r="H335" s="32">
        <v>2013</v>
      </c>
    </row>
    <row r="336" spans="1:8" x14ac:dyDescent="0.3">
      <c r="A336" t="s">
        <v>3044</v>
      </c>
      <c r="B336" t="s">
        <v>4364</v>
      </c>
      <c r="F336" t="s">
        <v>135</v>
      </c>
      <c r="G336" s="31" t="s">
        <v>157</v>
      </c>
      <c r="H336" s="32">
        <v>2014</v>
      </c>
    </row>
    <row r="337" spans="1:8" x14ac:dyDescent="0.3">
      <c r="A337" t="s">
        <v>2401</v>
      </c>
      <c r="B337" t="s">
        <v>4447</v>
      </c>
      <c r="F337" t="s">
        <v>135</v>
      </c>
      <c r="G337" s="31" t="s">
        <v>1518</v>
      </c>
      <c r="H337" s="32">
        <v>2001</v>
      </c>
    </row>
    <row r="338" spans="1:8" x14ac:dyDescent="0.3">
      <c r="A338" t="s">
        <v>3049</v>
      </c>
      <c r="B338" t="s">
        <v>4364</v>
      </c>
      <c r="F338" t="s">
        <v>135</v>
      </c>
      <c r="G338" s="31" t="s">
        <v>157</v>
      </c>
      <c r="H338" s="32">
        <v>2014</v>
      </c>
    </row>
    <row r="339" spans="1:8" x14ac:dyDescent="0.3">
      <c r="A339" t="s">
        <v>1871</v>
      </c>
      <c r="B339" t="s">
        <v>4389</v>
      </c>
      <c r="F339" t="s">
        <v>135</v>
      </c>
      <c r="G339" s="31" t="s">
        <v>1873</v>
      </c>
      <c r="H339" s="32">
        <v>2003</v>
      </c>
    </row>
    <row r="340" spans="1:8" x14ac:dyDescent="0.3">
      <c r="A340" t="s">
        <v>2310</v>
      </c>
      <c r="B340" t="s">
        <v>4421</v>
      </c>
      <c r="F340" t="s">
        <v>135</v>
      </c>
      <c r="G340" s="31" t="s">
        <v>190</v>
      </c>
      <c r="H340" s="32">
        <v>2009</v>
      </c>
    </row>
    <row r="341" spans="1:8" x14ac:dyDescent="0.3">
      <c r="A341" t="s">
        <v>2324</v>
      </c>
      <c r="B341" t="s">
        <v>4371</v>
      </c>
      <c r="F341" t="s">
        <v>135</v>
      </c>
      <c r="G341" s="31" t="s">
        <v>146</v>
      </c>
      <c r="H341" s="32">
        <v>2017</v>
      </c>
    </row>
    <row r="342" spans="1:8" x14ac:dyDescent="0.3">
      <c r="A342" t="s">
        <v>2034</v>
      </c>
      <c r="B342" t="s">
        <v>4376</v>
      </c>
      <c r="F342" t="s">
        <v>786</v>
      </c>
      <c r="H342" s="32">
        <v>2014</v>
      </c>
    </row>
    <row r="343" spans="1:8" x14ac:dyDescent="0.3">
      <c r="A343" t="s">
        <v>201</v>
      </c>
      <c r="B343" t="s">
        <v>4469</v>
      </c>
      <c r="F343" t="s">
        <v>204</v>
      </c>
      <c r="H343" s="32">
        <v>2020</v>
      </c>
    </row>
    <row r="344" spans="1:8" x14ac:dyDescent="0.3">
      <c r="A344" t="s">
        <v>212</v>
      </c>
      <c r="B344" t="s">
        <v>4371</v>
      </c>
      <c r="F344" t="s">
        <v>135</v>
      </c>
      <c r="G344" s="31" t="s">
        <v>146</v>
      </c>
      <c r="H344" s="32">
        <v>2020</v>
      </c>
    </row>
    <row r="345" spans="1:8" x14ac:dyDescent="0.3">
      <c r="A345" t="s">
        <v>2117</v>
      </c>
      <c r="B345" t="s">
        <v>4470</v>
      </c>
      <c r="F345" t="s">
        <v>1444</v>
      </c>
      <c r="H345" s="32">
        <v>2007</v>
      </c>
    </row>
    <row r="346" spans="1:8" x14ac:dyDescent="0.3">
      <c r="A346" t="s">
        <v>388</v>
      </c>
      <c r="B346" t="s">
        <v>4364</v>
      </c>
      <c r="F346" t="s">
        <v>135</v>
      </c>
      <c r="G346" s="31" t="s">
        <v>381</v>
      </c>
      <c r="H346" s="32">
        <v>2019</v>
      </c>
    </row>
    <row r="347" spans="1:8" x14ac:dyDescent="0.3">
      <c r="A347" t="s">
        <v>2646</v>
      </c>
      <c r="B347" t="s">
        <v>4371</v>
      </c>
      <c r="F347" t="s">
        <v>135</v>
      </c>
      <c r="G347" s="31" t="s">
        <v>146</v>
      </c>
      <c r="H347" s="32">
        <v>2018</v>
      </c>
    </row>
    <row r="348" spans="1:8" x14ac:dyDescent="0.3">
      <c r="A348" t="s">
        <v>505</v>
      </c>
      <c r="B348" t="s">
        <v>4364</v>
      </c>
      <c r="F348" t="s">
        <v>467</v>
      </c>
      <c r="H348" s="32">
        <v>2016</v>
      </c>
    </row>
    <row r="349" spans="1:8" x14ac:dyDescent="0.3">
      <c r="A349" t="s">
        <v>2289</v>
      </c>
      <c r="B349" t="s">
        <v>4421</v>
      </c>
      <c r="F349" t="s">
        <v>135</v>
      </c>
      <c r="G349" s="31" t="s">
        <v>190</v>
      </c>
      <c r="H349" s="32">
        <v>2012</v>
      </c>
    </row>
    <row r="350" spans="1:8" x14ac:dyDescent="0.3">
      <c r="A350" t="s">
        <v>413</v>
      </c>
      <c r="B350" t="s">
        <v>4364</v>
      </c>
      <c r="F350" t="s">
        <v>394</v>
      </c>
      <c r="H350" s="32">
        <v>2017</v>
      </c>
    </row>
    <row r="351" spans="1:8" x14ac:dyDescent="0.3">
      <c r="A351" t="s">
        <v>1607</v>
      </c>
      <c r="B351" t="s">
        <v>4389</v>
      </c>
      <c r="F351" t="s">
        <v>135</v>
      </c>
      <c r="G351" s="31" t="s">
        <v>1604</v>
      </c>
      <c r="H351" s="32">
        <v>2001</v>
      </c>
    </row>
    <row r="352" spans="1:8" x14ac:dyDescent="0.3">
      <c r="A352" t="s">
        <v>517</v>
      </c>
      <c r="B352" t="s">
        <v>4364</v>
      </c>
      <c r="F352" t="s">
        <v>467</v>
      </c>
      <c r="H352" s="32">
        <v>2016</v>
      </c>
    </row>
    <row r="353" spans="1:8" x14ac:dyDescent="0.3">
      <c r="A353" t="s">
        <v>2808</v>
      </c>
      <c r="B353" t="s">
        <v>4371</v>
      </c>
      <c r="F353" t="s">
        <v>204</v>
      </c>
      <c r="H353" s="32">
        <v>2011</v>
      </c>
    </row>
    <row r="354" spans="1:8" x14ac:dyDescent="0.3">
      <c r="A354" t="s">
        <v>653</v>
      </c>
      <c r="B354" t="s">
        <v>4371</v>
      </c>
      <c r="F354" t="s">
        <v>135</v>
      </c>
      <c r="G354" s="31" t="s">
        <v>478</v>
      </c>
      <c r="H354" s="32">
        <v>2011</v>
      </c>
    </row>
    <row r="355" spans="1:8" x14ac:dyDescent="0.3">
      <c r="A355" t="s">
        <v>1278</v>
      </c>
      <c r="B355" t="s">
        <v>4364</v>
      </c>
      <c r="F355" t="s">
        <v>467</v>
      </c>
      <c r="H355" s="32">
        <v>2016</v>
      </c>
    </row>
    <row r="356" spans="1:8" x14ac:dyDescent="0.3">
      <c r="A356" t="s">
        <v>572</v>
      </c>
      <c r="B356" t="s">
        <v>4364</v>
      </c>
      <c r="F356" t="s">
        <v>574</v>
      </c>
      <c r="H356" s="32">
        <v>2014</v>
      </c>
    </row>
    <row r="357" spans="1:8" x14ac:dyDescent="0.3">
      <c r="A357" t="s">
        <v>1819</v>
      </c>
      <c r="B357" t="s">
        <v>4471</v>
      </c>
      <c r="F357" t="s">
        <v>305</v>
      </c>
      <c r="H357" s="32">
        <v>2004</v>
      </c>
    </row>
    <row r="358" spans="1:8" x14ac:dyDescent="0.3">
      <c r="A358" t="s">
        <v>368</v>
      </c>
      <c r="B358" t="s">
        <v>4371</v>
      </c>
      <c r="F358" t="s">
        <v>135</v>
      </c>
      <c r="G358" s="31" t="s">
        <v>146</v>
      </c>
      <c r="H358" s="32">
        <v>2019</v>
      </c>
    </row>
    <row r="359" spans="1:8" x14ac:dyDescent="0.3">
      <c r="A359" t="s">
        <v>302</v>
      </c>
      <c r="B359" t="s">
        <v>4436</v>
      </c>
      <c r="F359" t="s">
        <v>305</v>
      </c>
      <c r="H359" s="32">
        <v>2009</v>
      </c>
    </row>
    <row r="360" spans="1:8" x14ac:dyDescent="0.3">
      <c r="A360" t="s">
        <v>2076</v>
      </c>
      <c r="B360" t="s">
        <v>4376</v>
      </c>
      <c r="F360" t="s">
        <v>786</v>
      </c>
      <c r="H360" s="32">
        <v>2014</v>
      </c>
    </row>
    <row r="361" spans="1:8" x14ac:dyDescent="0.3">
      <c r="A361" t="s">
        <v>1188</v>
      </c>
      <c r="B361" t="s">
        <v>4472</v>
      </c>
      <c r="F361" t="s">
        <v>1191</v>
      </c>
      <c r="H361" s="32">
        <v>2018</v>
      </c>
    </row>
    <row r="362" spans="1:8" x14ac:dyDescent="0.3">
      <c r="A362" t="s">
        <v>757</v>
      </c>
      <c r="B362" t="s">
        <v>4473</v>
      </c>
      <c r="F362" t="s">
        <v>135</v>
      </c>
      <c r="G362" s="31" t="s">
        <v>157</v>
      </c>
      <c r="H362" s="32">
        <v>2006</v>
      </c>
    </row>
    <row r="363" spans="1:8" x14ac:dyDescent="0.3">
      <c r="A363" t="s">
        <v>2434</v>
      </c>
      <c r="B363" t="s">
        <v>4443</v>
      </c>
      <c r="F363" t="s">
        <v>1444</v>
      </c>
      <c r="H363" s="32">
        <v>2004</v>
      </c>
    </row>
    <row r="364" spans="1:8" x14ac:dyDescent="0.3">
      <c r="A364" t="s">
        <v>3079</v>
      </c>
      <c r="B364" t="s">
        <v>4364</v>
      </c>
      <c r="F364" t="s">
        <v>135</v>
      </c>
      <c r="G364" s="31" t="s">
        <v>157</v>
      </c>
      <c r="H364" s="32">
        <v>2014</v>
      </c>
    </row>
    <row r="365" spans="1:8" x14ac:dyDescent="0.3">
      <c r="A365" t="s">
        <v>977</v>
      </c>
      <c r="B365" t="s">
        <v>4371</v>
      </c>
      <c r="F365" t="s">
        <v>135</v>
      </c>
      <c r="G365" s="31" t="s">
        <v>146</v>
      </c>
      <c r="H365" s="32">
        <v>2017</v>
      </c>
    </row>
    <row r="366" spans="1:8" x14ac:dyDescent="0.3">
      <c r="A366" t="s">
        <v>521</v>
      </c>
      <c r="B366" t="s">
        <v>4364</v>
      </c>
      <c r="F366" t="s">
        <v>467</v>
      </c>
      <c r="H366" s="32">
        <v>2016</v>
      </c>
    </row>
    <row r="367" spans="1:8" x14ac:dyDescent="0.3">
      <c r="A367" t="s">
        <v>3054</v>
      </c>
      <c r="B367" t="s">
        <v>4364</v>
      </c>
      <c r="F367" t="s">
        <v>135</v>
      </c>
      <c r="G367" s="31" t="s">
        <v>157</v>
      </c>
      <c r="H367" s="32">
        <v>2014</v>
      </c>
    </row>
    <row r="368" spans="1:8" x14ac:dyDescent="0.3">
      <c r="A368" t="s">
        <v>1066</v>
      </c>
      <c r="B368" t="s">
        <v>4474</v>
      </c>
      <c r="F368" t="s">
        <v>786</v>
      </c>
      <c r="H368" s="32">
        <v>2014</v>
      </c>
    </row>
    <row r="369" spans="1:8" x14ac:dyDescent="0.3">
      <c r="A369" t="s">
        <v>397</v>
      </c>
      <c r="B369" t="s">
        <v>4364</v>
      </c>
      <c r="F369" t="s">
        <v>394</v>
      </c>
      <c r="H369" s="32">
        <v>2016</v>
      </c>
    </row>
    <row r="370" spans="1:8" x14ac:dyDescent="0.3">
      <c r="A370" t="s">
        <v>427</v>
      </c>
      <c r="B370" t="s">
        <v>4371</v>
      </c>
      <c r="F370" t="s">
        <v>135</v>
      </c>
      <c r="G370" s="31" t="s">
        <v>146</v>
      </c>
      <c r="H370" s="32">
        <v>2019</v>
      </c>
    </row>
    <row r="371" spans="1:8" x14ac:dyDescent="0.3">
      <c r="A371" t="s">
        <v>2265</v>
      </c>
      <c r="B371" t="s">
        <v>4444</v>
      </c>
      <c r="F371" t="s">
        <v>204</v>
      </c>
      <c r="H371" s="32">
        <v>2013</v>
      </c>
    </row>
    <row r="372" spans="1:8" x14ac:dyDescent="0.3">
      <c r="A372" t="s">
        <v>627</v>
      </c>
      <c r="B372" t="s">
        <v>4475</v>
      </c>
      <c r="F372" t="s">
        <v>135</v>
      </c>
      <c r="G372" s="31" t="s">
        <v>478</v>
      </c>
      <c r="H372" s="32">
        <v>2010</v>
      </c>
    </row>
    <row r="373" spans="1:8" x14ac:dyDescent="0.3">
      <c r="A373" t="s">
        <v>2803</v>
      </c>
      <c r="B373" t="s">
        <v>4364</v>
      </c>
      <c r="F373" t="s">
        <v>204</v>
      </c>
      <c r="H373" s="32">
        <v>2011</v>
      </c>
    </row>
    <row r="374" spans="1:8" x14ac:dyDescent="0.3">
      <c r="A374" t="s">
        <v>2108</v>
      </c>
      <c r="B374" t="s">
        <v>4427</v>
      </c>
      <c r="F374" t="s">
        <v>135</v>
      </c>
      <c r="G374" s="31" t="s">
        <v>146</v>
      </c>
      <c r="H374" s="32">
        <v>2009</v>
      </c>
    </row>
    <row r="375" spans="1:8" x14ac:dyDescent="0.3">
      <c r="A375" t="s">
        <v>2188</v>
      </c>
      <c r="B375" t="s">
        <v>4408</v>
      </c>
      <c r="F375" t="s">
        <v>1444</v>
      </c>
      <c r="H375" s="32">
        <v>2007</v>
      </c>
    </row>
    <row r="376" spans="1:8" x14ac:dyDescent="0.3">
      <c r="A376" t="s">
        <v>2172</v>
      </c>
      <c r="B376" t="s">
        <v>4382</v>
      </c>
      <c r="F376" t="s">
        <v>204</v>
      </c>
      <c r="H376" s="32">
        <v>2014</v>
      </c>
    </row>
    <row r="377" spans="1:8" x14ac:dyDescent="0.3">
      <c r="A377" t="s">
        <v>1940</v>
      </c>
      <c r="B377" t="s">
        <v>4364</v>
      </c>
      <c r="F377" t="s">
        <v>135</v>
      </c>
      <c r="G377" s="31" t="s">
        <v>797</v>
      </c>
      <c r="H377" s="32">
        <v>2014</v>
      </c>
    </row>
    <row r="378" spans="1:8" x14ac:dyDescent="0.3">
      <c r="A378" t="s">
        <v>3059</v>
      </c>
      <c r="B378" t="s">
        <v>4364</v>
      </c>
      <c r="F378" t="s">
        <v>135</v>
      </c>
      <c r="G378" s="31" t="s">
        <v>157</v>
      </c>
      <c r="H378" s="32">
        <v>2014</v>
      </c>
    </row>
    <row r="379" spans="1:8" x14ac:dyDescent="0.3">
      <c r="A379" t="s">
        <v>333</v>
      </c>
      <c r="B379" t="s">
        <v>4476</v>
      </c>
      <c r="F379" t="s">
        <v>305</v>
      </c>
      <c r="H379" s="32">
        <v>2009</v>
      </c>
    </row>
    <row r="380" spans="1:8" x14ac:dyDescent="0.3">
      <c r="A380" t="s">
        <v>2339</v>
      </c>
      <c r="B380" t="s">
        <v>4477</v>
      </c>
      <c r="F380" t="s">
        <v>135</v>
      </c>
      <c r="G380" s="31" t="s">
        <v>1317</v>
      </c>
      <c r="H380" s="32">
        <v>2010</v>
      </c>
    </row>
    <row r="381" spans="1:8" x14ac:dyDescent="0.3">
      <c r="A381" t="s">
        <v>432</v>
      </c>
      <c r="B381" t="s">
        <v>4371</v>
      </c>
      <c r="F381" t="s">
        <v>135</v>
      </c>
      <c r="G381" s="31" t="s">
        <v>146</v>
      </c>
      <c r="H381" s="32">
        <v>2019</v>
      </c>
    </row>
    <row r="382" spans="1:8" x14ac:dyDescent="0.3">
      <c r="A382" t="s">
        <v>2024</v>
      </c>
      <c r="B382" t="s">
        <v>4364</v>
      </c>
      <c r="F382" t="s">
        <v>135</v>
      </c>
      <c r="G382" s="31" t="s">
        <v>157</v>
      </c>
      <c r="H382" s="32">
        <v>2012</v>
      </c>
    </row>
    <row r="383" spans="1:8" x14ac:dyDescent="0.3">
      <c r="A383" t="s">
        <v>2483</v>
      </c>
      <c r="B383" t="s">
        <v>4478</v>
      </c>
      <c r="F383" t="s">
        <v>1444</v>
      </c>
      <c r="H383" s="32">
        <v>2007</v>
      </c>
    </row>
    <row r="384" spans="1:8" x14ac:dyDescent="0.3">
      <c r="A384" t="s">
        <v>1714</v>
      </c>
      <c r="B384" t="s">
        <v>4440</v>
      </c>
      <c r="F384" t="s">
        <v>135</v>
      </c>
      <c r="H384" s="32">
        <v>2004</v>
      </c>
    </row>
    <row r="385" spans="1:8" x14ac:dyDescent="0.3">
      <c r="A385" t="s">
        <v>636</v>
      </c>
      <c r="B385" t="s">
        <v>4479</v>
      </c>
      <c r="F385" t="s">
        <v>135</v>
      </c>
      <c r="G385" s="31" t="s">
        <v>478</v>
      </c>
      <c r="H385" s="32">
        <v>2010</v>
      </c>
    </row>
    <row r="386" spans="1:8" x14ac:dyDescent="0.3">
      <c r="A386" t="s">
        <v>1315</v>
      </c>
      <c r="B386" t="s">
        <v>4364</v>
      </c>
      <c r="F386" t="s">
        <v>135</v>
      </c>
      <c r="G386" s="31" t="s">
        <v>1317</v>
      </c>
      <c r="H386" s="32">
        <v>2010</v>
      </c>
    </row>
    <row r="387" spans="1:8" x14ac:dyDescent="0.3">
      <c r="A387" t="s">
        <v>677</v>
      </c>
      <c r="B387" t="s">
        <v>4364</v>
      </c>
      <c r="F387" t="s">
        <v>135</v>
      </c>
      <c r="G387" s="31" t="s">
        <v>478</v>
      </c>
      <c r="H387" s="32">
        <v>2012</v>
      </c>
    </row>
    <row r="388" spans="1:8" x14ac:dyDescent="0.3">
      <c r="A388" t="s">
        <v>1679</v>
      </c>
      <c r="B388" t="s">
        <v>4376</v>
      </c>
      <c r="F388" t="s">
        <v>135</v>
      </c>
      <c r="G388" s="31" t="s">
        <v>1317</v>
      </c>
      <c r="H388" s="32">
        <v>2010</v>
      </c>
    </row>
    <row r="389" spans="1:8" x14ac:dyDescent="0.3">
      <c r="A389" t="s">
        <v>1759</v>
      </c>
      <c r="B389" t="s">
        <v>4364</v>
      </c>
      <c r="F389" t="s">
        <v>135</v>
      </c>
      <c r="G389" s="31" t="s">
        <v>381</v>
      </c>
      <c r="H389" s="32">
        <v>2012</v>
      </c>
    </row>
    <row r="390" spans="1:8" x14ac:dyDescent="0.3">
      <c r="A390" t="s">
        <v>2229</v>
      </c>
      <c r="B390" t="s">
        <v>4480</v>
      </c>
      <c r="F390" t="s">
        <v>581</v>
      </c>
      <c r="H390" s="32">
        <v>2011</v>
      </c>
    </row>
    <row r="391" spans="1:8" x14ac:dyDescent="0.3">
      <c r="A391" t="s">
        <v>485</v>
      </c>
      <c r="B391" t="s">
        <v>4364</v>
      </c>
      <c r="F391" t="s">
        <v>135</v>
      </c>
      <c r="H391" s="32">
        <v>2017</v>
      </c>
    </row>
    <row r="392" spans="1:8" x14ac:dyDescent="0.3">
      <c r="A392" t="s">
        <v>1591</v>
      </c>
      <c r="B392" t="s">
        <v>4481</v>
      </c>
      <c r="F392" t="s">
        <v>204</v>
      </c>
      <c r="H392" s="32">
        <v>1993</v>
      </c>
    </row>
    <row r="393" spans="1:8" x14ac:dyDescent="0.3">
      <c r="A393" t="s">
        <v>2430</v>
      </c>
      <c r="B393" t="s">
        <v>4364</v>
      </c>
      <c r="F393" t="s">
        <v>135</v>
      </c>
      <c r="G393" s="31" t="s">
        <v>1024</v>
      </c>
      <c r="H393" s="32">
        <v>2009</v>
      </c>
    </row>
    <row r="394" spans="1:8" x14ac:dyDescent="0.3">
      <c r="A394" t="s">
        <v>2450</v>
      </c>
      <c r="B394" t="s">
        <v>4386</v>
      </c>
      <c r="F394" t="s">
        <v>135</v>
      </c>
      <c r="H394" s="32">
        <v>1987</v>
      </c>
    </row>
    <row r="395" spans="1:8" x14ac:dyDescent="0.3">
      <c r="A395" t="s">
        <v>476</v>
      </c>
      <c r="B395" t="s">
        <v>4364</v>
      </c>
      <c r="F395" t="s">
        <v>135</v>
      </c>
      <c r="G395" s="31" t="s">
        <v>478</v>
      </c>
      <c r="H395" s="32">
        <v>2018</v>
      </c>
    </row>
    <row r="396" spans="1:8" x14ac:dyDescent="0.3">
      <c r="A396" t="s">
        <v>1160</v>
      </c>
      <c r="B396" t="s">
        <v>4482</v>
      </c>
      <c r="F396" t="s">
        <v>135</v>
      </c>
      <c r="G396" s="31" t="s">
        <v>1024</v>
      </c>
      <c r="H396" s="32">
        <v>2009</v>
      </c>
    </row>
    <row r="397" spans="1:8" x14ac:dyDescent="0.3">
      <c r="A397" t="s">
        <v>1865</v>
      </c>
      <c r="B397" t="s">
        <v>4483</v>
      </c>
      <c r="F397" t="s">
        <v>251</v>
      </c>
      <c r="H397" s="32" t="s">
        <v>36</v>
      </c>
    </row>
    <row r="398" spans="1:8" x14ac:dyDescent="0.3">
      <c r="A398" t="s">
        <v>1230</v>
      </c>
      <c r="B398" t="s">
        <v>4364</v>
      </c>
      <c r="F398" t="s">
        <v>467</v>
      </c>
      <c r="H398" s="32">
        <v>2017</v>
      </c>
    </row>
    <row r="399" spans="1:8" x14ac:dyDescent="0.3">
      <c r="A399" t="s">
        <v>1329</v>
      </c>
      <c r="B399" t="s">
        <v>4364</v>
      </c>
      <c r="F399" t="s">
        <v>467</v>
      </c>
      <c r="H399" s="32">
        <v>2016</v>
      </c>
    </row>
    <row r="400" spans="1:8" x14ac:dyDescent="0.3">
      <c r="A400" t="s">
        <v>2462</v>
      </c>
      <c r="B400" t="s">
        <v>4402</v>
      </c>
      <c r="F400" t="s">
        <v>135</v>
      </c>
      <c r="G400" s="31" t="s">
        <v>157</v>
      </c>
      <c r="H400" s="32">
        <v>2011</v>
      </c>
    </row>
    <row r="401" spans="1:8" x14ac:dyDescent="0.3">
      <c r="A401" t="s">
        <v>1206</v>
      </c>
      <c r="B401" t="s">
        <v>4364</v>
      </c>
      <c r="F401" t="s">
        <v>467</v>
      </c>
      <c r="H401" s="32">
        <v>2016</v>
      </c>
    </row>
    <row r="402" spans="1:8" x14ac:dyDescent="0.3">
      <c r="A402" t="s">
        <v>1194</v>
      </c>
      <c r="B402" t="s">
        <v>4364</v>
      </c>
      <c r="F402" t="s">
        <v>467</v>
      </c>
      <c r="H402" s="32">
        <v>2016</v>
      </c>
    </row>
    <row r="403" spans="1:8" x14ac:dyDescent="0.3">
      <c r="A403" t="s">
        <v>2000</v>
      </c>
      <c r="B403" t="s">
        <v>4397</v>
      </c>
      <c r="F403" t="s">
        <v>135</v>
      </c>
      <c r="G403" s="31" t="s">
        <v>1459</v>
      </c>
      <c r="H403" s="32">
        <v>2014</v>
      </c>
    </row>
    <row r="404" spans="1:8" x14ac:dyDescent="0.3">
      <c r="A404" t="s">
        <v>831</v>
      </c>
      <c r="B404" t="s">
        <v>4449</v>
      </c>
      <c r="F404" t="s">
        <v>204</v>
      </c>
      <c r="H404" s="32">
        <v>2012</v>
      </c>
    </row>
    <row r="405" spans="1:8" x14ac:dyDescent="0.3">
      <c r="A405" t="s">
        <v>2112</v>
      </c>
      <c r="B405" t="s">
        <v>4484</v>
      </c>
      <c r="F405" t="s">
        <v>135</v>
      </c>
      <c r="G405" s="31" t="s">
        <v>146</v>
      </c>
      <c r="H405" s="32">
        <v>2009</v>
      </c>
    </row>
    <row r="406" spans="1:8" x14ac:dyDescent="0.3">
      <c r="A406" t="s">
        <v>1620</v>
      </c>
      <c r="B406" t="s">
        <v>4430</v>
      </c>
      <c r="F406" t="s">
        <v>135</v>
      </c>
      <c r="G406" s="31" t="s">
        <v>157</v>
      </c>
      <c r="H406" s="32">
        <v>2011</v>
      </c>
    </row>
    <row r="407" spans="1:8" x14ac:dyDescent="0.3">
      <c r="A407" t="s">
        <v>1885</v>
      </c>
      <c r="B407" t="s">
        <v>4364</v>
      </c>
      <c r="F407" t="s">
        <v>135</v>
      </c>
      <c r="G407" s="31" t="s">
        <v>136</v>
      </c>
      <c r="H407" s="32">
        <v>2018</v>
      </c>
    </row>
    <row r="408" spans="1:8" x14ac:dyDescent="0.3">
      <c r="A408" t="s">
        <v>1641</v>
      </c>
      <c r="B408" t="s">
        <v>4403</v>
      </c>
      <c r="F408" t="s">
        <v>135</v>
      </c>
      <c r="H408" s="32">
        <v>1994</v>
      </c>
    </row>
    <row r="409" spans="1:8" x14ac:dyDescent="0.3">
      <c r="A409" t="s">
        <v>1901</v>
      </c>
      <c r="B409" t="s">
        <v>4384</v>
      </c>
      <c r="F409" t="s">
        <v>204</v>
      </c>
      <c r="H409" s="32">
        <v>2008</v>
      </c>
    </row>
    <row r="410" spans="1:8" x14ac:dyDescent="0.3">
      <c r="A410" t="s">
        <v>2269</v>
      </c>
      <c r="B410" t="s">
        <v>4451</v>
      </c>
      <c r="F410" t="s">
        <v>135</v>
      </c>
      <c r="G410" s="31" t="s">
        <v>146</v>
      </c>
      <c r="H410" s="32">
        <v>2013</v>
      </c>
    </row>
    <row r="411" spans="1:8" x14ac:dyDescent="0.3">
      <c r="A411" t="s">
        <v>1932</v>
      </c>
      <c r="B411" t="s">
        <v>4397</v>
      </c>
      <c r="F411" t="s">
        <v>135</v>
      </c>
      <c r="G411" s="31" t="s">
        <v>1459</v>
      </c>
      <c r="H411" s="32">
        <v>2014</v>
      </c>
    </row>
    <row r="412" spans="1:8" x14ac:dyDescent="0.3">
      <c r="A412" t="s">
        <v>2133</v>
      </c>
      <c r="B412" t="s">
        <v>4427</v>
      </c>
      <c r="F412" t="s">
        <v>135</v>
      </c>
      <c r="G412" s="31" t="s">
        <v>146</v>
      </c>
      <c r="H412" s="32">
        <v>2009</v>
      </c>
    </row>
    <row r="413" spans="1:8" x14ac:dyDescent="0.3">
      <c r="A413" t="s">
        <v>2206</v>
      </c>
      <c r="B413" t="s">
        <v>4485</v>
      </c>
      <c r="F413" t="s">
        <v>1191</v>
      </c>
      <c r="H413" s="32">
        <v>2009</v>
      </c>
    </row>
    <row r="414" spans="1:8" x14ac:dyDescent="0.3">
      <c r="A414" t="s">
        <v>1829</v>
      </c>
      <c r="B414" t="s">
        <v>4364</v>
      </c>
      <c r="F414" t="s">
        <v>204</v>
      </c>
      <c r="H414" s="32">
        <v>2003</v>
      </c>
    </row>
    <row r="415" spans="1:8" x14ac:dyDescent="0.3">
      <c r="A415" t="s">
        <v>2372</v>
      </c>
      <c r="B415" t="s">
        <v>4427</v>
      </c>
      <c r="F415" t="s">
        <v>135</v>
      </c>
      <c r="G415" s="31" t="s">
        <v>146</v>
      </c>
      <c r="H415" s="32">
        <v>2009</v>
      </c>
    </row>
    <row r="416" spans="1:8" x14ac:dyDescent="0.3">
      <c r="A416" t="s">
        <v>2089</v>
      </c>
      <c r="B416" t="s">
        <v>4486</v>
      </c>
      <c r="F416" t="s">
        <v>1449</v>
      </c>
      <c r="H416" s="32">
        <v>2006</v>
      </c>
    </row>
    <row r="417" spans="1:8" x14ac:dyDescent="0.3">
      <c r="A417" t="s">
        <v>1781</v>
      </c>
      <c r="B417" t="s">
        <v>4364</v>
      </c>
      <c r="F417" t="s">
        <v>204</v>
      </c>
      <c r="H417" s="32">
        <v>2003</v>
      </c>
    </row>
    <row r="418" spans="1:8" x14ac:dyDescent="0.3">
      <c r="A418" t="s">
        <v>1242</v>
      </c>
      <c r="B418" t="s">
        <v>4364</v>
      </c>
      <c r="F418" t="s">
        <v>467</v>
      </c>
      <c r="H418" s="32">
        <v>2016</v>
      </c>
    </row>
    <row r="419" spans="1:8" x14ac:dyDescent="0.3">
      <c r="A419" t="s">
        <v>738</v>
      </c>
      <c r="B419" t="s">
        <v>4487</v>
      </c>
      <c r="F419" t="s">
        <v>135</v>
      </c>
      <c r="G419" s="31" t="s">
        <v>190</v>
      </c>
      <c r="H419" s="32">
        <v>2010</v>
      </c>
    </row>
    <row r="420" spans="1:8" x14ac:dyDescent="0.3">
      <c r="A420" t="s">
        <v>2978</v>
      </c>
      <c r="B420" t="s">
        <v>4420</v>
      </c>
      <c r="F420" t="s">
        <v>204</v>
      </c>
      <c r="H420" s="32">
        <v>2004</v>
      </c>
    </row>
    <row r="421" spans="1:8" x14ac:dyDescent="0.3">
      <c r="A421" t="s">
        <v>1763</v>
      </c>
      <c r="B421" t="s">
        <v>4364</v>
      </c>
      <c r="F421" t="s">
        <v>135</v>
      </c>
      <c r="G421" s="31" t="s">
        <v>478</v>
      </c>
      <c r="H421" s="32">
        <v>2018</v>
      </c>
    </row>
    <row r="422" spans="1:8" x14ac:dyDescent="0.3">
      <c r="A422" t="s">
        <v>1409</v>
      </c>
      <c r="B422" t="s">
        <v>4364</v>
      </c>
      <c r="F422" t="s">
        <v>467</v>
      </c>
      <c r="H422" s="32">
        <v>2016</v>
      </c>
    </row>
    <row r="423" spans="1:8" x14ac:dyDescent="0.3">
      <c r="A423" t="s">
        <v>1645</v>
      </c>
      <c r="B423" t="s">
        <v>4403</v>
      </c>
      <c r="F423" t="s">
        <v>135</v>
      </c>
      <c r="H423" s="32">
        <v>1994</v>
      </c>
    </row>
    <row r="424" spans="1:8" x14ac:dyDescent="0.3">
      <c r="A424" t="s">
        <v>2797</v>
      </c>
      <c r="B424" t="s">
        <v>4488</v>
      </c>
      <c r="F424" t="s">
        <v>204</v>
      </c>
      <c r="H424" s="32">
        <v>2011</v>
      </c>
    </row>
    <row r="425" spans="1:8" x14ac:dyDescent="0.3">
      <c r="A425" t="s">
        <v>1674</v>
      </c>
      <c r="B425" t="s">
        <v>4477</v>
      </c>
      <c r="F425" t="s">
        <v>135</v>
      </c>
      <c r="G425" s="31" t="s">
        <v>1317</v>
      </c>
      <c r="H425" s="32">
        <v>2010</v>
      </c>
    </row>
    <row r="426" spans="1:8" x14ac:dyDescent="0.3">
      <c r="A426" t="s">
        <v>1357</v>
      </c>
      <c r="B426" t="s">
        <v>4364</v>
      </c>
      <c r="F426" t="s">
        <v>467</v>
      </c>
      <c r="H426" s="32">
        <v>2016</v>
      </c>
    </row>
    <row r="427" spans="1:8" x14ac:dyDescent="0.3">
      <c r="A427" t="s">
        <v>1054</v>
      </c>
      <c r="B427" t="s">
        <v>4364</v>
      </c>
      <c r="F427" t="s">
        <v>135</v>
      </c>
      <c r="G427" s="31" t="s">
        <v>146</v>
      </c>
      <c r="H427" s="32">
        <v>2008</v>
      </c>
    </row>
    <row r="428" spans="1:8" x14ac:dyDescent="0.3">
      <c r="A428" t="s">
        <v>1298</v>
      </c>
      <c r="B428" t="s">
        <v>4364</v>
      </c>
      <c r="F428" t="s">
        <v>467</v>
      </c>
      <c r="H428" s="32">
        <v>2016</v>
      </c>
    </row>
    <row r="429" spans="1:8" x14ac:dyDescent="0.3">
      <c r="A429" t="s">
        <v>2150</v>
      </c>
      <c r="B429" t="s">
        <v>4489</v>
      </c>
      <c r="F429" t="s">
        <v>135</v>
      </c>
      <c r="G429" s="31" t="s">
        <v>376</v>
      </c>
      <c r="H429" s="32">
        <v>2008</v>
      </c>
    </row>
    <row r="430" spans="1:8" x14ac:dyDescent="0.3">
      <c r="A430" t="s">
        <v>989</v>
      </c>
      <c r="B430" t="s">
        <v>4364</v>
      </c>
      <c r="F430" t="s">
        <v>135</v>
      </c>
      <c r="G430" s="31" t="s">
        <v>146</v>
      </c>
      <c r="H430" s="32">
        <v>2017</v>
      </c>
    </row>
    <row r="431" spans="1:8" x14ac:dyDescent="0.3">
      <c r="A431" t="s">
        <v>1956</v>
      </c>
      <c r="B431" t="s">
        <v>4364</v>
      </c>
      <c r="F431" t="s">
        <v>135</v>
      </c>
      <c r="G431" s="31" t="s">
        <v>797</v>
      </c>
      <c r="H431" s="32">
        <v>2014</v>
      </c>
    </row>
    <row r="432" spans="1:8" x14ac:dyDescent="0.3">
      <c r="A432" t="s">
        <v>1747</v>
      </c>
      <c r="B432" t="s">
        <v>4384</v>
      </c>
      <c r="F432" t="s">
        <v>204</v>
      </c>
      <c r="H432" s="32">
        <v>2008</v>
      </c>
    </row>
    <row r="433" spans="1:8" x14ac:dyDescent="0.3">
      <c r="A433" t="s">
        <v>2155</v>
      </c>
      <c r="B433" t="s">
        <v>4389</v>
      </c>
      <c r="F433" t="s">
        <v>135</v>
      </c>
      <c r="H433" s="32">
        <v>2011</v>
      </c>
    </row>
    <row r="434" spans="1:8" x14ac:dyDescent="0.3">
      <c r="A434" t="s">
        <v>775</v>
      </c>
      <c r="B434" t="s">
        <v>4364</v>
      </c>
      <c r="F434" t="s">
        <v>135</v>
      </c>
      <c r="G434" s="31" t="s">
        <v>146</v>
      </c>
      <c r="H434" s="32">
        <v>2017</v>
      </c>
    </row>
    <row r="435" spans="1:8" x14ac:dyDescent="0.3">
      <c r="A435" t="s">
        <v>753</v>
      </c>
      <c r="B435" t="s">
        <v>4461</v>
      </c>
      <c r="F435" t="s">
        <v>135</v>
      </c>
      <c r="G435" s="31" t="s">
        <v>146</v>
      </c>
      <c r="H435" s="32">
        <v>2019</v>
      </c>
    </row>
    <row r="436" spans="1:8" x14ac:dyDescent="0.3">
      <c r="A436" t="s">
        <v>2539</v>
      </c>
      <c r="B436" t="s">
        <v>4467</v>
      </c>
      <c r="F436" t="s">
        <v>204</v>
      </c>
      <c r="H436" s="32">
        <v>2005</v>
      </c>
    </row>
    <row r="437" spans="1:8" x14ac:dyDescent="0.3">
      <c r="A437" t="s">
        <v>885</v>
      </c>
      <c r="B437" t="s">
        <v>4490</v>
      </c>
      <c r="F437" t="s">
        <v>135</v>
      </c>
      <c r="G437" s="31" t="s">
        <v>376</v>
      </c>
      <c r="H437" s="32">
        <v>2007</v>
      </c>
    </row>
    <row r="438" spans="1:8" x14ac:dyDescent="0.3">
      <c r="A438" t="s">
        <v>1286</v>
      </c>
      <c r="B438" t="s">
        <v>4364</v>
      </c>
      <c r="F438" t="s">
        <v>467</v>
      </c>
      <c r="H438" s="32">
        <v>2016</v>
      </c>
    </row>
    <row r="439" spans="1:8" x14ac:dyDescent="0.3">
      <c r="A439" t="s">
        <v>497</v>
      </c>
      <c r="B439" t="s">
        <v>4364</v>
      </c>
      <c r="F439" t="s">
        <v>467</v>
      </c>
      <c r="H439" s="32">
        <v>2016</v>
      </c>
    </row>
    <row r="440" spans="1:8" x14ac:dyDescent="0.3">
      <c r="A440" t="s">
        <v>1381</v>
      </c>
      <c r="B440" t="s">
        <v>4364</v>
      </c>
      <c r="F440" t="s">
        <v>467</v>
      </c>
      <c r="H440" s="32">
        <v>2017</v>
      </c>
    </row>
    <row r="441" spans="1:8" x14ac:dyDescent="0.3">
      <c r="A441" t="s">
        <v>649</v>
      </c>
      <c r="B441" t="s">
        <v>4364</v>
      </c>
      <c r="F441" t="s">
        <v>135</v>
      </c>
      <c r="G441" s="31" t="s">
        <v>478</v>
      </c>
      <c r="H441" s="32">
        <v>2009</v>
      </c>
    </row>
    <row r="442" spans="1:8" x14ac:dyDescent="0.3">
      <c r="A442" t="s">
        <v>2094</v>
      </c>
      <c r="B442" t="s">
        <v>4470</v>
      </c>
      <c r="F442" t="s">
        <v>1444</v>
      </c>
      <c r="H442" s="32">
        <v>2007</v>
      </c>
    </row>
    <row r="443" spans="1:8" x14ac:dyDescent="0.3">
      <c r="A443" t="s">
        <v>558</v>
      </c>
      <c r="B443" t="s">
        <v>4364</v>
      </c>
      <c r="F443" t="s">
        <v>467</v>
      </c>
      <c r="H443" s="32">
        <v>2016</v>
      </c>
    </row>
    <row r="444" spans="1:8" x14ac:dyDescent="0.3">
      <c r="A444" t="s">
        <v>610</v>
      </c>
      <c r="B444" t="s">
        <v>4483</v>
      </c>
      <c r="F444" t="s">
        <v>251</v>
      </c>
      <c r="H444" s="32" t="s">
        <v>36</v>
      </c>
    </row>
    <row r="445" spans="1:8" x14ac:dyDescent="0.3">
      <c r="A445" t="s">
        <v>2474</v>
      </c>
      <c r="B445" t="s">
        <v>4379</v>
      </c>
      <c r="F445" t="s">
        <v>581</v>
      </c>
      <c r="H445" s="32">
        <v>2009</v>
      </c>
    </row>
    <row r="446" spans="1:8" x14ac:dyDescent="0.3">
      <c r="A446" t="s">
        <v>1365</v>
      </c>
      <c r="B446" t="s">
        <v>4364</v>
      </c>
      <c r="F446" t="s">
        <v>467</v>
      </c>
      <c r="H446" s="32">
        <v>2017</v>
      </c>
    </row>
    <row r="447" spans="1:8" x14ac:dyDescent="0.3">
      <c r="A447" t="s">
        <v>405</v>
      </c>
      <c r="B447" t="s">
        <v>4364</v>
      </c>
      <c r="F447" t="s">
        <v>394</v>
      </c>
      <c r="H447" s="32">
        <v>2011</v>
      </c>
    </row>
    <row r="448" spans="1:8" x14ac:dyDescent="0.3">
      <c r="A448" t="s">
        <v>673</v>
      </c>
      <c r="B448" t="s">
        <v>4479</v>
      </c>
      <c r="F448" t="s">
        <v>135</v>
      </c>
      <c r="G448" s="31" t="s">
        <v>478</v>
      </c>
      <c r="H448" s="32">
        <v>2010</v>
      </c>
    </row>
    <row r="449" spans="1:8" x14ac:dyDescent="0.3">
      <c r="A449" t="s">
        <v>1421</v>
      </c>
      <c r="B449" t="s">
        <v>4364</v>
      </c>
      <c r="F449" t="s">
        <v>467</v>
      </c>
      <c r="H449" s="32">
        <v>2016</v>
      </c>
    </row>
    <row r="450" spans="1:8" x14ac:dyDescent="0.3">
      <c r="A450" t="s">
        <v>216</v>
      </c>
      <c r="B450" t="s">
        <v>4371</v>
      </c>
      <c r="F450" t="s">
        <v>135</v>
      </c>
      <c r="G450" s="31" t="s">
        <v>146</v>
      </c>
      <c r="H450" s="32">
        <v>2020</v>
      </c>
    </row>
    <row r="451" spans="1:8" x14ac:dyDescent="0.3">
      <c r="A451" t="s">
        <v>417</v>
      </c>
      <c r="B451" t="s">
        <v>4437</v>
      </c>
      <c r="F451" t="s">
        <v>36</v>
      </c>
      <c r="H451" s="32">
        <v>1986</v>
      </c>
    </row>
    <row r="452" spans="1:8" x14ac:dyDescent="0.3">
      <c r="A452" t="s">
        <v>1527</v>
      </c>
      <c r="B452" t="s">
        <v>4413</v>
      </c>
      <c r="F452" t="s">
        <v>1444</v>
      </c>
      <c r="H452" s="32">
        <v>2003</v>
      </c>
    </row>
    <row r="453" spans="1:8" x14ac:dyDescent="0.3">
      <c r="A453" t="s">
        <v>771</v>
      </c>
      <c r="B453" t="s">
        <v>4364</v>
      </c>
      <c r="F453" t="s">
        <v>135</v>
      </c>
      <c r="G453" s="31" t="s">
        <v>146</v>
      </c>
      <c r="H453" s="32">
        <v>2017</v>
      </c>
    </row>
    <row r="454" spans="1:8" x14ac:dyDescent="0.3">
      <c r="A454" t="s">
        <v>2220</v>
      </c>
      <c r="B454" t="s">
        <v>4480</v>
      </c>
      <c r="F454" t="s">
        <v>581</v>
      </c>
      <c r="H454" s="32">
        <v>2011</v>
      </c>
    </row>
    <row r="455" spans="1:8" x14ac:dyDescent="0.3">
      <c r="A455" t="s">
        <v>207</v>
      </c>
      <c r="B455" t="s">
        <v>4371</v>
      </c>
      <c r="F455" t="s">
        <v>135</v>
      </c>
      <c r="G455" s="31" t="s">
        <v>146</v>
      </c>
      <c r="H455" s="32">
        <v>2020</v>
      </c>
    </row>
    <row r="456" spans="1:8" x14ac:dyDescent="0.3">
      <c r="A456" t="s">
        <v>2331</v>
      </c>
      <c r="B456" t="s">
        <v>4442</v>
      </c>
      <c r="F456" t="s">
        <v>204</v>
      </c>
      <c r="H456" s="32">
        <v>2011</v>
      </c>
    </row>
    <row r="457" spans="1:8" x14ac:dyDescent="0.3">
      <c r="A457" t="s">
        <v>1361</v>
      </c>
      <c r="B457" t="s">
        <v>4364</v>
      </c>
      <c r="F457" t="s">
        <v>467</v>
      </c>
      <c r="H457" s="32">
        <v>2017</v>
      </c>
    </row>
    <row r="458" spans="1:8" x14ac:dyDescent="0.3">
      <c r="A458" t="s">
        <v>1294</v>
      </c>
      <c r="B458" t="s">
        <v>4364</v>
      </c>
      <c r="F458" t="s">
        <v>467</v>
      </c>
      <c r="H458" s="32">
        <v>2017</v>
      </c>
    </row>
    <row r="459" spans="1:8" x14ac:dyDescent="0.3">
      <c r="A459" t="s">
        <v>2129</v>
      </c>
      <c r="B459" t="s">
        <v>4484</v>
      </c>
      <c r="F459" t="s">
        <v>135</v>
      </c>
      <c r="G459" s="31" t="s">
        <v>146</v>
      </c>
      <c r="H459" s="32">
        <v>2009</v>
      </c>
    </row>
    <row r="460" spans="1:8" x14ac:dyDescent="0.3">
      <c r="A460" t="s">
        <v>2314</v>
      </c>
      <c r="B460" t="s">
        <v>4421</v>
      </c>
      <c r="F460" t="s">
        <v>135</v>
      </c>
      <c r="G460" s="31" t="s">
        <v>190</v>
      </c>
      <c r="H460" s="32">
        <v>2009</v>
      </c>
    </row>
    <row r="461" spans="1:8" x14ac:dyDescent="0.3">
      <c r="A461" t="s">
        <v>2225</v>
      </c>
      <c r="B461" t="s">
        <v>4442</v>
      </c>
      <c r="F461" t="s">
        <v>204</v>
      </c>
      <c r="H461" s="32">
        <v>2011</v>
      </c>
    </row>
    <row r="462" spans="1:8" x14ac:dyDescent="0.3">
      <c r="A462" t="s">
        <v>1198</v>
      </c>
      <c r="B462" t="s">
        <v>4364</v>
      </c>
      <c r="F462" t="s">
        <v>467</v>
      </c>
      <c r="H462" s="32">
        <v>2016</v>
      </c>
    </row>
    <row r="463" spans="1:8" x14ac:dyDescent="0.3">
      <c r="A463" t="s">
        <v>1688</v>
      </c>
      <c r="B463" t="s">
        <v>4376</v>
      </c>
      <c r="F463" t="s">
        <v>135</v>
      </c>
      <c r="G463" s="31" t="s">
        <v>1317</v>
      </c>
      <c r="H463" s="32">
        <v>2010</v>
      </c>
    </row>
    <row r="464" spans="1:8" x14ac:dyDescent="0.3">
      <c r="A464" t="s">
        <v>1897</v>
      </c>
      <c r="B464" t="s">
        <v>4365</v>
      </c>
      <c r="F464" t="s">
        <v>1444</v>
      </c>
      <c r="H464" s="32">
        <v>2010</v>
      </c>
    </row>
    <row r="465" spans="1:8" x14ac:dyDescent="0.3">
      <c r="A465" t="s">
        <v>2446</v>
      </c>
      <c r="B465" t="s">
        <v>4378</v>
      </c>
      <c r="F465" t="s">
        <v>1444</v>
      </c>
      <c r="H465" s="32">
        <v>2003</v>
      </c>
    </row>
    <row r="466" spans="1:8" x14ac:dyDescent="0.3">
      <c r="A466" t="s">
        <v>2578</v>
      </c>
      <c r="B466" t="s">
        <v>4421</v>
      </c>
      <c r="F466" t="s">
        <v>135</v>
      </c>
      <c r="G466" s="31" t="s">
        <v>478</v>
      </c>
      <c r="H466" s="32">
        <v>2009</v>
      </c>
    </row>
    <row r="467" spans="1:8" x14ac:dyDescent="0.3">
      <c r="A467" t="s">
        <v>2237</v>
      </c>
      <c r="B467" t="s">
        <v>4414</v>
      </c>
      <c r="F467" t="s">
        <v>1322</v>
      </c>
      <c r="H467" s="32">
        <v>2011</v>
      </c>
    </row>
    <row r="468" spans="1:8" x14ac:dyDescent="0.3">
      <c r="A468" t="s">
        <v>1341</v>
      </c>
      <c r="B468" t="s">
        <v>4364</v>
      </c>
      <c r="F468" t="s">
        <v>467</v>
      </c>
      <c r="H468" s="32">
        <v>2016</v>
      </c>
    </row>
    <row r="469" spans="1:8" x14ac:dyDescent="0.3">
      <c r="A469" t="s">
        <v>1850</v>
      </c>
      <c r="B469" t="s">
        <v>4424</v>
      </c>
      <c r="F469" t="s">
        <v>135</v>
      </c>
      <c r="G469" s="31" t="s">
        <v>146</v>
      </c>
      <c r="H469" s="32">
        <v>2018</v>
      </c>
    </row>
    <row r="470" spans="1:8" x14ac:dyDescent="0.3">
      <c r="A470" t="s">
        <v>2293</v>
      </c>
      <c r="B470" t="s">
        <v>4421</v>
      </c>
      <c r="F470" t="s">
        <v>135</v>
      </c>
      <c r="G470" s="31" t="s">
        <v>190</v>
      </c>
      <c r="H470" s="32">
        <v>2012</v>
      </c>
    </row>
    <row r="471" spans="1:8" x14ac:dyDescent="0.3">
      <c r="A471" t="s">
        <v>182</v>
      </c>
      <c r="B471" t="s">
        <v>4491</v>
      </c>
      <c r="F471" t="s">
        <v>135</v>
      </c>
      <c r="G471" s="31" t="s">
        <v>146</v>
      </c>
      <c r="H471" s="32">
        <v>2018</v>
      </c>
    </row>
    <row r="472" spans="1:8" s="33" customFormat="1" x14ac:dyDescent="0.3">
      <c r="A472" s="33" t="s">
        <v>2791</v>
      </c>
      <c r="B472" s="33" t="s">
        <v>4492</v>
      </c>
      <c r="F472" s="33" t="s">
        <v>305</v>
      </c>
      <c r="G472" s="34"/>
      <c r="H472" s="35">
        <v>2006</v>
      </c>
    </row>
    <row r="473" spans="1:8" x14ac:dyDescent="0.3">
      <c r="A473" t="s">
        <v>1385</v>
      </c>
      <c r="B473" t="s">
        <v>4364</v>
      </c>
      <c r="F473" t="s">
        <v>467</v>
      </c>
      <c r="H473" s="32">
        <v>2017</v>
      </c>
    </row>
    <row r="474" spans="1:8" x14ac:dyDescent="0.3">
      <c r="A474" t="s">
        <v>1290</v>
      </c>
      <c r="B474" t="s">
        <v>4364</v>
      </c>
      <c r="F474" t="s">
        <v>467</v>
      </c>
      <c r="H474" s="32">
        <v>2016</v>
      </c>
    </row>
    <row r="475" spans="1:8" x14ac:dyDescent="0.3">
      <c r="A475" t="s">
        <v>2364</v>
      </c>
      <c r="B475" t="s">
        <v>4397</v>
      </c>
      <c r="F475" t="s">
        <v>135</v>
      </c>
      <c r="G475" s="31" t="s">
        <v>1459</v>
      </c>
      <c r="H475" s="32">
        <v>2014</v>
      </c>
    </row>
    <row r="476" spans="1:8" x14ac:dyDescent="0.3">
      <c r="A476" t="s">
        <v>323</v>
      </c>
      <c r="B476" t="s">
        <v>4476</v>
      </c>
      <c r="F476" t="s">
        <v>305</v>
      </c>
      <c r="H476" s="32">
        <v>2002</v>
      </c>
    </row>
    <row r="477" spans="1:8" x14ac:dyDescent="0.3">
      <c r="A477" t="s">
        <v>1661</v>
      </c>
      <c r="B477" t="s">
        <v>4409</v>
      </c>
      <c r="F477" t="s">
        <v>135</v>
      </c>
      <c r="H477" s="32">
        <v>1994</v>
      </c>
    </row>
    <row r="478" spans="1:8" x14ac:dyDescent="0.3">
      <c r="A478" t="s">
        <v>817</v>
      </c>
      <c r="B478" t="s">
        <v>4493</v>
      </c>
      <c r="F478" t="s">
        <v>135</v>
      </c>
      <c r="G478" s="31" t="s">
        <v>376</v>
      </c>
      <c r="H478" s="32">
        <v>2006</v>
      </c>
    </row>
    <row r="479" spans="1:8" x14ac:dyDescent="0.3">
      <c r="A479" t="s">
        <v>789</v>
      </c>
      <c r="B479" t="s">
        <v>4494</v>
      </c>
      <c r="F479" t="s">
        <v>135</v>
      </c>
      <c r="G479" s="31" t="s">
        <v>376</v>
      </c>
      <c r="H479" s="32">
        <v>2015</v>
      </c>
    </row>
    <row r="480" spans="1:8" x14ac:dyDescent="0.3">
      <c r="A480" t="s">
        <v>2104</v>
      </c>
      <c r="B480" t="s">
        <v>4486</v>
      </c>
      <c r="F480" t="s">
        <v>1449</v>
      </c>
      <c r="H480" s="32">
        <v>2006</v>
      </c>
    </row>
    <row r="481" spans="1:8" x14ac:dyDescent="0.3">
      <c r="A481" t="s">
        <v>384</v>
      </c>
      <c r="B481" t="s">
        <v>4364</v>
      </c>
      <c r="F481" t="s">
        <v>135</v>
      </c>
      <c r="G481" s="31" t="s">
        <v>381</v>
      </c>
      <c r="H481" s="32">
        <v>2019</v>
      </c>
    </row>
    <row r="482" spans="1:8" x14ac:dyDescent="0.3">
      <c r="A482" t="s">
        <v>1006</v>
      </c>
      <c r="B482" t="s">
        <v>4495</v>
      </c>
      <c r="F482" t="s">
        <v>135</v>
      </c>
      <c r="G482" s="31" t="s">
        <v>146</v>
      </c>
      <c r="H482" s="32">
        <v>2009</v>
      </c>
    </row>
    <row r="483" spans="1:8" x14ac:dyDescent="0.3">
      <c r="A483" t="s">
        <v>3015</v>
      </c>
      <c r="B483" t="s">
        <v>4364</v>
      </c>
      <c r="F483" t="s">
        <v>204</v>
      </c>
      <c r="H483" s="32">
        <v>2011</v>
      </c>
    </row>
    <row r="484" spans="1:8" x14ac:dyDescent="0.3">
      <c r="A484" t="s">
        <v>1587</v>
      </c>
      <c r="B484" t="s">
        <v>4364</v>
      </c>
      <c r="F484" t="s">
        <v>135</v>
      </c>
      <c r="G484" s="31" t="s">
        <v>1459</v>
      </c>
      <c r="H484" s="32">
        <v>2014</v>
      </c>
    </row>
    <row r="485" spans="1:8" x14ac:dyDescent="0.3">
      <c r="A485" t="s">
        <v>1670</v>
      </c>
      <c r="B485" t="s">
        <v>4364</v>
      </c>
      <c r="F485" t="s">
        <v>135</v>
      </c>
      <c r="G485" s="31" t="s">
        <v>1317</v>
      </c>
      <c r="H485" s="32">
        <v>2010</v>
      </c>
    </row>
    <row r="486" spans="1:8" x14ac:dyDescent="0.3">
      <c r="A486" t="s">
        <v>2454</v>
      </c>
      <c r="B486" t="s">
        <v>4389</v>
      </c>
      <c r="F486" t="s">
        <v>135</v>
      </c>
      <c r="G486" s="31" t="s">
        <v>1604</v>
      </c>
      <c r="H486" s="32">
        <v>2001</v>
      </c>
    </row>
    <row r="487" spans="1:8" x14ac:dyDescent="0.3">
      <c r="A487" t="s">
        <v>1425</v>
      </c>
      <c r="B487" t="s">
        <v>4364</v>
      </c>
      <c r="F487" t="s">
        <v>467</v>
      </c>
      <c r="H487" s="32">
        <v>2016</v>
      </c>
    </row>
    <row r="488" spans="1:8" x14ac:dyDescent="0.3">
      <c r="A488" t="s">
        <v>2653</v>
      </c>
      <c r="B488" t="s">
        <v>4383</v>
      </c>
      <c r="F488" t="s">
        <v>135</v>
      </c>
      <c r="G488" s="31" t="s">
        <v>797</v>
      </c>
      <c r="H488" s="32">
        <v>2013</v>
      </c>
    </row>
  </sheetData>
  <conditionalFormatting sqref="A325:A488">
    <cfRule type="containsText" dxfId="83" priority="1" operator="containsText" text="FALSE">
      <formula>NOT(ISERROR(SEARCH("FALSE",A325)))</formula>
    </cfRule>
  </conditionalFormatting>
  <conditionalFormatting sqref="A491:A1048576 A1:A488">
    <cfRule type="duplicateValues" dxfId="82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EFBED-E34C-49F4-8B74-0674E99AC25B}">
  <dimension ref="A1:I340"/>
  <sheetViews>
    <sheetView workbookViewId="0">
      <selection activeCell="B16" sqref="B16"/>
    </sheetView>
  </sheetViews>
  <sheetFormatPr defaultRowHeight="14.4" x14ac:dyDescent="0.3"/>
  <cols>
    <col min="1" max="1" width="12.109375" bestFit="1" customWidth="1"/>
    <col min="2" max="2" width="62.109375" bestFit="1" customWidth="1"/>
    <col min="6" max="6" width="9.77734375" bestFit="1" customWidth="1"/>
    <col min="7" max="7" width="14" bestFit="1" customWidth="1"/>
    <col min="8" max="8" width="17.88671875" bestFit="1" customWidth="1"/>
    <col min="9" max="9" width="18.88671875" bestFit="1" customWidth="1"/>
  </cols>
  <sheetData>
    <row r="1" spans="1:9" x14ac:dyDescent="0.3">
      <c r="A1" s="29" t="s">
        <v>4358</v>
      </c>
      <c r="B1" s="29" t="s">
        <v>4359</v>
      </c>
      <c r="C1" s="29" t="s">
        <v>4360</v>
      </c>
      <c r="D1" s="29" t="s">
        <v>4361</v>
      </c>
      <c r="E1" s="29" t="s">
        <v>4362</v>
      </c>
      <c r="F1" s="29" t="s">
        <v>23</v>
      </c>
      <c r="G1" s="30" t="s">
        <v>24</v>
      </c>
      <c r="H1" s="30" t="s">
        <v>4363</v>
      </c>
      <c r="I1" s="29" t="s">
        <v>4496</v>
      </c>
    </row>
    <row r="2" spans="1:9" x14ac:dyDescent="0.3">
      <c r="A2" t="s">
        <v>2392</v>
      </c>
      <c r="B2" t="str">
        <f>VLOOKUP($A2,[2]all_samples_metadata!$A$2:$H$488,2,FALSE)</f>
        <v xml:space="preserve"> cheese</v>
      </c>
      <c r="C2">
        <f>VLOOKUP($A2,[2]all_samples_metadata!$A$2:$H$488,3,FALSE)</f>
        <v>0</v>
      </c>
      <c r="D2">
        <f>VLOOKUP($A2,[2]all_samples_metadata!$A$2:$H$488,4,FALSE)</f>
        <v>0</v>
      </c>
      <c r="E2">
        <f>VLOOKUP($A2,[2]all_samples_metadata!$A$2:$H$488,5,FALSE)</f>
        <v>0</v>
      </c>
      <c r="F2" t="str">
        <f>VLOOKUP($A2,[2]all_samples_metadata!$A$2:$H$488,6,FALSE)</f>
        <v>USA</v>
      </c>
      <c r="G2" t="str">
        <f>VLOOKUP($A2,[2]all_samples_metadata!$A$2:$H$488,7,FALSE)</f>
        <v>California</v>
      </c>
      <c r="H2">
        <f>VLOOKUP($A2,[2]all_samples_metadata!$A$2:$H$488,8,FALSE)</f>
        <v>2013</v>
      </c>
      <c r="I2" t="b">
        <f>NOT(ISERROR(MATCH(A2,assembly_qc!$B$2:$B$490,0)))</f>
        <v>1</v>
      </c>
    </row>
    <row r="3" spans="1:9" x14ac:dyDescent="0.3">
      <c r="A3" t="s">
        <v>271</v>
      </c>
      <c r="B3" t="str">
        <f>VLOOKUP($A3,[2]all_samples_metadata!$A$2:$H$488,2,FALSE)</f>
        <v xml:space="preserve"> cheese</v>
      </c>
      <c r="C3">
        <f>VLOOKUP($A3,[2]all_samples_metadata!$A$2:$H$488,3,FALSE)</f>
        <v>0</v>
      </c>
      <c r="D3">
        <f>VLOOKUP($A3,[2]all_samples_metadata!$A$2:$H$488,4,FALSE)</f>
        <v>0</v>
      </c>
      <c r="E3">
        <f>VLOOKUP($A3,[2]all_samples_metadata!$A$2:$H$488,5,FALSE)</f>
        <v>0</v>
      </c>
      <c r="F3" t="str">
        <f>VLOOKUP($A3,[2]all_samples_metadata!$A$2:$H$488,6,FALSE)</f>
        <v>USA</v>
      </c>
      <c r="G3" t="str">
        <f>VLOOKUP($A3,[2]all_samples_metadata!$A$2:$H$488,7,FALSE)</f>
        <v>Iowa</v>
      </c>
      <c r="H3">
        <f>VLOOKUP($A3,[2]all_samples_metadata!$A$2:$H$488,8,FALSE)</f>
        <v>2019</v>
      </c>
      <c r="I3" t="b">
        <f>NOT(ISERROR(MATCH(A3,assembly_qc!$B$2:$B$490,0)))</f>
        <v>1</v>
      </c>
    </row>
    <row r="4" spans="1:9" x14ac:dyDescent="0.3">
      <c r="A4" t="s">
        <v>263</v>
      </c>
      <c r="B4" t="str">
        <f>VLOOKUP($A4,[2]all_samples_metadata!$A$2:$H$488,2,FALSE)</f>
        <v xml:space="preserve"> cheese</v>
      </c>
      <c r="C4">
        <f>VLOOKUP($A4,[2]all_samples_metadata!$A$2:$H$488,3,FALSE)</f>
        <v>0</v>
      </c>
      <c r="D4">
        <f>VLOOKUP($A4,[2]all_samples_metadata!$A$2:$H$488,4,FALSE)</f>
        <v>0</v>
      </c>
      <c r="E4">
        <f>VLOOKUP($A4,[2]all_samples_metadata!$A$2:$H$488,5,FALSE)</f>
        <v>0</v>
      </c>
      <c r="F4" t="str">
        <f>VLOOKUP($A4,[2]all_samples_metadata!$A$2:$H$488,6,FALSE)</f>
        <v>USA</v>
      </c>
      <c r="G4" t="str">
        <f>VLOOKUP($A4,[2]all_samples_metadata!$A$2:$H$488,7,FALSE)</f>
        <v>Iowa</v>
      </c>
      <c r="H4">
        <f>VLOOKUP($A4,[2]all_samples_metadata!$A$2:$H$488,8,FALSE)</f>
        <v>2019</v>
      </c>
      <c r="I4" t="b">
        <f>NOT(ISERROR(MATCH(A4,assembly_qc!$B$2:$B$490,0)))</f>
        <v>1</v>
      </c>
    </row>
    <row r="5" spans="1:9" x14ac:dyDescent="0.3">
      <c r="A5" t="s">
        <v>275</v>
      </c>
      <c r="B5" t="str">
        <f>VLOOKUP($A5,[2]all_samples_metadata!$A$2:$H$488,2,FALSE)</f>
        <v xml:space="preserve"> cheese</v>
      </c>
      <c r="C5">
        <f>VLOOKUP($A5,[2]all_samples_metadata!$A$2:$H$488,3,FALSE)</f>
        <v>0</v>
      </c>
      <c r="D5">
        <f>VLOOKUP($A5,[2]all_samples_metadata!$A$2:$H$488,4,FALSE)</f>
        <v>0</v>
      </c>
      <c r="E5">
        <f>VLOOKUP($A5,[2]all_samples_metadata!$A$2:$H$488,5,FALSE)</f>
        <v>0</v>
      </c>
      <c r="F5" t="str">
        <f>VLOOKUP($A5,[2]all_samples_metadata!$A$2:$H$488,6,FALSE)</f>
        <v>USA</v>
      </c>
      <c r="G5" t="str">
        <f>VLOOKUP($A5,[2]all_samples_metadata!$A$2:$H$488,7,FALSE)</f>
        <v>Iowa</v>
      </c>
      <c r="H5">
        <f>VLOOKUP($A5,[2]all_samples_metadata!$A$2:$H$488,8,FALSE)</f>
        <v>2019</v>
      </c>
      <c r="I5" t="b">
        <f>NOT(ISERROR(MATCH(A5,assembly_qc!$B$2:$B$490,0)))</f>
        <v>1</v>
      </c>
    </row>
    <row r="6" spans="1:9" x14ac:dyDescent="0.3">
      <c r="A6" t="s">
        <v>259</v>
      </c>
      <c r="B6" t="str">
        <f>VLOOKUP($A6,[2]all_samples_metadata!$A$2:$H$488,2,FALSE)</f>
        <v xml:space="preserve"> cheese</v>
      </c>
      <c r="C6">
        <f>VLOOKUP($A6,[2]all_samples_metadata!$A$2:$H$488,3,FALSE)</f>
        <v>0</v>
      </c>
      <c r="D6">
        <f>VLOOKUP($A6,[2]all_samples_metadata!$A$2:$H$488,4,FALSE)</f>
        <v>0</v>
      </c>
      <c r="E6">
        <f>VLOOKUP($A6,[2]all_samples_metadata!$A$2:$H$488,5,FALSE)</f>
        <v>0</v>
      </c>
      <c r="F6" t="str">
        <f>VLOOKUP($A6,[2]all_samples_metadata!$A$2:$H$488,6,FALSE)</f>
        <v>USA</v>
      </c>
      <c r="G6" t="str">
        <f>VLOOKUP($A6,[2]all_samples_metadata!$A$2:$H$488,7,FALSE)</f>
        <v>Iowa</v>
      </c>
      <c r="H6">
        <f>VLOOKUP($A6,[2]all_samples_metadata!$A$2:$H$488,8,FALSE)</f>
        <v>2019</v>
      </c>
      <c r="I6" t="b">
        <f>NOT(ISERROR(MATCH(A6,assembly_qc!$B$2:$B$490,0)))</f>
        <v>1</v>
      </c>
    </row>
    <row r="7" spans="1:9" x14ac:dyDescent="0.3">
      <c r="A7" t="s">
        <v>279</v>
      </c>
      <c r="B7" t="str">
        <f>VLOOKUP($A7,[2]all_samples_metadata!$A$2:$H$488,2,FALSE)</f>
        <v xml:space="preserve"> cheese</v>
      </c>
      <c r="C7">
        <f>VLOOKUP($A7,[2]all_samples_metadata!$A$2:$H$488,3,FALSE)</f>
        <v>0</v>
      </c>
      <c r="D7">
        <f>VLOOKUP($A7,[2]all_samples_metadata!$A$2:$H$488,4,FALSE)</f>
        <v>0</v>
      </c>
      <c r="E7">
        <f>VLOOKUP($A7,[2]all_samples_metadata!$A$2:$H$488,5,FALSE)</f>
        <v>0</v>
      </c>
      <c r="F7" t="str">
        <f>VLOOKUP($A7,[2]all_samples_metadata!$A$2:$H$488,6,FALSE)</f>
        <v>USA</v>
      </c>
      <c r="G7" t="str">
        <f>VLOOKUP($A7,[2]all_samples_metadata!$A$2:$H$488,7,FALSE)</f>
        <v>Iowa</v>
      </c>
      <c r="H7">
        <f>VLOOKUP($A7,[2]all_samples_metadata!$A$2:$H$488,8,FALSE)</f>
        <v>2019</v>
      </c>
      <c r="I7" t="b">
        <f>NOT(ISERROR(MATCH(A7,assembly_qc!$B$2:$B$490,0)))</f>
        <v>1</v>
      </c>
    </row>
    <row r="8" spans="1:9" x14ac:dyDescent="0.3">
      <c r="A8" t="s">
        <v>254</v>
      </c>
      <c r="B8" t="str">
        <f>VLOOKUP($A8,[2]all_samples_metadata!$A$2:$H$488,2,FALSE)</f>
        <v xml:space="preserve"> cheese</v>
      </c>
      <c r="C8">
        <f>VLOOKUP($A8,[2]all_samples_metadata!$A$2:$H$488,3,FALSE)</f>
        <v>0</v>
      </c>
      <c r="D8">
        <f>VLOOKUP($A8,[2]all_samples_metadata!$A$2:$H$488,4,FALSE)</f>
        <v>0</v>
      </c>
      <c r="E8">
        <f>VLOOKUP($A8,[2]all_samples_metadata!$A$2:$H$488,5,FALSE)</f>
        <v>0</v>
      </c>
      <c r="F8" t="str">
        <f>VLOOKUP($A8,[2]all_samples_metadata!$A$2:$H$488,6,FALSE)</f>
        <v>USA</v>
      </c>
      <c r="G8" t="str">
        <f>VLOOKUP($A8,[2]all_samples_metadata!$A$2:$H$488,7,FALSE)</f>
        <v>Iowa</v>
      </c>
      <c r="H8">
        <f>VLOOKUP($A8,[2]all_samples_metadata!$A$2:$H$488,8,FALSE)</f>
        <v>2019</v>
      </c>
      <c r="I8" t="b">
        <f>NOT(ISERROR(MATCH(A8,assembly_qc!$B$2:$B$490,0)))</f>
        <v>1</v>
      </c>
    </row>
    <row r="9" spans="1:9" x14ac:dyDescent="0.3">
      <c r="A9" t="s">
        <v>283</v>
      </c>
      <c r="B9" t="str">
        <f>VLOOKUP($A9,[2]all_samples_metadata!$A$2:$H$488,2,FALSE)</f>
        <v xml:space="preserve"> cheese</v>
      </c>
      <c r="C9">
        <f>VLOOKUP($A9,[2]all_samples_metadata!$A$2:$H$488,3,FALSE)</f>
        <v>0</v>
      </c>
      <c r="D9">
        <f>VLOOKUP($A9,[2]all_samples_metadata!$A$2:$H$488,4,FALSE)</f>
        <v>0</v>
      </c>
      <c r="E9">
        <f>VLOOKUP($A9,[2]all_samples_metadata!$A$2:$H$488,5,FALSE)</f>
        <v>0</v>
      </c>
      <c r="F9" t="str">
        <f>VLOOKUP($A9,[2]all_samples_metadata!$A$2:$H$488,6,FALSE)</f>
        <v>USA</v>
      </c>
      <c r="G9" t="str">
        <f>VLOOKUP($A9,[2]all_samples_metadata!$A$2:$H$488,7,FALSE)</f>
        <v>Iowa</v>
      </c>
      <c r="H9">
        <f>VLOOKUP($A9,[2]all_samples_metadata!$A$2:$H$488,8,FALSE)</f>
        <v>2019</v>
      </c>
      <c r="I9" t="b">
        <f>NOT(ISERROR(MATCH(A9,assembly_qc!$B$2:$B$490,0)))</f>
        <v>1</v>
      </c>
    </row>
    <row r="10" spans="1:9" x14ac:dyDescent="0.3">
      <c r="A10" t="s">
        <v>267</v>
      </c>
      <c r="B10" t="str">
        <f>VLOOKUP($A10,[2]all_samples_metadata!$A$2:$H$488,2,FALSE)</f>
        <v xml:space="preserve"> cheese</v>
      </c>
      <c r="C10">
        <f>VLOOKUP($A10,[2]all_samples_metadata!$A$2:$H$488,3,FALSE)</f>
        <v>0</v>
      </c>
      <c r="D10">
        <f>VLOOKUP($A10,[2]all_samples_metadata!$A$2:$H$488,4,FALSE)</f>
        <v>0</v>
      </c>
      <c r="E10">
        <f>VLOOKUP($A10,[2]all_samples_metadata!$A$2:$H$488,5,FALSE)</f>
        <v>0</v>
      </c>
      <c r="F10" t="str">
        <f>VLOOKUP($A10,[2]all_samples_metadata!$A$2:$H$488,6,FALSE)</f>
        <v>USA</v>
      </c>
      <c r="G10" t="str">
        <f>VLOOKUP($A10,[2]all_samples_metadata!$A$2:$H$488,7,FALSE)</f>
        <v>Iowa</v>
      </c>
      <c r="H10">
        <f>VLOOKUP($A10,[2]all_samples_metadata!$A$2:$H$488,8,FALSE)</f>
        <v>2019</v>
      </c>
      <c r="I10" t="b">
        <f>NOT(ISERROR(MATCH(A10,assembly_qc!$B$2:$B$490,0)))</f>
        <v>1</v>
      </c>
    </row>
    <row r="11" spans="1:9" x14ac:dyDescent="0.3">
      <c r="A11" t="s">
        <v>1755</v>
      </c>
      <c r="B11" t="str">
        <f>VLOOKUP($A11,[2]all_samples_metadata!$A$2:$H$488,2,FALSE)</f>
        <v xml:space="preserve"> cheese</v>
      </c>
      <c r="C11">
        <f>VLOOKUP($A11,[2]all_samples_metadata!$A$2:$H$488,3,FALSE)</f>
        <v>0</v>
      </c>
      <c r="D11">
        <f>VLOOKUP($A11,[2]all_samples_metadata!$A$2:$H$488,4,FALSE)</f>
        <v>0</v>
      </c>
      <c r="E11">
        <f>VLOOKUP($A11,[2]all_samples_metadata!$A$2:$H$488,5,FALSE)</f>
        <v>0</v>
      </c>
      <c r="F11" t="str">
        <f>VLOOKUP($A11,[2]all_samples_metadata!$A$2:$H$488,6,FALSE)</f>
        <v>USA</v>
      </c>
      <c r="G11" t="str">
        <f>VLOOKUP($A11,[2]all_samples_metadata!$A$2:$H$488,7,FALSE)</f>
        <v>Pennsylvania</v>
      </c>
      <c r="H11">
        <f>VLOOKUP($A11,[2]all_samples_metadata!$A$2:$H$488,8,FALSE)</f>
        <v>2012</v>
      </c>
      <c r="I11" t="b">
        <f>NOT(ISERROR(MATCH(A11,assembly_qc!$B$2:$B$490,0)))</f>
        <v>1</v>
      </c>
    </row>
    <row r="12" spans="1:9" x14ac:dyDescent="0.3">
      <c r="A12" t="s">
        <v>2518</v>
      </c>
      <c r="B12" t="str">
        <f>VLOOKUP($A12,[2]all_samples_metadata!$A$2:$H$488,2,FALSE)</f>
        <v xml:space="preserve"> ricotta cheese</v>
      </c>
      <c r="C12">
        <f>VLOOKUP($A12,[2]all_samples_metadata!$A$2:$H$488,3,FALSE)</f>
        <v>0</v>
      </c>
      <c r="D12">
        <f>VLOOKUP($A12,[2]all_samples_metadata!$A$2:$H$488,4,FALSE)</f>
        <v>0</v>
      </c>
      <c r="E12" t="str">
        <f>VLOOKUP($A12,[2]all_samples_metadata!$A$2:$H$488,5,FALSE)</f>
        <v>semi-soft or soft</v>
      </c>
      <c r="F12" t="str">
        <f>VLOOKUP($A12,[2]all_samples_metadata!$A$2:$H$488,6,FALSE)</f>
        <v>USA</v>
      </c>
      <c r="G12" t="str">
        <f>VLOOKUP($A12,[2]all_samples_metadata!$A$2:$H$488,7,FALSE)</f>
        <v>Connecticut</v>
      </c>
      <c r="H12" t="str">
        <f>VLOOKUP($A12,[2]all_samples_metadata!$A$2:$H$488,8,FALSE)</f>
        <v>No data</v>
      </c>
      <c r="I12" t="b">
        <f>NOT(ISERROR(MATCH(A12,assembly_qc!$B$2:$B$490,0)))</f>
        <v>1</v>
      </c>
    </row>
    <row r="13" spans="1:9" x14ac:dyDescent="0.3">
      <c r="A13" t="s">
        <v>2513</v>
      </c>
      <c r="B13" t="str">
        <f>VLOOKUP($A13,[2]all_samples_metadata!$A$2:$H$488,2,FALSE)</f>
        <v xml:space="preserve"> ricotta cheese</v>
      </c>
      <c r="C13">
        <f>VLOOKUP($A13,[2]all_samples_metadata!$A$2:$H$488,3,FALSE)</f>
        <v>0</v>
      </c>
      <c r="D13">
        <f>VLOOKUP($A13,[2]all_samples_metadata!$A$2:$H$488,4,FALSE)</f>
        <v>0</v>
      </c>
      <c r="E13" t="str">
        <f>VLOOKUP($A13,[2]all_samples_metadata!$A$2:$H$488,5,FALSE)</f>
        <v>semi-soft or soft</v>
      </c>
      <c r="F13" t="str">
        <f>VLOOKUP($A13,[2]all_samples_metadata!$A$2:$H$488,6,FALSE)</f>
        <v>USA</v>
      </c>
      <c r="G13" t="str">
        <f>VLOOKUP($A13,[2]all_samples_metadata!$A$2:$H$488,7,FALSE)</f>
        <v>Connecticut</v>
      </c>
      <c r="H13" t="str">
        <f>VLOOKUP($A13,[2]all_samples_metadata!$A$2:$H$488,8,FALSE)</f>
        <v>No data</v>
      </c>
      <c r="I13" t="b">
        <f>NOT(ISERROR(MATCH(A13,assembly_qc!$B$2:$B$490,0)))</f>
        <v>1</v>
      </c>
    </row>
    <row r="14" spans="1:9" x14ac:dyDescent="0.3">
      <c r="A14" t="s">
        <v>409</v>
      </c>
      <c r="B14" t="str">
        <f>VLOOKUP($A14,[2]all_samples_metadata!$A$2:$H$488,2,FALSE)</f>
        <v xml:space="preserve"> cheese</v>
      </c>
      <c r="C14">
        <f>VLOOKUP($A14,[2]all_samples_metadata!$A$2:$H$488,3,FALSE)</f>
        <v>0</v>
      </c>
      <c r="D14">
        <f>VLOOKUP($A14,[2]all_samples_metadata!$A$2:$H$488,4,FALSE)</f>
        <v>0</v>
      </c>
      <c r="E14">
        <f>VLOOKUP($A14,[2]all_samples_metadata!$A$2:$H$488,5,FALSE)</f>
        <v>0</v>
      </c>
      <c r="F14" t="str">
        <f>VLOOKUP($A14,[2]all_samples_metadata!$A$2:$H$488,6,FALSE)</f>
        <v>USA</v>
      </c>
      <c r="G14" t="str">
        <f>VLOOKUP($A14,[2]all_samples_metadata!$A$2:$H$488,7,FALSE)</f>
        <v>Pennsylvania</v>
      </c>
      <c r="H14">
        <f>VLOOKUP($A14,[2]all_samples_metadata!$A$2:$H$488,8,FALSE)</f>
        <v>2019</v>
      </c>
      <c r="I14" t="b">
        <f>NOT(ISERROR(MATCH(A14,assembly_qc!$B$2:$B$490,0)))</f>
        <v>1</v>
      </c>
    </row>
    <row r="15" spans="1:9" x14ac:dyDescent="0.3">
      <c r="A15" t="s">
        <v>364</v>
      </c>
      <c r="B15" t="str">
        <f>VLOOKUP($A15,[2]all_samples_metadata!$A$2:$H$488,2,FALSE)</f>
        <v xml:space="preserve"> raw milk cheese</v>
      </c>
      <c r="C15">
        <f>VLOOKUP($A15,[2]all_samples_metadata!$A$2:$H$488,3,FALSE)</f>
        <v>0</v>
      </c>
      <c r="D15" t="str">
        <f>VLOOKUP($A15,[2]all_samples_metadata!$A$2:$H$488,4,FALSE)</f>
        <v>raw</v>
      </c>
      <c r="E15">
        <f>VLOOKUP($A15,[2]all_samples_metadata!$A$2:$H$488,5,FALSE)</f>
        <v>0</v>
      </c>
      <c r="F15" t="str">
        <f>VLOOKUP($A15,[2]all_samples_metadata!$A$2:$H$488,6,FALSE)</f>
        <v>USA</v>
      </c>
      <c r="G15" t="str">
        <f>VLOOKUP($A15,[2]all_samples_metadata!$A$2:$H$488,7,FALSE)</f>
        <v>New York</v>
      </c>
      <c r="H15">
        <f>VLOOKUP($A15,[2]all_samples_metadata!$A$2:$H$488,8,FALSE)</f>
        <v>2019</v>
      </c>
      <c r="I15" t="b">
        <f>NOT(ISERROR(MATCH(A15,assembly_qc!$B$2:$B$490,0)))</f>
        <v>1</v>
      </c>
    </row>
    <row r="16" spans="1:9" x14ac:dyDescent="0.3">
      <c r="A16" t="s">
        <v>368</v>
      </c>
      <c r="B16" t="str">
        <f>VLOOKUP($A16,[2]all_samples_metadata!$A$2:$H$488,2,FALSE)</f>
        <v xml:space="preserve"> raw milk cheese</v>
      </c>
      <c r="C16">
        <f>VLOOKUP($A16,[2]all_samples_metadata!$A$2:$H$488,3,FALSE)</f>
        <v>0</v>
      </c>
      <c r="D16">
        <f>VLOOKUP($A16,[2]all_samples_metadata!$A$2:$H$488,4,FALSE)</f>
        <v>0</v>
      </c>
      <c r="E16">
        <f>VLOOKUP($A16,[2]all_samples_metadata!$A$2:$H$488,5,FALSE)</f>
        <v>0</v>
      </c>
      <c r="F16" t="str">
        <f>VLOOKUP($A16,[2]all_samples_metadata!$A$2:$H$488,6,FALSE)</f>
        <v>USA</v>
      </c>
      <c r="G16" t="str">
        <f>VLOOKUP($A16,[2]all_samples_metadata!$A$2:$H$488,7,FALSE)</f>
        <v>New York</v>
      </c>
      <c r="H16">
        <f>VLOOKUP($A16,[2]all_samples_metadata!$A$2:$H$488,8,FALSE)</f>
        <v>2019</v>
      </c>
      <c r="I16" t="b">
        <f>NOT(ISERROR(MATCH(A16,assembly_qc!$B$2:$B$490,0)))</f>
        <v>1</v>
      </c>
    </row>
    <row r="17" spans="1:9" x14ac:dyDescent="0.3">
      <c r="A17" t="s">
        <v>373</v>
      </c>
      <c r="B17" t="str">
        <f>VLOOKUP($A17,[2]all_samples_metadata!$A$2:$H$488,2,FALSE)</f>
        <v xml:space="preserve"> salvadorian string cheese</v>
      </c>
      <c r="C17">
        <f>VLOOKUP($A17,[2]all_samples_metadata!$A$2:$H$488,3,FALSE)</f>
        <v>0</v>
      </c>
      <c r="D17">
        <f>VLOOKUP($A17,[2]all_samples_metadata!$A$2:$H$488,4,FALSE)</f>
        <v>0</v>
      </c>
      <c r="E17">
        <f>VLOOKUP($A17,[2]all_samples_metadata!$A$2:$H$488,5,FALSE)</f>
        <v>0</v>
      </c>
      <c r="F17" t="str">
        <f>VLOOKUP($A17,[2]all_samples_metadata!$A$2:$H$488,6,FALSE)</f>
        <v>USA</v>
      </c>
      <c r="G17" t="str">
        <f>VLOOKUP($A17,[2]all_samples_metadata!$A$2:$H$488,7,FALSE)</f>
        <v>Florida</v>
      </c>
      <c r="H17">
        <f>VLOOKUP($A17,[2]all_samples_metadata!$A$2:$H$488,8,FALSE)</f>
        <v>2009</v>
      </c>
      <c r="I17" t="b">
        <f>NOT(ISERROR(MATCH(A17,assembly_qc!$B$2:$B$490,0)))</f>
        <v>1</v>
      </c>
    </row>
    <row r="18" spans="1:9" x14ac:dyDescent="0.3">
      <c r="A18" t="s">
        <v>384</v>
      </c>
      <c r="B18" t="str">
        <f>VLOOKUP($A18,[2]all_samples_metadata!$A$2:$H$488,2,FALSE)</f>
        <v xml:space="preserve"> cheese</v>
      </c>
      <c r="C18">
        <f>VLOOKUP($A18,[2]all_samples_metadata!$A$2:$H$488,3,FALSE)</f>
        <v>0</v>
      </c>
      <c r="D18">
        <f>VLOOKUP($A18,[2]all_samples_metadata!$A$2:$H$488,4,FALSE)</f>
        <v>0</v>
      </c>
      <c r="E18">
        <f>VLOOKUP($A18,[2]all_samples_metadata!$A$2:$H$488,5,FALSE)</f>
        <v>0</v>
      </c>
      <c r="F18" t="str">
        <f>VLOOKUP($A18,[2]all_samples_metadata!$A$2:$H$488,6,FALSE)</f>
        <v>USA</v>
      </c>
      <c r="G18" t="str">
        <f>VLOOKUP($A18,[2]all_samples_metadata!$A$2:$H$488,7,FALSE)</f>
        <v>Pennsylvania</v>
      </c>
      <c r="H18">
        <f>VLOOKUP($A18,[2]all_samples_metadata!$A$2:$H$488,8,FALSE)</f>
        <v>2019</v>
      </c>
      <c r="I18" t="b">
        <f>NOT(ISERROR(MATCH(A18,assembly_qc!$B$2:$B$490,0)))</f>
        <v>1</v>
      </c>
    </row>
    <row r="19" spans="1:9" x14ac:dyDescent="0.3">
      <c r="A19" t="s">
        <v>379</v>
      </c>
      <c r="B19" t="str">
        <f>VLOOKUP($A19,[2]all_samples_metadata!$A$2:$H$488,2,FALSE)</f>
        <v xml:space="preserve"> cheese</v>
      </c>
      <c r="C19">
        <f>VLOOKUP($A19,[2]all_samples_metadata!$A$2:$H$488,3,FALSE)</f>
        <v>0</v>
      </c>
      <c r="D19">
        <f>VLOOKUP($A19,[2]all_samples_metadata!$A$2:$H$488,4,FALSE)</f>
        <v>0</v>
      </c>
      <c r="E19">
        <f>VLOOKUP($A19,[2]all_samples_metadata!$A$2:$H$488,5,FALSE)</f>
        <v>0</v>
      </c>
      <c r="F19" t="str">
        <f>VLOOKUP($A19,[2]all_samples_metadata!$A$2:$H$488,6,FALSE)</f>
        <v>USA</v>
      </c>
      <c r="G19" t="str">
        <f>VLOOKUP($A19,[2]all_samples_metadata!$A$2:$H$488,7,FALSE)</f>
        <v>Pennsylvania</v>
      </c>
      <c r="H19">
        <f>VLOOKUP($A19,[2]all_samples_metadata!$A$2:$H$488,8,FALSE)</f>
        <v>2019</v>
      </c>
      <c r="I19" t="b">
        <f>NOT(ISERROR(MATCH(A19,assembly_qc!$B$2:$B$490,0)))</f>
        <v>1</v>
      </c>
    </row>
    <row r="20" spans="1:9" x14ac:dyDescent="0.3">
      <c r="A20" t="s">
        <v>291</v>
      </c>
      <c r="B20" t="str">
        <f>VLOOKUP($A20,[2]all_samples_metadata!$A$2:$H$488,2,FALSE)</f>
        <v xml:space="preserve"> sheeps milk cheese</v>
      </c>
      <c r="C20" t="str">
        <f>VLOOKUP($A20,[2]all_samples_metadata!$A$2:$H$488,3,FALSE)</f>
        <v>sheep</v>
      </c>
      <c r="D20">
        <f>VLOOKUP($A20,[2]all_samples_metadata!$A$2:$H$488,4,FALSE)</f>
        <v>0</v>
      </c>
      <c r="E20">
        <f>VLOOKUP($A20,[2]all_samples_metadata!$A$2:$H$488,5,FALSE)</f>
        <v>0</v>
      </c>
      <c r="F20" t="str">
        <f>VLOOKUP($A20,[2]all_samples_metadata!$A$2:$H$488,6,FALSE)</f>
        <v>Bulgaria</v>
      </c>
      <c r="G20">
        <f>VLOOKUP($A20,[2]all_samples_metadata!$A$2:$H$488,7,FALSE)</f>
        <v>0</v>
      </c>
      <c r="H20">
        <f>VLOOKUP($A20,[2]all_samples_metadata!$A$2:$H$488,8,FALSE)</f>
        <v>2008</v>
      </c>
      <c r="I20" t="b">
        <f>NOT(ISERROR(MATCH(A20,assembly_qc!$B$2:$B$490,0)))</f>
        <v>1</v>
      </c>
    </row>
    <row r="21" spans="1:9" x14ac:dyDescent="0.3">
      <c r="A21" t="s">
        <v>2053</v>
      </c>
      <c r="B21" t="str">
        <f>VLOOKUP($A21,[2]all_samples_metadata!$A$2:$H$488,2,FALSE)</f>
        <v xml:space="preserve"> sheeps milk cheese</v>
      </c>
      <c r="C21" t="str">
        <f>VLOOKUP($A21,[2]all_samples_metadata!$A$2:$H$488,3,FALSE)</f>
        <v>sheep</v>
      </c>
      <c r="D21">
        <f>VLOOKUP($A21,[2]all_samples_metadata!$A$2:$H$488,4,FALSE)</f>
        <v>0</v>
      </c>
      <c r="E21">
        <f>VLOOKUP($A21,[2]all_samples_metadata!$A$2:$H$488,5,FALSE)</f>
        <v>0</v>
      </c>
      <c r="F21" t="str">
        <f>VLOOKUP($A21,[2]all_samples_metadata!$A$2:$H$488,6,FALSE)</f>
        <v>Bulgaria</v>
      </c>
      <c r="G21">
        <f>VLOOKUP($A21,[2]all_samples_metadata!$A$2:$H$488,7,FALSE)</f>
        <v>0</v>
      </c>
      <c r="H21">
        <f>VLOOKUP($A21,[2]all_samples_metadata!$A$2:$H$488,8,FALSE)</f>
        <v>2008</v>
      </c>
      <c r="I21" t="b">
        <f>NOT(ISERROR(MATCH(A21,assembly_qc!$B$2:$B$490,0)))</f>
        <v>1</v>
      </c>
    </row>
    <row r="22" spans="1:9" x14ac:dyDescent="0.3">
      <c r="A22" t="s">
        <v>2426</v>
      </c>
      <c r="B22" t="str">
        <f>VLOOKUP($A22,[2]all_samples_metadata!$A$2:$H$488,2,FALSE)</f>
        <v xml:space="preserve"> cheese</v>
      </c>
      <c r="C22">
        <f>VLOOKUP($A22,[2]all_samples_metadata!$A$2:$H$488,3,FALSE)</f>
        <v>0</v>
      </c>
      <c r="D22">
        <f>VLOOKUP($A22,[2]all_samples_metadata!$A$2:$H$488,4,FALSE)</f>
        <v>0</v>
      </c>
      <c r="E22">
        <f>VLOOKUP($A22,[2]all_samples_metadata!$A$2:$H$488,5,FALSE)</f>
        <v>0</v>
      </c>
      <c r="F22" t="str">
        <f>VLOOKUP($A22,[2]all_samples_metadata!$A$2:$H$488,6,FALSE)</f>
        <v>USA</v>
      </c>
      <c r="G22" t="str">
        <f>VLOOKUP($A22,[2]all_samples_metadata!$A$2:$H$488,7,FALSE)</f>
        <v>Maryland</v>
      </c>
      <c r="H22">
        <f>VLOOKUP($A22,[2]all_samples_metadata!$A$2:$H$488,8,FALSE)</f>
        <v>2014</v>
      </c>
      <c r="I22" t="b">
        <f>NOT(ISERROR(MATCH(A22,assembly_qc!$B$2:$B$490,0)))</f>
        <v>1</v>
      </c>
    </row>
    <row r="23" spans="1:9" x14ac:dyDescent="0.3">
      <c r="A23" t="s">
        <v>1936</v>
      </c>
      <c r="B23" t="str">
        <f>VLOOKUP($A23,[2]all_samples_metadata!$A$2:$H$488,2,FALSE)</f>
        <v xml:space="preserve"> cheese</v>
      </c>
      <c r="C23">
        <f>VLOOKUP($A23,[2]all_samples_metadata!$A$2:$H$488,3,FALSE)</f>
        <v>0</v>
      </c>
      <c r="D23">
        <f>VLOOKUP($A23,[2]all_samples_metadata!$A$2:$H$488,4,FALSE)</f>
        <v>0</v>
      </c>
      <c r="E23">
        <f>VLOOKUP($A23,[2]all_samples_metadata!$A$2:$H$488,5,FALSE)</f>
        <v>0</v>
      </c>
      <c r="F23" t="str">
        <f>VLOOKUP($A23,[2]all_samples_metadata!$A$2:$H$488,6,FALSE)</f>
        <v>USA</v>
      </c>
      <c r="G23" t="str">
        <f>VLOOKUP($A23,[2]all_samples_metadata!$A$2:$H$488,7,FALSE)</f>
        <v>Maryland</v>
      </c>
      <c r="H23">
        <f>VLOOKUP($A23,[2]all_samples_metadata!$A$2:$H$488,8,FALSE)</f>
        <v>2014</v>
      </c>
      <c r="I23" t="b">
        <f>NOT(ISERROR(MATCH(A23,assembly_qc!$B$2:$B$490,0)))</f>
        <v>1</v>
      </c>
    </row>
    <row r="24" spans="1:9" x14ac:dyDescent="0.3">
      <c r="A24" t="s">
        <v>1928</v>
      </c>
      <c r="B24" t="str">
        <f>VLOOKUP($A24,[2]all_samples_metadata!$A$2:$H$488,2,FALSE)</f>
        <v xml:space="preserve"> fresh cheese curd</v>
      </c>
      <c r="C24">
        <f>VLOOKUP($A24,[2]all_samples_metadata!$A$2:$H$488,3,FALSE)</f>
        <v>0</v>
      </c>
      <c r="D24">
        <f>VLOOKUP($A24,[2]all_samples_metadata!$A$2:$H$488,4,FALSE)</f>
        <v>0</v>
      </c>
      <c r="E24">
        <f>VLOOKUP($A24,[2]all_samples_metadata!$A$2:$H$488,5,FALSE)</f>
        <v>0</v>
      </c>
      <c r="F24" t="str">
        <f>VLOOKUP($A24,[2]all_samples_metadata!$A$2:$H$488,6,FALSE)</f>
        <v>USA</v>
      </c>
      <c r="G24" t="str">
        <f>VLOOKUP($A24,[2]all_samples_metadata!$A$2:$H$488,7,FALSE)</f>
        <v>Virginia</v>
      </c>
      <c r="H24">
        <f>VLOOKUP($A24,[2]all_samples_metadata!$A$2:$H$488,8,FALSE)</f>
        <v>2014</v>
      </c>
      <c r="I24" t="b">
        <f>NOT(ISERROR(MATCH(A24,assembly_qc!$B$2:$B$490,0)))</f>
        <v>1</v>
      </c>
    </row>
    <row r="25" spans="1:9" x14ac:dyDescent="0.3">
      <c r="A25" t="s">
        <v>1940</v>
      </c>
      <c r="B25" t="str">
        <f>VLOOKUP($A25,[2]all_samples_metadata!$A$2:$H$488,2,FALSE)</f>
        <v xml:space="preserve"> cheese</v>
      </c>
      <c r="C25">
        <f>VLOOKUP($A25,[2]all_samples_metadata!$A$2:$H$488,3,FALSE)</f>
        <v>0</v>
      </c>
      <c r="D25">
        <f>VLOOKUP($A25,[2]all_samples_metadata!$A$2:$H$488,4,FALSE)</f>
        <v>0</v>
      </c>
      <c r="E25">
        <f>VLOOKUP($A25,[2]all_samples_metadata!$A$2:$H$488,5,FALSE)</f>
        <v>0</v>
      </c>
      <c r="F25" t="str">
        <f>VLOOKUP($A25,[2]all_samples_metadata!$A$2:$H$488,6,FALSE)</f>
        <v>USA</v>
      </c>
      <c r="G25" t="str">
        <f>VLOOKUP($A25,[2]all_samples_metadata!$A$2:$H$488,7,FALSE)</f>
        <v>Maryland</v>
      </c>
      <c r="H25">
        <f>VLOOKUP($A25,[2]all_samples_metadata!$A$2:$H$488,8,FALSE)</f>
        <v>2014</v>
      </c>
      <c r="I25" t="b">
        <f>NOT(ISERROR(MATCH(A25,assembly_qc!$B$2:$B$490,0)))</f>
        <v>1</v>
      </c>
    </row>
    <row r="26" spans="1:9" x14ac:dyDescent="0.3">
      <c r="A26" t="s">
        <v>1948</v>
      </c>
      <c r="B26" t="str">
        <f>VLOOKUP($A26,[2]all_samples_metadata!$A$2:$H$488,2,FALSE)</f>
        <v xml:space="preserve"> cheese</v>
      </c>
      <c r="C26">
        <f>VLOOKUP($A26,[2]all_samples_metadata!$A$2:$H$488,3,FALSE)</f>
        <v>0</v>
      </c>
      <c r="D26">
        <f>VLOOKUP($A26,[2]all_samples_metadata!$A$2:$H$488,4,FALSE)</f>
        <v>0</v>
      </c>
      <c r="E26">
        <f>VLOOKUP($A26,[2]all_samples_metadata!$A$2:$H$488,5,FALSE)</f>
        <v>0</v>
      </c>
      <c r="F26" t="str">
        <f>VLOOKUP($A26,[2]all_samples_metadata!$A$2:$H$488,6,FALSE)</f>
        <v>USA</v>
      </c>
      <c r="G26" t="str">
        <f>VLOOKUP($A26,[2]all_samples_metadata!$A$2:$H$488,7,FALSE)</f>
        <v>Maryland</v>
      </c>
      <c r="H26">
        <f>VLOOKUP($A26,[2]all_samples_metadata!$A$2:$H$488,8,FALSE)</f>
        <v>2014</v>
      </c>
      <c r="I26" t="b">
        <f>NOT(ISERROR(MATCH(A26,assembly_qc!$B$2:$B$490,0)))</f>
        <v>1</v>
      </c>
    </row>
    <row r="27" spans="1:9" x14ac:dyDescent="0.3">
      <c r="A27" t="s">
        <v>1944</v>
      </c>
      <c r="B27" t="str">
        <f>VLOOKUP($A27,[2]all_samples_metadata!$A$2:$H$488,2,FALSE)</f>
        <v xml:space="preserve"> cheese</v>
      </c>
      <c r="C27">
        <f>VLOOKUP($A27,[2]all_samples_metadata!$A$2:$H$488,3,FALSE)</f>
        <v>0</v>
      </c>
      <c r="D27">
        <f>VLOOKUP($A27,[2]all_samples_metadata!$A$2:$H$488,4,FALSE)</f>
        <v>0</v>
      </c>
      <c r="E27">
        <f>VLOOKUP($A27,[2]all_samples_metadata!$A$2:$H$488,5,FALSE)</f>
        <v>0</v>
      </c>
      <c r="F27" t="str">
        <f>VLOOKUP($A27,[2]all_samples_metadata!$A$2:$H$488,6,FALSE)</f>
        <v>USA</v>
      </c>
      <c r="G27" t="str">
        <f>VLOOKUP($A27,[2]all_samples_metadata!$A$2:$H$488,7,FALSE)</f>
        <v>Maryland</v>
      </c>
      <c r="H27">
        <f>VLOOKUP($A27,[2]all_samples_metadata!$A$2:$H$488,8,FALSE)</f>
        <v>2014</v>
      </c>
      <c r="I27" t="b">
        <f>NOT(ISERROR(MATCH(A27,assembly_qc!$B$2:$B$490,0)))</f>
        <v>1</v>
      </c>
    </row>
    <row r="28" spans="1:9" x14ac:dyDescent="0.3">
      <c r="A28" t="s">
        <v>1452</v>
      </c>
      <c r="B28" t="str">
        <f>VLOOKUP($A28,[2]all_samples_metadata!$A$2:$H$488,2,FALSE)</f>
        <v xml:space="preserve"> cheese</v>
      </c>
      <c r="C28">
        <f>VLOOKUP($A28,[2]all_samples_metadata!$A$2:$H$488,3,FALSE)</f>
        <v>0</v>
      </c>
      <c r="D28">
        <f>VLOOKUP($A28,[2]all_samples_metadata!$A$2:$H$488,4,FALSE)</f>
        <v>0</v>
      </c>
      <c r="E28">
        <f>VLOOKUP($A28,[2]all_samples_metadata!$A$2:$H$488,5,FALSE)</f>
        <v>0</v>
      </c>
      <c r="F28" t="str">
        <f>VLOOKUP($A28,[2]all_samples_metadata!$A$2:$H$488,6,FALSE)</f>
        <v>USA</v>
      </c>
      <c r="G28" t="str">
        <f>VLOOKUP($A28,[2]all_samples_metadata!$A$2:$H$488,7,FALSE)</f>
        <v>Maryland</v>
      </c>
      <c r="H28">
        <f>VLOOKUP($A28,[2]all_samples_metadata!$A$2:$H$488,8,FALSE)</f>
        <v>2014</v>
      </c>
      <c r="I28" t="b">
        <f>NOT(ISERROR(MATCH(A28,assembly_qc!$B$2:$B$490,0)))</f>
        <v>1</v>
      </c>
    </row>
    <row r="29" spans="1:9" x14ac:dyDescent="0.3">
      <c r="A29" t="s">
        <v>1960</v>
      </c>
      <c r="B29" t="str">
        <f>VLOOKUP($A29,[2]all_samples_metadata!$A$2:$H$488,2,FALSE)</f>
        <v xml:space="preserve"> fresh cheese curd</v>
      </c>
      <c r="C29">
        <f>VLOOKUP($A29,[2]all_samples_metadata!$A$2:$H$488,3,FALSE)</f>
        <v>0</v>
      </c>
      <c r="D29">
        <f>VLOOKUP($A29,[2]all_samples_metadata!$A$2:$H$488,4,FALSE)</f>
        <v>0</v>
      </c>
      <c r="E29">
        <f>VLOOKUP($A29,[2]all_samples_metadata!$A$2:$H$488,5,FALSE)</f>
        <v>0</v>
      </c>
      <c r="F29" t="str">
        <f>VLOOKUP($A29,[2]all_samples_metadata!$A$2:$H$488,6,FALSE)</f>
        <v>USA</v>
      </c>
      <c r="G29" t="str">
        <f>VLOOKUP($A29,[2]all_samples_metadata!$A$2:$H$488,7,FALSE)</f>
        <v>Virginia</v>
      </c>
      <c r="H29">
        <f>VLOOKUP($A29,[2]all_samples_metadata!$A$2:$H$488,8,FALSE)</f>
        <v>2014</v>
      </c>
      <c r="I29" t="b">
        <f>NOT(ISERROR(MATCH(A29,assembly_qc!$B$2:$B$490,0)))</f>
        <v>1</v>
      </c>
    </row>
    <row r="30" spans="1:9" x14ac:dyDescent="0.3">
      <c r="A30" t="s">
        <v>1964</v>
      </c>
      <c r="B30" t="str">
        <f>VLOOKUP($A30,[2]all_samples_metadata!$A$2:$H$488,2,FALSE)</f>
        <v xml:space="preserve"> fresh cheese curd</v>
      </c>
      <c r="C30">
        <f>VLOOKUP($A30,[2]all_samples_metadata!$A$2:$H$488,3,FALSE)</f>
        <v>0</v>
      </c>
      <c r="D30">
        <f>VLOOKUP($A30,[2]all_samples_metadata!$A$2:$H$488,4,FALSE)</f>
        <v>0</v>
      </c>
      <c r="E30">
        <f>VLOOKUP($A30,[2]all_samples_metadata!$A$2:$H$488,5,FALSE)</f>
        <v>0</v>
      </c>
      <c r="F30" t="str">
        <f>VLOOKUP($A30,[2]all_samples_metadata!$A$2:$H$488,6,FALSE)</f>
        <v>USA</v>
      </c>
      <c r="G30" t="str">
        <f>VLOOKUP($A30,[2]all_samples_metadata!$A$2:$H$488,7,FALSE)</f>
        <v>Virginia</v>
      </c>
      <c r="H30">
        <f>VLOOKUP($A30,[2]all_samples_metadata!$A$2:$H$488,8,FALSE)</f>
        <v>2014</v>
      </c>
      <c r="I30" t="b">
        <f>NOT(ISERROR(MATCH(A30,assembly_qc!$B$2:$B$490,0)))</f>
        <v>1</v>
      </c>
    </row>
    <row r="31" spans="1:9" x14ac:dyDescent="0.3">
      <c r="A31" t="s">
        <v>2356</v>
      </c>
      <c r="B31" t="str">
        <f>VLOOKUP($A31,[2]all_samples_metadata!$A$2:$H$488,2,FALSE)</f>
        <v xml:space="preserve"> fresh cheese curd</v>
      </c>
      <c r="C31">
        <f>VLOOKUP($A31,[2]all_samples_metadata!$A$2:$H$488,3,FALSE)</f>
        <v>0</v>
      </c>
      <c r="D31">
        <f>VLOOKUP($A31,[2]all_samples_metadata!$A$2:$H$488,4,FALSE)</f>
        <v>0</v>
      </c>
      <c r="E31">
        <f>VLOOKUP($A31,[2]all_samples_metadata!$A$2:$H$488,5,FALSE)</f>
        <v>0</v>
      </c>
      <c r="F31" t="str">
        <f>VLOOKUP($A31,[2]all_samples_metadata!$A$2:$H$488,6,FALSE)</f>
        <v>USA</v>
      </c>
      <c r="G31" t="str">
        <f>VLOOKUP($A31,[2]all_samples_metadata!$A$2:$H$488,7,FALSE)</f>
        <v>Virginia</v>
      </c>
      <c r="H31">
        <f>VLOOKUP($A31,[2]all_samples_metadata!$A$2:$H$488,8,FALSE)</f>
        <v>2014</v>
      </c>
      <c r="I31" t="b">
        <f>NOT(ISERROR(MATCH(A31,assembly_qc!$B$2:$B$490,0)))</f>
        <v>1</v>
      </c>
    </row>
    <row r="32" spans="1:9" x14ac:dyDescent="0.3">
      <c r="A32" t="s">
        <v>1462</v>
      </c>
      <c r="B32" t="str">
        <f>VLOOKUP($A32,[2]all_samples_metadata!$A$2:$H$488,2,FALSE)</f>
        <v xml:space="preserve"> fresh cheese curd</v>
      </c>
      <c r="C32">
        <f>VLOOKUP($A32,[2]all_samples_metadata!$A$2:$H$488,3,FALSE)</f>
        <v>0</v>
      </c>
      <c r="D32">
        <f>VLOOKUP($A32,[2]all_samples_metadata!$A$2:$H$488,4,FALSE)</f>
        <v>0</v>
      </c>
      <c r="E32">
        <f>VLOOKUP($A32,[2]all_samples_metadata!$A$2:$H$488,5,FALSE)</f>
        <v>0</v>
      </c>
      <c r="F32" t="str">
        <f>VLOOKUP($A32,[2]all_samples_metadata!$A$2:$H$488,6,FALSE)</f>
        <v>USA</v>
      </c>
      <c r="G32" t="str">
        <f>VLOOKUP($A32,[2]all_samples_metadata!$A$2:$H$488,7,FALSE)</f>
        <v>Virginia</v>
      </c>
      <c r="H32">
        <f>VLOOKUP($A32,[2]all_samples_metadata!$A$2:$H$488,8,FALSE)</f>
        <v>2014</v>
      </c>
      <c r="I32" t="b">
        <f>NOT(ISERROR(MATCH(A32,assembly_qc!$B$2:$B$490,0)))</f>
        <v>1</v>
      </c>
    </row>
    <row r="33" spans="1:9" x14ac:dyDescent="0.3">
      <c r="A33" t="s">
        <v>1456</v>
      </c>
      <c r="B33" t="str">
        <f>VLOOKUP($A33,[2]all_samples_metadata!$A$2:$H$488,2,FALSE)</f>
        <v xml:space="preserve"> fresh cheese curd</v>
      </c>
      <c r="C33">
        <f>VLOOKUP($A33,[2]all_samples_metadata!$A$2:$H$488,3,FALSE)</f>
        <v>0</v>
      </c>
      <c r="D33">
        <f>VLOOKUP($A33,[2]all_samples_metadata!$A$2:$H$488,4,FALSE)</f>
        <v>0</v>
      </c>
      <c r="E33">
        <f>VLOOKUP($A33,[2]all_samples_metadata!$A$2:$H$488,5,FALSE)</f>
        <v>0</v>
      </c>
      <c r="F33" t="str">
        <f>VLOOKUP($A33,[2]all_samples_metadata!$A$2:$H$488,6,FALSE)</f>
        <v>USA</v>
      </c>
      <c r="G33" t="str">
        <f>VLOOKUP($A33,[2]all_samples_metadata!$A$2:$H$488,7,FALSE)</f>
        <v>Virginia</v>
      </c>
      <c r="H33">
        <f>VLOOKUP($A33,[2]all_samples_metadata!$A$2:$H$488,8,FALSE)</f>
        <v>2014</v>
      </c>
      <c r="I33" t="b">
        <f>NOT(ISERROR(MATCH(A33,assembly_qc!$B$2:$B$490,0)))</f>
        <v>1</v>
      </c>
    </row>
    <row r="34" spans="1:9" x14ac:dyDescent="0.3">
      <c r="A34" t="s">
        <v>1972</v>
      </c>
      <c r="B34" t="str">
        <f>VLOOKUP($A34,[2]all_samples_metadata!$A$2:$H$488,2,FALSE)</f>
        <v xml:space="preserve"> fresh cheese curd</v>
      </c>
      <c r="C34">
        <f>VLOOKUP($A34,[2]all_samples_metadata!$A$2:$H$488,3,FALSE)</f>
        <v>0</v>
      </c>
      <c r="D34">
        <f>VLOOKUP($A34,[2]all_samples_metadata!$A$2:$H$488,4,FALSE)</f>
        <v>0</v>
      </c>
      <c r="E34">
        <f>VLOOKUP($A34,[2]all_samples_metadata!$A$2:$H$488,5,FALSE)</f>
        <v>0</v>
      </c>
      <c r="F34" t="str">
        <f>VLOOKUP($A34,[2]all_samples_metadata!$A$2:$H$488,6,FALSE)</f>
        <v>USA</v>
      </c>
      <c r="G34" t="str">
        <f>VLOOKUP($A34,[2]all_samples_metadata!$A$2:$H$488,7,FALSE)</f>
        <v>Virginia</v>
      </c>
      <c r="H34">
        <f>VLOOKUP($A34,[2]all_samples_metadata!$A$2:$H$488,8,FALSE)</f>
        <v>2014</v>
      </c>
      <c r="I34" t="b">
        <f>NOT(ISERROR(MATCH(A34,assembly_qc!$B$2:$B$490,0)))</f>
        <v>1</v>
      </c>
    </row>
    <row r="35" spans="1:9" x14ac:dyDescent="0.3">
      <c r="A35" t="s">
        <v>1968</v>
      </c>
      <c r="B35" t="str">
        <f>VLOOKUP($A35,[2]all_samples_metadata!$A$2:$H$488,2,FALSE)</f>
        <v xml:space="preserve"> fresh cheese curd</v>
      </c>
      <c r="C35">
        <f>VLOOKUP($A35,[2]all_samples_metadata!$A$2:$H$488,3,FALSE)</f>
        <v>0</v>
      </c>
      <c r="D35">
        <f>VLOOKUP($A35,[2]all_samples_metadata!$A$2:$H$488,4,FALSE)</f>
        <v>0</v>
      </c>
      <c r="E35">
        <f>VLOOKUP($A35,[2]all_samples_metadata!$A$2:$H$488,5,FALSE)</f>
        <v>0</v>
      </c>
      <c r="F35" t="str">
        <f>VLOOKUP($A35,[2]all_samples_metadata!$A$2:$H$488,6,FALSE)</f>
        <v>USA</v>
      </c>
      <c r="G35" t="str">
        <f>VLOOKUP($A35,[2]all_samples_metadata!$A$2:$H$488,7,FALSE)</f>
        <v>Virginia</v>
      </c>
      <c r="H35">
        <f>VLOOKUP($A35,[2]all_samples_metadata!$A$2:$H$488,8,FALSE)</f>
        <v>2014</v>
      </c>
      <c r="I35" t="b">
        <f>NOT(ISERROR(MATCH(A35,assembly_qc!$B$2:$B$490,0)))</f>
        <v>1</v>
      </c>
    </row>
    <row r="36" spans="1:9" x14ac:dyDescent="0.3">
      <c r="A36" t="s">
        <v>1976</v>
      </c>
      <c r="B36" t="str">
        <f>VLOOKUP($A36,[2]all_samples_metadata!$A$2:$H$488,2,FALSE)</f>
        <v xml:space="preserve"> fresh cheese curd</v>
      </c>
      <c r="C36">
        <f>VLOOKUP($A36,[2]all_samples_metadata!$A$2:$H$488,3,FALSE)</f>
        <v>0</v>
      </c>
      <c r="D36">
        <f>VLOOKUP($A36,[2]all_samples_metadata!$A$2:$H$488,4,FALSE)</f>
        <v>0</v>
      </c>
      <c r="E36">
        <f>VLOOKUP($A36,[2]all_samples_metadata!$A$2:$H$488,5,FALSE)</f>
        <v>0</v>
      </c>
      <c r="F36" t="str">
        <f>VLOOKUP($A36,[2]all_samples_metadata!$A$2:$H$488,6,FALSE)</f>
        <v>USA</v>
      </c>
      <c r="G36" t="str">
        <f>VLOOKUP($A36,[2]all_samples_metadata!$A$2:$H$488,7,FALSE)</f>
        <v>Virginia</v>
      </c>
      <c r="H36">
        <f>VLOOKUP($A36,[2]all_samples_metadata!$A$2:$H$488,8,FALSE)</f>
        <v>2014</v>
      </c>
      <c r="I36" t="b">
        <f>NOT(ISERROR(MATCH(A36,assembly_qc!$B$2:$B$490,0)))</f>
        <v>1</v>
      </c>
    </row>
    <row r="37" spans="1:9" x14ac:dyDescent="0.3">
      <c r="A37" t="s">
        <v>2368</v>
      </c>
      <c r="B37" t="str">
        <f>VLOOKUP($A37,[2]all_samples_metadata!$A$2:$H$488,2,FALSE)</f>
        <v xml:space="preserve"> fresh cheese curd</v>
      </c>
      <c r="C37">
        <f>VLOOKUP($A37,[2]all_samples_metadata!$A$2:$H$488,3,FALSE)</f>
        <v>0</v>
      </c>
      <c r="D37">
        <f>VLOOKUP($A37,[2]all_samples_metadata!$A$2:$H$488,4,FALSE)</f>
        <v>0</v>
      </c>
      <c r="E37">
        <f>VLOOKUP($A37,[2]all_samples_metadata!$A$2:$H$488,5,FALSE)</f>
        <v>0</v>
      </c>
      <c r="F37" t="str">
        <f>VLOOKUP($A37,[2]all_samples_metadata!$A$2:$H$488,6,FALSE)</f>
        <v>USA</v>
      </c>
      <c r="G37" t="str">
        <f>VLOOKUP($A37,[2]all_samples_metadata!$A$2:$H$488,7,FALSE)</f>
        <v>Virginia</v>
      </c>
      <c r="H37">
        <f>VLOOKUP($A37,[2]all_samples_metadata!$A$2:$H$488,8,FALSE)</f>
        <v>2014</v>
      </c>
      <c r="I37" t="b">
        <f>NOT(ISERROR(MATCH(A37,assembly_qc!$B$2:$B$490,0)))</f>
        <v>1</v>
      </c>
    </row>
    <row r="38" spans="1:9" x14ac:dyDescent="0.3">
      <c r="A38" t="s">
        <v>2004</v>
      </c>
      <c r="B38" t="str">
        <f>VLOOKUP($A38,[2]all_samples_metadata!$A$2:$H$488,2,FALSE)</f>
        <v xml:space="preserve"> fresh cheese curd</v>
      </c>
      <c r="C38">
        <f>VLOOKUP($A38,[2]all_samples_metadata!$A$2:$H$488,3,FALSE)</f>
        <v>0</v>
      </c>
      <c r="D38">
        <f>VLOOKUP($A38,[2]all_samples_metadata!$A$2:$H$488,4,FALSE)</f>
        <v>0</v>
      </c>
      <c r="E38">
        <f>VLOOKUP($A38,[2]all_samples_metadata!$A$2:$H$488,5,FALSE)</f>
        <v>0</v>
      </c>
      <c r="F38" t="str">
        <f>VLOOKUP($A38,[2]all_samples_metadata!$A$2:$H$488,6,FALSE)</f>
        <v>USA</v>
      </c>
      <c r="G38" t="str">
        <f>VLOOKUP($A38,[2]all_samples_metadata!$A$2:$H$488,7,FALSE)</f>
        <v>Virginia</v>
      </c>
      <c r="H38">
        <f>VLOOKUP($A38,[2]all_samples_metadata!$A$2:$H$488,8,FALSE)</f>
        <v>2014</v>
      </c>
      <c r="I38" t="b">
        <f>NOT(ISERROR(MATCH(A38,assembly_qc!$B$2:$B$490,0)))</f>
        <v>1</v>
      </c>
    </row>
    <row r="39" spans="1:9" x14ac:dyDescent="0.3">
      <c r="A39" t="s">
        <v>1466</v>
      </c>
      <c r="B39" t="str">
        <f>VLOOKUP($A39,[2]all_samples_metadata!$A$2:$H$488,2,FALSE)</f>
        <v xml:space="preserve"> fresh cheese curd</v>
      </c>
      <c r="C39">
        <f>VLOOKUP($A39,[2]all_samples_metadata!$A$2:$H$488,3,FALSE)</f>
        <v>0</v>
      </c>
      <c r="D39">
        <f>VLOOKUP($A39,[2]all_samples_metadata!$A$2:$H$488,4,FALSE)</f>
        <v>0</v>
      </c>
      <c r="E39">
        <f>VLOOKUP($A39,[2]all_samples_metadata!$A$2:$H$488,5,FALSE)</f>
        <v>0</v>
      </c>
      <c r="F39" t="str">
        <f>VLOOKUP($A39,[2]all_samples_metadata!$A$2:$H$488,6,FALSE)</f>
        <v>USA</v>
      </c>
      <c r="G39" t="str">
        <f>VLOOKUP($A39,[2]all_samples_metadata!$A$2:$H$488,7,FALSE)</f>
        <v>Virginia</v>
      </c>
      <c r="H39">
        <f>VLOOKUP($A39,[2]all_samples_metadata!$A$2:$H$488,8,FALSE)</f>
        <v>2014</v>
      </c>
      <c r="I39" t="b">
        <f>NOT(ISERROR(MATCH(A39,assembly_qc!$B$2:$B$490,0)))</f>
        <v>1</v>
      </c>
    </row>
    <row r="40" spans="1:9" x14ac:dyDescent="0.3">
      <c r="A40" t="s">
        <v>1996</v>
      </c>
      <c r="B40" t="str">
        <f>VLOOKUP($A40,[2]all_samples_metadata!$A$2:$H$488,2,FALSE)</f>
        <v xml:space="preserve"> fresh cheese curd</v>
      </c>
      <c r="C40">
        <f>VLOOKUP($A40,[2]all_samples_metadata!$A$2:$H$488,3,FALSE)</f>
        <v>0</v>
      </c>
      <c r="D40">
        <f>VLOOKUP($A40,[2]all_samples_metadata!$A$2:$H$488,4,FALSE)</f>
        <v>0</v>
      </c>
      <c r="E40">
        <f>VLOOKUP($A40,[2]all_samples_metadata!$A$2:$H$488,5,FALSE)</f>
        <v>0</v>
      </c>
      <c r="F40" t="str">
        <f>VLOOKUP($A40,[2]all_samples_metadata!$A$2:$H$488,6,FALSE)</f>
        <v>USA</v>
      </c>
      <c r="G40" t="str">
        <f>VLOOKUP($A40,[2]all_samples_metadata!$A$2:$H$488,7,FALSE)</f>
        <v>Virginia</v>
      </c>
      <c r="H40">
        <f>VLOOKUP($A40,[2]all_samples_metadata!$A$2:$H$488,8,FALSE)</f>
        <v>2014</v>
      </c>
      <c r="I40" t="b">
        <f>NOT(ISERROR(MATCH(A40,assembly_qc!$B$2:$B$490,0)))</f>
        <v>1</v>
      </c>
    </row>
    <row r="41" spans="1:9" x14ac:dyDescent="0.3">
      <c r="A41" t="s">
        <v>1992</v>
      </c>
      <c r="B41" t="str">
        <f>VLOOKUP($A41,[2]all_samples_metadata!$A$2:$H$488,2,FALSE)</f>
        <v xml:space="preserve"> fresh cheese curd</v>
      </c>
      <c r="C41">
        <f>VLOOKUP($A41,[2]all_samples_metadata!$A$2:$H$488,3,FALSE)</f>
        <v>0</v>
      </c>
      <c r="D41">
        <f>VLOOKUP($A41,[2]all_samples_metadata!$A$2:$H$488,4,FALSE)</f>
        <v>0</v>
      </c>
      <c r="E41">
        <f>VLOOKUP($A41,[2]all_samples_metadata!$A$2:$H$488,5,FALSE)</f>
        <v>0</v>
      </c>
      <c r="F41" t="str">
        <f>VLOOKUP($A41,[2]all_samples_metadata!$A$2:$H$488,6,FALSE)</f>
        <v>USA</v>
      </c>
      <c r="G41" t="str">
        <f>VLOOKUP($A41,[2]all_samples_metadata!$A$2:$H$488,7,FALSE)</f>
        <v>Virginia</v>
      </c>
      <c r="H41">
        <f>VLOOKUP($A41,[2]all_samples_metadata!$A$2:$H$488,8,FALSE)</f>
        <v>2014</v>
      </c>
      <c r="I41" t="b">
        <f>NOT(ISERROR(MATCH(A41,assembly_qc!$B$2:$B$490,0)))</f>
        <v>1</v>
      </c>
    </row>
    <row r="42" spans="1:9" x14ac:dyDescent="0.3">
      <c r="A42" t="s">
        <v>1988</v>
      </c>
      <c r="B42" t="str">
        <f>VLOOKUP($A42,[2]all_samples_metadata!$A$2:$H$488,2,FALSE)</f>
        <v xml:space="preserve"> fresh cheese curd</v>
      </c>
      <c r="C42">
        <f>VLOOKUP($A42,[2]all_samples_metadata!$A$2:$H$488,3,FALSE)</f>
        <v>0</v>
      </c>
      <c r="D42">
        <f>VLOOKUP($A42,[2]all_samples_metadata!$A$2:$H$488,4,FALSE)</f>
        <v>0</v>
      </c>
      <c r="E42">
        <f>VLOOKUP($A42,[2]all_samples_metadata!$A$2:$H$488,5,FALSE)</f>
        <v>0</v>
      </c>
      <c r="F42" t="str">
        <f>VLOOKUP($A42,[2]all_samples_metadata!$A$2:$H$488,6,FALSE)</f>
        <v>USA</v>
      </c>
      <c r="G42" t="str">
        <f>VLOOKUP($A42,[2]all_samples_metadata!$A$2:$H$488,7,FALSE)</f>
        <v>Virginia</v>
      </c>
      <c r="H42">
        <f>VLOOKUP($A42,[2]all_samples_metadata!$A$2:$H$488,8,FALSE)</f>
        <v>2014</v>
      </c>
      <c r="I42" t="b">
        <f>NOT(ISERROR(MATCH(A42,assembly_qc!$B$2:$B$490,0)))</f>
        <v>1</v>
      </c>
    </row>
    <row r="43" spans="1:9" x14ac:dyDescent="0.3">
      <c r="A43" t="s">
        <v>1980</v>
      </c>
      <c r="B43" t="str">
        <f>VLOOKUP($A43,[2]all_samples_metadata!$A$2:$H$488,2,FALSE)</f>
        <v xml:space="preserve"> fresh cheese curd</v>
      </c>
      <c r="C43">
        <f>VLOOKUP($A43,[2]all_samples_metadata!$A$2:$H$488,3,FALSE)</f>
        <v>0</v>
      </c>
      <c r="D43">
        <f>VLOOKUP($A43,[2]all_samples_metadata!$A$2:$H$488,4,FALSE)</f>
        <v>0</v>
      </c>
      <c r="E43">
        <f>VLOOKUP($A43,[2]all_samples_metadata!$A$2:$H$488,5,FALSE)</f>
        <v>0</v>
      </c>
      <c r="F43" t="str">
        <f>VLOOKUP($A43,[2]all_samples_metadata!$A$2:$H$488,6,FALSE)</f>
        <v>USA</v>
      </c>
      <c r="G43" t="str">
        <f>VLOOKUP($A43,[2]all_samples_metadata!$A$2:$H$488,7,FALSE)</f>
        <v>Virginia</v>
      </c>
      <c r="H43">
        <f>VLOOKUP($A43,[2]all_samples_metadata!$A$2:$H$488,8,FALSE)</f>
        <v>2014</v>
      </c>
      <c r="I43" t="b">
        <f>NOT(ISERROR(MATCH(A43,assembly_qc!$B$2:$B$490,0)))</f>
        <v>1</v>
      </c>
    </row>
    <row r="44" spans="1:9" x14ac:dyDescent="0.3">
      <c r="A44" t="s">
        <v>1470</v>
      </c>
      <c r="B44" t="str">
        <f>VLOOKUP($A44,[2]all_samples_metadata!$A$2:$H$488,2,FALSE)</f>
        <v xml:space="preserve"> fresh cheese curd</v>
      </c>
      <c r="C44">
        <f>VLOOKUP($A44,[2]all_samples_metadata!$A$2:$H$488,3,FALSE)</f>
        <v>0</v>
      </c>
      <c r="D44">
        <f>VLOOKUP($A44,[2]all_samples_metadata!$A$2:$H$488,4,FALSE)</f>
        <v>0</v>
      </c>
      <c r="E44">
        <f>VLOOKUP($A44,[2]all_samples_metadata!$A$2:$H$488,5,FALSE)</f>
        <v>0</v>
      </c>
      <c r="F44" t="str">
        <f>VLOOKUP($A44,[2]all_samples_metadata!$A$2:$H$488,6,FALSE)</f>
        <v>USA</v>
      </c>
      <c r="G44" t="str">
        <f>VLOOKUP($A44,[2]all_samples_metadata!$A$2:$H$488,7,FALSE)</f>
        <v>Virginia</v>
      </c>
      <c r="H44">
        <f>VLOOKUP($A44,[2]all_samples_metadata!$A$2:$H$488,8,FALSE)</f>
        <v>2014</v>
      </c>
      <c r="I44" t="b">
        <f>NOT(ISERROR(MATCH(A44,assembly_qc!$B$2:$B$490,0)))</f>
        <v>1</v>
      </c>
    </row>
    <row r="45" spans="1:9" x14ac:dyDescent="0.3">
      <c r="A45" t="s">
        <v>1479</v>
      </c>
      <c r="B45" t="str">
        <f>VLOOKUP($A45,[2]all_samples_metadata!$A$2:$H$488,2,FALSE)</f>
        <v xml:space="preserve"> fresh round cheese</v>
      </c>
      <c r="C45">
        <f>VLOOKUP($A45,[2]all_samples_metadata!$A$2:$H$488,3,FALSE)</f>
        <v>0</v>
      </c>
      <c r="D45">
        <f>VLOOKUP($A45,[2]all_samples_metadata!$A$2:$H$488,4,FALSE)</f>
        <v>0</v>
      </c>
      <c r="E45" t="str">
        <f>VLOOKUP($A45,[2]all_samples_metadata!$A$2:$H$488,5,FALSE)</f>
        <v>soft</v>
      </c>
      <c r="F45" t="str">
        <f>VLOOKUP($A45,[2]all_samples_metadata!$A$2:$H$488,6,FALSE)</f>
        <v>USA</v>
      </c>
      <c r="G45" t="str">
        <f>VLOOKUP($A45,[2]all_samples_metadata!$A$2:$H$488,7,FALSE)</f>
        <v>Washington</v>
      </c>
      <c r="H45">
        <f>VLOOKUP($A45,[2]all_samples_metadata!$A$2:$H$488,8,FALSE)</f>
        <v>2014</v>
      </c>
      <c r="I45" t="b">
        <f>NOT(ISERROR(MATCH(A45,assembly_qc!$B$2:$B$490,0)))</f>
        <v>1</v>
      </c>
    </row>
    <row r="46" spans="1:9" x14ac:dyDescent="0.3">
      <c r="A46" t="s">
        <v>2058</v>
      </c>
      <c r="B46" t="str">
        <f>VLOOKUP($A46,[2]all_samples_metadata!$A$2:$H$488,2,FALSE)</f>
        <v xml:space="preserve"> aged hard cheese</v>
      </c>
      <c r="C46">
        <f>VLOOKUP($A46,[2]all_samples_metadata!$A$2:$H$488,3,FALSE)</f>
        <v>0</v>
      </c>
      <c r="D46">
        <f>VLOOKUP($A46,[2]all_samples_metadata!$A$2:$H$488,4,FALSE)</f>
        <v>0</v>
      </c>
      <c r="E46" t="str">
        <f>VLOOKUP($A46,[2]all_samples_metadata!$A$2:$H$488,5,FALSE)</f>
        <v>hard</v>
      </c>
      <c r="F46" t="str">
        <f>VLOOKUP($A46,[2]all_samples_metadata!$A$2:$H$488,6,FALSE)</f>
        <v>USA</v>
      </c>
      <c r="G46" t="str">
        <f>VLOOKUP($A46,[2]all_samples_metadata!$A$2:$H$488,7,FALSE)</f>
        <v>Washington</v>
      </c>
      <c r="H46">
        <f>VLOOKUP($A46,[2]all_samples_metadata!$A$2:$H$488,8,FALSE)</f>
        <v>2014</v>
      </c>
      <c r="I46" t="b">
        <f>NOT(ISERROR(MATCH(A46,assembly_qc!$B$2:$B$490,0)))</f>
        <v>1</v>
      </c>
    </row>
    <row r="47" spans="1:9" x14ac:dyDescent="0.3">
      <c r="A47" t="s">
        <v>2063</v>
      </c>
      <c r="B47" t="str">
        <f>VLOOKUP($A47,[2]all_samples_metadata!$A$2:$H$488,2,FALSE)</f>
        <v xml:space="preserve"> spanish style cheese</v>
      </c>
      <c r="C47">
        <f>VLOOKUP($A47,[2]all_samples_metadata!$A$2:$H$488,3,FALSE)</f>
        <v>0</v>
      </c>
      <c r="D47">
        <f>VLOOKUP($A47,[2]all_samples_metadata!$A$2:$H$488,4,FALSE)</f>
        <v>0</v>
      </c>
      <c r="E47">
        <f>VLOOKUP($A47,[2]all_samples_metadata!$A$2:$H$488,5,FALSE)</f>
        <v>0</v>
      </c>
      <c r="F47" t="str">
        <f>VLOOKUP($A47,[2]all_samples_metadata!$A$2:$H$488,6,FALSE)</f>
        <v>USA</v>
      </c>
      <c r="G47" t="str">
        <f>VLOOKUP($A47,[2]all_samples_metadata!$A$2:$H$488,7,FALSE)</f>
        <v>New York</v>
      </c>
      <c r="H47">
        <f>VLOOKUP($A47,[2]all_samples_metadata!$A$2:$H$488,8,FALSE)</f>
        <v>2012</v>
      </c>
      <c r="I47" t="b">
        <f>NOT(ISERROR(MATCH(A47,assembly_qc!$B$2:$B$490,0)))</f>
        <v>1</v>
      </c>
    </row>
    <row r="48" spans="1:9" x14ac:dyDescent="0.3">
      <c r="A48" t="s">
        <v>236</v>
      </c>
      <c r="B48" t="str">
        <f>VLOOKUP($A48,[2]all_samples_metadata!$A$2:$H$488,2,FALSE)</f>
        <v xml:space="preserve"> raw milk cheese</v>
      </c>
      <c r="C48">
        <f>VLOOKUP($A48,[2]all_samples_metadata!$A$2:$H$488,3,FALSE)</f>
        <v>0</v>
      </c>
      <c r="D48" t="str">
        <f>VLOOKUP($A48,[2]all_samples_metadata!$A$2:$H$488,4,FALSE)</f>
        <v>raw</v>
      </c>
      <c r="E48">
        <f>VLOOKUP($A48,[2]all_samples_metadata!$A$2:$H$488,5,FALSE)</f>
        <v>0</v>
      </c>
      <c r="F48" t="str">
        <f>VLOOKUP($A48,[2]all_samples_metadata!$A$2:$H$488,6,FALSE)</f>
        <v>USA</v>
      </c>
      <c r="G48" t="str">
        <f>VLOOKUP($A48,[2]all_samples_metadata!$A$2:$H$488,7,FALSE)</f>
        <v>New York</v>
      </c>
      <c r="H48">
        <f>VLOOKUP($A48,[2]all_samples_metadata!$A$2:$H$488,8,FALSE)</f>
        <v>2020</v>
      </c>
      <c r="I48" t="b">
        <f>NOT(ISERROR(MATCH(A48,assembly_qc!$B$2:$B$490,0)))</f>
        <v>1</v>
      </c>
    </row>
    <row r="49" spans="1:9" x14ac:dyDescent="0.3">
      <c r="A49" t="s">
        <v>232</v>
      </c>
      <c r="B49" t="str">
        <f>VLOOKUP($A49,[2]all_samples_metadata!$A$2:$H$488,2,FALSE)</f>
        <v xml:space="preserve"> raw milk cheese</v>
      </c>
      <c r="C49">
        <f>VLOOKUP($A49,[2]all_samples_metadata!$A$2:$H$488,3,FALSE)</f>
        <v>0</v>
      </c>
      <c r="D49" t="str">
        <f>VLOOKUP($A49,[2]all_samples_metadata!$A$2:$H$488,4,FALSE)</f>
        <v>raw</v>
      </c>
      <c r="E49">
        <f>VLOOKUP($A49,[2]all_samples_metadata!$A$2:$H$488,5,FALSE)</f>
        <v>0</v>
      </c>
      <c r="F49" t="str">
        <f>VLOOKUP($A49,[2]all_samples_metadata!$A$2:$H$488,6,FALSE)</f>
        <v>USA</v>
      </c>
      <c r="G49" t="str">
        <f>VLOOKUP($A49,[2]all_samples_metadata!$A$2:$H$488,7,FALSE)</f>
        <v>New York</v>
      </c>
      <c r="H49">
        <f>VLOOKUP($A49,[2]all_samples_metadata!$A$2:$H$488,8,FALSE)</f>
        <v>2020</v>
      </c>
      <c r="I49" t="b">
        <f>NOT(ISERROR(MATCH(A49,assembly_qc!$B$2:$B$490,0)))</f>
        <v>1</v>
      </c>
    </row>
    <row r="50" spans="1:9" x14ac:dyDescent="0.3">
      <c r="A50" t="s">
        <v>224</v>
      </c>
      <c r="B50" t="str">
        <f>VLOOKUP($A50,[2]all_samples_metadata!$A$2:$H$488,2,FALSE)</f>
        <v xml:space="preserve"> raw milk cheese</v>
      </c>
      <c r="C50">
        <f>VLOOKUP($A50,[2]all_samples_metadata!$A$2:$H$488,3,FALSE)</f>
        <v>0</v>
      </c>
      <c r="D50" t="str">
        <f>VLOOKUP($A50,[2]all_samples_metadata!$A$2:$H$488,4,FALSE)</f>
        <v>raw</v>
      </c>
      <c r="E50">
        <f>VLOOKUP($A50,[2]all_samples_metadata!$A$2:$H$488,5,FALSE)</f>
        <v>0</v>
      </c>
      <c r="F50" t="str">
        <f>VLOOKUP($A50,[2]all_samples_metadata!$A$2:$H$488,6,FALSE)</f>
        <v>USA</v>
      </c>
      <c r="G50" t="str">
        <f>VLOOKUP($A50,[2]all_samples_metadata!$A$2:$H$488,7,FALSE)</f>
        <v>New York</v>
      </c>
      <c r="H50">
        <f>VLOOKUP($A50,[2]all_samples_metadata!$A$2:$H$488,8,FALSE)</f>
        <v>2020</v>
      </c>
      <c r="I50" t="b">
        <f>NOT(ISERROR(MATCH(A50,assembly_qc!$B$2:$B$490,0)))</f>
        <v>1</v>
      </c>
    </row>
    <row r="51" spans="1:9" x14ac:dyDescent="0.3">
      <c r="A51" t="s">
        <v>220</v>
      </c>
      <c r="B51" t="str">
        <f>VLOOKUP($A51,[2]all_samples_metadata!$A$2:$H$488,2,FALSE)</f>
        <v xml:space="preserve"> raw milk cheese</v>
      </c>
      <c r="C51">
        <f>VLOOKUP($A51,[2]all_samples_metadata!$A$2:$H$488,3,FALSE)</f>
        <v>0</v>
      </c>
      <c r="D51" t="str">
        <f>VLOOKUP($A51,[2]all_samples_metadata!$A$2:$H$488,4,FALSE)</f>
        <v>raw</v>
      </c>
      <c r="E51">
        <f>VLOOKUP($A51,[2]all_samples_metadata!$A$2:$H$488,5,FALSE)</f>
        <v>0</v>
      </c>
      <c r="F51" t="str">
        <f>VLOOKUP($A51,[2]all_samples_metadata!$A$2:$H$488,6,FALSE)</f>
        <v>USA</v>
      </c>
      <c r="G51" t="str">
        <f>VLOOKUP($A51,[2]all_samples_metadata!$A$2:$H$488,7,FALSE)</f>
        <v>New York</v>
      </c>
      <c r="H51">
        <f>VLOOKUP($A51,[2]all_samples_metadata!$A$2:$H$488,8,FALSE)</f>
        <v>2020</v>
      </c>
      <c r="I51" t="b">
        <f>NOT(ISERROR(MATCH(A51,assembly_qc!$B$2:$B$490,0)))</f>
        <v>1</v>
      </c>
    </row>
    <row r="52" spans="1:9" x14ac:dyDescent="0.3">
      <c r="A52" t="s">
        <v>240</v>
      </c>
      <c r="B52" t="str">
        <f>VLOOKUP($A52,[2]all_samples_metadata!$A$2:$H$488,2,FALSE)</f>
        <v xml:space="preserve"> raw milk cheese</v>
      </c>
      <c r="C52">
        <f>VLOOKUP($A52,[2]all_samples_metadata!$A$2:$H$488,3,FALSE)</f>
        <v>0</v>
      </c>
      <c r="D52" t="str">
        <f>VLOOKUP($A52,[2]all_samples_metadata!$A$2:$H$488,4,FALSE)</f>
        <v>raw</v>
      </c>
      <c r="E52">
        <f>VLOOKUP($A52,[2]all_samples_metadata!$A$2:$H$488,5,FALSE)</f>
        <v>0</v>
      </c>
      <c r="F52" t="str">
        <f>VLOOKUP($A52,[2]all_samples_metadata!$A$2:$H$488,6,FALSE)</f>
        <v>USA</v>
      </c>
      <c r="G52" t="str">
        <f>VLOOKUP($A52,[2]all_samples_metadata!$A$2:$H$488,7,FALSE)</f>
        <v>New York</v>
      </c>
      <c r="H52">
        <f>VLOOKUP($A52,[2]all_samples_metadata!$A$2:$H$488,8,FALSE)</f>
        <v>2020</v>
      </c>
      <c r="I52" t="b">
        <f>NOT(ISERROR(MATCH(A52,assembly_qc!$B$2:$B$490,0)))</f>
        <v>1</v>
      </c>
    </row>
    <row r="53" spans="1:9" x14ac:dyDescent="0.3">
      <c r="A53" t="s">
        <v>2080</v>
      </c>
      <c r="B53" t="str">
        <f>VLOOKUP($A53,[2]all_samples_metadata!$A$2:$H$488,2,FALSE)</f>
        <v xml:space="preserve"> cheddar cheese ball</v>
      </c>
      <c r="C53" t="str">
        <f>VLOOKUP($A53,[2]all_samples_metadata!$A$2:$H$488,3,FALSE)</f>
        <v>cow</v>
      </c>
      <c r="D53">
        <f>VLOOKUP($A53,[2]all_samples_metadata!$A$2:$H$488,4,FALSE)</f>
        <v>0</v>
      </c>
      <c r="E53" t="str">
        <f>VLOOKUP($A53,[2]all_samples_metadata!$A$2:$H$488,5,FALSE)</f>
        <v>hard</v>
      </c>
      <c r="F53" t="str">
        <f>VLOOKUP($A53,[2]all_samples_metadata!$A$2:$H$488,6,FALSE)</f>
        <v>USA</v>
      </c>
      <c r="G53" t="str">
        <f>VLOOKUP($A53,[2]all_samples_metadata!$A$2:$H$488,7,FALSE)</f>
        <v>Minnesota</v>
      </c>
      <c r="H53">
        <f>VLOOKUP($A53,[2]all_samples_metadata!$A$2:$H$488,8,FALSE)</f>
        <v>2014</v>
      </c>
      <c r="I53" t="b">
        <f>NOT(ISERROR(MATCH(A53,assembly_qc!$B$2:$B$490,0)))</f>
        <v>1</v>
      </c>
    </row>
    <row r="54" spans="1:9" x14ac:dyDescent="0.3">
      <c r="A54" t="s">
        <v>2085</v>
      </c>
      <c r="B54" t="str">
        <f>VLOOKUP($A54,[2]all_samples_metadata!$A$2:$H$488,2,FALSE)</f>
        <v xml:space="preserve"> cheddar cheese ball</v>
      </c>
      <c r="C54" t="str">
        <f>VLOOKUP($A54,[2]all_samples_metadata!$A$2:$H$488,3,FALSE)</f>
        <v>cow</v>
      </c>
      <c r="D54">
        <f>VLOOKUP($A54,[2]all_samples_metadata!$A$2:$H$488,4,FALSE)</f>
        <v>0</v>
      </c>
      <c r="E54" t="str">
        <f>VLOOKUP($A54,[2]all_samples_metadata!$A$2:$H$488,5,FALSE)</f>
        <v>hard</v>
      </c>
      <c r="F54" t="str">
        <f>VLOOKUP($A54,[2]all_samples_metadata!$A$2:$H$488,6,FALSE)</f>
        <v>USA</v>
      </c>
      <c r="G54" t="str">
        <f>VLOOKUP($A54,[2]all_samples_metadata!$A$2:$H$488,7,FALSE)</f>
        <v>Minnesota</v>
      </c>
      <c r="H54">
        <f>VLOOKUP($A54,[2]all_samples_metadata!$A$2:$H$488,8,FALSE)</f>
        <v>2014</v>
      </c>
      <c r="I54" t="b">
        <f>NOT(ISERROR(MATCH(A54,assembly_qc!$B$2:$B$490,0)))</f>
        <v>1</v>
      </c>
    </row>
    <row r="55" spans="1:9" x14ac:dyDescent="0.3">
      <c r="A55" t="s">
        <v>193</v>
      </c>
      <c r="B55" t="str">
        <f>VLOOKUP($A55,[2]all_samples_metadata!$A$2:$H$488,2,FALSE)</f>
        <v xml:space="preserve"> five cheese stuffed shells</v>
      </c>
      <c r="C55">
        <f>VLOOKUP($A55,[2]all_samples_metadata!$A$2:$H$488,3,FALSE)</f>
        <v>0</v>
      </c>
      <c r="D55">
        <f>VLOOKUP($A55,[2]all_samples_metadata!$A$2:$H$488,4,FALSE)</f>
        <v>0</v>
      </c>
      <c r="E55">
        <f>VLOOKUP($A55,[2]all_samples_metadata!$A$2:$H$488,5,FALSE)</f>
        <v>0</v>
      </c>
      <c r="F55" t="str">
        <f>VLOOKUP($A55,[2]all_samples_metadata!$A$2:$H$488,6,FALSE)</f>
        <v>USA</v>
      </c>
      <c r="G55" t="str">
        <f>VLOOKUP($A55,[2]all_samples_metadata!$A$2:$H$488,7,FALSE)</f>
        <v>New Jersey</v>
      </c>
      <c r="H55">
        <f>VLOOKUP($A55,[2]all_samples_metadata!$A$2:$H$488,8,FALSE)</f>
        <v>2020</v>
      </c>
      <c r="I55" t="b">
        <f>NOT(ISERROR(MATCH(A55,assembly_qc!$B$2:$B$490,0)))</f>
        <v>1</v>
      </c>
    </row>
    <row r="56" spans="1:9" x14ac:dyDescent="0.3">
      <c r="A56" t="s">
        <v>187</v>
      </c>
      <c r="B56" t="str">
        <f>VLOOKUP($A56,[2]all_samples_metadata!$A$2:$H$488,2,FALSE)</f>
        <v xml:space="preserve"> five cheese stuffed shells</v>
      </c>
      <c r="C56">
        <f>VLOOKUP($A56,[2]all_samples_metadata!$A$2:$H$488,3,FALSE)</f>
        <v>0</v>
      </c>
      <c r="D56">
        <f>VLOOKUP($A56,[2]all_samples_metadata!$A$2:$H$488,4,FALSE)</f>
        <v>0</v>
      </c>
      <c r="E56">
        <f>VLOOKUP($A56,[2]all_samples_metadata!$A$2:$H$488,5,FALSE)</f>
        <v>0</v>
      </c>
      <c r="F56" t="str">
        <f>VLOOKUP($A56,[2]all_samples_metadata!$A$2:$H$488,6,FALSE)</f>
        <v>USA</v>
      </c>
      <c r="G56" t="str">
        <f>VLOOKUP($A56,[2]all_samples_metadata!$A$2:$H$488,7,FALSE)</f>
        <v>New Jersey</v>
      </c>
      <c r="H56">
        <f>VLOOKUP($A56,[2]all_samples_metadata!$A$2:$H$488,8,FALSE)</f>
        <v>2020</v>
      </c>
      <c r="I56" t="b">
        <f>NOT(ISERROR(MATCH(A56,assembly_qc!$B$2:$B$490,0)))</f>
        <v>1</v>
      </c>
    </row>
    <row r="57" spans="1:9" x14ac:dyDescent="0.3">
      <c r="A57" t="s">
        <v>197</v>
      </c>
      <c r="B57" t="str">
        <f>VLOOKUP($A57,[2]all_samples_metadata!$A$2:$H$488,2,FALSE)</f>
        <v xml:space="preserve"> five cheese stuffed shells</v>
      </c>
      <c r="C57">
        <f>VLOOKUP($A57,[2]all_samples_metadata!$A$2:$H$488,3,FALSE)</f>
        <v>0</v>
      </c>
      <c r="D57">
        <f>VLOOKUP($A57,[2]all_samples_metadata!$A$2:$H$488,4,FALSE)</f>
        <v>0</v>
      </c>
      <c r="E57">
        <f>VLOOKUP($A57,[2]all_samples_metadata!$A$2:$H$488,5,FALSE)</f>
        <v>0</v>
      </c>
      <c r="F57" t="str">
        <f>VLOOKUP($A57,[2]all_samples_metadata!$A$2:$H$488,6,FALSE)</f>
        <v>USA</v>
      </c>
      <c r="G57" t="str">
        <f>VLOOKUP($A57,[2]all_samples_metadata!$A$2:$H$488,7,FALSE)</f>
        <v>New Jersey</v>
      </c>
      <c r="H57">
        <f>VLOOKUP($A57,[2]all_samples_metadata!$A$2:$H$488,8,FALSE)</f>
        <v>2020</v>
      </c>
      <c r="I57" t="b">
        <f>NOT(ISERROR(MATCH(A57,assembly_qc!$B$2:$B$490,0)))</f>
        <v>1</v>
      </c>
    </row>
    <row r="58" spans="1:9" x14ac:dyDescent="0.3">
      <c r="A58" t="s">
        <v>178</v>
      </c>
      <c r="B58" t="str">
        <f>VLOOKUP($A58,[2]all_samples_metadata!$A$2:$H$488,2,FALSE)</f>
        <v xml:space="preserve"> cheese</v>
      </c>
      <c r="C58">
        <f>VLOOKUP($A58,[2]all_samples_metadata!$A$2:$H$488,3,FALSE)</f>
        <v>0</v>
      </c>
      <c r="D58">
        <f>VLOOKUP($A58,[2]all_samples_metadata!$A$2:$H$488,4,FALSE)</f>
        <v>0</v>
      </c>
      <c r="E58">
        <f>VLOOKUP($A58,[2]all_samples_metadata!$A$2:$H$488,5,FALSE)</f>
        <v>0</v>
      </c>
      <c r="F58" t="str">
        <f>VLOOKUP($A58,[2]all_samples_metadata!$A$2:$H$488,6,FALSE)</f>
        <v>USA</v>
      </c>
      <c r="G58">
        <f>VLOOKUP($A58,[2]all_samples_metadata!$A$2:$H$488,7,FALSE)</f>
        <v>0</v>
      </c>
      <c r="H58">
        <f>VLOOKUP($A58,[2]all_samples_metadata!$A$2:$H$488,8,FALSE)</f>
        <v>2020</v>
      </c>
      <c r="I58" t="b">
        <f>NOT(ISERROR(MATCH(A58,assembly_qc!$B$2:$B$490,0)))</f>
        <v>1</v>
      </c>
    </row>
    <row r="59" spans="1:9" x14ac:dyDescent="0.3">
      <c r="A59" t="s">
        <v>3130</v>
      </c>
      <c r="B59" t="str">
        <f>VLOOKUP($A59,[2]all_samples_metadata!$A$2:$H$488,2,FALSE)</f>
        <v xml:space="preserve"> cheese</v>
      </c>
      <c r="C59">
        <f>VLOOKUP($A59,[2]all_samples_metadata!$A$2:$H$488,3,FALSE)</f>
        <v>0</v>
      </c>
      <c r="D59">
        <f>VLOOKUP($A59,[2]all_samples_metadata!$A$2:$H$488,4,FALSE)</f>
        <v>0</v>
      </c>
      <c r="E59">
        <f>VLOOKUP($A59,[2]all_samples_metadata!$A$2:$H$488,5,FALSE)</f>
        <v>0</v>
      </c>
      <c r="F59" t="str">
        <f>VLOOKUP($A59,[2]all_samples_metadata!$A$2:$H$488,6,FALSE)</f>
        <v>No data</v>
      </c>
      <c r="G59">
        <f>VLOOKUP($A59,[2]all_samples_metadata!$A$2:$H$488,7,FALSE)</f>
        <v>0</v>
      </c>
      <c r="H59">
        <f>VLOOKUP($A59,[2]all_samples_metadata!$A$2:$H$488,8,FALSE)</f>
        <v>2012</v>
      </c>
      <c r="I59" t="b">
        <f>NOT(ISERROR(MATCH(A59,assembly_qc!$B$2:$B$490,0)))</f>
        <v>1</v>
      </c>
    </row>
    <row r="60" spans="1:9" x14ac:dyDescent="0.3">
      <c r="A60" t="s">
        <v>3135</v>
      </c>
      <c r="B60" t="str">
        <f>VLOOKUP($A60,[2]all_samples_metadata!$A$2:$H$488,2,FALSE)</f>
        <v xml:space="preserve"> cheese</v>
      </c>
      <c r="C60">
        <f>VLOOKUP($A60,[2]all_samples_metadata!$A$2:$H$488,3,FALSE)</f>
        <v>0</v>
      </c>
      <c r="D60">
        <f>VLOOKUP($A60,[2]all_samples_metadata!$A$2:$H$488,4,FALSE)</f>
        <v>0</v>
      </c>
      <c r="E60">
        <f>VLOOKUP($A60,[2]all_samples_metadata!$A$2:$H$488,5,FALSE)</f>
        <v>0</v>
      </c>
      <c r="F60" t="str">
        <f>VLOOKUP($A60,[2]all_samples_metadata!$A$2:$H$488,6,FALSE)</f>
        <v>No data</v>
      </c>
      <c r="G60">
        <f>VLOOKUP($A60,[2]all_samples_metadata!$A$2:$H$488,7,FALSE)</f>
        <v>0</v>
      </c>
      <c r="H60">
        <f>VLOOKUP($A60,[2]all_samples_metadata!$A$2:$H$488,8,FALSE)</f>
        <v>2012</v>
      </c>
      <c r="I60" t="b">
        <f>NOT(ISERROR(MATCH(A60,assembly_qc!$B$2:$B$490,0)))</f>
        <v>1</v>
      </c>
    </row>
    <row r="61" spans="1:9" x14ac:dyDescent="0.3">
      <c r="A61" t="s">
        <v>168</v>
      </c>
      <c r="B61" t="str">
        <f>VLOOKUP($A61,[2]all_samples_metadata!$A$2:$H$488,2,FALSE)</f>
        <v xml:space="preserve"> cream cheese</v>
      </c>
      <c r="C61">
        <f>VLOOKUP($A61,[2]all_samples_metadata!$A$2:$H$488,3,FALSE)</f>
        <v>0</v>
      </c>
      <c r="D61">
        <f>VLOOKUP($A61,[2]all_samples_metadata!$A$2:$H$488,4,FALSE)</f>
        <v>0</v>
      </c>
      <c r="E61" t="str">
        <f>VLOOKUP($A61,[2]all_samples_metadata!$A$2:$H$488,5,FALSE)</f>
        <v>soft</v>
      </c>
      <c r="F61" t="str">
        <f>VLOOKUP($A61,[2]all_samples_metadata!$A$2:$H$488,6,FALSE)</f>
        <v>No data</v>
      </c>
      <c r="G61">
        <f>VLOOKUP($A61,[2]all_samples_metadata!$A$2:$H$488,7,FALSE)</f>
        <v>0</v>
      </c>
      <c r="H61">
        <f>VLOOKUP($A61,[2]all_samples_metadata!$A$2:$H$488,8,FALSE)</f>
        <v>2020</v>
      </c>
      <c r="I61" t="b">
        <f>NOT(ISERROR(MATCH(A61,assembly_qc!$B$2:$B$490,0)))</f>
        <v>1</v>
      </c>
    </row>
    <row r="62" spans="1:9" x14ac:dyDescent="0.3">
      <c r="A62" t="s">
        <v>144</v>
      </c>
      <c r="B62" t="str">
        <f>VLOOKUP($A62,[2]all_samples_metadata!$A$2:$H$488,2,FALSE)</f>
        <v xml:space="preserve"> cheese</v>
      </c>
      <c r="C62">
        <f>VLOOKUP($A62,[2]all_samples_metadata!$A$2:$H$488,3,FALSE)</f>
        <v>0</v>
      </c>
      <c r="D62">
        <f>VLOOKUP($A62,[2]all_samples_metadata!$A$2:$H$488,4,FALSE)</f>
        <v>0</v>
      </c>
      <c r="E62">
        <f>VLOOKUP($A62,[2]all_samples_metadata!$A$2:$H$488,5,FALSE)</f>
        <v>0</v>
      </c>
      <c r="F62" t="str">
        <f>VLOOKUP($A62,[2]all_samples_metadata!$A$2:$H$488,6,FALSE)</f>
        <v>USA</v>
      </c>
      <c r="G62" t="str">
        <f>VLOOKUP($A62,[2]all_samples_metadata!$A$2:$H$488,7,FALSE)</f>
        <v>New York</v>
      </c>
      <c r="H62">
        <f>VLOOKUP($A62,[2]all_samples_metadata!$A$2:$H$488,8,FALSE)</f>
        <v>2020</v>
      </c>
      <c r="I62" t="b">
        <f>NOT(ISERROR(MATCH(A62,assembly_qc!$B$2:$B$490,0)))</f>
        <v>1</v>
      </c>
    </row>
    <row r="63" spans="1:9" x14ac:dyDescent="0.3">
      <c r="A63" t="s">
        <v>149</v>
      </c>
      <c r="B63" t="str">
        <f>VLOOKUP($A63,[2]all_samples_metadata!$A$2:$H$488,2,FALSE)</f>
        <v xml:space="preserve"> cheese</v>
      </c>
      <c r="C63">
        <f>VLOOKUP($A63,[2]all_samples_metadata!$A$2:$H$488,3,FALSE)</f>
        <v>0</v>
      </c>
      <c r="D63">
        <f>VLOOKUP($A63,[2]all_samples_metadata!$A$2:$H$488,4,FALSE)</f>
        <v>0</v>
      </c>
      <c r="E63">
        <f>VLOOKUP($A63,[2]all_samples_metadata!$A$2:$H$488,5,FALSE)</f>
        <v>0</v>
      </c>
      <c r="F63" t="str">
        <f>VLOOKUP($A63,[2]all_samples_metadata!$A$2:$H$488,6,FALSE)</f>
        <v>USA</v>
      </c>
      <c r="G63" t="str">
        <f>VLOOKUP($A63,[2]all_samples_metadata!$A$2:$H$488,7,FALSE)</f>
        <v>New York</v>
      </c>
      <c r="H63">
        <f>VLOOKUP($A63,[2]all_samples_metadata!$A$2:$H$488,8,FALSE)</f>
        <v>2020</v>
      </c>
      <c r="I63" t="b">
        <f>NOT(ISERROR(MATCH(A63,assembly_qc!$B$2:$B$490,0)))</f>
        <v>1</v>
      </c>
    </row>
    <row r="64" spans="1:9" x14ac:dyDescent="0.3">
      <c r="A64" t="s">
        <v>139</v>
      </c>
      <c r="B64" t="str">
        <f>VLOOKUP($A64,[2]all_samples_metadata!$A$2:$H$488,2,FALSE)</f>
        <v xml:space="preserve"> cheese</v>
      </c>
      <c r="C64">
        <f>VLOOKUP($A64,[2]all_samples_metadata!$A$2:$H$488,3,FALSE)</f>
        <v>0</v>
      </c>
      <c r="D64">
        <f>VLOOKUP($A64,[2]all_samples_metadata!$A$2:$H$488,4,FALSE)</f>
        <v>0</v>
      </c>
      <c r="E64">
        <f>VLOOKUP($A64,[2]all_samples_metadata!$A$2:$H$488,5,FALSE)</f>
        <v>0</v>
      </c>
      <c r="F64" t="str">
        <f>VLOOKUP($A64,[2]all_samples_metadata!$A$2:$H$488,6,FALSE)</f>
        <v>USA</v>
      </c>
      <c r="G64" t="str">
        <f>VLOOKUP($A64,[2]all_samples_metadata!$A$2:$H$488,7,FALSE)</f>
        <v>Connecticut</v>
      </c>
      <c r="H64">
        <f>VLOOKUP($A64,[2]all_samples_metadata!$A$2:$H$488,8,FALSE)</f>
        <v>2021</v>
      </c>
      <c r="I64" t="b">
        <f>NOT(ISERROR(MATCH(A64,assembly_qc!$B$2:$B$490,0)))</f>
        <v>1</v>
      </c>
    </row>
    <row r="65" spans="1:9" x14ac:dyDescent="0.3">
      <c r="A65" t="s">
        <v>130</v>
      </c>
      <c r="B65" t="str">
        <f>VLOOKUP($A65,[2]all_samples_metadata!$A$2:$H$488,2,FALSE)</f>
        <v xml:space="preserve"> cheese</v>
      </c>
      <c r="C65">
        <f>VLOOKUP($A65,[2]all_samples_metadata!$A$2:$H$488,3,FALSE)</f>
        <v>0</v>
      </c>
      <c r="D65">
        <f>VLOOKUP($A65,[2]all_samples_metadata!$A$2:$H$488,4,FALSE)</f>
        <v>0</v>
      </c>
      <c r="E65">
        <f>VLOOKUP($A65,[2]all_samples_metadata!$A$2:$H$488,5,FALSE)</f>
        <v>0</v>
      </c>
      <c r="F65" t="str">
        <f>VLOOKUP($A65,[2]all_samples_metadata!$A$2:$H$488,6,FALSE)</f>
        <v>USA</v>
      </c>
      <c r="G65" t="str">
        <f>VLOOKUP($A65,[2]all_samples_metadata!$A$2:$H$488,7,FALSE)</f>
        <v>Connecticut</v>
      </c>
      <c r="H65">
        <f>VLOOKUP($A65,[2]all_samples_metadata!$A$2:$H$488,8,FALSE)</f>
        <v>2021</v>
      </c>
      <c r="I65" t="b">
        <f>NOT(ISERROR(MATCH(A65,assembly_qc!$B$2:$B$490,0)))</f>
        <v>1</v>
      </c>
    </row>
    <row r="66" spans="1:9" x14ac:dyDescent="0.3">
      <c r="A66" t="s">
        <v>2621</v>
      </c>
      <c r="B66" t="str">
        <f>VLOOKUP($A66,[2]all_samples_metadata!$A$2:$H$488,2,FALSE)</f>
        <v xml:space="preserve"> cheese</v>
      </c>
      <c r="C66">
        <f>VLOOKUP($A66,[2]all_samples_metadata!$A$2:$H$488,3,FALSE)</f>
        <v>0</v>
      </c>
      <c r="D66">
        <f>VLOOKUP($A66,[2]all_samples_metadata!$A$2:$H$488,4,FALSE)</f>
        <v>0</v>
      </c>
      <c r="E66">
        <f>VLOOKUP($A66,[2]all_samples_metadata!$A$2:$H$488,5,FALSE)</f>
        <v>0</v>
      </c>
      <c r="F66" t="str">
        <f>VLOOKUP($A66,[2]all_samples_metadata!$A$2:$H$488,6,FALSE)</f>
        <v>USA</v>
      </c>
      <c r="G66" t="str">
        <f>VLOOKUP($A66,[2]all_samples_metadata!$A$2:$H$488,7,FALSE)</f>
        <v>Connecticut</v>
      </c>
      <c r="H66">
        <f>VLOOKUP($A66,[2]all_samples_metadata!$A$2:$H$488,8,FALSE)</f>
        <v>2021</v>
      </c>
      <c r="I66" t="b">
        <f>NOT(ISERROR(MATCH(A66,assembly_qc!$B$2:$B$490,0)))</f>
        <v>1</v>
      </c>
    </row>
    <row r="67" spans="1:9" x14ac:dyDescent="0.3">
      <c r="A67" t="s">
        <v>2172</v>
      </c>
      <c r="B67" t="str">
        <f>VLOOKUP($A67,[2]all_samples_metadata!$A$2:$H$488,2,FALSE)</f>
        <v xml:space="preserve"> fontina cheese</v>
      </c>
      <c r="C67">
        <f>VLOOKUP($A67,[2]all_samples_metadata!$A$2:$H$488,3,FALSE)</f>
        <v>0</v>
      </c>
      <c r="D67">
        <f>VLOOKUP($A67,[2]all_samples_metadata!$A$2:$H$488,4,FALSE)</f>
        <v>0</v>
      </c>
      <c r="E67">
        <f>VLOOKUP($A67,[2]all_samples_metadata!$A$2:$H$488,5,FALSE)</f>
        <v>0</v>
      </c>
      <c r="F67" t="str">
        <f>VLOOKUP($A67,[2]all_samples_metadata!$A$2:$H$488,6,FALSE)</f>
        <v>Italy</v>
      </c>
      <c r="G67">
        <f>VLOOKUP($A67,[2]all_samples_metadata!$A$2:$H$488,7,FALSE)</f>
        <v>0</v>
      </c>
      <c r="H67">
        <f>VLOOKUP($A67,[2]all_samples_metadata!$A$2:$H$488,8,FALSE)</f>
        <v>2014</v>
      </c>
      <c r="I67" t="b">
        <f>NOT(ISERROR(MATCH(A67,assembly_qc!$B$2:$B$490,0)))</f>
        <v>1</v>
      </c>
    </row>
    <row r="68" spans="1:9" x14ac:dyDescent="0.3">
      <c r="A68" t="s">
        <v>2624</v>
      </c>
      <c r="B68" t="str">
        <f>VLOOKUP($A68,[2]all_samples_metadata!$A$2:$H$488,2,FALSE)</f>
        <v xml:space="preserve"> fontina cheese</v>
      </c>
      <c r="C68" t="str">
        <f>VLOOKUP($A68,[2]all_samples_metadata!$A$2:$H$488,3,FALSE)</f>
        <v>cow</v>
      </c>
      <c r="D68" t="str">
        <f>VLOOKUP($A68,[2]all_samples_metadata!$A$2:$H$488,4,FALSE)</f>
        <v>raw</v>
      </c>
      <c r="E68" t="str">
        <f>VLOOKUP($A68,[2]all_samples_metadata!$A$2:$H$488,5,FALSE)</f>
        <v>semi-soft</v>
      </c>
      <c r="F68" t="str">
        <f>VLOOKUP($A68,[2]all_samples_metadata!$A$2:$H$488,6,FALSE)</f>
        <v>Italy</v>
      </c>
      <c r="G68">
        <f>VLOOKUP($A68,[2]all_samples_metadata!$A$2:$H$488,7,FALSE)</f>
        <v>0</v>
      </c>
      <c r="H68">
        <f>VLOOKUP($A68,[2]all_samples_metadata!$A$2:$H$488,8,FALSE)</f>
        <v>2014</v>
      </c>
      <c r="I68" t="b">
        <f>NOT(ISERROR(MATCH(A68,assembly_qc!$B$2:$B$490,0)))</f>
        <v>1</v>
      </c>
    </row>
    <row r="69" spans="1:9" x14ac:dyDescent="0.3">
      <c r="A69" t="s">
        <v>1544</v>
      </c>
      <c r="B69" t="str">
        <f>VLOOKUP($A69,[2]all_samples_metadata!$A$2:$H$488,2,FALSE)</f>
        <v xml:space="preserve"> fontina cheese</v>
      </c>
      <c r="C69" t="str">
        <f>VLOOKUP($A69,[2]all_samples_metadata!$A$2:$H$488,3,FALSE)</f>
        <v>cow</v>
      </c>
      <c r="D69" t="str">
        <f>VLOOKUP($A69,[2]all_samples_metadata!$A$2:$H$488,4,FALSE)</f>
        <v>raw</v>
      </c>
      <c r="E69" t="str">
        <f>VLOOKUP($A69,[2]all_samples_metadata!$A$2:$H$488,5,FALSE)</f>
        <v>semi-soft</v>
      </c>
      <c r="F69" t="str">
        <f>VLOOKUP($A69,[2]all_samples_metadata!$A$2:$H$488,6,FALSE)</f>
        <v>Italy</v>
      </c>
      <c r="G69">
        <f>VLOOKUP($A69,[2]all_samples_metadata!$A$2:$H$488,7,FALSE)</f>
        <v>0</v>
      </c>
      <c r="H69">
        <f>VLOOKUP($A69,[2]all_samples_metadata!$A$2:$H$488,8,FALSE)</f>
        <v>2014</v>
      </c>
      <c r="I69" t="b">
        <f>NOT(ISERROR(MATCH(A69,assembly_qc!$B$2:$B$490,0)))</f>
        <v>1</v>
      </c>
    </row>
    <row r="70" spans="1:9" x14ac:dyDescent="0.3">
      <c r="A70" t="s">
        <v>2629</v>
      </c>
      <c r="B70" t="str">
        <f>VLOOKUP($A70,[2]all_samples_metadata!$A$2:$H$488,2,FALSE)</f>
        <v xml:space="preserve"> fontina cheese</v>
      </c>
      <c r="C70" t="str">
        <f>VLOOKUP($A70,[2]all_samples_metadata!$A$2:$H$488,3,FALSE)</f>
        <v>cow</v>
      </c>
      <c r="D70" t="str">
        <f>VLOOKUP($A70,[2]all_samples_metadata!$A$2:$H$488,4,FALSE)</f>
        <v>raw</v>
      </c>
      <c r="E70" t="str">
        <f>VLOOKUP($A70,[2]all_samples_metadata!$A$2:$H$488,5,FALSE)</f>
        <v>semi-soft</v>
      </c>
      <c r="F70" t="str">
        <f>VLOOKUP($A70,[2]all_samples_metadata!$A$2:$H$488,6,FALSE)</f>
        <v>Italy</v>
      </c>
      <c r="G70">
        <f>VLOOKUP($A70,[2]all_samples_metadata!$A$2:$H$488,7,FALSE)</f>
        <v>0</v>
      </c>
      <c r="H70">
        <f>VLOOKUP($A70,[2]all_samples_metadata!$A$2:$H$488,8,FALSE)</f>
        <v>2014</v>
      </c>
      <c r="I70" t="b">
        <f>NOT(ISERROR(MATCH(A70,assembly_qc!$B$2:$B$490,0)))</f>
        <v>1</v>
      </c>
    </row>
    <row r="71" spans="1:9" x14ac:dyDescent="0.3">
      <c r="A71" t="s">
        <v>2636</v>
      </c>
      <c r="B71" t="str">
        <f>VLOOKUP($A71,[2]all_samples_metadata!$A$2:$H$488,2,FALSE)</f>
        <v xml:space="preserve"> fontina cheese</v>
      </c>
      <c r="C71" t="str">
        <f>VLOOKUP($A71,[2]all_samples_metadata!$A$2:$H$488,3,FALSE)</f>
        <v>cow</v>
      </c>
      <c r="D71" t="str">
        <f>VLOOKUP($A71,[2]all_samples_metadata!$A$2:$H$488,4,FALSE)</f>
        <v>raw</v>
      </c>
      <c r="E71" t="str">
        <f>VLOOKUP($A71,[2]all_samples_metadata!$A$2:$H$488,5,FALSE)</f>
        <v>semi-soft</v>
      </c>
      <c r="F71" t="str">
        <f>VLOOKUP($A71,[2]all_samples_metadata!$A$2:$H$488,6,FALSE)</f>
        <v>Italy</v>
      </c>
      <c r="G71">
        <f>VLOOKUP($A71,[2]all_samples_metadata!$A$2:$H$488,7,FALSE)</f>
        <v>0</v>
      </c>
      <c r="H71">
        <f>VLOOKUP($A71,[2]all_samples_metadata!$A$2:$H$488,8,FALSE)</f>
        <v>2014</v>
      </c>
      <c r="I71" t="b">
        <f>NOT(ISERROR(MATCH(A71,assembly_qc!$B$2:$B$490,0)))</f>
        <v>1</v>
      </c>
    </row>
    <row r="72" spans="1:9" x14ac:dyDescent="0.3">
      <c r="A72" t="s">
        <v>2639</v>
      </c>
      <c r="B72" t="str">
        <f>VLOOKUP($A72,[2]all_samples_metadata!$A$2:$H$488,2,FALSE)</f>
        <v xml:space="preserve"> fontina cheese</v>
      </c>
      <c r="C72" t="str">
        <f>VLOOKUP($A72,[2]all_samples_metadata!$A$2:$H$488,3,FALSE)</f>
        <v>cow</v>
      </c>
      <c r="D72" t="str">
        <f>VLOOKUP($A72,[2]all_samples_metadata!$A$2:$H$488,4,FALSE)</f>
        <v>raw</v>
      </c>
      <c r="E72" t="str">
        <f>VLOOKUP($A72,[2]all_samples_metadata!$A$2:$H$488,5,FALSE)</f>
        <v>semi-soft</v>
      </c>
      <c r="F72" t="str">
        <f>VLOOKUP($A72,[2]all_samples_metadata!$A$2:$H$488,6,FALSE)</f>
        <v>Italy</v>
      </c>
      <c r="G72">
        <f>VLOOKUP($A72,[2]all_samples_metadata!$A$2:$H$488,7,FALSE)</f>
        <v>0</v>
      </c>
      <c r="H72">
        <f>VLOOKUP($A72,[2]all_samples_metadata!$A$2:$H$488,8,FALSE)</f>
        <v>2014</v>
      </c>
      <c r="I72" t="b">
        <f>NOT(ISERROR(MATCH(A72,assembly_qc!$B$2:$B$490,0)))</f>
        <v>1</v>
      </c>
    </row>
    <row r="73" spans="1:9" x14ac:dyDescent="0.3">
      <c r="A73" t="s">
        <v>1576</v>
      </c>
      <c r="B73" t="str">
        <f>VLOOKUP($A73,[2]all_samples_metadata!$A$2:$H$488,2,FALSE)</f>
        <v xml:space="preserve"> ricotta cheese</v>
      </c>
      <c r="C73">
        <f>VLOOKUP($A73,[2]all_samples_metadata!$A$2:$H$488,3,FALSE)</f>
        <v>0</v>
      </c>
      <c r="D73">
        <f>VLOOKUP($A73,[2]all_samples_metadata!$A$2:$H$488,4,FALSE)</f>
        <v>0</v>
      </c>
      <c r="E73" t="str">
        <f>VLOOKUP($A73,[2]all_samples_metadata!$A$2:$H$488,5,FALSE)</f>
        <v>semi-soft or soft</v>
      </c>
      <c r="F73" t="str">
        <f>VLOOKUP($A73,[2]all_samples_metadata!$A$2:$H$488,6,FALSE)</f>
        <v>USA</v>
      </c>
      <c r="G73">
        <f>VLOOKUP($A73,[2]all_samples_metadata!$A$2:$H$488,7,FALSE)</f>
        <v>0</v>
      </c>
      <c r="H73">
        <f>VLOOKUP($A73,[2]all_samples_metadata!$A$2:$H$488,8,FALSE)</f>
        <v>1987</v>
      </c>
      <c r="I73" t="b">
        <f>NOT(ISERROR(MATCH(A73,assembly_qc!$B$2:$B$490,0)))</f>
        <v>1</v>
      </c>
    </row>
    <row r="74" spans="1:9" x14ac:dyDescent="0.3">
      <c r="A74" t="s">
        <v>1554</v>
      </c>
      <c r="B74" t="str">
        <f>VLOOKUP($A74,[2]all_samples_metadata!$A$2:$H$488,2,FALSE)</f>
        <v xml:space="preserve"> ricotta cheese</v>
      </c>
      <c r="C74">
        <f>VLOOKUP($A74,[2]all_samples_metadata!$A$2:$H$488,3,FALSE)</f>
        <v>0</v>
      </c>
      <c r="D74">
        <f>VLOOKUP($A74,[2]all_samples_metadata!$A$2:$H$488,4,FALSE)</f>
        <v>0</v>
      </c>
      <c r="E74" t="str">
        <f>VLOOKUP($A74,[2]all_samples_metadata!$A$2:$H$488,5,FALSE)</f>
        <v>semi-soft or soft</v>
      </c>
      <c r="F74" t="str">
        <f>VLOOKUP($A74,[2]all_samples_metadata!$A$2:$H$488,6,FALSE)</f>
        <v>USA</v>
      </c>
      <c r="G74">
        <f>VLOOKUP($A74,[2]all_samples_metadata!$A$2:$H$488,7,FALSE)</f>
        <v>0</v>
      </c>
      <c r="H74">
        <f>VLOOKUP($A74,[2]all_samples_metadata!$A$2:$H$488,8,FALSE)</f>
        <v>1987</v>
      </c>
      <c r="I74" t="b">
        <f>NOT(ISERROR(MATCH(A74,assembly_qc!$B$2:$B$490,0)))</f>
        <v>1</v>
      </c>
    </row>
    <row r="75" spans="1:9" x14ac:dyDescent="0.3">
      <c r="A75" t="s">
        <v>1559</v>
      </c>
      <c r="B75" t="str">
        <f>VLOOKUP($A75,[2]all_samples_metadata!$A$2:$H$488,2,FALSE)</f>
        <v xml:space="preserve"> ricotta cheese</v>
      </c>
      <c r="C75">
        <f>VLOOKUP($A75,[2]all_samples_metadata!$A$2:$H$488,3,FALSE)</f>
        <v>0</v>
      </c>
      <c r="D75">
        <f>VLOOKUP($A75,[2]all_samples_metadata!$A$2:$H$488,4,FALSE)</f>
        <v>0</v>
      </c>
      <c r="E75" t="str">
        <f>VLOOKUP($A75,[2]all_samples_metadata!$A$2:$H$488,5,FALSE)</f>
        <v>semi-soft or soft</v>
      </c>
      <c r="F75" t="str">
        <f>VLOOKUP($A75,[2]all_samples_metadata!$A$2:$H$488,6,FALSE)</f>
        <v>USA</v>
      </c>
      <c r="G75" t="str">
        <f>VLOOKUP($A75,[2]all_samples_metadata!$A$2:$H$488,7,FALSE)</f>
        <v>New York</v>
      </c>
      <c r="H75">
        <f>VLOOKUP($A75,[2]all_samples_metadata!$A$2:$H$488,8,FALSE)</f>
        <v>1987</v>
      </c>
      <c r="I75" t="b">
        <f>NOT(ISERROR(MATCH(A75,assembly_qc!$B$2:$B$490,0)))</f>
        <v>1</v>
      </c>
    </row>
    <row r="76" spans="1:9" x14ac:dyDescent="0.3">
      <c r="A76" t="s">
        <v>1563</v>
      </c>
      <c r="B76" t="str">
        <f>VLOOKUP($A76,[2]all_samples_metadata!$A$2:$H$488,2,FALSE)</f>
        <v xml:space="preserve"> mexican soft cheese</v>
      </c>
      <c r="C76">
        <f>VLOOKUP($A76,[2]all_samples_metadata!$A$2:$H$488,3,FALSE)</f>
        <v>0</v>
      </c>
      <c r="D76">
        <f>VLOOKUP($A76,[2]all_samples_metadata!$A$2:$H$488,4,FALSE)</f>
        <v>0</v>
      </c>
      <c r="E76" t="str">
        <f>VLOOKUP($A76,[2]all_samples_metadata!$A$2:$H$488,5,FALSE)</f>
        <v>soft</v>
      </c>
      <c r="F76" t="str">
        <f>VLOOKUP($A76,[2]all_samples_metadata!$A$2:$H$488,6,FALSE)</f>
        <v>USA</v>
      </c>
      <c r="G76">
        <f>VLOOKUP($A76,[2]all_samples_metadata!$A$2:$H$488,7,FALSE)</f>
        <v>0</v>
      </c>
      <c r="H76" t="str">
        <f>VLOOKUP($A76,[2]all_samples_metadata!$A$2:$H$488,8,FALSE)</f>
        <v>No data</v>
      </c>
      <c r="I76" t="b">
        <f>NOT(ISERROR(MATCH(A76,assembly_qc!$B$2:$B$490,0)))</f>
        <v>1</v>
      </c>
    </row>
    <row r="77" spans="1:9" x14ac:dyDescent="0.3">
      <c r="A77" t="s">
        <v>2278</v>
      </c>
      <c r="B77" t="str">
        <f>VLOOKUP($A77,[2]all_samples_metadata!$A$2:$H$488,2,FALSE)</f>
        <v xml:space="preserve"> mexican soft cheese</v>
      </c>
      <c r="C77">
        <f>VLOOKUP($A77,[2]all_samples_metadata!$A$2:$H$488,3,FALSE)</f>
        <v>0</v>
      </c>
      <c r="D77">
        <f>VLOOKUP($A77,[2]all_samples_metadata!$A$2:$H$488,4,FALSE)</f>
        <v>0</v>
      </c>
      <c r="E77" t="str">
        <f>VLOOKUP($A77,[2]all_samples_metadata!$A$2:$H$488,5,FALSE)</f>
        <v>soft</v>
      </c>
      <c r="F77" t="str">
        <f>VLOOKUP($A77,[2]all_samples_metadata!$A$2:$H$488,6,FALSE)</f>
        <v>USA</v>
      </c>
      <c r="G77">
        <f>VLOOKUP($A77,[2]all_samples_metadata!$A$2:$H$488,7,FALSE)</f>
        <v>0</v>
      </c>
      <c r="H77" t="str">
        <f>VLOOKUP($A77,[2]all_samples_metadata!$A$2:$H$488,8,FALSE)</f>
        <v>No data</v>
      </c>
      <c r="I77" t="b">
        <f>NOT(ISERROR(MATCH(A77,assembly_qc!$B$2:$B$490,0)))</f>
        <v>1</v>
      </c>
    </row>
    <row r="78" spans="1:9" x14ac:dyDescent="0.3">
      <c r="A78" t="s">
        <v>1596</v>
      </c>
      <c r="B78" t="str">
        <f>VLOOKUP($A78,[2]all_samples_metadata!$A$2:$H$488,2,FALSE)</f>
        <v xml:space="preserve"> mexican-style soft cheese</v>
      </c>
      <c r="C78">
        <f>VLOOKUP($A78,[2]all_samples_metadata!$A$2:$H$488,3,FALSE)</f>
        <v>0</v>
      </c>
      <c r="D78">
        <f>VLOOKUP($A78,[2]all_samples_metadata!$A$2:$H$488,4,FALSE)</f>
        <v>0</v>
      </c>
      <c r="E78">
        <f>VLOOKUP($A78,[2]all_samples_metadata!$A$2:$H$488,5,FALSE)</f>
        <v>0</v>
      </c>
      <c r="F78" t="str">
        <f>VLOOKUP($A78,[2]all_samples_metadata!$A$2:$H$488,6,FALSE)</f>
        <v>USA</v>
      </c>
      <c r="G78">
        <f>VLOOKUP($A78,[2]all_samples_metadata!$A$2:$H$488,7,FALSE)</f>
        <v>0</v>
      </c>
      <c r="H78">
        <f>VLOOKUP($A78,[2]all_samples_metadata!$A$2:$H$488,8,FALSE)</f>
        <v>1994</v>
      </c>
      <c r="I78" t="b">
        <f>NOT(ISERROR(MATCH(A78,assembly_qc!$B$2:$B$490,0)))</f>
        <v>1</v>
      </c>
    </row>
    <row r="79" spans="1:9" x14ac:dyDescent="0.3">
      <c r="A79" t="s">
        <v>2458</v>
      </c>
      <c r="B79" t="str">
        <f>VLOOKUP($A79,[2]all_samples_metadata!$A$2:$H$488,2,FALSE)</f>
        <v xml:space="preserve"> cheese</v>
      </c>
      <c r="C79">
        <f>VLOOKUP($A79,[2]all_samples_metadata!$A$2:$H$488,3,FALSE)</f>
        <v>0</v>
      </c>
      <c r="D79">
        <f>VLOOKUP($A79,[2]all_samples_metadata!$A$2:$H$488,4,FALSE)</f>
        <v>0</v>
      </c>
      <c r="E79">
        <f>VLOOKUP($A79,[2]all_samples_metadata!$A$2:$H$488,5,FALSE)</f>
        <v>0</v>
      </c>
      <c r="F79" t="str">
        <f>VLOOKUP($A79,[2]all_samples_metadata!$A$2:$H$488,6,FALSE)</f>
        <v>USA</v>
      </c>
      <c r="G79" t="str">
        <f>VLOOKUP($A79,[2]all_samples_metadata!$A$2:$H$488,7,FALSE)</f>
        <v>Oregon</v>
      </c>
      <c r="H79">
        <f>VLOOKUP($A79,[2]all_samples_metadata!$A$2:$H$488,8,FALSE)</f>
        <v>2014</v>
      </c>
      <c r="I79" t="b">
        <f>NOT(ISERROR(MATCH(A79,assembly_qc!$B$2:$B$490,0)))</f>
        <v>1</v>
      </c>
    </row>
    <row r="80" spans="1:9" x14ac:dyDescent="0.3">
      <c r="A80" t="s">
        <v>1633</v>
      </c>
      <c r="B80" t="str">
        <f>VLOOKUP($A80,[2]all_samples_metadata!$A$2:$H$488,2,FALSE)</f>
        <v xml:space="preserve"> cheese</v>
      </c>
      <c r="C80">
        <f>VLOOKUP($A80,[2]all_samples_metadata!$A$2:$H$488,3,FALSE)</f>
        <v>0</v>
      </c>
      <c r="D80">
        <f>VLOOKUP($A80,[2]all_samples_metadata!$A$2:$H$488,4,FALSE)</f>
        <v>0</v>
      </c>
      <c r="E80">
        <f>VLOOKUP($A80,[2]all_samples_metadata!$A$2:$H$488,5,FALSE)</f>
        <v>0</v>
      </c>
      <c r="F80" t="str">
        <f>VLOOKUP($A80,[2]all_samples_metadata!$A$2:$H$488,6,FALSE)</f>
        <v>USA</v>
      </c>
      <c r="G80" t="str">
        <f>VLOOKUP($A80,[2]all_samples_metadata!$A$2:$H$488,7,FALSE)</f>
        <v>Oregon</v>
      </c>
      <c r="H80">
        <f>VLOOKUP($A80,[2]all_samples_metadata!$A$2:$H$488,8,FALSE)</f>
        <v>2014</v>
      </c>
      <c r="I80" t="b">
        <f>NOT(ISERROR(MATCH(A80,assembly_qc!$B$2:$B$490,0)))</f>
        <v>1</v>
      </c>
    </row>
    <row r="81" spans="1:9" x14ac:dyDescent="0.3">
      <c r="A81" t="s">
        <v>1637</v>
      </c>
      <c r="B81" t="str">
        <f>VLOOKUP($A81,[2]all_samples_metadata!$A$2:$H$488,2,FALSE)</f>
        <v xml:space="preserve"> white cheese</v>
      </c>
      <c r="C81">
        <f>VLOOKUP($A81,[2]all_samples_metadata!$A$2:$H$488,3,FALSE)</f>
        <v>0</v>
      </c>
      <c r="D81">
        <f>VLOOKUP($A81,[2]all_samples_metadata!$A$2:$H$488,4,FALSE)</f>
        <v>0</v>
      </c>
      <c r="E81">
        <f>VLOOKUP($A81,[2]all_samples_metadata!$A$2:$H$488,5,FALSE)</f>
        <v>0</v>
      </c>
      <c r="F81" t="str">
        <f>VLOOKUP($A81,[2]all_samples_metadata!$A$2:$H$488,6,FALSE)</f>
        <v>USA</v>
      </c>
      <c r="G81">
        <f>VLOOKUP($A81,[2]all_samples_metadata!$A$2:$H$488,7,FALSE)</f>
        <v>0</v>
      </c>
      <c r="H81">
        <f>VLOOKUP($A81,[2]all_samples_metadata!$A$2:$H$488,8,FALSE)</f>
        <v>1994</v>
      </c>
      <c r="I81" t="b">
        <f>NOT(ISERROR(MATCH(A81,assembly_qc!$B$2:$B$490,0)))</f>
        <v>1</v>
      </c>
    </row>
    <row r="82" spans="1:9" x14ac:dyDescent="0.3">
      <c r="A82" t="s">
        <v>2466</v>
      </c>
      <c r="B82" t="str">
        <f>VLOOKUP($A82,[2]all_samples_metadata!$A$2:$H$488,2,FALSE)</f>
        <v xml:space="preserve"> mexican-style soft cheese</v>
      </c>
      <c r="C82">
        <f>VLOOKUP($A82,[2]all_samples_metadata!$A$2:$H$488,3,FALSE)</f>
        <v>0</v>
      </c>
      <c r="D82">
        <f>VLOOKUP($A82,[2]all_samples_metadata!$A$2:$H$488,4,FALSE)</f>
        <v>0</v>
      </c>
      <c r="E82" t="str">
        <f>VLOOKUP($A82,[2]all_samples_metadata!$A$2:$H$488,5,FALSE)</f>
        <v>soft</v>
      </c>
      <c r="F82" t="str">
        <f>VLOOKUP($A82,[2]all_samples_metadata!$A$2:$H$488,6,FALSE)</f>
        <v>USA</v>
      </c>
      <c r="G82">
        <f>VLOOKUP($A82,[2]all_samples_metadata!$A$2:$H$488,7,FALSE)</f>
        <v>0</v>
      </c>
      <c r="H82">
        <f>VLOOKUP($A82,[2]all_samples_metadata!$A$2:$H$488,8,FALSE)</f>
        <v>1994</v>
      </c>
      <c r="I82" t="b">
        <f>NOT(ISERROR(MATCH(A82,assembly_qc!$B$2:$B$490,0)))</f>
        <v>1</v>
      </c>
    </row>
    <row r="83" spans="1:9" x14ac:dyDescent="0.3">
      <c r="A83" t="s">
        <v>1641</v>
      </c>
      <c r="B83" t="str">
        <f>VLOOKUP($A83,[2]all_samples_metadata!$A$2:$H$488,2,FALSE)</f>
        <v xml:space="preserve"> white cheese</v>
      </c>
      <c r="C83">
        <f>VLOOKUP($A83,[2]all_samples_metadata!$A$2:$H$488,3,FALSE)</f>
        <v>0</v>
      </c>
      <c r="D83">
        <f>VLOOKUP($A83,[2]all_samples_metadata!$A$2:$H$488,4,FALSE)</f>
        <v>0</v>
      </c>
      <c r="E83">
        <f>VLOOKUP($A83,[2]all_samples_metadata!$A$2:$H$488,5,FALSE)</f>
        <v>0</v>
      </c>
      <c r="F83" t="str">
        <f>VLOOKUP($A83,[2]all_samples_metadata!$A$2:$H$488,6,FALSE)</f>
        <v>USA</v>
      </c>
      <c r="G83">
        <f>VLOOKUP($A83,[2]all_samples_metadata!$A$2:$H$488,7,FALSE)</f>
        <v>0</v>
      </c>
      <c r="H83">
        <f>VLOOKUP($A83,[2]all_samples_metadata!$A$2:$H$488,8,FALSE)</f>
        <v>1994</v>
      </c>
      <c r="I83" t="b">
        <f>NOT(ISERROR(MATCH(A83,assembly_qc!$B$2:$B$490,0)))</f>
        <v>1</v>
      </c>
    </row>
    <row r="84" spans="1:9" x14ac:dyDescent="0.3">
      <c r="A84" t="s">
        <v>1645</v>
      </c>
      <c r="B84" t="str">
        <f>VLOOKUP($A84,[2]all_samples_metadata!$A$2:$H$488,2,FALSE)</f>
        <v xml:space="preserve"> white cheese</v>
      </c>
      <c r="C84">
        <f>VLOOKUP($A84,[2]all_samples_metadata!$A$2:$H$488,3,FALSE)</f>
        <v>0</v>
      </c>
      <c r="D84">
        <f>VLOOKUP($A84,[2]all_samples_metadata!$A$2:$H$488,4,FALSE)</f>
        <v>0</v>
      </c>
      <c r="E84">
        <f>VLOOKUP($A84,[2]all_samples_metadata!$A$2:$H$488,5,FALSE)</f>
        <v>0</v>
      </c>
      <c r="F84" t="str">
        <f>VLOOKUP($A84,[2]all_samples_metadata!$A$2:$H$488,6,FALSE)</f>
        <v>USA</v>
      </c>
      <c r="G84">
        <f>VLOOKUP($A84,[2]all_samples_metadata!$A$2:$H$488,7,FALSE)</f>
        <v>0</v>
      </c>
      <c r="H84">
        <f>VLOOKUP($A84,[2]all_samples_metadata!$A$2:$H$488,8,FALSE)</f>
        <v>1994</v>
      </c>
      <c r="I84" t="b">
        <f>NOT(ISERROR(MATCH(A84,assembly_qc!$B$2:$B$490,0)))</f>
        <v>1</v>
      </c>
    </row>
    <row r="85" spans="1:9" x14ac:dyDescent="0.3">
      <c r="A85" t="s">
        <v>2335</v>
      </c>
      <c r="B85" t="str">
        <f>VLOOKUP($A85,[2]all_samples_metadata!$A$2:$H$488,2,FALSE)</f>
        <v xml:space="preserve"> white cheese</v>
      </c>
      <c r="C85">
        <f>VLOOKUP($A85,[2]all_samples_metadata!$A$2:$H$488,3,FALSE)</f>
        <v>0</v>
      </c>
      <c r="D85">
        <f>VLOOKUP($A85,[2]all_samples_metadata!$A$2:$H$488,4,FALSE)</f>
        <v>0</v>
      </c>
      <c r="E85">
        <f>VLOOKUP($A85,[2]all_samples_metadata!$A$2:$H$488,5,FALSE)</f>
        <v>0</v>
      </c>
      <c r="F85" t="str">
        <f>VLOOKUP($A85,[2]all_samples_metadata!$A$2:$H$488,6,FALSE)</f>
        <v>USA</v>
      </c>
      <c r="G85" t="str">
        <f>VLOOKUP($A85,[2]all_samples_metadata!$A$2:$H$488,7,FALSE)</f>
        <v>Washington</v>
      </c>
      <c r="H85">
        <f>VLOOKUP($A85,[2]all_samples_metadata!$A$2:$H$488,8,FALSE)</f>
        <v>1994</v>
      </c>
      <c r="I85" t="b">
        <f>NOT(ISERROR(MATCH(A85,assembly_qc!$B$2:$B$490,0)))</f>
        <v>1</v>
      </c>
    </row>
    <row r="86" spans="1:9" x14ac:dyDescent="0.3">
      <c r="A86" t="s">
        <v>2405</v>
      </c>
      <c r="B86" t="str">
        <f>VLOOKUP($A86,[2]all_samples_metadata!$A$2:$H$488,2,FALSE)</f>
        <v xml:space="preserve"> r. salinas cheese</v>
      </c>
      <c r="C86">
        <f>VLOOKUP($A86,[2]all_samples_metadata!$A$2:$H$488,3,FALSE)</f>
        <v>0</v>
      </c>
      <c r="D86">
        <f>VLOOKUP($A86,[2]all_samples_metadata!$A$2:$H$488,4,FALSE)</f>
        <v>0</v>
      </c>
      <c r="E86">
        <f>VLOOKUP($A86,[2]all_samples_metadata!$A$2:$H$488,5,FALSE)</f>
        <v>0</v>
      </c>
      <c r="F86" t="str">
        <f>VLOOKUP($A86,[2]all_samples_metadata!$A$2:$H$488,6,FALSE)</f>
        <v>USA</v>
      </c>
      <c r="G86">
        <f>VLOOKUP($A86,[2]all_samples_metadata!$A$2:$H$488,7,FALSE)</f>
        <v>0</v>
      </c>
      <c r="H86">
        <f>VLOOKUP($A86,[2]all_samples_metadata!$A$2:$H$488,8,FALSE)</f>
        <v>1994</v>
      </c>
      <c r="I86" t="b">
        <f>NOT(ISERROR(MATCH(A86,assembly_qc!$B$2:$B$490,0)))</f>
        <v>1</v>
      </c>
    </row>
    <row r="87" spans="1:9" x14ac:dyDescent="0.3">
      <c r="A87" t="s">
        <v>1649</v>
      </c>
      <c r="B87" t="str">
        <f>VLOOKUP($A87,[2]all_samples_metadata!$A$2:$H$488,2,FALSE)</f>
        <v xml:space="preserve"> white cheese</v>
      </c>
      <c r="C87">
        <f>VLOOKUP($A87,[2]all_samples_metadata!$A$2:$H$488,3,FALSE)</f>
        <v>0</v>
      </c>
      <c r="D87">
        <f>VLOOKUP($A87,[2]all_samples_metadata!$A$2:$H$488,4,FALSE)</f>
        <v>0</v>
      </c>
      <c r="E87">
        <f>VLOOKUP($A87,[2]all_samples_metadata!$A$2:$H$488,5,FALSE)</f>
        <v>0</v>
      </c>
      <c r="F87" t="str">
        <f>VLOOKUP($A87,[2]all_samples_metadata!$A$2:$H$488,6,FALSE)</f>
        <v>USA</v>
      </c>
      <c r="G87">
        <f>VLOOKUP($A87,[2]all_samples_metadata!$A$2:$H$488,7,FALSE)</f>
        <v>0</v>
      </c>
      <c r="H87">
        <f>VLOOKUP($A87,[2]all_samples_metadata!$A$2:$H$488,8,FALSE)</f>
        <v>1994</v>
      </c>
      <c r="I87" t="b">
        <f>NOT(ISERROR(MATCH(A87,assembly_qc!$B$2:$B$490,0)))</f>
        <v>1</v>
      </c>
    </row>
    <row r="88" spans="1:9" x14ac:dyDescent="0.3">
      <c r="A88" t="s">
        <v>1653</v>
      </c>
      <c r="B88" t="str">
        <f>VLOOKUP($A88,[2]all_samples_metadata!$A$2:$H$488,2,FALSE)</f>
        <v xml:space="preserve"> white cheese</v>
      </c>
      <c r="C88">
        <f>VLOOKUP($A88,[2]all_samples_metadata!$A$2:$H$488,3,FALSE)</f>
        <v>0</v>
      </c>
      <c r="D88">
        <f>VLOOKUP($A88,[2]all_samples_metadata!$A$2:$H$488,4,FALSE)</f>
        <v>0</v>
      </c>
      <c r="E88">
        <f>VLOOKUP($A88,[2]all_samples_metadata!$A$2:$H$488,5,FALSE)</f>
        <v>0</v>
      </c>
      <c r="F88" t="str">
        <f>VLOOKUP($A88,[2]all_samples_metadata!$A$2:$H$488,6,FALSE)</f>
        <v>USA</v>
      </c>
      <c r="G88">
        <f>VLOOKUP($A88,[2]all_samples_metadata!$A$2:$H$488,7,FALSE)</f>
        <v>0</v>
      </c>
      <c r="H88">
        <f>VLOOKUP($A88,[2]all_samples_metadata!$A$2:$H$488,8,FALSE)</f>
        <v>1994</v>
      </c>
      <c r="I88" t="b">
        <f>NOT(ISERROR(MATCH(A88,assembly_qc!$B$2:$B$490,0)))</f>
        <v>1</v>
      </c>
    </row>
    <row r="89" spans="1:9" x14ac:dyDescent="0.3">
      <c r="A89" t="s">
        <v>1657</v>
      </c>
      <c r="B89" t="str">
        <f>VLOOKUP($A89,[2]all_samples_metadata!$A$2:$H$488,2,FALSE)</f>
        <v xml:space="preserve"> white cheese</v>
      </c>
      <c r="C89">
        <f>VLOOKUP($A89,[2]all_samples_metadata!$A$2:$H$488,3,FALSE)</f>
        <v>0</v>
      </c>
      <c r="D89">
        <f>VLOOKUP($A89,[2]all_samples_metadata!$A$2:$H$488,4,FALSE)</f>
        <v>0</v>
      </c>
      <c r="E89">
        <f>VLOOKUP($A89,[2]all_samples_metadata!$A$2:$H$488,5,FALSE)</f>
        <v>0</v>
      </c>
      <c r="F89" t="str">
        <f>VLOOKUP($A89,[2]all_samples_metadata!$A$2:$H$488,6,FALSE)</f>
        <v>USA</v>
      </c>
      <c r="G89">
        <f>VLOOKUP($A89,[2]all_samples_metadata!$A$2:$H$488,7,FALSE)</f>
        <v>0</v>
      </c>
      <c r="H89">
        <f>VLOOKUP($A89,[2]all_samples_metadata!$A$2:$H$488,8,FALSE)</f>
        <v>1994</v>
      </c>
      <c r="I89" t="b">
        <f>NOT(ISERROR(MATCH(A89,assembly_qc!$B$2:$B$490,0)))</f>
        <v>1</v>
      </c>
    </row>
    <row r="90" spans="1:9" x14ac:dyDescent="0.3">
      <c r="A90" t="s">
        <v>2076</v>
      </c>
      <c r="B90" t="str">
        <f>VLOOKUP($A90,[2]all_samples_metadata!$A$2:$H$488,2,FALSE)</f>
        <v xml:space="preserve"> soft cheese</v>
      </c>
      <c r="C90">
        <f>VLOOKUP($A90,[2]all_samples_metadata!$A$2:$H$488,3,FALSE)</f>
        <v>0</v>
      </c>
      <c r="D90">
        <f>VLOOKUP($A90,[2]all_samples_metadata!$A$2:$H$488,4,FALSE)</f>
        <v>0</v>
      </c>
      <c r="E90">
        <f>VLOOKUP($A90,[2]all_samples_metadata!$A$2:$H$488,5,FALSE)</f>
        <v>0</v>
      </c>
      <c r="F90" t="str">
        <f>VLOOKUP($A90,[2]all_samples_metadata!$A$2:$H$488,6,FALSE)</f>
        <v>France</v>
      </c>
      <c r="G90">
        <f>VLOOKUP($A90,[2]all_samples_metadata!$A$2:$H$488,7,FALSE)</f>
        <v>0</v>
      </c>
      <c r="H90">
        <f>VLOOKUP($A90,[2]all_samples_metadata!$A$2:$H$488,8,FALSE)</f>
        <v>2014</v>
      </c>
      <c r="I90" t="b">
        <f>NOT(ISERROR(MATCH(A90,assembly_qc!$B$2:$B$490,0)))</f>
        <v>1</v>
      </c>
    </row>
    <row r="91" spans="1:9" x14ac:dyDescent="0.3">
      <c r="A91" t="s">
        <v>1727</v>
      </c>
      <c r="B91" t="str">
        <f>VLOOKUP($A91,[2]all_samples_metadata!$A$2:$H$488,2,FALSE)</f>
        <v xml:space="preserve"> soft cheese</v>
      </c>
      <c r="C91">
        <f>VLOOKUP($A91,[2]all_samples_metadata!$A$2:$H$488,3,FALSE)</f>
        <v>0</v>
      </c>
      <c r="D91">
        <f>VLOOKUP($A91,[2]all_samples_metadata!$A$2:$H$488,4,FALSE)</f>
        <v>0</v>
      </c>
      <c r="E91" t="str">
        <f>VLOOKUP($A91,[2]all_samples_metadata!$A$2:$H$488,5,FALSE)</f>
        <v>soft</v>
      </c>
      <c r="F91" t="str">
        <f>VLOOKUP($A91,[2]all_samples_metadata!$A$2:$H$488,6,FALSE)</f>
        <v>France</v>
      </c>
      <c r="G91">
        <f>VLOOKUP($A91,[2]all_samples_metadata!$A$2:$H$488,7,FALSE)</f>
        <v>0</v>
      </c>
      <c r="H91">
        <f>VLOOKUP($A91,[2]all_samples_metadata!$A$2:$H$488,8,FALSE)</f>
        <v>2014</v>
      </c>
      <c r="I91" t="b">
        <f>NOT(ISERROR(MATCH(A91,assembly_qc!$B$2:$B$490,0)))</f>
        <v>1</v>
      </c>
    </row>
    <row r="92" spans="1:9" x14ac:dyDescent="0.3">
      <c r="A92" t="s">
        <v>2547</v>
      </c>
      <c r="B92" t="str">
        <f>VLOOKUP($A92,[2]all_samples_metadata!$A$2:$H$488,2,FALSE)</f>
        <v xml:space="preserve"> soft cheese</v>
      </c>
      <c r="C92">
        <f>VLOOKUP($A92,[2]all_samples_metadata!$A$2:$H$488,3,FALSE)</f>
        <v>0</v>
      </c>
      <c r="D92">
        <f>VLOOKUP($A92,[2]all_samples_metadata!$A$2:$H$488,4,FALSE)</f>
        <v>0</v>
      </c>
      <c r="E92" t="str">
        <f>VLOOKUP($A92,[2]all_samples_metadata!$A$2:$H$488,5,FALSE)</f>
        <v>soft</v>
      </c>
      <c r="F92" t="str">
        <f>VLOOKUP($A92,[2]all_samples_metadata!$A$2:$H$488,6,FALSE)</f>
        <v>France</v>
      </c>
      <c r="G92">
        <f>VLOOKUP($A92,[2]all_samples_metadata!$A$2:$H$488,7,FALSE)</f>
        <v>0</v>
      </c>
      <c r="H92">
        <f>VLOOKUP($A92,[2]all_samples_metadata!$A$2:$H$488,8,FALSE)</f>
        <v>2014</v>
      </c>
      <c r="I92" t="b">
        <f>NOT(ISERROR(MATCH(A92,assembly_qc!$B$2:$B$490,0)))</f>
        <v>1</v>
      </c>
    </row>
    <row r="93" spans="1:9" x14ac:dyDescent="0.3">
      <c r="A93" t="s">
        <v>2034</v>
      </c>
      <c r="B93" t="str">
        <f>VLOOKUP($A93,[2]all_samples_metadata!$A$2:$H$488,2,FALSE)</f>
        <v xml:space="preserve"> soft cheese</v>
      </c>
      <c r="C93">
        <f>VLOOKUP($A93,[2]all_samples_metadata!$A$2:$H$488,3,FALSE)</f>
        <v>0</v>
      </c>
      <c r="D93">
        <f>VLOOKUP($A93,[2]all_samples_metadata!$A$2:$H$488,4,FALSE)</f>
        <v>0</v>
      </c>
      <c r="E93">
        <f>VLOOKUP($A93,[2]all_samples_metadata!$A$2:$H$488,5,FALSE)</f>
        <v>0</v>
      </c>
      <c r="F93" t="str">
        <f>VLOOKUP($A93,[2]all_samples_metadata!$A$2:$H$488,6,FALSE)</f>
        <v>France</v>
      </c>
      <c r="G93">
        <f>VLOOKUP($A93,[2]all_samples_metadata!$A$2:$H$488,7,FALSE)</f>
        <v>0</v>
      </c>
      <c r="H93">
        <f>VLOOKUP($A93,[2]all_samples_metadata!$A$2:$H$488,8,FALSE)</f>
        <v>2014</v>
      </c>
      <c r="I93" t="b">
        <f>NOT(ISERROR(MATCH(A93,assembly_qc!$B$2:$B$490,0)))</f>
        <v>1</v>
      </c>
    </row>
    <row r="94" spans="1:9" x14ac:dyDescent="0.3">
      <c r="A94" t="s">
        <v>3054</v>
      </c>
      <c r="B94" t="str">
        <f>VLOOKUP($A94,[2]all_samples_metadata!$A$2:$H$488,2,FALSE)</f>
        <v xml:space="preserve"> cheese</v>
      </c>
      <c r="C94">
        <f>VLOOKUP($A94,[2]all_samples_metadata!$A$2:$H$488,3,FALSE)</f>
        <v>0</v>
      </c>
      <c r="D94">
        <f>VLOOKUP($A94,[2]all_samples_metadata!$A$2:$H$488,4,FALSE)</f>
        <v>0</v>
      </c>
      <c r="E94">
        <f>VLOOKUP($A94,[2]all_samples_metadata!$A$2:$H$488,5,FALSE)</f>
        <v>0</v>
      </c>
      <c r="F94" t="str">
        <f>VLOOKUP($A94,[2]all_samples_metadata!$A$2:$H$488,6,FALSE)</f>
        <v>USA</v>
      </c>
      <c r="G94" t="str">
        <f>VLOOKUP($A94,[2]all_samples_metadata!$A$2:$H$488,7,FALSE)</f>
        <v>California</v>
      </c>
      <c r="H94">
        <f>VLOOKUP($A94,[2]all_samples_metadata!$A$2:$H$488,8,FALSE)</f>
        <v>2014</v>
      </c>
      <c r="I94" t="b">
        <f>NOT(ISERROR(MATCH(A94,assembly_qc!$B$2:$B$490,0)))</f>
        <v>1</v>
      </c>
    </row>
    <row r="95" spans="1:9" x14ac:dyDescent="0.3">
      <c r="A95" t="s">
        <v>3059</v>
      </c>
      <c r="B95" t="str">
        <f>VLOOKUP($A95,[2]all_samples_metadata!$A$2:$H$488,2,FALSE)</f>
        <v xml:space="preserve"> cheese</v>
      </c>
      <c r="C95">
        <f>VLOOKUP($A95,[2]all_samples_metadata!$A$2:$H$488,3,FALSE)</f>
        <v>0</v>
      </c>
      <c r="D95">
        <f>VLOOKUP($A95,[2]all_samples_metadata!$A$2:$H$488,4,FALSE)</f>
        <v>0</v>
      </c>
      <c r="E95">
        <f>VLOOKUP($A95,[2]all_samples_metadata!$A$2:$H$488,5,FALSE)</f>
        <v>0</v>
      </c>
      <c r="F95" t="str">
        <f>VLOOKUP($A95,[2]all_samples_metadata!$A$2:$H$488,6,FALSE)</f>
        <v>USA</v>
      </c>
      <c r="G95" t="str">
        <f>VLOOKUP($A95,[2]all_samples_metadata!$A$2:$H$488,7,FALSE)</f>
        <v>California</v>
      </c>
      <c r="H95">
        <f>VLOOKUP($A95,[2]all_samples_metadata!$A$2:$H$488,8,FALSE)</f>
        <v>2014</v>
      </c>
      <c r="I95" t="b">
        <f>NOT(ISERROR(MATCH(A95,assembly_qc!$B$2:$B$490,0)))</f>
        <v>1</v>
      </c>
    </row>
    <row r="96" spans="1:9" x14ac:dyDescent="0.3">
      <c r="A96" t="s">
        <v>3069</v>
      </c>
      <c r="B96" t="str">
        <f>VLOOKUP($A96,[2]all_samples_metadata!$A$2:$H$488,2,FALSE)</f>
        <v xml:space="preserve"> cheese</v>
      </c>
      <c r="C96">
        <f>VLOOKUP($A96,[2]all_samples_metadata!$A$2:$H$488,3,FALSE)</f>
        <v>0</v>
      </c>
      <c r="D96">
        <f>VLOOKUP($A96,[2]all_samples_metadata!$A$2:$H$488,4,FALSE)</f>
        <v>0</v>
      </c>
      <c r="E96">
        <f>VLOOKUP($A96,[2]all_samples_metadata!$A$2:$H$488,5,FALSE)</f>
        <v>0</v>
      </c>
      <c r="F96" t="str">
        <f>VLOOKUP($A96,[2]all_samples_metadata!$A$2:$H$488,6,FALSE)</f>
        <v>USA</v>
      </c>
      <c r="G96" t="str">
        <f>VLOOKUP($A96,[2]all_samples_metadata!$A$2:$H$488,7,FALSE)</f>
        <v>California</v>
      </c>
      <c r="H96">
        <f>VLOOKUP($A96,[2]all_samples_metadata!$A$2:$H$488,8,FALSE)</f>
        <v>2014</v>
      </c>
      <c r="I96" t="b">
        <f>NOT(ISERROR(MATCH(A96,assembly_qc!$B$2:$B$490,0)))</f>
        <v>1</v>
      </c>
    </row>
    <row r="97" spans="1:9" x14ac:dyDescent="0.3">
      <c r="A97" t="s">
        <v>3074</v>
      </c>
      <c r="B97" t="str">
        <f>VLOOKUP($A97,[2]all_samples_metadata!$A$2:$H$488,2,FALSE)</f>
        <v xml:space="preserve"> cheese</v>
      </c>
      <c r="C97">
        <f>VLOOKUP($A97,[2]all_samples_metadata!$A$2:$H$488,3,FALSE)</f>
        <v>0</v>
      </c>
      <c r="D97">
        <f>VLOOKUP($A97,[2]all_samples_metadata!$A$2:$H$488,4,FALSE)</f>
        <v>0</v>
      </c>
      <c r="E97">
        <f>VLOOKUP($A97,[2]all_samples_metadata!$A$2:$H$488,5,FALSE)</f>
        <v>0</v>
      </c>
      <c r="F97" t="str">
        <f>VLOOKUP($A97,[2]all_samples_metadata!$A$2:$H$488,6,FALSE)</f>
        <v>USA</v>
      </c>
      <c r="G97" t="str">
        <f>VLOOKUP($A97,[2]all_samples_metadata!$A$2:$H$488,7,FALSE)</f>
        <v>California</v>
      </c>
      <c r="H97">
        <f>VLOOKUP($A97,[2]all_samples_metadata!$A$2:$H$488,8,FALSE)</f>
        <v>2014</v>
      </c>
      <c r="I97" t="b">
        <f>NOT(ISERROR(MATCH(A97,assembly_qc!$B$2:$B$490,0)))</f>
        <v>1</v>
      </c>
    </row>
    <row r="98" spans="1:9" x14ac:dyDescent="0.3">
      <c r="A98" t="s">
        <v>3079</v>
      </c>
      <c r="B98" t="str">
        <f>VLOOKUP($A98,[2]all_samples_metadata!$A$2:$H$488,2,FALSE)</f>
        <v xml:space="preserve"> cheese</v>
      </c>
      <c r="C98">
        <f>VLOOKUP($A98,[2]all_samples_metadata!$A$2:$H$488,3,FALSE)</f>
        <v>0</v>
      </c>
      <c r="D98">
        <f>VLOOKUP($A98,[2]all_samples_metadata!$A$2:$H$488,4,FALSE)</f>
        <v>0</v>
      </c>
      <c r="E98">
        <f>VLOOKUP($A98,[2]all_samples_metadata!$A$2:$H$488,5,FALSE)</f>
        <v>0</v>
      </c>
      <c r="F98" t="str">
        <f>VLOOKUP($A98,[2]all_samples_metadata!$A$2:$H$488,6,FALSE)</f>
        <v>USA</v>
      </c>
      <c r="G98" t="str">
        <f>VLOOKUP($A98,[2]all_samples_metadata!$A$2:$H$488,7,FALSE)</f>
        <v>California</v>
      </c>
      <c r="H98">
        <f>VLOOKUP($A98,[2]all_samples_metadata!$A$2:$H$488,8,FALSE)</f>
        <v>2014</v>
      </c>
      <c r="I98" t="b">
        <f>NOT(ISERROR(MATCH(A98,assembly_qc!$B$2:$B$490,0)))</f>
        <v>1</v>
      </c>
    </row>
    <row r="99" spans="1:9" x14ac:dyDescent="0.3">
      <c r="A99" t="s">
        <v>3084</v>
      </c>
      <c r="B99" t="str">
        <f>VLOOKUP($A99,[2]all_samples_metadata!$A$2:$H$488,2,FALSE)</f>
        <v xml:space="preserve"> cheese</v>
      </c>
      <c r="C99">
        <f>VLOOKUP($A99,[2]all_samples_metadata!$A$2:$H$488,3,FALSE)</f>
        <v>0</v>
      </c>
      <c r="D99">
        <f>VLOOKUP($A99,[2]all_samples_metadata!$A$2:$H$488,4,FALSE)</f>
        <v>0</v>
      </c>
      <c r="E99">
        <f>VLOOKUP($A99,[2]all_samples_metadata!$A$2:$H$488,5,FALSE)</f>
        <v>0</v>
      </c>
      <c r="F99" t="str">
        <f>VLOOKUP($A99,[2]all_samples_metadata!$A$2:$H$488,6,FALSE)</f>
        <v>USA</v>
      </c>
      <c r="G99" t="str">
        <f>VLOOKUP($A99,[2]all_samples_metadata!$A$2:$H$488,7,FALSE)</f>
        <v>California</v>
      </c>
      <c r="H99">
        <f>VLOOKUP($A99,[2]all_samples_metadata!$A$2:$H$488,8,FALSE)</f>
        <v>2014</v>
      </c>
      <c r="I99" t="b">
        <f>NOT(ISERROR(MATCH(A99,assembly_qc!$B$2:$B$490,0)))</f>
        <v>1</v>
      </c>
    </row>
    <row r="100" spans="1:9" x14ac:dyDescent="0.3">
      <c r="A100" t="s">
        <v>3039</v>
      </c>
      <c r="B100" t="str">
        <f>VLOOKUP($A100,[2]all_samples_metadata!$A$2:$H$488,2,FALSE)</f>
        <v xml:space="preserve"> cheese</v>
      </c>
      <c r="C100">
        <f>VLOOKUP($A100,[2]all_samples_metadata!$A$2:$H$488,3,FALSE)</f>
        <v>0</v>
      </c>
      <c r="D100">
        <f>VLOOKUP($A100,[2]all_samples_metadata!$A$2:$H$488,4,FALSE)</f>
        <v>0</v>
      </c>
      <c r="E100">
        <f>VLOOKUP($A100,[2]all_samples_metadata!$A$2:$H$488,5,FALSE)</f>
        <v>0</v>
      </c>
      <c r="F100" t="str">
        <f>VLOOKUP($A100,[2]all_samples_metadata!$A$2:$H$488,6,FALSE)</f>
        <v>USA</v>
      </c>
      <c r="G100" t="str">
        <f>VLOOKUP($A100,[2]all_samples_metadata!$A$2:$H$488,7,FALSE)</f>
        <v>California</v>
      </c>
      <c r="H100">
        <f>VLOOKUP($A100,[2]all_samples_metadata!$A$2:$H$488,8,FALSE)</f>
        <v>2014</v>
      </c>
      <c r="I100" t="b">
        <f>NOT(ISERROR(MATCH(A100,assembly_qc!$B$2:$B$490,0)))</f>
        <v>1</v>
      </c>
    </row>
    <row r="101" spans="1:9" x14ac:dyDescent="0.3">
      <c r="A101" t="s">
        <v>3044</v>
      </c>
      <c r="B101" t="str">
        <f>VLOOKUP($A101,[2]all_samples_metadata!$A$2:$H$488,2,FALSE)</f>
        <v xml:space="preserve"> cheese</v>
      </c>
      <c r="C101">
        <f>VLOOKUP($A101,[2]all_samples_metadata!$A$2:$H$488,3,FALSE)</f>
        <v>0</v>
      </c>
      <c r="D101">
        <f>VLOOKUP($A101,[2]all_samples_metadata!$A$2:$H$488,4,FALSE)</f>
        <v>0</v>
      </c>
      <c r="E101">
        <f>VLOOKUP($A101,[2]all_samples_metadata!$A$2:$H$488,5,FALSE)</f>
        <v>0</v>
      </c>
      <c r="F101" t="str">
        <f>VLOOKUP($A101,[2]all_samples_metadata!$A$2:$H$488,6,FALSE)</f>
        <v>USA</v>
      </c>
      <c r="G101" t="str">
        <f>VLOOKUP($A101,[2]all_samples_metadata!$A$2:$H$488,7,FALSE)</f>
        <v>California</v>
      </c>
      <c r="H101">
        <f>VLOOKUP($A101,[2]all_samples_metadata!$A$2:$H$488,8,FALSE)</f>
        <v>2014</v>
      </c>
      <c r="I101" t="b">
        <f>NOT(ISERROR(MATCH(A101,assembly_qc!$B$2:$B$490,0)))</f>
        <v>1</v>
      </c>
    </row>
    <row r="102" spans="1:9" x14ac:dyDescent="0.3">
      <c r="A102" t="s">
        <v>3034</v>
      </c>
      <c r="B102" t="str">
        <f>VLOOKUP($A102,[2]all_samples_metadata!$A$2:$H$488,2,FALSE)</f>
        <v xml:space="preserve"> cheese</v>
      </c>
      <c r="C102">
        <f>VLOOKUP($A102,[2]all_samples_metadata!$A$2:$H$488,3,FALSE)</f>
        <v>0</v>
      </c>
      <c r="D102">
        <f>VLOOKUP($A102,[2]all_samples_metadata!$A$2:$H$488,4,FALSE)</f>
        <v>0</v>
      </c>
      <c r="E102">
        <f>VLOOKUP($A102,[2]all_samples_metadata!$A$2:$H$488,5,FALSE)</f>
        <v>0</v>
      </c>
      <c r="F102" t="str">
        <f>VLOOKUP($A102,[2]all_samples_metadata!$A$2:$H$488,6,FALSE)</f>
        <v>USA</v>
      </c>
      <c r="G102" t="str">
        <f>VLOOKUP($A102,[2]all_samples_metadata!$A$2:$H$488,7,FALSE)</f>
        <v>Washington</v>
      </c>
      <c r="H102">
        <f>VLOOKUP($A102,[2]all_samples_metadata!$A$2:$H$488,8,FALSE)</f>
        <v>2010</v>
      </c>
      <c r="I102" t="b">
        <f>NOT(ISERROR(MATCH(A102,assembly_qc!$B$2:$B$490,0)))</f>
        <v>1</v>
      </c>
    </row>
    <row r="103" spans="1:9" x14ac:dyDescent="0.3">
      <c r="A103" t="s">
        <v>2351</v>
      </c>
      <c r="B103" t="str">
        <f>VLOOKUP($A103,[2]all_samples_metadata!$A$2:$H$488,2,FALSE)</f>
        <v xml:space="preserve"> aged raw milk cheese</v>
      </c>
      <c r="C103">
        <f>VLOOKUP($A103,[2]all_samples_metadata!$A$2:$H$488,3,FALSE)</f>
        <v>0</v>
      </c>
      <c r="D103" t="str">
        <f>VLOOKUP($A103,[2]all_samples_metadata!$A$2:$H$488,4,FALSE)</f>
        <v>raw</v>
      </c>
      <c r="E103">
        <f>VLOOKUP($A103,[2]all_samples_metadata!$A$2:$H$488,5,FALSE)</f>
        <v>0</v>
      </c>
      <c r="F103" t="str">
        <f>VLOOKUP($A103,[2]all_samples_metadata!$A$2:$H$488,6,FALSE)</f>
        <v>USA</v>
      </c>
      <c r="G103" t="str">
        <f>VLOOKUP($A103,[2]all_samples_metadata!$A$2:$H$488,7,FALSE)</f>
        <v>New Hampshire</v>
      </c>
      <c r="H103">
        <f>VLOOKUP($A103,[2]all_samples_metadata!$A$2:$H$488,8,FALSE)</f>
        <v>2015</v>
      </c>
      <c r="I103" t="b">
        <f>NOT(ISERROR(MATCH(A103,assembly_qc!$B$2:$B$490,0)))</f>
        <v>1</v>
      </c>
    </row>
    <row r="104" spans="1:9" x14ac:dyDescent="0.3">
      <c r="A104" t="s">
        <v>1854</v>
      </c>
      <c r="B104" t="str">
        <f>VLOOKUP($A104,[2]all_samples_metadata!$A$2:$H$488,2,FALSE)</f>
        <v xml:space="preserve"> aged raw milk cheese</v>
      </c>
      <c r="C104">
        <f>VLOOKUP($A104,[2]all_samples_metadata!$A$2:$H$488,3,FALSE)</f>
        <v>0</v>
      </c>
      <c r="D104" t="str">
        <f>VLOOKUP($A104,[2]all_samples_metadata!$A$2:$H$488,4,FALSE)</f>
        <v>raw</v>
      </c>
      <c r="E104">
        <f>VLOOKUP($A104,[2]all_samples_metadata!$A$2:$H$488,5,FALSE)</f>
        <v>0</v>
      </c>
      <c r="F104" t="str">
        <f>VLOOKUP($A104,[2]all_samples_metadata!$A$2:$H$488,6,FALSE)</f>
        <v>USA</v>
      </c>
      <c r="G104" t="str">
        <f>VLOOKUP($A104,[2]all_samples_metadata!$A$2:$H$488,7,FALSE)</f>
        <v>New Hampshire</v>
      </c>
      <c r="H104">
        <f>VLOOKUP($A104,[2]all_samples_metadata!$A$2:$H$488,8,FALSE)</f>
        <v>2015</v>
      </c>
      <c r="I104" t="b">
        <f>NOT(ISERROR(MATCH(A104,assembly_qc!$B$2:$B$490,0)))</f>
        <v>1</v>
      </c>
    </row>
    <row r="105" spans="1:9" x14ac:dyDescent="0.3">
      <c r="A105" t="s">
        <v>2071</v>
      </c>
      <c r="B105" t="str">
        <f>VLOOKUP($A105,[2]all_samples_metadata!$A$2:$H$488,2,FALSE)</f>
        <v xml:space="preserve"> aged raw milk cheese</v>
      </c>
      <c r="C105">
        <f>VLOOKUP($A105,[2]all_samples_metadata!$A$2:$H$488,3,FALSE)</f>
        <v>0</v>
      </c>
      <c r="D105" t="str">
        <f>VLOOKUP($A105,[2]all_samples_metadata!$A$2:$H$488,4,FALSE)</f>
        <v>raw</v>
      </c>
      <c r="E105">
        <f>VLOOKUP($A105,[2]all_samples_metadata!$A$2:$H$488,5,FALSE)</f>
        <v>0</v>
      </c>
      <c r="F105" t="str">
        <f>VLOOKUP($A105,[2]all_samples_metadata!$A$2:$H$488,6,FALSE)</f>
        <v>USA</v>
      </c>
      <c r="G105" t="str">
        <f>VLOOKUP($A105,[2]all_samples_metadata!$A$2:$H$488,7,FALSE)</f>
        <v>New Hampshire</v>
      </c>
      <c r="H105">
        <f>VLOOKUP($A105,[2]all_samples_metadata!$A$2:$H$488,8,FALSE)</f>
        <v>2015</v>
      </c>
      <c r="I105" t="b">
        <f>NOT(ISERROR(MATCH(A105,assembly_qc!$B$2:$B$490,0)))</f>
        <v>1</v>
      </c>
    </row>
    <row r="106" spans="1:9" x14ac:dyDescent="0.3">
      <c r="A106" t="s">
        <v>1860</v>
      </c>
      <c r="B106" t="str">
        <f>VLOOKUP($A106,[2]all_samples_metadata!$A$2:$H$488,2,FALSE)</f>
        <v xml:space="preserve"> aged raw milk cheese</v>
      </c>
      <c r="C106">
        <f>VLOOKUP($A106,[2]all_samples_metadata!$A$2:$H$488,3,FALSE)</f>
        <v>0</v>
      </c>
      <c r="D106" t="str">
        <f>VLOOKUP($A106,[2]all_samples_metadata!$A$2:$H$488,4,FALSE)</f>
        <v>raw</v>
      </c>
      <c r="E106">
        <f>VLOOKUP($A106,[2]all_samples_metadata!$A$2:$H$488,5,FALSE)</f>
        <v>0</v>
      </c>
      <c r="F106" t="str">
        <f>VLOOKUP($A106,[2]all_samples_metadata!$A$2:$H$488,6,FALSE)</f>
        <v>USA</v>
      </c>
      <c r="G106" t="str">
        <f>VLOOKUP($A106,[2]all_samples_metadata!$A$2:$H$488,7,FALSE)</f>
        <v>New Hampshire</v>
      </c>
      <c r="H106">
        <f>VLOOKUP($A106,[2]all_samples_metadata!$A$2:$H$488,8,FALSE)</f>
        <v>2015</v>
      </c>
      <c r="I106" t="b">
        <f>NOT(ISERROR(MATCH(A106,assembly_qc!$B$2:$B$490,0)))</f>
        <v>1</v>
      </c>
    </row>
    <row r="107" spans="1:9" x14ac:dyDescent="0.3">
      <c r="A107" t="s">
        <v>605</v>
      </c>
      <c r="B107" t="str">
        <f>VLOOKUP($A107,[2]all_samples_metadata!$A$2:$H$488,2,FALSE)</f>
        <v>mold-ripened blue-veined cheese</v>
      </c>
      <c r="C107">
        <f>VLOOKUP($A107,[2]all_samples_metadata!$A$2:$H$488,3,FALSE)</f>
        <v>0</v>
      </c>
      <c r="D107">
        <f>VLOOKUP($A107,[2]all_samples_metadata!$A$2:$H$488,4,FALSE)</f>
        <v>0</v>
      </c>
      <c r="E107">
        <f>VLOOKUP($A107,[2]all_samples_metadata!$A$2:$H$488,5,FALSE)</f>
        <v>0</v>
      </c>
      <c r="F107" t="str">
        <f>VLOOKUP($A107,[2]all_samples_metadata!$A$2:$H$488,6,FALSE)</f>
        <v>USA</v>
      </c>
      <c r="G107" t="str">
        <f>VLOOKUP($A107,[2]all_samples_metadata!$A$2:$H$488,7,FALSE)</f>
        <v>California</v>
      </c>
      <c r="H107">
        <f>VLOOKUP($A107,[2]all_samples_metadata!$A$2:$H$488,8,FALSE)</f>
        <v>2001</v>
      </c>
      <c r="I107" t="b">
        <f>NOT(ISERROR(MATCH(A107,assembly_qc!$B$2:$B$490,0)))</f>
        <v>1</v>
      </c>
    </row>
    <row r="108" spans="1:9" x14ac:dyDescent="0.3">
      <c r="A108" t="s">
        <v>1871</v>
      </c>
      <c r="B108" t="str">
        <f>VLOOKUP($A108,[2]all_samples_metadata!$A$2:$H$488,2,FALSE)</f>
        <v xml:space="preserve"> blue cheese</v>
      </c>
      <c r="C108">
        <f>VLOOKUP($A108,[2]all_samples_metadata!$A$2:$H$488,3,FALSE)</f>
        <v>0</v>
      </c>
      <c r="D108">
        <f>VLOOKUP($A108,[2]all_samples_metadata!$A$2:$H$488,4,FALSE)</f>
        <v>0</v>
      </c>
      <c r="E108">
        <f>VLOOKUP($A108,[2]all_samples_metadata!$A$2:$H$488,5,FALSE)</f>
        <v>0</v>
      </c>
      <c r="F108" t="str">
        <f>VLOOKUP($A108,[2]all_samples_metadata!$A$2:$H$488,6,FALSE)</f>
        <v>USA</v>
      </c>
      <c r="G108" t="str">
        <f>VLOOKUP($A108,[2]all_samples_metadata!$A$2:$H$488,7,FALSE)</f>
        <v>Colorado</v>
      </c>
      <c r="H108">
        <f>VLOOKUP($A108,[2]all_samples_metadata!$A$2:$H$488,8,FALSE)</f>
        <v>2003</v>
      </c>
      <c r="I108" t="b">
        <f>NOT(ISERROR(MATCH(A108,assembly_qc!$B$2:$B$490,0)))</f>
        <v>1</v>
      </c>
    </row>
    <row r="109" spans="1:9" x14ac:dyDescent="0.3">
      <c r="A109" t="s">
        <v>1876</v>
      </c>
      <c r="B109" t="str">
        <f>VLOOKUP($A109,[2]all_samples_metadata!$A$2:$H$488,2,FALSE)</f>
        <v xml:space="preserve"> cotija cheese</v>
      </c>
      <c r="C109" t="str">
        <f>VLOOKUP($A109,[2]all_samples_metadata!$A$2:$H$488,3,FALSE)</f>
        <v>cow</v>
      </c>
      <c r="D109">
        <f>VLOOKUP($A109,[2]all_samples_metadata!$A$2:$H$488,4,FALSE)</f>
        <v>0</v>
      </c>
      <c r="E109">
        <f>VLOOKUP($A109,[2]all_samples_metadata!$A$2:$H$488,5,FALSE)</f>
        <v>0</v>
      </c>
      <c r="F109" t="str">
        <f>VLOOKUP($A109,[2]all_samples_metadata!$A$2:$H$488,6,FALSE)</f>
        <v>Mexico</v>
      </c>
      <c r="G109">
        <f>VLOOKUP($A109,[2]all_samples_metadata!$A$2:$H$488,7,FALSE)</f>
        <v>0</v>
      </c>
      <c r="H109">
        <f>VLOOKUP($A109,[2]all_samples_metadata!$A$2:$H$488,8,FALSE)</f>
        <v>2003</v>
      </c>
      <c r="I109" t="b">
        <f>NOT(ISERROR(MATCH(A109,assembly_qc!$B$2:$B$490,0)))</f>
        <v>1</v>
      </c>
    </row>
    <row r="110" spans="1:9" x14ac:dyDescent="0.3">
      <c r="A110" t="s">
        <v>1880</v>
      </c>
      <c r="B110" t="str">
        <f>VLOOKUP($A110,[2]all_samples_metadata!$A$2:$H$488,2,FALSE)</f>
        <v xml:space="preserve"> soft white mexican cheese</v>
      </c>
      <c r="C110">
        <f>VLOOKUP($A110,[2]all_samples_metadata!$A$2:$H$488,3,FALSE)</f>
        <v>0</v>
      </c>
      <c r="D110">
        <f>VLOOKUP($A110,[2]all_samples_metadata!$A$2:$H$488,4,FALSE)</f>
        <v>0</v>
      </c>
      <c r="E110" t="str">
        <f>VLOOKUP($A110,[2]all_samples_metadata!$A$2:$H$488,5,FALSE)</f>
        <v>soft</v>
      </c>
      <c r="F110" t="str">
        <f>VLOOKUP($A110,[2]all_samples_metadata!$A$2:$H$488,6,FALSE)</f>
        <v>USA</v>
      </c>
      <c r="G110" t="str">
        <f>VLOOKUP($A110,[2]all_samples_metadata!$A$2:$H$488,7,FALSE)</f>
        <v>Texas</v>
      </c>
      <c r="H110">
        <f>VLOOKUP($A110,[2]all_samples_metadata!$A$2:$H$488,8,FALSE)</f>
        <v>2003</v>
      </c>
      <c r="I110" t="b">
        <f>NOT(ISERROR(MATCH(A110,assembly_qc!$B$2:$B$490,0)))</f>
        <v>1</v>
      </c>
    </row>
    <row r="111" spans="1:9" x14ac:dyDescent="0.3">
      <c r="A111" t="s">
        <v>1908</v>
      </c>
      <c r="B111" t="str">
        <f>VLOOKUP($A111,[2]all_samples_metadata!$A$2:$H$488,2,FALSE)</f>
        <v xml:space="preserve"> cheese</v>
      </c>
      <c r="C111">
        <f>VLOOKUP($A111,[2]all_samples_metadata!$A$2:$H$488,3,FALSE)</f>
        <v>0</v>
      </c>
      <c r="D111">
        <f>VLOOKUP($A111,[2]all_samples_metadata!$A$2:$H$488,4,FALSE)</f>
        <v>0</v>
      </c>
      <c r="E111">
        <f>VLOOKUP($A111,[2]all_samples_metadata!$A$2:$H$488,5,FALSE)</f>
        <v>0</v>
      </c>
      <c r="F111" t="str">
        <f>VLOOKUP($A111,[2]all_samples_metadata!$A$2:$H$488,6,FALSE)</f>
        <v>USA</v>
      </c>
      <c r="G111" t="str">
        <f>VLOOKUP($A111,[2]all_samples_metadata!$A$2:$H$488,7,FALSE)</f>
        <v>Florida</v>
      </c>
      <c r="H111">
        <f>VLOOKUP($A111,[2]all_samples_metadata!$A$2:$H$488,8,FALSE)</f>
        <v>2014</v>
      </c>
      <c r="I111" t="b">
        <f>NOT(ISERROR(MATCH(A111,assembly_qc!$B$2:$B$490,0)))</f>
        <v>1</v>
      </c>
    </row>
    <row r="112" spans="1:9" x14ac:dyDescent="0.3">
      <c r="A112" t="s">
        <v>1912</v>
      </c>
      <c r="B112" t="str">
        <f>VLOOKUP($A112,[2]all_samples_metadata!$A$2:$H$488,2,FALSE)</f>
        <v xml:space="preserve"> cheese</v>
      </c>
      <c r="C112">
        <f>VLOOKUP($A112,[2]all_samples_metadata!$A$2:$H$488,3,FALSE)</f>
        <v>0</v>
      </c>
      <c r="D112">
        <f>VLOOKUP($A112,[2]all_samples_metadata!$A$2:$H$488,4,FALSE)</f>
        <v>0</v>
      </c>
      <c r="E112">
        <f>VLOOKUP($A112,[2]all_samples_metadata!$A$2:$H$488,5,FALSE)</f>
        <v>0</v>
      </c>
      <c r="F112" t="str">
        <f>VLOOKUP($A112,[2]all_samples_metadata!$A$2:$H$488,6,FALSE)</f>
        <v>USA</v>
      </c>
      <c r="G112" t="str">
        <f>VLOOKUP($A112,[2]all_samples_metadata!$A$2:$H$488,7,FALSE)</f>
        <v>Florida</v>
      </c>
      <c r="H112">
        <f>VLOOKUP($A112,[2]all_samples_metadata!$A$2:$H$488,8,FALSE)</f>
        <v>2014</v>
      </c>
      <c r="I112" t="b">
        <f>NOT(ISERROR(MATCH(A112,assembly_qc!$B$2:$B$490,0)))</f>
        <v>1</v>
      </c>
    </row>
    <row r="113" spans="1:9" x14ac:dyDescent="0.3">
      <c r="A113" t="s">
        <v>1916</v>
      </c>
      <c r="B113" t="str">
        <f>VLOOKUP($A113,[2]all_samples_metadata!$A$2:$H$488,2,FALSE)</f>
        <v xml:space="preserve"> semi soft cheese</v>
      </c>
      <c r="C113">
        <f>VLOOKUP($A113,[2]all_samples_metadata!$A$2:$H$488,3,FALSE)</f>
        <v>0</v>
      </c>
      <c r="D113">
        <f>VLOOKUP($A113,[2]all_samples_metadata!$A$2:$H$488,4,FALSE)</f>
        <v>0</v>
      </c>
      <c r="E113" t="str">
        <f>VLOOKUP($A113,[2]all_samples_metadata!$A$2:$H$488,5,FALSE)</f>
        <v>semi-soft</v>
      </c>
      <c r="F113" t="str">
        <f>VLOOKUP($A113,[2]all_samples_metadata!$A$2:$H$488,6,FALSE)</f>
        <v>France</v>
      </c>
      <c r="G113">
        <f>VLOOKUP($A113,[2]all_samples_metadata!$A$2:$H$488,7,FALSE)</f>
        <v>0</v>
      </c>
      <c r="H113">
        <f>VLOOKUP($A113,[2]all_samples_metadata!$A$2:$H$488,8,FALSE)</f>
        <v>2013</v>
      </c>
      <c r="I113" t="b">
        <f>NOT(ISERROR(MATCH(A113,assembly_qc!$B$2:$B$490,0)))</f>
        <v>1</v>
      </c>
    </row>
    <row r="114" spans="1:9" x14ac:dyDescent="0.3">
      <c r="A114" t="s">
        <v>1921</v>
      </c>
      <c r="B114" t="str">
        <f>VLOOKUP($A114,[2]all_samples_metadata!$A$2:$H$488,2,FALSE)</f>
        <v xml:space="preserve"> cheese</v>
      </c>
      <c r="C114">
        <f>VLOOKUP($A114,[2]all_samples_metadata!$A$2:$H$488,3,FALSE)</f>
        <v>0</v>
      </c>
      <c r="D114">
        <f>VLOOKUP($A114,[2]all_samples_metadata!$A$2:$H$488,4,FALSE)</f>
        <v>0</v>
      </c>
      <c r="E114">
        <f>VLOOKUP($A114,[2]all_samples_metadata!$A$2:$H$488,5,FALSE)</f>
        <v>0</v>
      </c>
      <c r="F114" t="str">
        <f>VLOOKUP($A114,[2]all_samples_metadata!$A$2:$H$488,6,FALSE)</f>
        <v>USA</v>
      </c>
      <c r="G114" t="str">
        <f>VLOOKUP($A114,[2]all_samples_metadata!$A$2:$H$488,7,FALSE)</f>
        <v>Maryland</v>
      </c>
      <c r="H114">
        <f>VLOOKUP($A114,[2]all_samples_metadata!$A$2:$H$488,8,FALSE)</f>
        <v>2014</v>
      </c>
      <c r="I114" t="b">
        <f>NOT(ISERROR(MATCH(A114,assembly_qc!$B$2:$B$490,0)))</f>
        <v>1</v>
      </c>
    </row>
    <row r="115" spans="1:9" x14ac:dyDescent="0.3">
      <c r="A115" t="s">
        <v>1447</v>
      </c>
      <c r="B115" t="str">
        <f>VLOOKUP($A115,[2]all_samples_metadata!$A$2:$H$488,2,FALSE)</f>
        <v xml:space="preserve"> cheese</v>
      </c>
      <c r="C115">
        <f>VLOOKUP($A115,[2]all_samples_metadata!$A$2:$H$488,3,FALSE)</f>
        <v>0</v>
      </c>
      <c r="D115">
        <f>VLOOKUP($A115,[2]all_samples_metadata!$A$2:$H$488,4,FALSE)</f>
        <v>0</v>
      </c>
      <c r="E115">
        <f>VLOOKUP($A115,[2]all_samples_metadata!$A$2:$H$488,5,FALSE)</f>
        <v>0</v>
      </c>
      <c r="F115" t="str">
        <f>VLOOKUP($A115,[2]all_samples_metadata!$A$2:$H$488,6,FALSE)</f>
        <v>Greece</v>
      </c>
      <c r="G115">
        <f>VLOOKUP($A115,[2]all_samples_metadata!$A$2:$H$488,7,FALSE)</f>
        <v>0</v>
      </c>
      <c r="H115">
        <f>VLOOKUP($A115,[2]all_samples_metadata!$A$2:$H$488,8,FALSE)</f>
        <v>2015</v>
      </c>
      <c r="I115" t="b">
        <f>NOT(ISERROR(MATCH(A115,assembly_qc!$B$2:$B$490,0)))</f>
        <v>1</v>
      </c>
    </row>
    <row r="116" spans="1:9" x14ac:dyDescent="0.3">
      <c r="A116" t="s">
        <v>2297</v>
      </c>
      <c r="B116" t="str">
        <f>VLOOKUP($A116,[2]all_samples_metadata!$A$2:$H$488,2,FALSE)</f>
        <v xml:space="preserve"> queso fresco</v>
      </c>
      <c r="C116">
        <f>VLOOKUP($A116,[2]all_samples_metadata!$A$2:$H$488,3,FALSE)</f>
        <v>0</v>
      </c>
      <c r="D116">
        <f>VLOOKUP($A116,[2]all_samples_metadata!$A$2:$H$488,4,FALSE)</f>
        <v>0</v>
      </c>
      <c r="E116" t="str">
        <f>VLOOKUP($A116,[2]all_samples_metadata!$A$2:$H$488,5,FALSE)</f>
        <v>soft</v>
      </c>
      <c r="F116" t="str">
        <f>VLOOKUP($A116,[2]all_samples_metadata!$A$2:$H$488,6,FALSE)</f>
        <v>USA</v>
      </c>
      <c r="G116" t="str">
        <f>VLOOKUP($A116,[2]all_samples_metadata!$A$2:$H$488,7,FALSE)</f>
        <v>New York</v>
      </c>
      <c r="H116" t="str">
        <f>VLOOKUP($A116,[2]all_samples_metadata!$A$2:$H$488,8,FALSE)</f>
        <v>No data</v>
      </c>
      <c r="I116" t="b">
        <f>NOT(ISERROR(MATCH(A116,assembly_qc!$B$2:$B$490,0)))</f>
        <v>1</v>
      </c>
    </row>
    <row r="117" spans="1:9" x14ac:dyDescent="0.3">
      <c r="A117" t="s">
        <v>1984</v>
      </c>
      <c r="B117" t="str">
        <f>VLOOKUP($A117,[2]all_samples_metadata!$A$2:$H$488,2,FALSE)</f>
        <v xml:space="preserve"> cheese</v>
      </c>
      <c r="C117">
        <f>VLOOKUP($A117,[2]all_samples_metadata!$A$2:$H$488,3,FALSE)</f>
        <v>0</v>
      </c>
      <c r="D117">
        <f>VLOOKUP($A117,[2]all_samples_metadata!$A$2:$H$488,4,FALSE)</f>
        <v>0</v>
      </c>
      <c r="E117">
        <f>VLOOKUP($A117,[2]all_samples_metadata!$A$2:$H$488,5,FALSE)</f>
        <v>0</v>
      </c>
      <c r="F117" t="str">
        <f>VLOOKUP($A117,[2]all_samples_metadata!$A$2:$H$488,6,FALSE)</f>
        <v>USA</v>
      </c>
      <c r="G117" t="str">
        <f>VLOOKUP($A117,[2]all_samples_metadata!$A$2:$H$488,7,FALSE)</f>
        <v>Florida</v>
      </c>
      <c r="H117">
        <f>VLOOKUP($A117,[2]all_samples_metadata!$A$2:$H$488,8,FALSE)</f>
        <v>2013</v>
      </c>
      <c r="I117" t="b">
        <f>NOT(ISERROR(MATCH(A117,assembly_qc!$B$2:$B$490,0)))</f>
        <v>1</v>
      </c>
    </row>
    <row r="118" spans="1:9" x14ac:dyDescent="0.3">
      <c r="A118" t="s">
        <v>2008</v>
      </c>
      <c r="B118" t="str">
        <f>VLOOKUP($A118,[2]all_samples_metadata!$A$2:$H$488,2,FALSE)</f>
        <v xml:space="preserve"> fresh cheese curd</v>
      </c>
      <c r="C118">
        <f>VLOOKUP($A118,[2]all_samples_metadata!$A$2:$H$488,3,FALSE)</f>
        <v>0</v>
      </c>
      <c r="D118">
        <f>VLOOKUP($A118,[2]all_samples_metadata!$A$2:$H$488,4,FALSE)</f>
        <v>0</v>
      </c>
      <c r="E118">
        <f>VLOOKUP($A118,[2]all_samples_metadata!$A$2:$H$488,5,FALSE)</f>
        <v>0</v>
      </c>
      <c r="F118" t="str">
        <f>VLOOKUP($A118,[2]all_samples_metadata!$A$2:$H$488,6,FALSE)</f>
        <v>USA</v>
      </c>
      <c r="G118" t="str">
        <f>VLOOKUP($A118,[2]all_samples_metadata!$A$2:$H$488,7,FALSE)</f>
        <v>Florida</v>
      </c>
      <c r="H118">
        <f>VLOOKUP($A118,[2]all_samples_metadata!$A$2:$H$488,8,FALSE)</f>
        <v>2011</v>
      </c>
      <c r="I118" t="b">
        <f>NOT(ISERROR(MATCH(A118,assembly_qc!$B$2:$B$490,0)))</f>
        <v>1</v>
      </c>
    </row>
    <row r="119" spans="1:9" x14ac:dyDescent="0.3">
      <c r="A119" t="s">
        <v>2012</v>
      </c>
      <c r="B119" t="str">
        <f>VLOOKUP($A119,[2]all_samples_metadata!$A$2:$H$488,2,FALSE)</f>
        <v xml:space="preserve"> cheese</v>
      </c>
      <c r="C119">
        <f>VLOOKUP($A119,[2]all_samples_metadata!$A$2:$H$488,3,FALSE)</f>
        <v>0</v>
      </c>
      <c r="D119">
        <f>VLOOKUP($A119,[2]all_samples_metadata!$A$2:$H$488,4,FALSE)</f>
        <v>0</v>
      </c>
      <c r="E119">
        <f>VLOOKUP($A119,[2]all_samples_metadata!$A$2:$H$488,5,FALSE)</f>
        <v>0</v>
      </c>
      <c r="F119" t="str">
        <f>VLOOKUP($A119,[2]all_samples_metadata!$A$2:$H$488,6,FALSE)</f>
        <v>USA</v>
      </c>
      <c r="G119" t="str">
        <f>VLOOKUP($A119,[2]all_samples_metadata!$A$2:$H$488,7,FALSE)</f>
        <v>Florida</v>
      </c>
      <c r="H119">
        <f>VLOOKUP($A119,[2]all_samples_metadata!$A$2:$H$488,8,FALSE)</f>
        <v>2011</v>
      </c>
      <c r="I119" t="b">
        <f>NOT(ISERROR(MATCH(A119,assembly_qc!$B$2:$B$490,0)))</f>
        <v>1</v>
      </c>
    </row>
    <row r="120" spans="1:9" x14ac:dyDescent="0.3">
      <c r="A120" t="s">
        <v>2016</v>
      </c>
      <c r="B120" t="str">
        <f>VLOOKUP($A120,[2]all_samples_metadata!$A$2:$H$488,2,FALSE)</f>
        <v xml:space="preserve"> cheese</v>
      </c>
      <c r="C120">
        <f>VLOOKUP($A120,[2]all_samples_metadata!$A$2:$H$488,3,FALSE)</f>
        <v>0</v>
      </c>
      <c r="D120">
        <f>VLOOKUP($A120,[2]all_samples_metadata!$A$2:$H$488,4,FALSE)</f>
        <v>0</v>
      </c>
      <c r="E120">
        <f>VLOOKUP($A120,[2]all_samples_metadata!$A$2:$H$488,5,FALSE)</f>
        <v>0</v>
      </c>
      <c r="F120" t="str">
        <f>VLOOKUP($A120,[2]all_samples_metadata!$A$2:$H$488,6,FALSE)</f>
        <v>USA</v>
      </c>
      <c r="G120" t="str">
        <f>VLOOKUP($A120,[2]all_samples_metadata!$A$2:$H$488,7,FALSE)</f>
        <v>Florida</v>
      </c>
      <c r="H120">
        <f>VLOOKUP($A120,[2]all_samples_metadata!$A$2:$H$488,8,FALSE)</f>
        <v>2011</v>
      </c>
      <c r="I120" t="b">
        <f>NOT(ISERROR(MATCH(A120,assembly_qc!$B$2:$B$490,0)))</f>
        <v>1</v>
      </c>
    </row>
    <row r="121" spans="1:9" x14ac:dyDescent="0.3">
      <c r="A121" t="s">
        <v>2024</v>
      </c>
      <c r="B121" t="str">
        <f>VLOOKUP($A121,[2]all_samples_metadata!$A$2:$H$488,2,FALSE)</f>
        <v xml:space="preserve"> cheese</v>
      </c>
      <c r="C121">
        <f>VLOOKUP($A121,[2]all_samples_metadata!$A$2:$H$488,3,FALSE)</f>
        <v>0</v>
      </c>
      <c r="D121">
        <f>VLOOKUP($A121,[2]all_samples_metadata!$A$2:$H$488,4,FALSE)</f>
        <v>0</v>
      </c>
      <c r="E121">
        <f>VLOOKUP($A121,[2]all_samples_metadata!$A$2:$H$488,5,FALSE)</f>
        <v>0</v>
      </c>
      <c r="F121" t="str">
        <f>VLOOKUP($A121,[2]all_samples_metadata!$A$2:$H$488,6,FALSE)</f>
        <v>USA</v>
      </c>
      <c r="G121" t="str">
        <f>VLOOKUP($A121,[2]all_samples_metadata!$A$2:$H$488,7,FALSE)</f>
        <v>California</v>
      </c>
      <c r="H121">
        <f>VLOOKUP($A121,[2]all_samples_metadata!$A$2:$H$488,8,FALSE)</f>
        <v>2012</v>
      </c>
      <c r="I121" t="b">
        <f>NOT(ISERROR(MATCH(A121,assembly_qc!$B$2:$B$490,0)))</f>
        <v>1</v>
      </c>
    </row>
    <row r="122" spans="1:9" x14ac:dyDescent="0.3">
      <c r="A122" t="s">
        <v>2020</v>
      </c>
      <c r="B122" t="str">
        <f>VLOOKUP($A122,[2]all_samples_metadata!$A$2:$H$488,2,FALSE)</f>
        <v xml:space="preserve"> cheese</v>
      </c>
      <c r="C122">
        <f>VLOOKUP($A122,[2]all_samples_metadata!$A$2:$H$488,3,FALSE)</f>
        <v>0</v>
      </c>
      <c r="D122">
        <f>VLOOKUP($A122,[2]all_samples_metadata!$A$2:$H$488,4,FALSE)</f>
        <v>0</v>
      </c>
      <c r="E122">
        <f>VLOOKUP($A122,[2]all_samples_metadata!$A$2:$H$488,5,FALSE)</f>
        <v>0</v>
      </c>
      <c r="F122" t="str">
        <f>VLOOKUP($A122,[2]all_samples_metadata!$A$2:$H$488,6,FALSE)</f>
        <v>USA</v>
      </c>
      <c r="G122" t="str">
        <f>VLOOKUP($A122,[2]all_samples_metadata!$A$2:$H$488,7,FALSE)</f>
        <v>California</v>
      </c>
      <c r="H122">
        <f>VLOOKUP($A122,[2]all_samples_metadata!$A$2:$H$488,8,FALSE)</f>
        <v>2012</v>
      </c>
      <c r="I122" t="b">
        <f>NOT(ISERROR(MATCH(A122,assembly_qc!$B$2:$B$490,0)))</f>
        <v>1</v>
      </c>
    </row>
    <row r="123" spans="1:9" x14ac:dyDescent="0.3">
      <c r="A123" t="s">
        <v>2673</v>
      </c>
      <c r="B123" t="str">
        <f>VLOOKUP($A123,[2]all_samples_metadata!$A$2:$H$488,2,FALSE)</f>
        <v xml:space="preserve"> semi soft cheese</v>
      </c>
      <c r="C123">
        <f>VLOOKUP($A123,[2]all_samples_metadata!$A$2:$H$488,3,FALSE)</f>
        <v>0</v>
      </c>
      <c r="D123">
        <f>VLOOKUP($A123,[2]all_samples_metadata!$A$2:$H$488,4,FALSE)</f>
        <v>0</v>
      </c>
      <c r="E123" t="str">
        <f>VLOOKUP($A123,[2]all_samples_metadata!$A$2:$H$488,5,FALSE)</f>
        <v>semi-soft</v>
      </c>
      <c r="F123" t="str">
        <f>VLOOKUP($A123,[2]all_samples_metadata!$A$2:$H$488,6,FALSE)</f>
        <v>USA</v>
      </c>
      <c r="G123" t="str">
        <f>VLOOKUP($A123,[2]all_samples_metadata!$A$2:$H$488,7,FALSE)</f>
        <v>Maryland</v>
      </c>
      <c r="H123">
        <f>VLOOKUP($A123,[2]all_samples_metadata!$A$2:$H$488,8,FALSE)</f>
        <v>2013</v>
      </c>
      <c r="I123" t="b">
        <f>NOT(ISERROR(MATCH(A123,assembly_qc!$B$2:$B$490,0)))</f>
        <v>1</v>
      </c>
    </row>
    <row r="124" spans="1:9" x14ac:dyDescent="0.3">
      <c r="A124" t="s">
        <v>2045</v>
      </c>
      <c r="B124" t="str">
        <f>VLOOKUP($A124,[2]all_samples_metadata!$A$2:$H$488,2,FALSE)</f>
        <v xml:space="preserve"> semi soft cheese</v>
      </c>
      <c r="C124">
        <f>VLOOKUP($A124,[2]all_samples_metadata!$A$2:$H$488,3,FALSE)</f>
        <v>0</v>
      </c>
      <c r="D124">
        <f>VLOOKUP($A124,[2]all_samples_metadata!$A$2:$H$488,4,FALSE)</f>
        <v>0</v>
      </c>
      <c r="E124" t="str">
        <f>VLOOKUP($A124,[2]all_samples_metadata!$A$2:$H$488,5,FALSE)</f>
        <v>semi-soft</v>
      </c>
      <c r="F124" t="str">
        <f>VLOOKUP($A124,[2]all_samples_metadata!$A$2:$H$488,6,FALSE)</f>
        <v>USA</v>
      </c>
      <c r="G124" t="str">
        <f>VLOOKUP($A124,[2]all_samples_metadata!$A$2:$H$488,7,FALSE)</f>
        <v>Maryland</v>
      </c>
      <c r="H124">
        <f>VLOOKUP($A124,[2]all_samples_metadata!$A$2:$H$488,8,FALSE)</f>
        <v>2013</v>
      </c>
      <c r="I124" t="b">
        <f>NOT(ISERROR(MATCH(A124,assembly_qc!$B$2:$B$490,0)))</f>
        <v>1</v>
      </c>
    </row>
    <row r="125" spans="1:9" x14ac:dyDescent="0.3">
      <c r="A125" t="s">
        <v>2678</v>
      </c>
      <c r="B125" t="str">
        <f>VLOOKUP($A125,[2]all_samples_metadata!$A$2:$H$488,2,FALSE)</f>
        <v xml:space="preserve"> soft ripened cheese</v>
      </c>
      <c r="C125">
        <f>VLOOKUP($A125,[2]all_samples_metadata!$A$2:$H$488,3,FALSE)</f>
        <v>0</v>
      </c>
      <c r="D125">
        <f>VLOOKUP($A125,[2]all_samples_metadata!$A$2:$H$488,4,FALSE)</f>
        <v>0</v>
      </c>
      <c r="E125" t="str">
        <f>VLOOKUP($A125,[2]all_samples_metadata!$A$2:$H$488,5,FALSE)</f>
        <v>soft</v>
      </c>
      <c r="F125" t="str">
        <f>VLOOKUP($A125,[2]all_samples_metadata!$A$2:$H$488,6,FALSE)</f>
        <v>USA</v>
      </c>
      <c r="G125" t="str">
        <f>VLOOKUP($A125,[2]all_samples_metadata!$A$2:$H$488,7,FALSE)</f>
        <v>Maryland</v>
      </c>
      <c r="H125">
        <f>VLOOKUP($A125,[2]all_samples_metadata!$A$2:$H$488,8,FALSE)</f>
        <v>2013</v>
      </c>
      <c r="I125" t="b">
        <f>NOT(ISERROR(MATCH(A125,assembly_qc!$B$2:$B$490,0)))</f>
        <v>1</v>
      </c>
    </row>
    <row r="126" spans="1:9" x14ac:dyDescent="0.3">
      <c r="A126" t="s">
        <v>794</v>
      </c>
      <c r="B126" t="str">
        <f>VLOOKUP($A126,[2]all_samples_metadata!$A$2:$H$488,2,FALSE)</f>
        <v xml:space="preserve"> soft ripened cheese</v>
      </c>
      <c r="C126">
        <f>VLOOKUP($A126,[2]all_samples_metadata!$A$2:$H$488,3,FALSE)</f>
        <v>0</v>
      </c>
      <c r="D126">
        <f>VLOOKUP($A126,[2]all_samples_metadata!$A$2:$H$488,4,FALSE)</f>
        <v>0</v>
      </c>
      <c r="E126" t="str">
        <f>VLOOKUP($A126,[2]all_samples_metadata!$A$2:$H$488,5,FALSE)</f>
        <v>soft</v>
      </c>
      <c r="F126" t="str">
        <f>VLOOKUP($A126,[2]all_samples_metadata!$A$2:$H$488,6,FALSE)</f>
        <v>USA</v>
      </c>
      <c r="G126" t="str">
        <f>VLOOKUP($A126,[2]all_samples_metadata!$A$2:$H$488,7,FALSE)</f>
        <v>Maryland</v>
      </c>
      <c r="H126">
        <f>VLOOKUP($A126,[2]all_samples_metadata!$A$2:$H$488,8,FALSE)</f>
        <v>2013</v>
      </c>
      <c r="I126" t="b">
        <f>NOT(ISERROR(MATCH(A126,assembly_qc!$B$2:$B$490,0)))</f>
        <v>1</v>
      </c>
    </row>
    <row r="127" spans="1:9" x14ac:dyDescent="0.3">
      <c r="A127" t="s">
        <v>2658</v>
      </c>
      <c r="B127" t="str">
        <f>VLOOKUP($A127,[2]all_samples_metadata!$A$2:$H$488,2,FALSE)</f>
        <v xml:space="preserve"> fresh cheese</v>
      </c>
      <c r="C127">
        <f>VLOOKUP($A127,[2]all_samples_metadata!$A$2:$H$488,3,FALSE)</f>
        <v>0</v>
      </c>
      <c r="D127">
        <f>VLOOKUP($A127,[2]all_samples_metadata!$A$2:$H$488,4,FALSE)</f>
        <v>0</v>
      </c>
      <c r="E127" t="str">
        <f>VLOOKUP($A127,[2]all_samples_metadata!$A$2:$H$488,5,FALSE)</f>
        <v>soft</v>
      </c>
      <c r="F127" t="str">
        <f>VLOOKUP($A127,[2]all_samples_metadata!$A$2:$H$488,6,FALSE)</f>
        <v>USA</v>
      </c>
      <c r="G127" t="str">
        <f>VLOOKUP($A127,[2]all_samples_metadata!$A$2:$H$488,7,FALSE)</f>
        <v>Maryland</v>
      </c>
      <c r="H127">
        <f>VLOOKUP($A127,[2]all_samples_metadata!$A$2:$H$488,8,FALSE)</f>
        <v>2013</v>
      </c>
      <c r="I127" t="b">
        <f>NOT(ISERROR(MATCH(A127,assembly_qc!$B$2:$B$490,0)))</f>
        <v>1</v>
      </c>
    </row>
    <row r="128" spans="1:9" x14ac:dyDescent="0.3">
      <c r="A128" t="s">
        <v>2049</v>
      </c>
      <c r="B128" t="str">
        <f>VLOOKUP($A128,[2]all_samples_metadata!$A$2:$H$488,2,FALSE)</f>
        <v xml:space="preserve"> soft ripened cheese</v>
      </c>
      <c r="C128">
        <f>VLOOKUP($A128,[2]all_samples_metadata!$A$2:$H$488,3,FALSE)</f>
        <v>0</v>
      </c>
      <c r="D128">
        <f>VLOOKUP($A128,[2]all_samples_metadata!$A$2:$H$488,4,FALSE)</f>
        <v>0</v>
      </c>
      <c r="E128" t="str">
        <f>VLOOKUP($A128,[2]all_samples_metadata!$A$2:$H$488,5,FALSE)</f>
        <v>soft</v>
      </c>
      <c r="F128" t="str">
        <f>VLOOKUP($A128,[2]all_samples_metadata!$A$2:$H$488,6,FALSE)</f>
        <v>USA</v>
      </c>
      <c r="G128" t="str">
        <f>VLOOKUP($A128,[2]all_samples_metadata!$A$2:$H$488,7,FALSE)</f>
        <v>Maryland</v>
      </c>
      <c r="H128">
        <f>VLOOKUP($A128,[2]all_samples_metadata!$A$2:$H$488,8,FALSE)</f>
        <v>2013</v>
      </c>
      <c r="I128" t="b">
        <f>NOT(ISERROR(MATCH(A128,assembly_qc!$B$2:$B$490,0)))</f>
        <v>1</v>
      </c>
    </row>
    <row r="129" spans="1:9" x14ac:dyDescent="0.3">
      <c r="A129" t="s">
        <v>800</v>
      </c>
      <c r="B129" t="str">
        <f>VLOOKUP($A129,[2]all_samples_metadata!$A$2:$H$488,2,FALSE)</f>
        <v xml:space="preserve"> american curd cheese</v>
      </c>
      <c r="C129">
        <f>VLOOKUP($A129,[2]all_samples_metadata!$A$2:$H$488,3,FALSE)</f>
        <v>0</v>
      </c>
      <c r="D129">
        <f>VLOOKUP($A129,[2]all_samples_metadata!$A$2:$H$488,4,FALSE)</f>
        <v>0</v>
      </c>
      <c r="E129">
        <f>VLOOKUP($A129,[2]all_samples_metadata!$A$2:$H$488,5,FALSE)</f>
        <v>0</v>
      </c>
      <c r="F129" t="str">
        <f>VLOOKUP($A129,[2]all_samples_metadata!$A$2:$H$488,6,FALSE)</f>
        <v>USA</v>
      </c>
      <c r="G129" t="str">
        <f>VLOOKUP($A129,[2]all_samples_metadata!$A$2:$H$488,7,FALSE)</f>
        <v>Florida</v>
      </c>
      <c r="H129">
        <f>VLOOKUP($A129,[2]all_samples_metadata!$A$2:$H$488,8,FALSE)</f>
        <v>2015</v>
      </c>
      <c r="I129" t="b">
        <f>NOT(ISERROR(MATCH(A129,assembly_qc!$B$2:$B$490,0)))</f>
        <v>1</v>
      </c>
    </row>
    <row r="130" spans="1:9" x14ac:dyDescent="0.3">
      <c r="A130" t="s">
        <v>302</v>
      </c>
      <c r="B130" t="str">
        <f>VLOOKUP($A130,[2]all_samples_metadata!$A$2:$H$488,2,FALSE)</f>
        <v>raw milk cheese</v>
      </c>
      <c r="C130">
        <f>VLOOKUP($A130,[2]all_samples_metadata!$A$2:$H$488,3,FALSE)</f>
        <v>0</v>
      </c>
      <c r="D130">
        <f>VLOOKUP($A130,[2]all_samples_metadata!$A$2:$H$488,4,FALSE)</f>
        <v>0</v>
      </c>
      <c r="E130">
        <f>VLOOKUP($A130,[2]all_samples_metadata!$A$2:$H$488,5,FALSE)</f>
        <v>0</v>
      </c>
      <c r="F130" t="str">
        <f>VLOOKUP($A130,[2]all_samples_metadata!$A$2:$H$488,6,FALSE)</f>
        <v>Canada</v>
      </c>
      <c r="G130">
        <f>VLOOKUP($A130,[2]all_samples_metadata!$A$2:$H$488,7,FALSE)</f>
        <v>0</v>
      </c>
      <c r="H130">
        <f>VLOOKUP($A130,[2]all_samples_metadata!$A$2:$H$488,8,FALSE)</f>
        <v>2009</v>
      </c>
      <c r="I130" t="b">
        <f>NOT(ISERROR(MATCH(A130,assembly_qc!$B$2:$B$490,0)))</f>
        <v>1</v>
      </c>
    </row>
    <row r="131" spans="1:9" x14ac:dyDescent="0.3">
      <c r="A131" t="s">
        <v>308</v>
      </c>
      <c r="B131" t="str">
        <f>VLOOKUP($A131,[2]all_samples_metadata!$A$2:$H$488,2,FALSE)</f>
        <v xml:space="preserve"> ripened pasteurized milk semi-soft ricotta cheese</v>
      </c>
      <c r="C131">
        <f>VLOOKUP($A131,[2]all_samples_metadata!$A$2:$H$488,3,FALSE)</f>
        <v>0</v>
      </c>
      <c r="D131" t="str">
        <f>VLOOKUP($A131,[2]all_samples_metadata!$A$2:$H$488,4,FALSE)</f>
        <v>pasteurized</v>
      </c>
      <c r="E131" t="str">
        <f>VLOOKUP($A131,[2]all_samples_metadata!$A$2:$H$488,5,FALSE)</f>
        <v>semi-soft</v>
      </c>
      <c r="F131" t="str">
        <f>VLOOKUP($A131,[2]all_samples_metadata!$A$2:$H$488,6,FALSE)</f>
        <v>Canada</v>
      </c>
      <c r="G131">
        <f>VLOOKUP($A131,[2]all_samples_metadata!$A$2:$H$488,7,FALSE)</f>
        <v>0</v>
      </c>
      <c r="H131">
        <f>VLOOKUP($A131,[2]all_samples_metadata!$A$2:$H$488,8,FALSE)</f>
        <v>2011</v>
      </c>
      <c r="I131" t="b">
        <f>NOT(ISERROR(MATCH(A131,assembly_qc!$B$2:$B$490,0)))</f>
        <v>1</v>
      </c>
    </row>
    <row r="132" spans="1:9" x14ac:dyDescent="0.3">
      <c r="A132" t="s">
        <v>318</v>
      </c>
      <c r="B132" t="str">
        <f>VLOOKUP($A132,[2]all_samples_metadata!$A$2:$H$488,2,FALSE)</f>
        <v>raw milk cheese</v>
      </c>
      <c r="C132">
        <f>VLOOKUP($A132,[2]all_samples_metadata!$A$2:$H$488,3,FALSE)</f>
        <v>0</v>
      </c>
      <c r="D132" t="str">
        <f>VLOOKUP($A132,[2]all_samples_metadata!$A$2:$H$488,4,FALSE)</f>
        <v>raw</v>
      </c>
      <c r="E132">
        <f>VLOOKUP($A132,[2]all_samples_metadata!$A$2:$H$488,5,FALSE)</f>
        <v>0</v>
      </c>
      <c r="F132" t="str">
        <f>VLOOKUP($A132,[2]all_samples_metadata!$A$2:$H$488,6,FALSE)</f>
        <v>Canada</v>
      </c>
      <c r="G132">
        <f>VLOOKUP($A132,[2]all_samples_metadata!$A$2:$H$488,7,FALSE)</f>
        <v>0</v>
      </c>
      <c r="H132">
        <f>VLOOKUP($A132,[2]all_samples_metadata!$A$2:$H$488,8,FALSE)</f>
        <v>2011</v>
      </c>
      <c r="I132" t="b">
        <f>NOT(ISERROR(MATCH(A132,assembly_qc!$B$2:$B$490,0)))</f>
        <v>1</v>
      </c>
    </row>
    <row r="133" spans="1:9" x14ac:dyDescent="0.3">
      <c r="A133" t="s">
        <v>328</v>
      </c>
      <c r="B133" t="str">
        <f>VLOOKUP($A133,[2]all_samples_metadata!$A$2:$H$488,2,FALSE)</f>
        <v>pasteurized milk ripened semi-soft mozzarella (bocconcini)</v>
      </c>
      <c r="C133">
        <f>VLOOKUP($A133,[2]all_samples_metadata!$A$2:$H$488,3,FALSE)</f>
        <v>0</v>
      </c>
      <c r="D133" t="str">
        <f>VLOOKUP($A133,[2]all_samples_metadata!$A$2:$H$488,4,FALSE)</f>
        <v>pasteurized</v>
      </c>
      <c r="E133" t="str">
        <f>VLOOKUP($A133,[2]all_samples_metadata!$A$2:$H$488,5,FALSE)</f>
        <v>semi-soft</v>
      </c>
      <c r="F133" t="str">
        <f>VLOOKUP($A133,[2]all_samples_metadata!$A$2:$H$488,6,FALSE)</f>
        <v>Canada</v>
      </c>
      <c r="G133">
        <f>VLOOKUP($A133,[2]all_samples_metadata!$A$2:$H$488,7,FALSE)</f>
        <v>0</v>
      </c>
      <c r="H133">
        <f>VLOOKUP($A133,[2]all_samples_metadata!$A$2:$H$488,8,FALSE)</f>
        <v>2004</v>
      </c>
      <c r="I133" t="b">
        <f>NOT(ISERROR(MATCH(A133,assembly_qc!$B$2:$B$490,0)))</f>
        <v>1</v>
      </c>
    </row>
    <row r="134" spans="1:9" x14ac:dyDescent="0.3">
      <c r="A134" t="s">
        <v>343</v>
      </c>
      <c r="B134" t="str">
        <f>VLOOKUP($A134,[2]all_samples_metadata!$A$2:$H$488,2,FALSE)</f>
        <v xml:space="preserve"> ripened pasteurized milk soft cream cheese</v>
      </c>
      <c r="C134">
        <f>VLOOKUP($A134,[2]all_samples_metadata!$A$2:$H$488,3,FALSE)</f>
        <v>0</v>
      </c>
      <c r="D134" t="str">
        <f>VLOOKUP($A134,[2]all_samples_metadata!$A$2:$H$488,4,FALSE)</f>
        <v>pasteurized</v>
      </c>
      <c r="E134" t="str">
        <f>VLOOKUP($A134,[2]all_samples_metadata!$A$2:$H$488,5,FALSE)</f>
        <v>soft</v>
      </c>
      <c r="F134" t="str">
        <f>VLOOKUP($A134,[2]all_samples_metadata!$A$2:$H$488,6,FALSE)</f>
        <v>Canada</v>
      </c>
      <c r="G134">
        <f>VLOOKUP($A134,[2]all_samples_metadata!$A$2:$H$488,7,FALSE)</f>
        <v>0</v>
      </c>
      <c r="H134">
        <f>VLOOKUP($A134,[2]all_samples_metadata!$A$2:$H$488,8,FALSE)</f>
        <v>2002</v>
      </c>
      <c r="I134" t="b">
        <f>NOT(ISERROR(MATCH(A134,assembly_qc!$B$2:$B$490,0)))</f>
        <v>1</v>
      </c>
    </row>
    <row r="135" spans="1:9" x14ac:dyDescent="0.3">
      <c r="A135" t="s">
        <v>352</v>
      </c>
      <c r="B135" t="str">
        <f>VLOOKUP($A135,[2]all_samples_metadata!$A$2:$H$488,2,FALSE)</f>
        <v xml:space="preserve"> ripened pasteurized milk soft cheese curds</v>
      </c>
      <c r="C135">
        <f>VLOOKUP($A135,[2]all_samples_metadata!$A$2:$H$488,3,FALSE)</f>
        <v>0</v>
      </c>
      <c r="D135" t="str">
        <f>VLOOKUP($A135,[2]all_samples_metadata!$A$2:$H$488,4,FALSE)</f>
        <v>pasteurized</v>
      </c>
      <c r="E135" t="str">
        <f>VLOOKUP($A135,[2]all_samples_metadata!$A$2:$H$488,5,FALSE)</f>
        <v>soft</v>
      </c>
      <c r="F135" t="str">
        <f>VLOOKUP($A135,[2]all_samples_metadata!$A$2:$H$488,6,FALSE)</f>
        <v>Canada</v>
      </c>
      <c r="G135">
        <f>VLOOKUP($A135,[2]all_samples_metadata!$A$2:$H$488,7,FALSE)</f>
        <v>0</v>
      </c>
      <c r="H135">
        <f>VLOOKUP($A135,[2]all_samples_metadata!$A$2:$H$488,8,FALSE)</f>
        <v>2006</v>
      </c>
      <c r="I135" t="b">
        <f>NOT(ISERROR(MATCH(A135,assembly_qc!$B$2:$B$490,0)))</f>
        <v>1</v>
      </c>
    </row>
    <row r="136" spans="1:9" x14ac:dyDescent="0.3">
      <c r="A136" t="s">
        <v>2924</v>
      </c>
      <c r="B136" t="str">
        <f>VLOOKUP($A136,[2]all_samples_metadata!$A$2:$H$488,2,FALSE)</f>
        <v>pasteurized ripened soft cheese curds</v>
      </c>
      <c r="C136">
        <f>VLOOKUP($A136,[2]all_samples_metadata!$A$2:$H$488,3,FALSE)</f>
        <v>0</v>
      </c>
      <c r="D136">
        <f>VLOOKUP($A136,[2]all_samples_metadata!$A$2:$H$488,4,FALSE)</f>
        <v>0</v>
      </c>
      <c r="E136">
        <f>VLOOKUP($A136,[2]all_samples_metadata!$A$2:$H$488,5,FALSE)</f>
        <v>0</v>
      </c>
      <c r="F136" t="str">
        <f>VLOOKUP($A136,[2]all_samples_metadata!$A$2:$H$488,6,FALSE)</f>
        <v>Canada</v>
      </c>
      <c r="G136">
        <f>VLOOKUP($A136,[2]all_samples_metadata!$A$2:$H$488,7,FALSE)</f>
        <v>0</v>
      </c>
      <c r="H136">
        <f>VLOOKUP($A136,[2]all_samples_metadata!$A$2:$H$488,8,FALSE)</f>
        <v>2006</v>
      </c>
      <c r="I136" t="b">
        <f>NOT(ISERROR(MATCH(A136,assembly_qc!$B$2:$B$490,0)))</f>
        <v>1</v>
      </c>
    </row>
    <row r="137" spans="1:9" x14ac:dyDescent="0.3">
      <c r="A137" t="s">
        <v>2117</v>
      </c>
      <c r="B137" t="str">
        <f>VLOOKUP($A137,[2]all_samples_metadata!$A$2:$H$488,2,FALSE)</f>
        <v xml:space="preserve"> latin american cheese</v>
      </c>
      <c r="C137">
        <f>VLOOKUP($A137,[2]all_samples_metadata!$A$2:$H$488,3,FALSE)</f>
        <v>0</v>
      </c>
      <c r="D137">
        <f>VLOOKUP($A137,[2]all_samples_metadata!$A$2:$H$488,4,FALSE)</f>
        <v>0</v>
      </c>
      <c r="E137">
        <f>VLOOKUP($A137,[2]all_samples_metadata!$A$2:$H$488,5,FALSE)</f>
        <v>0</v>
      </c>
      <c r="F137" t="str">
        <f>VLOOKUP($A137,[2]all_samples_metadata!$A$2:$H$488,6,FALSE)</f>
        <v>Mexico</v>
      </c>
      <c r="G137">
        <f>VLOOKUP($A137,[2]all_samples_metadata!$A$2:$H$488,7,FALSE)</f>
        <v>0</v>
      </c>
      <c r="H137">
        <f>VLOOKUP($A137,[2]all_samples_metadata!$A$2:$H$488,8,FALSE)</f>
        <v>2007</v>
      </c>
      <c r="I137" t="b">
        <f>NOT(ISERROR(MATCH(A137,assembly_qc!$B$2:$B$490,0)))</f>
        <v>1</v>
      </c>
    </row>
    <row r="138" spans="1:9" x14ac:dyDescent="0.3">
      <c r="A138" t="s">
        <v>2121</v>
      </c>
      <c r="B138" t="str">
        <f>VLOOKUP($A138,[2]all_samples_metadata!$A$2:$H$488,2,FALSE)</f>
        <v xml:space="preserve"> robiola pineta cheese</v>
      </c>
      <c r="C138">
        <f>VLOOKUP($A138,[2]all_samples_metadata!$A$2:$H$488,3,FALSE)</f>
        <v>0</v>
      </c>
      <c r="D138">
        <f>VLOOKUP($A138,[2]all_samples_metadata!$A$2:$H$488,4,FALSE)</f>
        <v>0</v>
      </c>
      <c r="E138" t="str">
        <f>VLOOKUP($A138,[2]all_samples_metadata!$A$2:$H$488,5,FALSE)</f>
        <v>soft</v>
      </c>
      <c r="F138" t="str">
        <f>VLOOKUP($A138,[2]all_samples_metadata!$A$2:$H$488,6,FALSE)</f>
        <v>Italy</v>
      </c>
      <c r="G138">
        <f>VLOOKUP($A138,[2]all_samples_metadata!$A$2:$H$488,7,FALSE)</f>
        <v>0</v>
      </c>
      <c r="H138">
        <f>VLOOKUP($A138,[2]all_samples_metadata!$A$2:$H$488,8,FALSE)</f>
        <v>2008</v>
      </c>
      <c r="I138" t="b">
        <f>NOT(ISERROR(MATCH(A138,assembly_qc!$B$2:$B$490,0)))</f>
        <v>1</v>
      </c>
    </row>
    <row r="139" spans="1:9" x14ac:dyDescent="0.3">
      <c r="A139" t="s">
        <v>2099</v>
      </c>
      <c r="B139" t="str">
        <f>VLOOKUP($A139,[2]all_samples_metadata!$A$2:$H$488,2,FALSE)</f>
        <v xml:space="preserve"> robiola pineta cheese</v>
      </c>
      <c r="C139">
        <f>VLOOKUP($A139,[2]all_samples_metadata!$A$2:$H$488,3,FALSE)</f>
        <v>0</v>
      </c>
      <c r="D139">
        <f>VLOOKUP($A139,[2]all_samples_metadata!$A$2:$H$488,4,FALSE)</f>
        <v>0</v>
      </c>
      <c r="E139" t="str">
        <f>VLOOKUP($A139,[2]all_samples_metadata!$A$2:$H$488,5,FALSE)</f>
        <v>soft</v>
      </c>
      <c r="F139" t="str">
        <f>VLOOKUP($A139,[2]all_samples_metadata!$A$2:$H$488,6,FALSE)</f>
        <v>Italy</v>
      </c>
      <c r="G139">
        <f>VLOOKUP($A139,[2]all_samples_metadata!$A$2:$H$488,7,FALSE)</f>
        <v>0</v>
      </c>
      <c r="H139">
        <f>VLOOKUP($A139,[2]all_samples_metadata!$A$2:$H$488,8,FALSE)</f>
        <v>2008</v>
      </c>
      <c r="I139" t="b">
        <f>NOT(ISERROR(MATCH(A139,assembly_qc!$B$2:$B$490,0)))</f>
        <v>1</v>
      </c>
    </row>
    <row r="140" spans="1:9" x14ac:dyDescent="0.3">
      <c r="A140" t="s">
        <v>2125</v>
      </c>
      <c r="B140" t="str">
        <f>VLOOKUP($A140,[2]all_samples_metadata!$A$2:$H$488,2,FALSE)</f>
        <v xml:space="preserve"> robiola pineta cheese</v>
      </c>
      <c r="C140">
        <f>VLOOKUP($A140,[2]all_samples_metadata!$A$2:$H$488,3,FALSE)</f>
        <v>0</v>
      </c>
      <c r="D140">
        <f>VLOOKUP($A140,[2]all_samples_metadata!$A$2:$H$488,4,FALSE)</f>
        <v>0</v>
      </c>
      <c r="E140" t="str">
        <f>VLOOKUP($A140,[2]all_samples_metadata!$A$2:$H$488,5,FALSE)</f>
        <v>soft</v>
      </c>
      <c r="F140" t="str">
        <f>VLOOKUP($A140,[2]all_samples_metadata!$A$2:$H$488,6,FALSE)</f>
        <v>Italy</v>
      </c>
      <c r="G140">
        <f>VLOOKUP($A140,[2]all_samples_metadata!$A$2:$H$488,7,FALSE)</f>
        <v>0</v>
      </c>
      <c r="H140">
        <f>VLOOKUP($A140,[2]all_samples_metadata!$A$2:$H$488,8,FALSE)</f>
        <v>2008</v>
      </c>
      <c r="I140" t="b">
        <f>NOT(ISERROR(MATCH(A140,assembly_qc!$B$2:$B$490,0)))</f>
        <v>1</v>
      </c>
    </row>
    <row r="141" spans="1:9" x14ac:dyDescent="0.3">
      <c r="A141" t="s">
        <v>2146</v>
      </c>
      <c r="B141" t="str">
        <f>VLOOKUP($A141,[2]all_samples_metadata!$A$2:$H$488,2,FALSE)</f>
        <v xml:space="preserve"> fresh cheese</v>
      </c>
      <c r="C141">
        <f>VLOOKUP($A141,[2]all_samples_metadata!$A$2:$H$488,3,FALSE)</f>
        <v>0</v>
      </c>
      <c r="D141">
        <f>VLOOKUP($A141,[2]all_samples_metadata!$A$2:$H$488,4,FALSE)</f>
        <v>0</v>
      </c>
      <c r="E141" t="str">
        <f>VLOOKUP($A141,[2]all_samples_metadata!$A$2:$H$488,5,FALSE)</f>
        <v>soft</v>
      </c>
      <c r="F141" t="str">
        <f>VLOOKUP($A141,[2]all_samples_metadata!$A$2:$H$488,6,FALSE)</f>
        <v>USA</v>
      </c>
      <c r="G141" t="str">
        <f>VLOOKUP($A141,[2]all_samples_metadata!$A$2:$H$488,7,FALSE)</f>
        <v>New York</v>
      </c>
      <c r="H141">
        <f>VLOOKUP($A141,[2]all_samples_metadata!$A$2:$H$488,8,FALSE)</f>
        <v>2009</v>
      </c>
      <c r="I141" t="b">
        <f>NOT(ISERROR(MATCH(A141,assembly_qc!$B$2:$B$490,0)))</f>
        <v>1</v>
      </c>
    </row>
    <row r="142" spans="1:9" x14ac:dyDescent="0.3">
      <c r="A142" t="s">
        <v>2137</v>
      </c>
      <c r="B142" t="str">
        <f>VLOOKUP($A142,[2]all_samples_metadata!$A$2:$H$488,2,FALSE)</f>
        <v xml:space="preserve"> cheese</v>
      </c>
      <c r="C142">
        <f>VLOOKUP($A142,[2]all_samples_metadata!$A$2:$H$488,3,FALSE)</f>
        <v>0</v>
      </c>
      <c r="D142">
        <f>VLOOKUP($A142,[2]all_samples_metadata!$A$2:$H$488,4,FALSE)</f>
        <v>0</v>
      </c>
      <c r="E142">
        <f>VLOOKUP($A142,[2]all_samples_metadata!$A$2:$H$488,5,FALSE)</f>
        <v>0</v>
      </c>
      <c r="F142" t="str">
        <f>VLOOKUP($A142,[2]all_samples_metadata!$A$2:$H$488,6,FALSE)</f>
        <v>Poland</v>
      </c>
      <c r="G142">
        <f>VLOOKUP($A142,[2]all_samples_metadata!$A$2:$H$488,7,FALSE)</f>
        <v>0</v>
      </c>
      <c r="H142">
        <f>VLOOKUP($A142,[2]all_samples_metadata!$A$2:$H$488,8,FALSE)</f>
        <v>2009</v>
      </c>
      <c r="I142" t="b">
        <f>NOT(ISERROR(MATCH(A142,assembly_qc!$B$2:$B$490,0)))</f>
        <v>1</v>
      </c>
    </row>
    <row r="143" spans="1:9" x14ac:dyDescent="0.3">
      <c r="A143" t="s">
        <v>2302</v>
      </c>
      <c r="B143" t="str">
        <f>VLOOKUP($A143,[2]all_samples_metadata!$A$2:$H$488,2,FALSE)</f>
        <v xml:space="preserve"> queso fresco</v>
      </c>
      <c r="C143">
        <f>VLOOKUP($A143,[2]all_samples_metadata!$A$2:$H$488,3,FALSE)</f>
        <v>0</v>
      </c>
      <c r="D143">
        <f>VLOOKUP($A143,[2]all_samples_metadata!$A$2:$H$488,4,FALSE)</f>
        <v>0</v>
      </c>
      <c r="E143">
        <f>VLOOKUP($A143,[2]all_samples_metadata!$A$2:$H$488,5,FALSE)</f>
        <v>0</v>
      </c>
      <c r="F143" t="str">
        <f>VLOOKUP($A143,[2]all_samples_metadata!$A$2:$H$488,6,FALSE)</f>
        <v>USA</v>
      </c>
      <c r="G143" t="str">
        <f>VLOOKUP($A143,[2]all_samples_metadata!$A$2:$H$488,7,FALSE)</f>
        <v>New Jersey</v>
      </c>
      <c r="H143">
        <f>VLOOKUP($A143,[2]all_samples_metadata!$A$2:$H$488,8,FALSE)</f>
        <v>2009</v>
      </c>
      <c r="I143" t="b">
        <f>NOT(ISERROR(MATCH(A143,assembly_qc!$B$2:$B$490,0)))</f>
        <v>1</v>
      </c>
    </row>
    <row r="144" spans="1:9" x14ac:dyDescent="0.3">
      <c r="A144" t="s">
        <v>2310</v>
      </c>
      <c r="B144" t="str">
        <f>VLOOKUP($A144,[2]all_samples_metadata!$A$2:$H$488,2,FALSE)</f>
        <v xml:space="preserve"> queso fresco</v>
      </c>
      <c r="C144">
        <f>VLOOKUP($A144,[2]all_samples_metadata!$A$2:$H$488,3,FALSE)</f>
        <v>0</v>
      </c>
      <c r="D144">
        <f>VLOOKUP($A144,[2]all_samples_metadata!$A$2:$H$488,4,FALSE)</f>
        <v>0</v>
      </c>
      <c r="E144">
        <f>VLOOKUP($A144,[2]all_samples_metadata!$A$2:$H$488,5,FALSE)</f>
        <v>0</v>
      </c>
      <c r="F144" t="str">
        <f>VLOOKUP($A144,[2]all_samples_metadata!$A$2:$H$488,6,FALSE)</f>
        <v>USA</v>
      </c>
      <c r="G144" t="str">
        <f>VLOOKUP($A144,[2]all_samples_metadata!$A$2:$H$488,7,FALSE)</f>
        <v>New Jersey</v>
      </c>
      <c r="H144">
        <f>VLOOKUP($A144,[2]all_samples_metadata!$A$2:$H$488,8,FALSE)</f>
        <v>2009</v>
      </c>
      <c r="I144" t="b">
        <f>NOT(ISERROR(MATCH(A144,assembly_qc!$B$2:$B$490,0)))</f>
        <v>1</v>
      </c>
    </row>
    <row r="145" spans="1:9" x14ac:dyDescent="0.3">
      <c r="A145" t="s">
        <v>2306</v>
      </c>
      <c r="B145" t="str">
        <f>VLOOKUP($A145,[2]all_samples_metadata!$A$2:$H$488,2,FALSE)</f>
        <v xml:space="preserve"> queso fresco</v>
      </c>
      <c r="C145">
        <f>VLOOKUP($A145,[2]all_samples_metadata!$A$2:$H$488,3,FALSE)</f>
        <v>0</v>
      </c>
      <c r="D145">
        <f>VLOOKUP($A145,[2]all_samples_metadata!$A$2:$H$488,4,FALSE)</f>
        <v>0</v>
      </c>
      <c r="E145" t="str">
        <f>VLOOKUP($A145,[2]all_samples_metadata!$A$2:$H$488,5,FALSE)</f>
        <v>soft</v>
      </c>
      <c r="F145" t="str">
        <f>VLOOKUP($A145,[2]all_samples_metadata!$A$2:$H$488,6,FALSE)</f>
        <v>USA</v>
      </c>
      <c r="G145" t="str">
        <f>VLOOKUP($A145,[2]all_samples_metadata!$A$2:$H$488,7,FALSE)</f>
        <v>New Jersey</v>
      </c>
      <c r="H145">
        <f>VLOOKUP($A145,[2]all_samples_metadata!$A$2:$H$488,8,FALSE)</f>
        <v>2009</v>
      </c>
      <c r="I145" t="b">
        <f>NOT(ISERROR(MATCH(A145,assembly_qc!$B$2:$B$490,0)))</f>
        <v>1</v>
      </c>
    </row>
    <row r="146" spans="1:9" x14ac:dyDescent="0.3">
      <c r="A146" t="s">
        <v>2376</v>
      </c>
      <c r="B146" t="str">
        <f>VLOOKUP($A146,[2]all_samples_metadata!$A$2:$H$488,2,FALSE)</f>
        <v xml:space="preserve"> blue cheese</v>
      </c>
      <c r="C146">
        <f>VLOOKUP($A146,[2]all_samples_metadata!$A$2:$H$488,3,FALSE)</f>
        <v>0</v>
      </c>
      <c r="D146">
        <f>VLOOKUP($A146,[2]all_samples_metadata!$A$2:$H$488,4,FALSE)</f>
        <v>0</v>
      </c>
      <c r="E146">
        <f>VLOOKUP($A146,[2]all_samples_metadata!$A$2:$H$488,5,FALSE)</f>
        <v>0</v>
      </c>
      <c r="F146" t="str">
        <f>VLOOKUP($A146,[2]all_samples_metadata!$A$2:$H$488,6,FALSE)</f>
        <v>USA</v>
      </c>
      <c r="G146">
        <f>VLOOKUP($A146,[2]all_samples_metadata!$A$2:$H$488,7,FALSE)</f>
        <v>0</v>
      </c>
      <c r="H146">
        <f>VLOOKUP($A146,[2]all_samples_metadata!$A$2:$H$488,8,FALSE)</f>
        <v>2011</v>
      </c>
      <c r="I146" t="b">
        <f>NOT(ISERROR(MATCH(A146,assembly_qc!$B$2:$B$490,0)))</f>
        <v>1</v>
      </c>
    </row>
    <row r="147" spans="1:9" x14ac:dyDescent="0.3">
      <c r="A147" t="s">
        <v>2434</v>
      </c>
      <c r="B147" t="str">
        <f>VLOOKUP($A147,[2]all_samples_metadata!$A$2:$H$488,2,FALSE)</f>
        <v xml:space="preserve"> mexican white cheese</v>
      </c>
      <c r="C147">
        <f>VLOOKUP($A147,[2]all_samples_metadata!$A$2:$H$488,3,FALSE)</f>
        <v>0</v>
      </c>
      <c r="D147">
        <f>VLOOKUP($A147,[2]all_samples_metadata!$A$2:$H$488,4,FALSE)</f>
        <v>0</v>
      </c>
      <c r="E147">
        <f>VLOOKUP($A147,[2]all_samples_metadata!$A$2:$H$488,5,FALSE)</f>
        <v>0</v>
      </c>
      <c r="F147" t="str">
        <f>VLOOKUP($A147,[2]all_samples_metadata!$A$2:$H$488,6,FALSE)</f>
        <v>Mexico</v>
      </c>
      <c r="G147">
        <f>VLOOKUP($A147,[2]all_samples_metadata!$A$2:$H$488,7,FALSE)</f>
        <v>0</v>
      </c>
      <c r="H147">
        <f>VLOOKUP($A147,[2]all_samples_metadata!$A$2:$H$488,8,FALSE)</f>
        <v>2004</v>
      </c>
      <c r="I147" t="b">
        <f>NOT(ISERROR(MATCH(A147,assembly_qc!$B$2:$B$490,0)))</f>
        <v>1</v>
      </c>
    </row>
    <row r="148" spans="1:9" x14ac:dyDescent="0.3">
      <c r="A148" t="s">
        <v>2159</v>
      </c>
      <c r="B148" t="str">
        <f>VLOOKUP($A148,[2]all_samples_metadata!$A$2:$H$488,2,FALSE)</f>
        <v xml:space="preserve"> blue cheese</v>
      </c>
      <c r="C148">
        <f>VLOOKUP($A148,[2]all_samples_metadata!$A$2:$H$488,3,FALSE)</f>
        <v>0</v>
      </c>
      <c r="D148">
        <f>VLOOKUP($A148,[2]all_samples_metadata!$A$2:$H$488,4,FALSE)</f>
        <v>0</v>
      </c>
      <c r="E148">
        <f>VLOOKUP($A148,[2]all_samples_metadata!$A$2:$H$488,5,FALSE)</f>
        <v>0</v>
      </c>
      <c r="F148" t="str">
        <f>VLOOKUP($A148,[2]all_samples_metadata!$A$2:$H$488,6,FALSE)</f>
        <v>USA</v>
      </c>
      <c r="G148">
        <f>VLOOKUP($A148,[2]all_samples_metadata!$A$2:$H$488,7,FALSE)</f>
        <v>0</v>
      </c>
      <c r="H148">
        <f>VLOOKUP($A148,[2]all_samples_metadata!$A$2:$H$488,8,FALSE)</f>
        <v>2011</v>
      </c>
      <c r="I148" t="b">
        <f>NOT(ISERROR(MATCH(A148,assembly_qc!$B$2:$B$490,0)))</f>
        <v>1</v>
      </c>
    </row>
    <row r="149" spans="1:9" x14ac:dyDescent="0.3">
      <c r="A149" t="s">
        <v>2853</v>
      </c>
      <c r="B149" t="str">
        <f>VLOOKUP($A149,[2]all_samples_metadata!$A$2:$H$488,2,FALSE)</f>
        <v xml:space="preserve"> cheese</v>
      </c>
      <c r="C149">
        <f>VLOOKUP($A149,[2]all_samples_metadata!$A$2:$H$488,3,FALSE)</f>
        <v>0</v>
      </c>
      <c r="D149">
        <f>VLOOKUP($A149,[2]all_samples_metadata!$A$2:$H$488,4,FALSE)</f>
        <v>0</v>
      </c>
      <c r="E149">
        <f>VLOOKUP($A149,[2]all_samples_metadata!$A$2:$H$488,5,FALSE)</f>
        <v>0</v>
      </c>
      <c r="F149" t="str">
        <f>VLOOKUP($A149,[2]all_samples_metadata!$A$2:$H$488,6,FALSE)</f>
        <v>Italy</v>
      </c>
      <c r="G149">
        <f>VLOOKUP($A149,[2]all_samples_metadata!$A$2:$H$488,7,FALSE)</f>
        <v>0</v>
      </c>
      <c r="H149">
        <f>VLOOKUP($A149,[2]all_samples_metadata!$A$2:$H$488,8,FALSE)</f>
        <v>2003</v>
      </c>
      <c r="I149" t="b">
        <f>NOT(ISERROR(MATCH(A149,assembly_qc!$B$2:$B$490,0)))</f>
        <v>1</v>
      </c>
    </row>
    <row r="150" spans="1:9" x14ac:dyDescent="0.3">
      <c r="A150" t="s">
        <v>3005</v>
      </c>
      <c r="B150" t="str">
        <f>VLOOKUP($A150,[2]all_samples_metadata!$A$2:$H$488,2,FALSE)</f>
        <v xml:space="preserve"> cheese</v>
      </c>
      <c r="C150">
        <f>VLOOKUP($A150,[2]all_samples_metadata!$A$2:$H$488,3,FALSE)</f>
        <v>0</v>
      </c>
      <c r="D150">
        <f>VLOOKUP($A150,[2]all_samples_metadata!$A$2:$H$488,4,FALSE)</f>
        <v>0</v>
      </c>
      <c r="E150">
        <f>VLOOKUP($A150,[2]all_samples_metadata!$A$2:$H$488,5,FALSE)</f>
        <v>0</v>
      </c>
      <c r="F150" t="str">
        <f>VLOOKUP($A150,[2]all_samples_metadata!$A$2:$H$488,6,FALSE)</f>
        <v>Italy</v>
      </c>
      <c r="G150">
        <f>VLOOKUP($A150,[2]all_samples_metadata!$A$2:$H$488,7,FALSE)</f>
        <v>0</v>
      </c>
      <c r="H150">
        <f>VLOOKUP($A150,[2]all_samples_metadata!$A$2:$H$488,8,FALSE)</f>
        <v>2011</v>
      </c>
      <c r="I150" t="b">
        <f>NOT(ISERROR(MATCH(A150,assembly_qc!$B$2:$B$490,0)))</f>
        <v>1</v>
      </c>
    </row>
    <row r="151" spans="1:9" x14ac:dyDescent="0.3">
      <c r="A151" t="s">
        <v>2823</v>
      </c>
      <c r="B151" t="str">
        <f>VLOOKUP($A151,[2]all_samples_metadata!$A$2:$H$488,2,FALSE)</f>
        <v xml:space="preserve"> cheese</v>
      </c>
      <c r="C151">
        <f>VLOOKUP($A151,[2]all_samples_metadata!$A$2:$H$488,3,FALSE)</f>
        <v>0</v>
      </c>
      <c r="D151">
        <f>VLOOKUP($A151,[2]all_samples_metadata!$A$2:$H$488,4,FALSE)</f>
        <v>0</v>
      </c>
      <c r="E151">
        <f>VLOOKUP($A151,[2]all_samples_metadata!$A$2:$H$488,5,FALSE)</f>
        <v>0</v>
      </c>
      <c r="F151" t="str">
        <f>VLOOKUP($A151,[2]all_samples_metadata!$A$2:$H$488,6,FALSE)</f>
        <v>Italy</v>
      </c>
      <c r="G151">
        <f>VLOOKUP($A151,[2]all_samples_metadata!$A$2:$H$488,7,FALSE)</f>
        <v>0</v>
      </c>
      <c r="H151">
        <f>VLOOKUP($A151,[2]all_samples_metadata!$A$2:$H$488,8,FALSE)</f>
        <v>2011</v>
      </c>
      <c r="I151" t="b">
        <f>NOT(ISERROR(MATCH(A151,assembly_qc!$B$2:$B$490,0)))</f>
        <v>1</v>
      </c>
    </row>
    <row r="152" spans="1:9" x14ac:dyDescent="0.3">
      <c r="A152" t="s">
        <v>2818</v>
      </c>
      <c r="B152" t="str">
        <f>VLOOKUP($A152,[2]all_samples_metadata!$A$2:$H$488,2,FALSE)</f>
        <v xml:space="preserve"> cheese</v>
      </c>
      <c r="C152">
        <f>VLOOKUP($A152,[2]all_samples_metadata!$A$2:$H$488,3,FALSE)</f>
        <v>0</v>
      </c>
      <c r="D152">
        <f>VLOOKUP($A152,[2]all_samples_metadata!$A$2:$H$488,4,FALSE)</f>
        <v>0</v>
      </c>
      <c r="E152">
        <f>VLOOKUP($A152,[2]all_samples_metadata!$A$2:$H$488,5,FALSE)</f>
        <v>0</v>
      </c>
      <c r="F152" t="str">
        <f>VLOOKUP($A152,[2]all_samples_metadata!$A$2:$H$488,6,FALSE)</f>
        <v>Italy</v>
      </c>
      <c r="G152">
        <f>VLOOKUP($A152,[2]all_samples_metadata!$A$2:$H$488,7,FALSE)</f>
        <v>0</v>
      </c>
      <c r="H152">
        <f>VLOOKUP($A152,[2]all_samples_metadata!$A$2:$H$488,8,FALSE)</f>
        <v>2011</v>
      </c>
      <c r="I152" t="b">
        <f>NOT(ISERROR(MATCH(A152,assembly_qc!$B$2:$B$490,0)))</f>
        <v>1</v>
      </c>
    </row>
    <row r="153" spans="1:9" x14ac:dyDescent="0.3">
      <c r="A153" t="s">
        <v>2813</v>
      </c>
      <c r="B153" t="str">
        <f>VLOOKUP($A153,[2]all_samples_metadata!$A$2:$H$488,2,FALSE)</f>
        <v xml:space="preserve"> raw milk cheese</v>
      </c>
      <c r="C153">
        <f>VLOOKUP($A153,[2]all_samples_metadata!$A$2:$H$488,3,FALSE)</f>
        <v>0</v>
      </c>
      <c r="D153" t="str">
        <f>VLOOKUP($A153,[2]all_samples_metadata!$A$2:$H$488,4,FALSE)</f>
        <v>raw</v>
      </c>
      <c r="E153">
        <f>VLOOKUP($A153,[2]all_samples_metadata!$A$2:$H$488,5,FALSE)</f>
        <v>0</v>
      </c>
      <c r="F153" t="str">
        <f>VLOOKUP($A153,[2]all_samples_metadata!$A$2:$H$488,6,FALSE)</f>
        <v>Italy</v>
      </c>
      <c r="G153">
        <f>VLOOKUP($A153,[2]all_samples_metadata!$A$2:$H$488,7,FALSE)</f>
        <v>0</v>
      </c>
      <c r="H153">
        <f>VLOOKUP($A153,[2]all_samples_metadata!$A$2:$H$488,8,FALSE)</f>
        <v>2011</v>
      </c>
      <c r="I153" t="b">
        <f>NOT(ISERROR(MATCH(A153,assembly_qc!$B$2:$B$490,0)))</f>
        <v>1</v>
      </c>
    </row>
    <row r="154" spans="1:9" x14ac:dyDescent="0.3">
      <c r="A154" t="s">
        <v>2808</v>
      </c>
      <c r="B154" t="str">
        <f>VLOOKUP($A154,[2]all_samples_metadata!$A$2:$H$488,2,FALSE)</f>
        <v xml:space="preserve"> raw milk cheese</v>
      </c>
      <c r="C154">
        <f>VLOOKUP($A154,[2]all_samples_metadata!$A$2:$H$488,3,FALSE)</f>
        <v>0</v>
      </c>
      <c r="D154">
        <f>VLOOKUP($A154,[2]all_samples_metadata!$A$2:$H$488,4,FALSE)</f>
        <v>0</v>
      </c>
      <c r="E154">
        <f>VLOOKUP($A154,[2]all_samples_metadata!$A$2:$H$488,5,FALSE)</f>
        <v>0</v>
      </c>
      <c r="F154" t="str">
        <f>VLOOKUP($A154,[2]all_samples_metadata!$A$2:$H$488,6,FALSE)</f>
        <v>Italy</v>
      </c>
      <c r="G154">
        <f>VLOOKUP($A154,[2]all_samples_metadata!$A$2:$H$488,7,FALSE)</f>
        <v>0</v>
      </c>
      <c r="H154">
        <f>VLOOKUP($A154,[2]all_samples_metadata!$A$2:$H$488,8,FALSE)</f>
        <v>2011</v>
      </c>
      <c r="I154" t="b">
        <f>NOT(ISERROR(MATCH(A154,assembly_qc!$B$2:$B$490,0)))</f>
        <v>1</v>
      </c>
    </row>
    <row r="155" spans="1:9" x14ac:dyDescent="0.3">
      <c r="A155" t="s">
        <v>2803</v>
      </c>
      <c r="B155" t="str">
        <f>VLOOKUP($A155,[2]all_samples_metadata!$A$2:$H$488,2,FALSE)</f>
        <v xml:space="preserve"> cheese</v>
      </c>
      <c r="C155">
        <f>VLOOKUP($A155,[2]all_samples_metadata!$A$2:$H$488,3,FALSE)</f>
        <v>0</v>
      </c>
      <c r="D155">
        <f>VLOOKUP($A155,[2]all_samples_metadata!$A$2:$H$488,4,FALSE)</f>
        <v>0</v>
      </c>
      <c r="E155">
        <f>VLOOKUP($A155,[2]all_samples_metadata!$A$2:$H$488,5,FALSE)</f>
        <v>0</v>
      </c>
      <c r="F155" t="str">
        <f>VLOOKUP($A155,[2]all_samples_metadata!$A$2:$H$488,6,FALSE)</f>
        <v>Italy</v>
      </c>
      <c r="G155">
        <f>VLOOKUP($A155,[2]all_samples_metadata!$A$2:$H$488,7,FALSE)</f>
        <v>0</v>
      </c>
      <c r="H155">
        <f>VLOOKUP($A155,[2]all_samples_metadata!$A$2:$H$488,8,FALSE)</f>
        <v>2011</v>
      </c>
      <c r="I155" t="b">
        <f>NOT(ISERROR(MATCH(A155,assembly_qc!$B$2:$B$490,0)))</f>
        <v>1</v>
      </c>
    </row>
    <row r="156" spans="1:9" x14ac:dyDescent="0.3">
      <c r="A156" t="s">
        <v>2878</v>
      </c>
      <c r="B156" t="str">
        <f>VLOOKUP($A156,[2]all_samples_metadata!$A$2:$H$488,2,FALSE)</f>
        <v xml:space="preserve"> cheese</v>
      </c>
      <c r="C156">
        <f>VLOOKUP($A156,[2]all_samples_metadata!$A$2:$H$488,3,FALSE)</f>
        <v>0</v>
      </c>
      <c r="D156">
        <f>VLOOKUP($A156,[2]all_samples_metadata!$A$2:$H$488,4,FALSE)</f>
        <v>0</v>
      </c>
      <c r="E156">
        <f>VLOOKUP($A156,[2]all_samples_metadata!$A$2:$H$488,5,FALSE)</f>
        <v>0</v>
      </c>
      <c r="F156" t="str">
        <f>VLOOKUP($A156,[2]all_samples_metadata!$A$2:$H$488,6,FALSE)</f>
        <v>Italy</v>
      </c>
      <c r="G156">
        <f>VLOOKUP($A156,[2]all_samples_metadata!$A$2:$H$488,7,FALSE)</f>
        <v>0</v>
      </c>
      <c r="H156">
        <f>VLOOKUP($A156,[2]all_samples_metadata!$A$2:$H$488,8,FALSE)</f>
        <v>2012</v>
      </c>
      <c r="I156" t="b">
        <f>NOT(ISERROR(MATCH(A156,assembly_qc!$B$2:$B$490,0)))</f>
        <v>1</v>
      </c>
    </row>
    <row r="157" spans="1:9" x14ac:dyDescent="0.3">
      <c r="A157" t="s">
        <v>2873</v>
      </c>
      <c r="B157" t="str">
        <f>VLOOKUP($A157,[2]all_samples_metadata!$A$2:$H$488,2,FALSE)</f>
        <v xml:space="preserve"> cheese</v>
      </c>
      <c r="C157">
        <f>VLOOKUP($A157,[2]all_samples_metadata!$A$2:$H$488,3,FALSE)</f>
        <v>0</v>
      </c>
      <c r="D157">
        <f>VLOOKUP($A157,[2]all_samples_metadata!$A$2:$H$488,4,FALSE)</f>
        <v>0</v>
      </c>
      <c r="E157">
        <f>VLOOKUP($A157,[2]all_samples_metadata!$A$2:$H$488,5,FALSE)</f>
        <v>0</v>
      </c>
      <c r="F157" t="str">
        <f>VLOOKUP($A157,[2]all_samples_metadata!$A$2:$H$488,6,FALSE)</f>
        <v>Italy</v>
      </c>
      <c r="G157">
        <f>VLOOKUP($A157,[2]all_samples_metadata!$A$2:$H$488,7,FALSE)</f>
        <v>0</v>
      </c>
      <c r="H157">
        <f>VLOOKUP($A157,[2]all_samples_metadata!$A$2:$H$488,8,FALSE)</f>
        <v>2012</v>
      </c>
      <c r="I157" t="b">
        <f>NOT(ISERROR(MATCH(A157,assembly_qc!$B$2:$B$490,0)))</f>
        <v>1</v>
      </c>
    </row>
    <row r="158" spans="1:9" x14ac:dyDescent="0.3">
      <c r="A158" t="s">
        <v>2863</v>
      </c>
      <c r="B158" t="str">
        <f>VLOOKUP($A158,[2]all_samples_metadata!$A$2:$H$488,2,FALSE)</f>
        <v xml:space="preserve"> cheese</v>
      </c>
      <c r="C158">
        <f>VLOOKUP($A158,[2]all_samples_metadata!$A$2:$H$488,3,FALSE)</f>
        <v>0</v>
      </c>
      <c r="D158">
        <f>VLOOKUP($A158,[2]all_samples_metadata!$A$2:$H$488,4,FALSE)</f>
        <v>0</v>
      </c>
      <c r="E158">
        <f>VLOOKUP($A158,[2]all_samples_metadata!$A$2:$H$488,5,FALSE)</f>
        <v>0</v>
      </c>
      <c r="F158" t="str">
        <f>VLOOKUP($A158,[2]all_samples_metadata!$A$2:$H$488,6,FALSE)</f>
        <v>Italy</v>
      </c>
      <c r="G158">
        <f>VLOOKUP($A158,[2]all_samples_metadata!$A$2:$H$488,7,FALSE)</f>
        <v>0</v>
      </c>
      <c r="H158">
        <f>VLOOKUP($A158,[2]all_samples_metadata!$A$2:$H$488,8,FALSE)</f>
        <v>2013</v>
      </c>
      <c r="I158" t="b">
        <f>NOT(ISERROR(MATCH(A158,assembly_qc!$B$2:$B$490,0)))</f>
        <v>1</v>
      </c>
    </row>
    <row r="159" spans="1:9" x14ac:dyDescent="0.3">
      <c r="A159" t="s">
        <v>2858</v>
      </c>
      <c r="B159" t="str">
        <f>VLOOKUP($A159,[2]all_samples_metadata!$A$2:$H$488,2,FALSE)</f>
        <v xml:space="preserve"> cheese</v>
      </c>
      <c r="C159">
        <f>VLOOKUP($A159,[2]all_samples_metadata!$A$2:$H$488,3,FALSE)</f>
        <v>0</v>
      </c>
      <c r="D159">
        <f>VLOOKUP($A159,[2]all_samples_metadata!$A$2:$H$488,4,FALSE)</f>
        <v>0</v>
      </c>
      <c r="E159">
        <f>VLOOKUP($A159,[2]all_samples_metadata!$A$2:$H$488,5,FALSE)</f>
        <v>0</v>
      </c>
      <c r="F159" t="str">
        <f>VLOOKUP($A159,[2]all_samples_metadata!$A$2:$H$488,6,FALSE)</f>
        <v>Italy</v>
      </c>
      <c r="G159">
        <f>VLOOKUP($A159,[2]all_samples_metadata!$A$2:$H$488,7,FALSE)</f>
        <v>0</v>
      </c>
      <c r="H159">
        <f>VLOOKUP($A159,[2]all_samples_metadata!$A$2:$H$488,8,FALSE)</f>
        <v>2014</v>
      </c>
      <c r="I159" t="b">
        <f>NOT(ISERROR(MATCH(A159,assembly_qc!$B$2:$B$490,0)))</f>
        <v>1</v>
      </c>
    </row>
    <row r="160" spans="1:9" x14ac:dyDescent="0.3">
      <c r="A160" t="s">
        <v>2848</v>
      </c>
      <c r="B160" t="str">
        <f>VLOOKUP($A160,[2]all_samples_metadata!$A$2:$H$488,2,FALSE)</f>
        <v xml:space="preserve"> cheese</v>
      </c>
      <c r="C160">
        <f>VLOOKUP($A160,[2]all_samples_metadata!$A$2:$H$488,3,FALSE)</f>
        <v>0</v>
      </c>
      <c r="D160">
        <f>VLOOKUP($A160,[2]all_samples_metadata!$A$2:$H$488,4,FALSE)</f>
        <v>0</v>
      </c>
      <c r="E160">
        <f>VLOOKUP($A160,[2]all_samples_metadata!$A$2:$H$488,5,FALSE)</f>
        <v>0</v>
      </c>
      <c r="F160" t="str">
        <f>VLOOKUP($A160,[2]all_samples_metadata!$A$2:$H$488,6,FALSE)</f>
        <v>Italy</v>
      </c>
      <c r="G160">
        <f>VLOOKUP($A160,[2]all_samples_metadata!$A$2:$H$488,7,FALSE)</f>
        <v>0</v>
      </c>
      <c r="H160">
        <f>VLOOKUP($A160,[2]all_samples_metadata!$A$2:$H$488,8,FALSE)</f>
        <v>2014</v>
      </c>
      <c r="I160" t="b">
        <f>NOT(ISERROR(MATCH(A160,assembly_qc!$B$2:$B$490,0)))</f>
        <v>1</v>
      </c>
    </row>
    <row r="161" spans="1:9" x14ac:dyDescent="0.3">
      <c r="A161" t="s">
        <v>2843</v>
      </c>
      <c r="B161" t="str">
        <f>VLOOKUP($A161,[2]all_samples_metadata!$A$2:$H$488,2,FALSE)</f>
        <v xml:space="preserve"> cheese</v>
      </c>
      <c r="C161">
        <f>VLOOKUP($A161,[2]all_samples_metadata!$A$2:$H$488,3,FALSE)</f>
        <v>0</v>
      </c>
      <c r="D161">
        <f>VLOOKUP($A161,[2]all_samples_metadata!$A$2:$H$488,4,FALSE)</f>
        <v>0</v>
      </c>
      <c r="E161">
        <f>VLOOKUP($A161,[2]all_samples_metadata!$A$2:$H$488,5,FALSE)</f>
        <v>0</v>
      </c>
      <c r="F161" t="str">
        <f>VLOOKUP($A161,[2]all_samples_metadata!$A$2:$H$488,6,FALSE)</f>
        <v>Italy</v>
      </c>
      <c r="G161">
        <f>VLOOKUP($A161,[2]all_samples_metadata!$A$2:$H$488,7,FALSE)</f>
        <v>0</v>
      </c>
      <c r="H161">
        <f>VLOOKUP($A161,[2]all_samples_metadata!$A$2:$H$488,8,FALSE)</f>
        <v>2012</v>
      </c>
      <c r="I161" t="b">
        <f>NOT(ISERROR(MATCH(A161,assembly_qc!$B$2:$B$490,0)))</f>
        <v>1</v>
      </c>
    </row>
    <row r="162" spans="1:9" x14ac:dyDescent="0.3">
      <c r="A162" t="s">
        <v>2838</v>
      </c>
      <c r="B162" t="str">
        <f>VLOOKUP($A162,[2]all_samples_metadata!$A$2:$H$488,2,FALSE)</f>
        <v xml:space="preserve"> cheese</v>
      </c>
      <c r="C162">
        <f>VLOOKUP($A162,[2]all_samples_metadata!$A$2:$H$488,3,FALSE)</f>
        <v>0</v>
      </c>
      <c r="D162">
        <f>VLOOKUP($A162,[2]all_samples_metadata!$A$2:$H$488,4,FALSE)</f>
        <v>0</v>
      </c>
      <c r="E162">
        <f>VLOOKUP($A162,[2]all_samples_metadata!$A$2:$H$488,5,FALSE)</f>
        <v>0</v>
      </c>
      <c r="F162" t="str">
        <f>VLOOKUP($A162,[2]all_samples_metadata!$A$2:$H$488,6,FALSE)</f>
        <v>Italy</v>
      </c>
      <c r="G162">
        <f>VLOOKUP($A162,[2]all_samples_metadata!$A$2:$H$488,7,FALSE)</f>
        <v>0</v>
      </c>
      <c r="H162">
        <f>VLOOKUP($A162,[2]all_samples_metadata!$A$2:$H$488,8,FALSE)</f>
        <v>2011</v>
      </c>
      <c r="I162" t="b">
        <f>NOT(ISERROR(MATCH(A162,assembly_qc!$B$2:$B$490,0)))</f>
        <v>1</v>
      </c>
    </row>
    <row r="163" spans="1:9" x14ac:dyDescent="0.3">
      <c r="A163" t="s">
        <v>2833</v>
      </c>
      <c r="B163" t="str">
        <f>VLOOKUP($A163,[2]all_samples_metadata!$A$2:$H$488,2,FALSE)</f>
        <v xml:space="preserve"> cheese</v>
      </c>
      <c r="C163">
        <f>VLOOKUP($A163,[2]all_samples_metadata!$A$2:$H$488,3,FALSE)</f>
        <v>0</v>
      </c>
      <c r="D163">
        <f>VLOOKUP($A163,[2]all_samples_metadata!$A$2:$H$488,4,FALSE)</f>
        <v>0</v>
      </c>
      <c r="E163">
        <f>VLOOKUP($A163,[2]all_samples_metadata!$A$2:$H$488,5,FALSE)</f>
        <v>0</v>
      </c>
      <c r="F163" t="str">
        <f>VLOOKUP($A163,[2]all_samples_metadata!$A$2:$H$488,6,FALSE)</f>
        <v>Italy</v>
      </c>
      <c r="G163">
        <f>VLOOKUP($A163,[2]all_samples_metadata!$A$2:$H$488,7,FALSE)</f>
        <v>0</v>
      </c>
      <c r="H163">
        <f>VLOOKUP($A163,[2]all_samples_metadata!$A$2:$H$488,8,FALSE)</f>
        <v>2011</v>
      </c>
      <c r="I163" t="b">
        <f>NOT(ISERROR(MATCH(A163,assembly_qc!$B$2:$B$490,0)))</f>
        <v>1</v>
      </c>
    </row>
    <row r="164" spans="1:9" x14ac:dyDescent="0.3">
      <c r="A164" t="s">
        <v>2828</v>
      </c>
      <c r="B164" t="str">
        <f>VLOOKUP($A164,[2]all_samples_metadata!$A$2:$H$488,2,FALSE)</f>
        <v xml:space="preserve"> cheese</v>
      </c>
      <c r="C164">
        <f>VLOOKUP($A164,[2]all_samples_metadata!$A$2:$H$488,3,FALSE)</f>
        <v>0</v>
      </c>
      <c r="D164">
        <f>VLOOKUP($A164,[2]all_samples_metadata!$A$2:$H$488,4,FALSE)</f>
        <v>0</v>
      </c>
      <c r="E164">
        <f>VLOOKUP($A164,[2]all_samples_metadata!$A$2:$H$488,5,FALSE)</f>
        <v>0</v>
      </c>
      <c r="F164" t="str">
        <f>VLOOKUP($A164,[2]all_samples_metadata!$A$2:$H$488,6,FALSE)</f>
        <v>Italy</v>
      </c>
      <c r="G164">
        <f>VLOOKUP($A164,[2]all_samples_metadata!$A$2:$H$488,7,FALSE)</f>
        <v>0</v>
      </c>
      <c r="H164">
        <f>VLOOKUP($A164,[2]all_samples_metadata!$A$2:$H$488,8,FALSE)</f>
        <v>2011</v>
      </c>
      <c r="I164" t="b">
        <f>NOT(ISERROR(MATCH(A164,assembly_qc!$B$2:$B$490,0)))</f>
        <v>1</v>
      </c>
    </row>
    <row r="165" spans="1:9" x14ac:dyDescent="0.3">
      <c r="A165" t="s">
        <v>3010</v>
      </c>
      <c r="B165" t="str">
        <f>VLOOKUP($A165,[2]all_samples_metadata!$A$2:$H$488,2,FALSE)</f>
        <v xml:space="preserve"> cheese</v>
      </c>
      <c r="C165">
        <f>VLOOKUP($A165,[2]all_samples_metadata!$A$2:$H$488,3,FALSE)</f>
        <v>0</v>
      </c>
      <c r="D165">
        <f>VLOOKUP($A165,[2]all_samples_metadata!$A$2:$H$488,4,FALSE)</f>
        <v>0</v>
      </c>
      <c r="E165">
        <f>VLOOKUP($A165,[2]all_samples_metadata!$A$2:$H$488,5,FALSE)</f>
        <v>0</v>
      </c>
      <c r="F165" t="str">
        <f>VLOOKUP($A165,[2]all_samples_metadata!$A$2:$H$488,6,FALSE)</f>
        <v>Italy</v>
      </c>
      <c r="G165">
        <f>VLOOKUP($A165,[2]all_samples_metadata!$A$2:$H$488,7,FALSE)</f>
        <v>0</v>
      </c>
      <c r="H165">
        <f>VLOOKUP($A165,[2]all_samples_metadata!$A$2:$H$488,8,FALSE)</f>
        <v>2011</v>
      </c>
      <c r="I165" t="b">
        <f>NOT(ISERROR(MATCH(A165,assembly_qc!$B$2:$B$490,0)))</f>
        <v>1</v>
      </c>
    </row>
    <row r="166" spans="1:9" x14ac:dyDescent="0.3">
      <c r="A166" t="s">
        <v>2163</v>
      </c>
      <c r="B166" t="str">
        <f>VLOOKUP($A166,[2]all_samples_metadata!$A$2:$H$488,2,FALSE)</f>
        <v xml:space="preserve"> shredded cheddar cheese</v>
      </c>
      <c r="C166" t="str">
        <f>VLOOKUP($A166,[2]all_samples_metadata!$A$2:$H$488,3,FALSE)</f>
        <v>cow</v>
      </c>
      <c r="D166">
        <f>VLOOKUP($A166,[2]all_samples_metadata!$A$2:$H$488,4,FALSE)</f>
        <v>0</v>
      </c>
      <c r="E166" t="str">
        <f>VLOOKUP($A166,[2]all_samples_metadata!$A$2:$H$488,5,FALSE)</f>
        <v>hard</v>
      </c>
      <c r="F166" t="str">
        <f>VLOOKUP($A166,[2]all_samples_metadata!$A$2:$H$488,6,FALSE)</f>
        <v>USA</v>
      </c>
      <c r="G166" t="str">
        <f>VLOOKUP($A166,[2]all_samples_metadata!$A$2:$H$488,7,FALSE)</f>
        <v>California</v>
      </c>
      <c r="H166">
        <f>VLOOKUP($A166,[2]all_samples_metadata!$A$2:$H$488,8,FALSE)</f>
        <v>2011</v>
      </c>
      <c r="I166" t="b">
        <f>NOT(ISERROR(MATCH(A166,assembly_qc!$B$2:$B$490,0)))</f>
        <v>1</v>
      </c>
    </row>
    <row r="167" spans="1:9" x14ac:dyDescent="0.3">
      <c r="A167" t="s">
        <v>2909</v>
      </c>
      <c r="B167" t="str">
        <f>VLOOKUP($A167,[2]all_samples_metadata!$A$2:$H$488,2,FALSE)</f>
        <v xml:space="preserve"> cheese</v>
      </c>
      <c r="C167">
        <f>VLOOKUP($A167,[2]all_samples_metadata!$A$2:$H$488,3,FALSE)</f>
        <v>0</v>
      </c>
      <c r="D167">
        <f>VLOOKUP($A167,[2]all_samples_metadata!$A$2:$H$488,4,FALSE)</f>
        <v>0</v>
      </c>
      <c r="E167">
        <f>VLOOKUP($A167,[2]all_samples_metadata!$A$2:$H$488,5,FALSE)</f>
        <v>0</v>
      </c>
      <c r="F167" t="str">
        <f>VLOOKUP($A167,[2]all_samples_metadata!$A$2:$H$488,6,FALSE)</f>
        <v>Italy</v>
      </c>
      <c r="G167">
        <f>VLOOKUP($A167,[2]all_samples_metadata!$A$2:$H$488,7,FALSE)</f>
        <v>0</v>
      </c>
      <c r="H167">
        <f>VLOOKUP($A167,[2]all_samples_metadata!$A$2:$H$488,8,FALSE)</f>
        <v>2004</v>
      </c>
      <c r="I167" t="b">
        <f>NOT(ISERROR(MATCH(A167,assembly_qc!$B$2:$B$490,0)))</f>
        <v>1</v>
      </c>
    </row>
    <row r="168" spans="1:9" x14ac:dyDescent="0.3">
      <c r="A168" t="s">
        <v>2914</v>
      </c>
      <c r="B168" t="str">
        <f>VLOOKUP($A168,[2]all_samples_metadata!$A$2:$H$488,2,FALSE)</f>
        <v xml:space="preserve"> cheese</v>
      </c>
      <c r="C168">
        <f>VLOOKUP($A168,[2]all_samples_metadata!$A$2:$H$488,3,FALSE)</f>
        <v>0</v>
      </c>
      <c r="D168">
        <f>VLOOKUP($A168,[2]all_samples_metadata!$A$2:$H$488,4,FALSE)</f>
        <v>0</v>
      </c>
      <c r="E168">
        <f>VLOOKUP($A168,[2]all_samples_metadata!$A$2:$H$488,5,FALSE)</f>
        <v>0</v>
      </c>
      <c r="F168" t="str">
        <f>VLOOKUP($A168,[2]all_samples_metadata!$A$2:$H$488,6,FALSE)</f>
        <v>Italy</v>
      </c>
      <c r="G168">
        <f>VLOOKUP($A168,[2]all_samples_metadata!$A$2:$H$488,7,FALSE)</f>
        <v>0</v>
      </c>
      <c r="H168">
        <f>VLOOKUP($A168,[2]all_samples_metadata!$A$2:$H$488,8,FALSE)</f>
        <v>2003</v>
      </c>
      <c r="I168" t="b">
        <f>NOT(ISERROR(MATCH(A168,assembly_qc!$B$2:$B$490,0)))</f>
        <v>1</v>
      </c>
    </row>
    <row r="169" spans="1:9" x14ac:dyDescent="0.3">
      <c r="A169" t="s">
        <v>2919</v>
      </c>
      <c r="B169" t="str">
        <f>VLOOKUP($A169,[2]all_samples_metadata!$A$2:$H$488,2,FALSE)</f>
        <v xml:space="preserve"> bovine cheese</v>
      </c>
      <c r="C169">
        <f>VLOOKUP($A169,[2]all_samples_metadata!$A$2:$H$488,3,FALSE)</f>
        <v>0</v>
      </c>
      <c r="D169">
        <f>VLOOKUP($A169,[2]all_samples_metadata!$A$2:$H$488,4,FALSE)</f>
        <v>0</v>
      </c>
      <c r="E169">
        <f>VLOOKUP($A169,[2]all_samples_metadata!$A$2:$H$488,5,FALSE)</f>
        <v>0</v>
      </c>
      <c r="F169" t="str">
        <f>VLOOKUP($A169,[2]all_samples_metadata!$A$2:$H$488,6,FALSE)</f>
        <v>Italy</v>
      </c>
      <c r="G169">
        <f>VLOOKUP($A169,[2]all_samples_metadata!$A$2:$H$488,7,FALSE)</f>
        <v>0</v>
      </c>
      <c r="H169">
        <f>VLOOKUP($A169,[2]all_samples_metadata!$A$2:$H$488,8,FALSE)</f>
        <v>2003</v>
      </c>
      <c r="I169" t="b">
        <f>NOT(ISERROR(MATCH(A169,assembly_qc!$B$2:$B$490,0)))</f>
        <v>1</v>
      </c>
    </row>
    <row r="170" spans="1:9" x14ac:dyDescent="0.3">
      <c r="A170" t="s">
        <v>2668</v>
      </c>
      <c r="B170" t="str">
        <f>VLOOKUP($A170,[2]all_samples_metadata!$A$2:$H$488,2,FALSE)</f>
        <v xml:space="preserve"> cheese</v>
      </c>
      <c r="C170">
        <f>VLOOKUP($A170,[2]all_samples_metadata!$A$2:$H$488,3,FALSE)</f>
        <v>0</v>
      </c>
      <c r="D170">
        <f>VLOOKUP($A170,[2]all_samples_metadata!$A$2:$H$488,4,FALSE)</f>
        <v>0</v>
      </c>
      <c r="E170">
        <f>VLOOKUP($A170,[2]all_samples_metadata!$A$2:$H$488,5,FALSE)</f>
        <v>0</v>
      </c>
      <c r="F170" t="str">
        <f>VLOOKUP($A170,[2]all_samples_metadata!$A$2:$H$488,6,FALSE)</f>
        <v>Chile</v>
      </c>
      <c r="G170">
        <f>VLOOKUP($A170,[2]all_samples_metadata!$A$2:$H$488,7,FALSE)</f>
        <v>0</v>
      </c>
      <c r="H170">
        <f>VLOOKUP($A170,[2]all_samples_metadata!$A$2:$H$488,8,FALSE)</f>
        <v>2009</v>
      </c>
      <c r="I170" t="b">
        <f>NOT(ISERROR(MATCH(A170,assembly_qc!$B$2:$B$490,0)))</f>
        <v>1</v>
      </c>
    </row>
    <row r="171" spans="1:9" x14ac:dyDescent="0.3">
      <c r="A171" t="s">
        <v>2318</v>
      </c>
      <c r="B171" t="str">
        <f>VLOOKUP($A171,[2]all_samples_metadata!$A$2:$H$488,2,FALSE)</f>
        <v xml:space="preserve"> queso fresco</v>
      </c>
      <c r="C171">
        <f>VLOOKUP($A171,[2]all_samples_metadata!$A$2:$H$488,3,FALSE)</f>
        <v>0</v>
      </c>
      <c r="D171">
        <f>VLOOKUP($A171,[2]all_samples_metadata!$A$2:$H$488,4,FALSE)</f>
        <v>0</v>
      </c>
      <c r="E171" t="str">
        <f>VLOOKUP($A171,[2]all_samples_metadata!$A$2:$H$488,5,FALSE)</f>
        <v>soft</v>
      </c>
      <c r="F171" t="str">
        <f>VLOOKUP($A171,[2]all_samples_metadata!$A$2:$H$488,6,FALSE)</f>
        <v>USA</v>
      </c>
      <c r="G171" t="str">
        <f>VLOOKUP($A171,[2]all_samples_metadata!$A$2:$H$488,7,FALSE)</f>
        <v>Michigan</v>
      </c>
      <c r="H171">
        <f>VLOOKUP($A171,[2]all_samples_metadata!$A$2:$H$488,8,FALSE)</f>
        <v>2009</v>
      </c>
      <c r="I171" t="b">
        <f>NOT(ISERROR(MATCH(A171,assembly_qc!$B$2:$B$490,0)))</f>
        <v>1</v>
      </c>
    </row>
    <row r="172" spans="1:9" x14ac:dyDescent="0.3">
      <c r="A172" t="s">
        <v>2578</v>
      </c>
      <c r="B172" t="str">
        <f>VLOOKUP($A172,[2]all_samples_metadata!$A$2:$H$488,2,FALSE)</f>
        <v xml:space="preserve"> queso fresco</v>
      </c>
      <c r="C172">
        <f>VLOOKUP($A172,[2]all_samples_metadata!$A$2:$H$488,3,FALSE)</f>
        <v>0</v>
      </c>
      <c r="D172">
        <f>VLOOKUP($A172,[2]all_samples_metadata!$A$2:$H$488,4,FALSE)</f>
        <v>0</v>
      </c>
      <c r="E172">
        <f>VLOOKUP($A172,[2]all_samples_metadata!$A$2:$H$488,5,FALSE)</f>
        <v>0</v>
      </c>
      <c r="F172" t="str">
        <f>VLOOKUP($A172,[2]all_samples_metadata!$A$2:$H$488,6,FALSE)</f>
        <v>USA</v>
      </c>
      <c r="G172" t="str">
        <f>VLOOKUP($A172,[2]all_samples_metadata!$A$2:$H$488,7,FALSE)</f>
        <v>Michigan</v>
      </c>
      <c r="H172">
        <f>VLOOKUP($A172,[2]all_samples_metadata!$A$2:$H$488,8,FALSE)</f>
        <v>2009</v>
      </c>
      <c r="I172" t="b">
        <f>NOT(ISERROR(MATCH(A172,assembly_qc!$B$2:$B$490,0)))</f>
        <v>1</v>
      </c>
    </row>
    <row r="173" spans="1:9" x14ac:dyDescent="0.3">
      <c r="A173" t="s">
        <v>2184</v>
      </c>
      <c r="B173" t="str">
        <f>VLOOKUP($A173,[2]all_samples_metadata!$A$2:$H$488,2,FALSE)</f>
        <v xml:space="preserve"> fresh mexican style cheese</v>
      </c>
      <c r="C173">
        <f>VLOOKUP($A173,[2]all_samples_metadata!$A$2:$H$488,3,FALSE)</f>
        <v>0</v>
      </c>
      <c r="D173">
        <f>VLOOKUP($A173,[2]all_samples_metadata!$A$2:$H$488,4,FALSE)</f>
        <v>0</v>
      </c>
      <c r="E173" t="str">
        <f>VLOOKUP($A173,[2]all_samples_metadata!$A$2:$H$488,5,FALSE)</f>
        <v>soft</v>
      </c>
      <c r="F173" t="str">
        <f>VLOOKUP($A173,[2]all_samples_metadata!$A$2:$H$488,6,FALSE)</f>
        <v>Mexico</v>
      </c>
      <c r="G173">
        <f>VLOOKUP($A173,[2]all_samples_metadata!$A$2:$H$488,7,FALSE)</f>
        <v>0</v>
      </c>
      <c r="H173">
        <f>VLOOKUP($A173,[2]all_samples_metadata!$A$2:$H$488,8,FALSE)</f>
        <v>2007</v>
      </c>
      <c r="I173" t="b">
        <f>NOT(ISERROR(MATCH(A173,assembly_qc!$B$2:$B$490,0)))</f>
        <v>1</v>
      </c>
    </row>
    <row r="174" spans="1:9" x14ac:dyDescent="0.3">
      <c r="A174" t="s">
        <v>2179</v>
      </c>
      <c r="B174" t="str">
        <f>VLOOKUP($A174,[2]all_samples_metadata!$A$2:$H$488,2,FALSE)</f>
        <v xml:space="preserve"> fresh mexican style cheese</v>
      </c>
      <c r="C174">
        <f>VLOOKUP($A174,[2]all_samples_metadata!$A$2:$H$488,3,FALSE)</f>
        <v>0</v>
      </c>
      <c r="D174">
        <f>VLOOKUP($A174,[2]all_samples_metadata!$A$2:$H$488,4,FALSE)</f>
        <v>0</v>
      </c>
      <c r="E174" t="str">
        <f>VLOOKUP($A174,[2]all_samples_metadata!$A$2:$H$488,5,FALSE)</f>
        <v>soft</v>
      </c>
      <c r="F174" t="str">
        <f>VLOOKUP($A174,[2]all_samples_metadata!$A$2:$H$488,6,FALSE)</f>
        <v>Italy</v>
      </c>
      <c r="G174">
        <f>VLOOKUP($A174,[2]all_samples_metadata!$A$2:$H$488,7,FALSE)</f>
        <v>0</v>
      </c>
      <c r="H174">
        <f>VLOOKUP($A174,[2]all_samples_metadata!$A$2:$H$488,8,FALSE)</f>
        <v>2014</v>
      </c>
      <c r="I174" t="b">
        <f>NOT(ISERROR(MATCH(A174,assembly_qc!$B$2:$B$490,0)))</f>
        <v>1</v>
      </c>
    </row>
    <row r="175" spans="1:9" x14ac:dyDescent="0.3">
      <c r="A175" t="s">
        <v>2192</v>
      </c>
      <c r="B175" t="str">
        <f>VLOOKUP($A175,[2]all_samples_metadata!$A$2:$H$488,2,FALSE)</f>
        <v xml:space="preserve"> cheese</v>
      </c>
      <c r="C175">
        <f>VLOOKUP($A175,[2]all_samples_metadata!$A$2:$H$488,3,FALSE)</f>
        <v>0</v>
      </c>
      <c r="D175">
        <f>VLOOKUP($A175,[2]all_samples_metadata!$A$2:$H$488,4,FALSE)</f>
        <v>0</v>
      </c>
      <c r="E175">
        <f>VLOOKUP($A175,[2]all_samples_metadata!$A$2:$H$488,5,FALSE)</f>
        <v>0</v>
      </c>
      <c r="F175" t="str">
        <f>VLOOKUP($A175,[2]all_samples_metadata!$A$2:$H$488,6,FALSE)</f>
        <v>USA</v>
      </c>
      <c r="G175" t="str">
        <f>VLOOKUP($A175,[2]all_samples_metadata!$A$2:$H$488,7,FALSE)</f>
        <v>Florida</v>
      </c>
      <c r="H175">
        <f>VLOOKUP($A175,[2]all_samples_metadata!$A$2:$H$488,8,FALSE)</f>
        <v>2009</v>
      </c>
      <c r="I175" t="b">
        <f>NOT(ISERROR(MATCH(A175,assembly_qc!$B$2:$B$490,0)))</f>
        <v>1</v>
      </c>
    </row>
    <row r="176" spans="1:9" x14ac:dyDescent="0.3">
      <c r="A176" t="s">
        <v>2196</v>
      </c>
      <c r="B176" t="str">
        <f>VLOOKUP($A176,[2]all_samples_metadata!$A$2:$H$488,2,FALSE)</f>
        <v xml:space="preserve"> fresh white cheese</v>
      </c>
      <c r="C176">
        <f>VLOOKUP($A176,[2]all_samples_metadata!$A$2:$H$488,3,FALSE)</f>
        <v>0</v>
      </c>
      <c r="D176">
        <f>VLOOKUP($A176,[2]all_samples_metadata!$A$2:$H$488,4,FALSE)</f>
        <v>0</v>
      </c>
      <c r="E176" t="str">
        <f>VLOOKUP($A176,[2]all_samples_metadata!$A$2:$H$488,5,FALSE)</f>
        <v>soft</v>
      </c>
      <c r="F176" t="str">
        <f>VLOOKUP($A176,[2]all_samples_metadata!$A$2:$H$488,6,FALSE)</f>
        <v>Mexico</v>
      </c>
      <c r="G176">
        <f>VLOOKUP($A176,[2]all_samples_metadata!$A$2:$H$488,7,FALSE)</f>
        <v>0</v>
      </c>
      <c r="H176">
        <f>VLOOKUP($A176,[2]all_samples_metadata!$A$2:$H$488,8,FALSE)</f>
        <v>2003</v>
      </c>
      <c r="I176" t="b">
        <f>NOT(ISERROR(MATCH(A176,assembly_qc!$B$2:$B$490,0)))</f>
        <v>1</v>
      </c>
    </row>
    <row r="177" spans="1:9" x14ac:dyDescent="0.3">
      <c r="A177" t="s">
        <v>2442</v>
      </c>
      <c r="B177" t="str">
        <f>VLOOKUP($A177,[2]all_samples_metadata!$A$2:$H$488,2,FALSE)</f>
        <v xml:space="preserve"> mexican white cheese</v>
      </c>
      <c r="C177">
        <f>VLOOKUP($A177,[2]all_samples_metadata!$A$2:$H$488,3,FALSE)</f>
        <v>0</v>
      </c>
      <c r="D177">
        <f>VLOOKUP($A177,[2]all_samples_metadata!$A$2:$H$488,4,FALSE)</f>
        <v>0</v>
      </c>
      <c r="E177">
        <f>VLOOKUP($A177,[2]all_samples_metadata!$A$2:$H$488,5,FALSE)</f>
        <v>0</v>
      </c>
      <c r="F177" t="str">
        <f>VLOOKUP($A177,[2]all_samples_metadata!$A$2:$H$488,6,FALSE)</f>
        <v>Mexico</v>
      </c>
      <c r="G177">
        <f>VLOOKUP($A177,[2]all_samples_metadata!$A$2:$H$488,7,FALSE)</f>
        <v>0</v>
      </c>
      <c r="H177">
        <f>VLOOKUP($A177,[2]all_samples_metadata!$A$2:$H$488,8,FALSE)</f>
        <v>2004</v>
      </c>
      <c r="I177" t="b">
        <f>NOT(ISERROR(MATCH(A177,assembly_qc!$B$2:$B$490,0)))</f>
        <v>1</v>
      </c>
    </row>
    <row r="178" spans="1:9" x14ac:dyDescent="0.3">
      <c r="A178" t="s">
        <v>812</v>
      </c>
      <c r="B178" t="str">
        <f>VLOOKUP($A178,[2]all_samples_metadata!$A$2:$H$488,2,FALSE)</f>
        <v xml:space="preserve"> queso fresco cheese</v>
      </c>
      <c r="C178">
        <f>VLOOKUP($A178,[2]all_samples_metadata!$A$2:$H$488,3,FALSE)</f>
        <v>0</v>
      </c>
      <c r="D178">
        <f>VLOOKUP($A178,[2]all_samples_metadata!$A$2:$H$488,4,FALSE)</f>
        <v>0</v>
      </c>
      <c r="E178" t="str">
        <f>VLOOKUP($A178,[2]all_samples_metadata!$A$2:$H$488,5,FALSE)</f>
        <v>soft</v>
      </c>
      <c r="F178" t="str">
        <f>VLOOKUP($A178,[2]all_samples_metadata!$A$2:$H$488,6,FALSE)</f>
        <v>USA</v>
      </c>
      <c r="G178" t="str">
        <f>VLOOKUP($A178,[2]all_samples_metadata!$A$2:$H$488,7,FALSE)</f>
        <v>Florida</v>
      </c>
      <c r="H178">
        <f>VLOOKUP($A178,[2]all_samples_metadata!$A$2:$H$488,8,FALSE)</f>
        <v>2005</v>
      </c>
      <c r="I178" t="b">
        <f>NOT(ISERROR(MATCH(A178,assembly_qc!$B$2:$B$490,0)))</f>
        <v>1</v>
      </c>
    </row>
    <row r="179" spans="1:9" x14ac:dyDescent="0.3">
      <c r="A179" t="s">
        <v>822</v>
      </c>
      <c r="B179" t="str">
        <f>VLOOKUP($A179,[2]all_samples_metadata!$A$2:$H$488,2,FALSE)</f>
        <v xml:space="preserve"> queso seco cheese</v>
      </c>
      <c r="C179">
        <f>VLOOKUP($A179,[2]all_samples_metadata!$A$2:$H$488,3,FALSE)</f>
        <v>0</v>
      </c>
      <c r="D179">
        <f>VLOOKUP($A179,[2]all_samples_metadata!$A$2:$H$488,4,FALSE)</f>
        <v>0</v>
      </c>
      <c r="E179">
        <f>VLOOKUP($A179,[2]all_samples_metadata!$A$2:$H$488,5,FALSE)</f>
        <v>0</v>
      </c>
      <c r="F179" t="str">
        <f>VLOOKUP($A179,[2]all_samples_metadata!$A$2:$H$488,6,FALSE)</f>
        <v>USA</v>
      </c>
      <c r="G179" t="str">
        <f>VLOOKUP($A179,[2]all_samples_metadata!$A$2:$H$488,7,FALSE)</f>
        <v>Florida</v>
      </c>
      <c r="H179">
        <f>VLOOKUP($A179,[2]all_samples_metadata!$A$2:$H$488,8,FALSE)</f>
        <v>2007</v>
      </c>
      <c r="I179" t="b">
        <f>NOT(ISERROR(MATCH(A179,assembly_qc!$B$2:$B$490,0)))</f>
        <v>1</v>
      </c>
    </row>
    <row r="180" spans="1:9" x14ac:dyDescent="0.3">
      <c r="A180" t="s">
        <v>2383</v>
      </c>
      <c r="B180" t="str">
        <f>VLOOKUP($A180,[2]all_samples_metadata!$A$2:$H$488,2,FALSE)</f>
        <v xml:space="preserve"> sheep's milk ricotta cheese</v>
      </c>
      <c r="C180" t="str">
        <f>VLOOKUP($A180,[2]all_samples_metadata!$A$2:$H$488,3,FALSE)</f>
        <v>sheep</v>
      </c>
      <c r="D180">
        <f>VLOOKUP($A180,[2]all_samples_metadata!$A$2:$H$488,4,FALSE)</f>
        <v>0</v>
      </c>
      <c r="E180" t="str">
        <f>VLOOKUP($A180,[2]all_samples_metadata!$A$2:$H$488,5,FALSE)</f>
        <v>semi-soft or soft</v>
      </c>
      <c r="F180" t="str">
        <f>VLOOKUP($A180,[2]all_samples_metadata!$A$2:$H$488,6,FALSE)</f>
        <v>Italy</v>
      </c>
      <c r="G180">
        <f>VLOOKUP($A180,[2]all_samples_metadata!$A$2:$H$488,7,FALSE)</f>
        <v>0</v>
      </c>
      <c r="H180">
        <f>VLOOKUP($A180,[2]all_samples_metadata!$A$2:$H$488,8,FALSE)</f>
        <v>2004</v>
      </c>
      <c r="I180" t="b">
        <f>NOT(ISERROR(MATCH(A180,assembly_qc!$B$2:$B$490,0)))</f>
        <v>1</v>
      </c>
    </row>
    <row r="181" spans="1:9" x14ac:dyDescent="0.3">
      <c r="A181" t="s">
        <v>2388</v>
      </c>
      <c r="B181" t="str">
        <f>VLOOKUP($A181,[2]all_samples_metadata!$A$2:$H$488,2,FALSE)</f>
        <v xml:space="preserve"> mexican cheese</v>
      </c>
      <c r="C181">
        <f>VLOOKUP($A181,[2]all_samples_metadata!$A$2:$H$488,3,FALSE)</f>
        <v>0</v>
      </c>
      <c r="D181">
        <f>VLOOKUP($A181,[2]all_samples_metadata!$A$2:$H$488,4,FALSE)</f>
        <v>0</v>
      </c>
      <c r="E181">
        <f>VLOOKUP($A181,[2]all_samples_metadata!$A$2:$H$488,5,FALSE)</f>
        <v>0</v>
      </c>
      <c r="F181" t="str">
        <f>VLOOKUP($A181,[2]all_samples_metadata!$A$2:$H$488,6,FALSE)</f>
        <v>Mexico</v>
      </c>
      <c r="G181">
        <f>VLOOKUP($A181,[2]all_samples_metadata!$A$2:$H$488,7,FALSE)</f>
        <v>0</v>
      </c>
      <c r="H181">
        <f>VLOOKUP($A181,[2]all_samples_metadata!$A$2:$H$488,8,FALSE)</f>
        <v>2003</v>
      </c>
      <c r="I181" t="b">
        <f>NOT(ISERROR(MATCH(A181,assembly_qc!$B$2:$B$490,0)))</f>
        <v>1</v>
      </c>
    </row>
    <row r="182" spans="1:9" x14ac:dyDescent="0.3">
      <c r="A182" t="s">
        <v>2201</v>
      </c>
      <c r="B182" t="str">
        <f>VLOOKUP($A182,[2]all_samples_metadata!$A$2:$H$488,2,FALSE)</f>
        <v xml:space="preserve"> mexican cheese</v>
      </c>
      <c r="C182">
        <f>VLOOKUP($A182,[2]all_samples_metadata!$A$2:$H$488,3,FALSE)</f>
        <v>0</v>
      </c>
      <c r="D182">
        <f>VLOOKUP($A182,[2]all_samples_metadata!$A$2:$H$488,4,FALSE)</f>
        <v>0</v>
      </c>
      <c r="E182">
        <f>VLOOKUP($A182,[2]all_samples_metadata!$A$2:$H$488,5,FALSE)</f>
        <v>0</v>
      </c>
      <c r="F182" t="str">
        <f>VLOOKUP($A182,[2]all_samples_metadata!$A$2:$H$488,6,FALSE)</f>
        <v>Mexico</v>
      </c>
      <c r="G182">
        <f>VLOOKUP($A182,[2]all_samples_metadata!$A$2:$H$488,7,FALSE)</f>
        <v>0</v>
      </c>
      <c r="H182">
        <f>VLOOKUP($A182,[2]all_samples_metadata!$A$2:$H$488,8,FALSE)</f>
        <v>2003</v>
      </c>
      <c r="I182" t="b">
        <f>NOT(ISERROR(MATCH(A182,assembly_qc!$B$2:$B$490,0)))</f>
        <v>1</v>
      </c>
    </row>
    <row r="183" spans="1:9" x14ac:dyDescent="0.3">
      <c r="A183" t="s">
        <v>2215</v>
      </c>
      <c r="B183" t="str">
        <f>VLOOKUP($A183,[2]all_samples_metadata!$A$2:$H$488,2,FALSE)</f>
        <v xml:space="preserve"> morbier cheese (aged over 60 days)</v>
      </c>
      <c r="C183" t="str">
        <f>VLOOKUP($A183,[2]all_samples_metadata!$A$2:$H$488,3,FALSE)</f>
        <v>cow</v>
      </c>
      <c r="D183">
        <f>VLOOKUP($A183,[2]all_samples_metadata!$A$2:$H$488,4,FALSE)</f>
        <v>0</v>
      </c>
      <c r="E183" t="str">
        <f>VLOOKUP($A183,[2]all_samples_metadata!$A$2:$H$488,5,FALSE)</f>
        <v>semi-soft</v>
      </c>
      <c r="F183" t="str">
        <f>VLOOKUP($A183,[2]all_samples_metadata!$A$2:$H$488,6,FALSE)</f>
        <v>France</v>
      </c>
      <c r="G183">
        <f>VLOOKUP($A183,[2]all_samples_metadata!$A$2:$H$488,7,FALSE)</f>
        <v>0</v>
      </c>
      <c r="H183">
        <f>VLOOKUP($A183,[2]all_samples_metadata!$A$2:$H$488,8,FALSE)</f>
        <v>2010</v>
      </c>
      <c r="I183" t="b">
        <f>NOT(ISERROR(MATCH(A183,assembly_qc!$B$2:$B$490,0)))</f>
        <v>1</v>
      </c>
    </row>
    <row r="184" spans="1:9" x14ac:dyDescent="0.3">
      <c r="A184" t="s">
        <v>2233</v>
      </c>
      <c r="B184" t="str">
        <f>VLOOKUP($A184,[2]all_samples_metadata!$A$2:$H$488,2,FALSE)</f>
        <v xml:space="preserve"> queso fresco cheese</v>
      </c>
      <c r="C184">
        <f>VLOOKUP($A184,[2]all_samples_metadata!$A$2:$H$488,3,FALSE)</f>
        <v>0</v>
      </c>
      <c r="D184">
        <f>VLOOKUP($A184,[2]all_samples_metadata!$A$2:$H$488,4,FALSE)</f>
        <v>0</v>
      </c>
      <c r="E184" t="str">
        <f>VLOOKUP($A184,[2]all_samples_metadata!$A$2:$H$488,5,FALSE)</f>
        <v>soft</v>
      </c>
      <c r="F184" t="str">
        <f>VLOOKUP($A184,[2]all_samples_metadata!$A$2:$H$488,6,FALSE)</f>
        <v>USA</v>
      </c>
      <c r="G184" t="str">
        <f>VLOOKUP($A184,[2]all_samples_metadata!$A$2:$H$488,7,FALSE)</f>
        <v>New York</v>
      </c>
      <c r="H184">
        <f>VLOOKUP($A184,[2]all_samples_metadata!$A$2:$H$488,8,FALSE)</f>
        <v>1905</v>
      </c>
      <c r="I184" t="b">
        <f>NOT(ISERROR(MATCH(A184,assembly_qc!$B$2:$B$490,0)))</f>
        <v>1</v>
      </c>
    </row>
    <row r="185" spans="1:9" x14ac:dyDescent="0.3">
      <c r="A185" t="s">
        <v>1492</v>
      </c>
      <c r="B185" t="str">
        <f>VLOOKUP($A185,[2]all_samples_metadata!$A$2:$H$488,2,FALSE)</f>
        <v xml:space="preserve"> oaxaca string cheese</v>
      </c>
      <c r="C185" t="str">
        <f>VLOOKUP($A185,[2]all_samples_metadata!$A$2:$H$488,3,FALSE)</f>
        <v>cow</v>
      </c>
      <c r="D185" t="str">
        <f>VLOOKUP($A185,[2]all_samples_metadata!$A$2:$H$488,4,FALSE)</f>
        <v>pasteurized</v>
      </c>
      <c r="E185" t="str">
        <f>VLOOKUP($A185,[2]all_samples_metadata!$A$2:$H$488,5,FALSE)</f>
        <v>semi-hard</v>
      </c>
      <c r="F185" t="str">
        <f>VLOOKUP($A185,[2]all_samples_metadata!$A$2:$H$488,6,FALSE)</f>
        <v>USA</v>
      </c>
      <c r="G185" t="str">
        <f>VLOOKUP($A185,[2]all_samples_metadata!$A$2:$H$488,7,FALSE)</f>
        <v>New Jersey</v>
      </c>
      <c r="H185">
        <f>VLOOKUP($A185,[2]all_samples_metadata!$A$2:$H$488,8,FALSE)</f>
        <v>2010</v>
      </c>
      <c r="I185" t="b">
        <f>NOT(ISERROR(MATCH(A185,assembly_qc!$B$2:$B$490,0)))</f>
        <v>1</v>
      </c>
    </row>
    <row r="186" spans="1:9" x14ac:dyDescent="0.3">
      <c r="A186" t="s">
        <v>2289</v>
      </c>
      <c r="B186" t="str">
        <f>VLOOKUP($A186,[2]all_samples_metadata!$A$2:$H$488,2,FALSE)</f>
        <v xml:space="preserve"> queso fresco</v>
      </c>
      <c r="C186">
        <f>VLOOKUP($A186,[2]all_samples_metadata!$A$2:$H$488,3,FALSE)</f>
        <v>0</v>
      </c>
      <c r="D186">
        <f>VLOOKUP($A186,[2]all_samples_metadata!$A$2:$H$488,4,FALSE)</f>
        <v>0</v>
      </c>
      <c r="E186">
        <f>VLOOKUP($A186,[2]all_samples_metadata!$A$2:$H$488,5,FALSE)</f>
        <v>0</v>
      </c>
      <c r="F186" t="str">
        <f>VLOOKUP($A186,[2]all_samples_metadata!$A$2:$H$488,6,FALSE)</f>
        <v>USA</v>
      </c>
      <c r="G186" t="str">
        <f>VLOOKUP($A186,[2]all_samples_metadata!$A$2:$H$488,7,FALSE)</f>
        <v>New Jersey</v>
      </c>
      <c r="H186">
        <f>VLOOKUP($A186,[2]all_samples_metadata!$A$2:$H$488,8,FALSE)</f>
        <v>2012</v>
      </c>
      <c r="I186" t="b">
        <f>NOT(ISERROR(MATCH(A186,assembly_qc!$B$2:$B$490,0)))</f>
        <v>1</v>
      </c>
    </row>
    <row r="187" spans="1:9" x14ac:dyDescent="0.3">
      <c r="A187" t="s">
        <v>2256</v>
      </c>
      <c r="B187" t="str">
        <f>VLOOKUP($A187,[2]all_samples_metadata!$A$2:$H$488,2,FALSE)</f>
        <v xml:space="preserve"> ricotta cheese</v>
      </c>
      <c r="C187">
        <f>VLOOKUP($A187,[2]all_samples_metadata!$A$2:$H$488,3,FALSE)</f>
        <v>0</v>
      </c>
      <c r="D187">
        <f>VLOOKUP($A187,[2]all_samples_metadata!$A$2:$H$488,4,FALSE)</f>
        <v>0</v>
      </c>
      <c r="E187" t="str">
        <f>VLOOKUP($A187,[2]all_samples_metadata!$A$2:$H$488,5,FALSE)</f>
        <v>semi-soft or soft</v>
      </c>
      <c r="F187" t="str">
        <f>VLOOKUP($A187,[2]all_samples_metadata!$A$2:$H$488,6,FALSE)</f>
        <v>USA</v>
      </c>
      <c r="G187" t="str">
        <f>VLOOKUP($A187,[2]all_samples_metadata!$A$2:$H$488,7,FALSE)</f>
        <v>New Jersey</v>
      </c>
      <c r="H187">
        <f>VLOOKUP($A187,[2]all_samples_metadata!$A$2:$H$488,8,FALSE)</f>
        <v>2012</v>
      </c>
      <c r="I187" t="b">
        <f>NOT(ISERROR(MATCH(A187,assembly_qc!$B$2:$B$490,0)))</f>
        <v>1</v>
      </c>
    </row>
    <row r="188" spans="1:9" x14ac:dyDescent="0.3">
      <c r="A188" t="s">
        <v>2247</v>
      </c>
      <c r="B188" t="str">
        <f>VLOOKUP($A188,[2]all_samples_metadata!$A$2:$H$488,2,FALSE)</f>
        <v xml:space="preserve"> ricotta cheese</v>
      </c>
      <c r="C188">
        <f>VLOOKUP($A188,[2]all_samples_metadata!$A$2:$H$488,3,FALSE)</f>
        <v>0</v>
      </c>
      <c r="D188">
        <f>VLOOKUP($A188,[2]all_samples_metadata!$A$2:$H$488,4,FALSE)</f>
        <v>0</v>
      </c>
      <c r="E188" t="str">
        <f>VLOOKUP($A188,[2]all_samples_metadata!$A$2:$H$488,5,FALSE)</f>
        <v>semi-soft or soft</v>
      </c>
      <c r="F188" t="str">
        <f>VLOOKUP($A188,[2]all_samples_metadata!$A$2:$H$488,6,FALSE)</f>
        <v>USA</v>
      </c>
      <c r="G188" t="str">
        <f>VLOOKUP($A188,[2]all_samples_metadata!$A$2:$H$488,7,FALSE)</f>
        <v>New Jersey</v>
      </c>
      <c r="H188">
        <f>VLOOKUP($A188,[2]all_samples_metadata!$A$2:$H$488,8,FALSE)</f>
        <v>2012</v>
      </c>
      <c r="I188" t="b">
        <f>NOT(ISERROR(MATCH(A188,assembly_qc!$B$2:$B$490,0)))</f>
        <v>1</v>
      </c>
    </row>
    <row r="189" spans="1:9" x14ac:dyDescent="0.3">
      <c r="A189" t="s">
        <v>2242</v>
      </c>
      <c r="B189" t="str">
        <f>VLOOKUP($A189,[2]all_samples_metadata!$A$2:$H$488,2,FALSE)</f>
        <v xml:space="preserve"> moliterno al tartufo cheese</v>
      </c>
      <c r="C189" t="str">
        <f>VLOOKUP($A189,[2]all_samples_metadata!$A$2:$H$488,3,FALSE)</f>
        <v>sheep</v>
      </c>
      <c r="D189">
        <f>VLOOKUP($A189,[2]all_samples_metadata!$A$2:$H$488,4,FALSE)</f>
        <v>0</v>
      </c>
      <c r="E189" t="str">
        <f>VLOOKUP($A189,[2]all_samples_metadata!$A$2:$H$488,5,FALSE)</f>
        <v>semi-hard or hard</v>
      </c>
      <c r="F189" t="str">
        <f>VLOOKUP($A189,[2]all_samples_metadata!$A$2:$H$488,6,FALSE)</f>
        <v>Italy</v>
      </c>
      <c r="G189">
        <f>VLOOKUP($A189,[2]all_samples_metadata!$A$2:$H$488,7,FALSE)</f>
        <v>0</v>
      </c>
      <c r="H189">
        <f>VLOOKUP($A189,[2]all_samples_metadata!$A$2:$H$488,8,FALSE)</f>
        <v>2012</v>
      </c>
      <c r="I189" t="b">
        <f>NOT(ISERROR(MATCH(A189,assembly_qc!$B$2:$B$490,0)))</f>
        <v>1</v>
      </c>
    </row>
    <row r="190" spans="1:9" x14ac:dyDescent="0.3">
      <c r="A190" t="s">
        <v>1487</v>
      </c>
      <c r="B190" t="str">
        <f>VLOOKUP($A190,[2]all_samples_metadata!$A$2:$H$488,2,FALSE)</f>
        <v xml:space="preserve"> bianco\, brie-style cheese</v>
      </c>
      <c r="C190" t="str">
        <f>VLOOKUP($A190,[2]all_samples_metadata!$A$2:$H$488,3,FALSE)</f>
        <v>cow</v>
      </c>
      <c r="D190">
        <f>VLOOKUP($A190,[2]all_samples_metadata!$A$2:$H$488,4,FALSE)</f>
        <v>0</v>
      </c>
      <c r="E190" t="str">
        <f>VLOOKUP($A190,[2]all_samples_metadata!$A$2:$H$488,5,FALSE)</f>
        <v>semi-hard</v>
      </c>
      <c r="F190" t="str">
        <f>VLOOKUP($A190,[2]all_samples_metadata!$A$2:$H$488,6,FALSE)</f>
        <v>USA</v>
      </c>
      <c r="G190" t="str">
        <f>VLOOKUP($A190,[2]all_samples_metadata!$A$2:$H$488,7,FALSE)</f>
        <v>New York</v>
      </c>
      <c r="H190">
        <f>VLOOKUP($A190,[2]all_samples_metadata!$A$2:$H$488,8,FALSE)</f>
        <v>2012</v>
      </c>
      <c r="I190" t="b">
        <f>NOT(ISERROR(MATCH(A190,assembly_qc!$B$2:$B$490,0)))</f>
        <v>1</v>
      </c>
    </row>
    <row r="191" spans="1:9" x14ac:dyDescent="0.3">
      <c r="A191" t="s">
        <v>2251</v>
      </c>
      <c r="B191" t="str">
        <f>VLOOKUP($A191,[2]all_samples_metadata!$A$2:$H$488,2,FALSE)</f>
        <v xml:space="preserve"> cheese from sheep milk</v>
      </c>
      <c r="C191" t="str">
        <f>VLOOKUP($A191,[2]all_samples_metadata!$A$2:$H$488,3,FALSE)</f>
        <v>sheep</v>
      </c>
      <c r="D191">
        <f>VLOOKUP($A191,[2]all_samples_metadata!$A$2:$H$488,4,FALSE)</f>
        <v>0</v>
      </c>
      <c r="E191">
        <f>VLOOKUP($A191,[2]all_samples_metadata!$A$2:$H$488,5,FALSE)</f>
        <v>0</v>
      </c>
      <c r="F191" t="str">
        <f>VLOOKUP($A191,[2]all_samples_metadata!$A$2:$H$488,6,FALSE)</f>
        <v>Italy</v>
      </c>
      <c r="G191">
        <f>VLOOKUP($A191,[2]all_samples_metadata!$A$2:$H$488,7,FALSE)</f>
        <v>0</v>
      </c>
      <c r="H191">
        <f>VLOOKUP($A191,[2]all_samples_metadata!$A$2:$H$488,8,FALSE)</f>
        <v>2012</v>
      </c>
      <c r="I191" t="b">
        <f>NOT(ISERROR(MATCH(A191,assembly_qc!$B$2:$B$490,0)))</f>
        <v>1</v>
      </c>
    </row>
    <row r="192" spans="1:9" x14ac:dyDescent="0.3">
      <c r="A192" t="s">
        <v>2260</v>
      </c>
      <c r="B192" t="str">
        <f>VLOOKUP($A192,[2]all_samples_metadata!$A$2:$H$488,2,FALSE)</f>
        <v xml:space="preserve"> gorgonzola dolce cheese</v>
      </c>
      <c r="C192" t="str">
        <f>VLOOKUP($A192,[2]all_samples_metadata!$A$2:$H$488,3,FALSE)</f>
        <v>cow</v>
      </c>
      <c r="D192">
        <f>VLOOKUP($A192,[2]all_samples_metadata!$A$2:$H$488,4,FALSE)</f>
        <v>0</v>
      </c>
      <c r="E192" t="str">
        <f>VLOOKUP($A192,[2]all_samples_metadata!$A$2:$H$488,5,FALSE)</f>
        <v>soft</v>
      </c>
      <c r="F192" t="str">
        <f>VLOOKUP($A192,[2]all_samples_metadata!$A$2:$H$488,6,FALSE)</f>
        <v>Italy</v>
      </c>
      <c r="G192">
        <f>VLOOKUP($A192,[2]all_samples_metadata!$A$2:$H$488,7,FALSE)</f>
        <v>0</v>
      </c>
      <c r="H192">
        <f>VLOOKUP($A192,[2]all_samples_metadata!$A$2:$H$488,8,FALSE)</f>
        <v>2013</v>
      </c>
      <c r="I192" t="b">
        <f>NOT(ISERROR(MATCH(A192,assembly_qc!$B$2:$B$490,0)))</f>
        <v>1</v>
      </c>
    </row>
    <row r="193" spans="1:9" x14ac:dyDescent="0.3">
      <c r="A193" t="s">
        <v>2265</v>
      </c>
      <c r="B193" t="str">
        <f>VLOOKUP($A193,[2]all_samples_metadata!$A$2:$H$488,2,FALSE)</f>
        <v xml:space="preserve"> gorgonzola dolce cheese</v>
      </c>
      <c r="C193">
        <f>VLOOKUP($A193,[2]all_samples_metadata!$A$2:$H$488,3,FALSE)</f>
        <v>0</v>
      </c>
      <c r="D193">
        <f>VLOOKUP($A193,[2]all_samples_metadata!$A$2:$H$488,4,FALSE)</f>
        <v>0</v>
      </c>
      <c r="E193">
        <f>VLOOKUP($A193,[2]all_samples_metadata!$A$2:$H$488,5,FALSE)</f>
        <v>0</v>
      </c>
      <c r="F193" t="str">
        <f>VLOOKUP($A193,[2]all_samples_metadata!$A$2:$H$488,6,FALSE)</f>
        <v>Italy</v>
      </c>
      <c r="G193">
        <f>VLOOKUP($A193,[2]all_samples_metadata!$A$2:$H$488,7,FALSE)</f>
        <v>0</v>
      </c>
      <c r="H193">
        <f>VLOOKUP($A193,[2]all_samples_metadata!$A$2:$H$488,8,FALSE)</f>
        <v>2013</v>
      </c>
      <c r="I193" t="b">
        <f>NOT(ISERROR(MATCH(A193,assembly_qc!$B$2:$B$490,0)))</f>
        <v>1</v>
      </c>
    </row>
    <row r="194" spans="1:9" x14ac:dyDescent="0.3">
      <c r="A194" t="s">
        <v>2274</v>
      </c>
      <c r="B194" t="str">
        <f>VLOOKUP($A194,[2]all_samples_metadata!$A$2:$H$488,2,FALSE)</f>
        <v xml:space="preserve"> gouda cheese wheel</v>
      </c>
      <c r="C194" t="str">
        <f>VLOOKUP($A194,[2]all_samples_metadata!$A$2:$H$488,3,FALSE)</f>
        <v>cow</v>
      </c>
      <c r="D194">
        <f>VLOOKUP($A194,[2]all_samples_metadata!$A$2:$H$488,4,FALSE)</f>
        <v>0</v>
      </c>
      <c r="E194" t="str">
        <f>VLOOKUP($A194,[2]all_samples_metadata!$A$2:$H$488,5,FALSE)</f>
        <v>semi-hard or hard</v>
      </c>
      <c r="F194" t="str">
        <f>VLOOKUP($A194,[2]all_samples_metadata!$A$2:$H$488,6,FALSE)</f>
        <v>USA</v>
      </c>
      <c r="G194" t="str">
        <f>VLOOKUP($A194,[2]all_samples_metadata!$A$2:$H$488,7,FALSE)</f>
        <v>New York</v>
      </c>
      <c r="H194">
        <f>VLOOKUP($A194,[2]all_samples_metadata!$A$2:$H$488,8,FALSE)</f>
        <v>2013</v>
      </c>
      <c r="I194" t="b">
        <f>NOT(ISERROR(MATCH(A194,assembly_qc!$B$2:$B$490,0)))</f>
        <v>1</v>
      </c>
    </row>
    <row r="195" spans="1:9" x14ac:dyDescent="0.3">
      <c r="A195" t="s">
        <v>2269</v>
      </c>
      <c r="B195" t="str">
        <f>VLOOKUP($A195,[2]all_samples_metadata!$A$2:$H$488,2,FALSE)</f>
        <v xml:space="preserve"> gouda cheese wheel</v>
      </c>
      <c r="C195">
        <f>VLOOKUP($A195,[2]all_samples_metadata!$A$2:$H$488,3,FALSE)</f>
        <v>0</v>
      </c>
      <c r="D195">
        <f>VLOOKUP($A195,[2]all_samples_metadata!$A$2:$H$488,4,FALSE)</f>
        <v>0</v>
      </c>
      <c r="E195">
        <f>VLOOKUP($A195,[2]all_samples_metadata!$A$2:$H$488,5,FALSE)</f>
        <v>0</v>
      </c>
      <c r="F195" t="str">
        <f>VLOOKUP($A195,[2]all_samples_metadata!$A$2:$H$488,6,FALSE)</f>
        <v>USA</v>
      </c>
      <c r="G195" t="str">
        <f>VLOOKUP($A195,[2]all_samples_metadata!$A$2:$H$488,7,FALSE)</f>
        <v>New York</v>
      </c>
      <c r="H195">
        <f>VLOOKUP($A195,[2]all_samples_metadata!$A$2:$H$488,8,FALSE)</f>
        <v>2013</v>
      </c>
      <c r="I195" t="b">
        <f>NOT(ISERROR(MATCH(A195,assembly_qc!$B$2:$B$490,0)))</f>
        <v>1</v>
      </c>
    </row>
    <row r="196" spans="1:9" x14ac:dyDescent="0.3">
      <c r="A196" t="s">
        <v>831</v>
      </c>
      <c r="B196" t="str">
        <f>VLOOKUP($A196,[2]all_samples_metadata!$A$2:$H$488,2,FALSE)</f>
        <v xml:space="preserve"> moliterno al tartufo cheese</v>
      </c>
      <c r="C196">
        <f>VLOOKUP($A196,[2]all_samples_metadata!$A$2:$H$488,3,FALSE)</f>
        <v>0</v>
      </c>
      <c r="D196">
        <f>VLOOKUP($A196,[2]all_samples_metadata!$A$2:$H$488,4,FALSE)</f>
        <v>0</v>
      </c>
      <c r="E196">
        <f>VLOOKUP($A196,[2]all_samples_metadata!$A$2:$H$488,5,FALSE)</f>
        <v>0</v>
      </c>
      <c r="F196" t="str">
        <f>VLOOKUP($A196,[2]all_samples_metadata!$A$2:$H$488,6,FALSE)</f>
        <v>Italy</v>
      </c>
      <c r="G196">
        <f>VLOOKUP($A196,[2]all_samples_metadata!$A$2:$H$488,7,FALSE)</f>
        <v>0</v>
      </c>
      <c r="H196">
        <f>VLOOKUP($A196,[2]all_samples_metadata!$A$2:$H$488,8,FALSE)</f>
        <v>2012</v>
      </c>
      <c r="I196" t="b">
        <f>NOT(ISERROR(MATCH(A196,assembly_qc!$B$2:$B$490,0)))</f>
        <v>1</v>
      </c>
    </row>
    <row r="197" spans="1:9" x14ac:dyDescent="0.3">
      <c r="A197" t="s">
        <v>1182</v>
      </c>
      <c r="B197" t="str">
        <f>VLOOKUP($A197,[2]all_samples_metadata!$A$2:$H$488,2,FALSE)</f>
        <v xml:space="preserve"> queso cotija</v>
      </c>
      <c r="C197" t="str">
        <f>VLOOKUP($A197,[2]all_samples_metadata!$A$2:$H$488,3,FALSE)</f>
        <v>cow</v>
      </c>
      <c r="D197">
        <f>VLOOKUP($A197,[2]all_samples_metadata!$A$2:$H$488,4,FALSE)</f>
        <v>0</v>
      </c>
      <c r="E197">
        <f>VLOOKUP($A197,[2]all_samples_metadata!$A$2:$H$488,5,FALSE)</f>
        <v>0</v>
      </c>
      <c r="F197" t="str">
        <f>VLOOKUP($A197,[2]all_samples_metadata!$A$2:$H$488,6,FALSE)</f>
        <v>USA</v>
      </c>
      <c r="G197" t="str">
        <f>VLOOKUP($A197,[2]all_samples_metadata!$A$2:$H$488,7,FALSE)</f>
        <v>Wisconsin</v>
      </c>
      <c r="H197">
        <f>VLOOKUP($A197,[2]all_samples_metadata!$A$2:$H$488,8,FALSE)</f>
        <v>2011</v>
      </c>
      <c r="I197" t="b">
        <f>NOT(ISERROR(MATCH(A197,assembly_qc!$B$2:$B$490,0)))</f>
        <v>1</v>
      </c>
    </row>
    <row r="198" spans="1:9" x14ac:dyDescent="0.3">
      <c r="A198" t="s">
        <v>1087</v>
      </c>
      <c r="B198" t="str">
        <f>VLOOKUP($A198,[2]all_samples_metadata!$A$2:$H$488,2,FALSE)</f>
        <v xml:space="preserve"> cheese curd</v>
      </c>
      <c r="C198">
        <f>VLOOKUP($A198,[2]all_samples_metadata!$A$2:$H$488,3,FALSE)</f>
        <v>0</v>
      </c>
      <c r="D198">
        <f>VLOOKUP($A198,[2]all_samples_metadata!$A$2:$H$488,4,FALSE)</f>
        <v>0</v>
      </c>
      <c r="E198">
        <f>VLOOKUP($A198,[2]all_samples_metadata!$A$2:$H$488,5,FALSE)</f>
        <v>0</v>
      </c>
      <c r="F198" t="str">
        <f>VLOOKUP($A198,[2]all_samples_metadata!$A$2:$H$488,6,FALSE)</f>
        <v>USA</v>
      </c>
      <c r="G198" t="str">
        <f>VLOOKUP($A198,[2]all_samples_metadata!$A$2:$H$488,7,FALSE)</f>
        <v>Florida</v>
      </c>
      <c r="H198">
        <f>VLOOKUP($A198,[2]all_samples_metadata!$A$2:$H$488,8,FALSE)</f>
        <v>2004</v>
      </c>
      <c r="I198" t="b">
        <f>NOT(ISERROR(MATCH(A198,assembly_qc!$B$2:$B$490,0)))</f>
        <v>1</v>
      </c>
    </row>
    <row r="199" spans="1:9" x14ac:dyDescent="0.3">
      <c r="A199" t="s">
        <v>1515</v>
      </c>
      <c r="B199" t="str">
        <f>VLOOKUP($A199,[2]all_samples_metadata!$A$2:$H$488,2,FALSE)</f>
        <v xml:space="preserve"> shredded mozzarella cheese</v>
      </c>
      <c r="C199">
        <f>VLOOKUP($A199,[2]all_samples_metadata!$A$2:$H$488,3,FALSE)</f>
        <v>0</v>
      </c>
      <c r="D199">
        <f>VLOOKUP($A199,[2]all_samples_metadata!$A$2:$H$488,4,FALSE)</f>
        <v>0</v>
      </c>
      <c r="E199" t="str">
        <f>VLOOKUP($A199,[2]all_samples_metadata!$A$2:$H$488,5,FALSE)</f>
        <v>semi-soft</v>
      </c>
      <c r="F199" t="str">
        <f>VLOOKUP($A199,[2]all_samples_metadata!$A$2:$H$488,6,FALSE)</f>
        <v>USA</v>
      </c>
      <c r="G199" t="str">
        <f>VLOOKUP($A199,[2]all_samples_metadata!$A$2:$H$488,7,FALSE)</f>
        <v>Illinois</v>
      </c>
      <c r="H199">
        <f>VLOOKUP($A199,[2]all_samples_metadata!$A$2:$H$488,8,FALSE)</f>
        <v>2003</v>
      </c>
      <c r="I199" t="b">
        <f>NOT(ISERROR(MATCH(A199,assembly_qc!$B$2:$B$490,0)))</f>
        <v>1</v>
      </c>
    </row>
    <row r="200" spans="1:9" x14ac:dyDescent="0.3">
      <c r="A200" t="s">
        <v>1116</v>
      </c>
      <c r="B200" t="str">
        <f>VLOOKUP($A200,[2]all_samples_metadata!$A$2:$H$488,2,FALSE)</f>
        <v xml:space="preserve"> cheese</v>
      </c>
      <c r="C200">
        <f>VLOOKUP($A200,[2]all_samples_metadata!$A$2:$H$488,3,FALSE)</f>
        <v>0</v>
      </c>
      <c r="D200">
        <f>VLOOKUP($A200,[2]all_samples_metadata!$A$2:$H$488,4,FALSE)</f>
        <v>0</v>
      </c>
      <c r="E200">
        <f>VLOOKUP($A200,[2]all_samples_metadata!$A$2:$H$488,5,FALSE)</f>
        <v>0</v>
      </c>
      <c r="F200" t="str">
        <f>VLOOKUP($A200,[2]all_samples_metadata!$A$2:$H$488,6,FALSE)</f>
        <v>USA</v>
      </c>
      <c r="G200" t="str">
        <f>VLOOKUP($A200,[2]all_samples_metadata!$A$2:$H$488,7,FALSE)</f>
        <v>Florida</v>
      </c>
      <c r="H200">
        <f>VLOOKUP($A200,[2]all_samples_metadata!$A$2:$H$488,8,FALSE)</f>
        <v>2004</v>
      </c>
      <c r="I200" t="b">
        <f>NOT(ISERROR(MATCH(A200,assembly_qc!$B$2:$B$490,0)))</f>
        <v>1</v>
      </c>
    </row>
    <row r="201" spans="1:9" x14ac:dyDescent="0.3">
      <c r="A201" t="s">
        <v>1171</v>
      </c>
      <c r="B201" t="str">
        <f>VLOOKUP($A201,[2]all_samples_metadata!$A$2:$H$488,2,FALSE)</f>
        <v xml:space="preserve"> soft cheese</v>
      </c>
      <c r="C201">
        <f>VLOOKUP($A201,[2]all_samples_metadata!$A$2:$H$488,3,FALSE)</f>
        <v>0</v>
      </c>
      <c r="D201">
        <f>VLOOKUP($A201,[2]all_samples_metadata!$A$2:$H$488,4,FALSE)</f>
        <v>0</v>
      </c>
      <c r="E201" t="str">
        <f>VLOOKUP($A201,[2]all_samples_metadata!$A$2:$H$488,5,FALSE)</f>
        <v>soft</v>
      </c>
      <c r="F201" t="str">
        <f>VLOOKUP($A201,[2]all_samples_metadata!$A$2:$H$488,6,FALSE)</f>
        <v>USA</v>
      </c>
      <c r="G201" t="str">
        <f>VLOOKUP($A201,[2]all_samples_metadata!$A$2:$H$488,7,FALSE)</f>
        <v>Minnesota</v>
      </c>
      <c r="H201">
        <f>VLOOKUP($A201,[2]all_samples_metadata!$A$2:$H$488,8,FALSE)</f>
        <v>2013</v>
      </c>
      <c r="I201" t="b">
        <f>NOT(ISERROR(MATCH(A201,assembly_qc!$B$2:$B$490,0)))</f>
        <v>1</v>
      </c>
    </row>
    <row r="202" spans="1:9" x14ac:dyDescent="0.3">
      <c r="A202" t="s">
        <v>1175</v>
      </c>
      <c r="B202" t="str">
        <f>VLOOKUP($A202,[2]all_samples_metadata!$A$2:$H$488,2,FALSE)</f>
        <v xml:space="preserve"> soft cheese</v>
      </c>
      <c r="C202">
        <f>VLOOKUP($A202,[2]all_samples_metadata!$A$2:$H$488,3,FALSE)</f>
        <v>0</v>
      </c>
      <c r="D202">
        <f>VLOOKUP($A202,[2]all_samples_metadata!$A$2:$H$488,4,FALSE)</f>
        <v>0</v>
      </c>
      <c r="E202" t="str">
        <f>VLOOKUP($A202,[2]all_samples_metadata!$A$2:$H$488,5,FALSE)</f>
        <v>soft</v>
      </c>
      <c r="F202" t="str">
        <f>VLOOKUP($A202,[2]all_samples_metadata!$A$2:$H$488,6,FALSE)</f>
        <v>USA</v>
      </c>
      <c r="G202" t="str">
        <f>VLOOKUP($A202,[2]all_samples_metadata!$A$2:$H$488,7,FALSE)</f>
        <v>Minnesota</v>
      </c>
      <c r="H202">
        <f>VLOOKUP($A202,[2]all_samples_metadata!$A$2:$H$488,8,FALSE)</f>
        <v>2013</v>
      </c>
      <c r="I202" t="b">
        <f>NOT(ISERROR(MATCH(A202,assembly_qc!$B$2:$B$490,0)))</f>
        <v>1</v>
      </c>
    </row>
    <row r="203" spans="1:9" x14ac:dyDescent="0.3">
      <c r="A203" t="s">
        <v>1021</v>
      </c>
      <c r="B203" t="str">
        <f>VLOOKUP($A203,[2]all_samples_metadata!$A$2:$H$488,2,FALSE)</f>
        <v xml:space="preserve"> hard cheese</v>
      </c>
      <c r="C203">
        <f>VLOOKUP($A203,[2]all_samples_metadata!$A$2:$H$488,3,FALSE)</f>
        <v>0</v>
      </c>
      <c r="D203">
        <f>VLOOKUP($A203,[2]all_samples_metadata!$A$2:$H$488,4,FALSE)</f>
        <v>0</v>
      </c>
      <c r="E203" t="str">
        <f>VLOOKUP($A203,[2]all_samples_metadata!$A$2:$H$488,5,FALSE)</f>
        <v>hard</v>
      </c>
      <c r="F203" t="str">
        <f>VLOOKUP($A203,[2]all_samples_metadata!$A$2:$H$488,6,FALSE)</f>
        <v>USA</v>
      </c>
      <c r="G203" t="str">
        <f>VLOOKUP($A203,[2]all_samples_metadata!$A$2:$H$488,7,FALSE)</f>
        <v>Minnesota</v>
      </c>
      <c r="H203">
        <f>VLOOKUP($A203,[2]all_samples_metadata!$A$2:$H$488,8,FALSE)</f>
        <v>2013</v>
      </c>
      <c r="I203" t="b">
        <f>NOT(ISERROR(MATCH(A203,assembly_qc!$B$2:$B$490,0)))</f>
        <v>1</v>
      </c>
    </row>
    <row r="204" spans="1:9" x14ac:dyDescent="0.3">
      <c r="A204" t="s">
        <v>1027</v>
      </c>
      <c r="B204" t="str">
        <f>VLOOKUP($A204,[2]all_samples_metadata!$A$2:$H$488,2,FALSE)</f>
        <v xml:space="preserve"> blue cheese</v>
      </c>
      <c r="C204">
        <f>VLOOKUP($A204,[2]all_samples_metadata!$A$2:$H$488,3,FALSE)</f>
        <v>0</v>
      </c>
      <c r="D204">
        <f>VLOOKUP($A204,[2]all_samples_metadata!$A$2:$H$488,4,FALSE)</f>
        <v>0</v>
      </c>
      <c r="E204">
        <f>VLOOKUP($A204,[2]all_samples_metadata!$A$2:$H$488,5,FALSE)</f>
        <v>0</v>
      </c>
      <c r="F204" t="str">
        <f>VLOOKUP($A204,[2]all_samples_metadata!$A$2:$H$488,6,FALSE)</f>
        <v>USA</v>
      </c>
      <c r="G204" t="str">
        <f>VLOOKUP($A204,[2]all_samples_metadata!$A$2:$H$488,7,FALSE)</f>
        <v xml:space="preserve">Minnesota </v>
      </c>
      <c r="H204">
        <f>VLOOKUP($A204,[2]all_samples_metadata!$A$2:$H$488,8,FALSE)</f>
        <v>2013</v>
      </c>
      <c r="I204" t="b">
        <f>NOT(ISERROR(MATCH(A204,assembly_qc!$B$2:$B$490,0)))</f>
        <v>1</v>
      </c>
    </row>
    <row r="205" spans="1:9" x14ac:dyDescent="0.3">
      <c r="A205" t="s">
        <v>2978</v>
      </c>
      <c r="B205" t="str">
        <f>VLOOKUP($A205,[2]all_samples_metadata!$A$2:$H$488,2,FALSE)</f>
        <v xml:space="preserve"> bovine cheese blue</v>
      </c>
      <c r="C205">
        <f>VLOOKUP($A205,[2]all_samples_metadata!$A$2:$H$488,3,FALSE)</f>
        <v>0</v>
      </c>
      <c r="D205">
        <f>VLOOKUP($A205,[2]all_samples_metadata!$A$2:$H$488,4,FALSE)</f>
        <v>0</v>
      </c>
      <c r="E205">
        <f>VLOOKUP($A205,[2]all_samples_metadata!$A$2:$H$488,5,FALSE)</f>
        <v>0</v>
      </c>
      <c r="F205" t="str">
        <f>VLOOKUP($A205,[2]all_samples_metadata!$A$2:$H$488,6,FALSE)</f>
        <v>Italy</v>
      </c>
      <c r="G205">
        <f>VLOOKUP($A205,[2]all_samples_metadata!$A$2:$H$488,7,FALSE)</f>
        <v>0</v>
      </c>
      <c r="H205">
        <f>VLOOKUP($A205,[2]all_samples_metadata!$A$2:$H$488,8,FALSE)</f>
        <v>2004</v>
      </c>
      <c r="I205" t="b">
        <f>NOT(ISERROR(MATCH(A205,assembly_qc!$B$2:$B$490,0)))</f>
        <v>1</v>
      </c>
    </row>
    <row r="206" spans="1:9" x14ac:dyDescent="0.3">
      <c r="A206" t="s">
        <v>2962</v>
      </c>
      <c r="B206" t="str">
        <f>VLOOKUP($A206,[2]all_samples_metadata!$A$2:$H$488,2,FALSE)</f>
        <v xml:space="preserve"> bovine cheese blue</v>
      </c>
      <c r="C206" t="str">
        <f>VLOOKUP($A206,[2]all_samples_metadata!$A$2:$H$488,3,FALSE)</f>
        <v>cow</v>
      </c>
      <c r="D206">
        <f>VLOOKUP($A206,[2]all_samples_metadata!$A$2:$H$488,4,FALSE)</f>
        <v>0</v>
      </c>
      <c r="E206">
        <f>VLOOKUP($A206,[2]all_samples_metadata!$A$2:$H$488,5,FALSE)</f>
        <v>0</v>
      </c>
      <c r="F206" t="str">
        <f>VLOOKUP($A206,[2]all_samples_metadata!$A$2:$H$488,6,FALSE)</f>
        <v>Italy</v>
      </c>
      <c r="G206">
        <f>VLOOKUP($A206,[2]all_samples_metadata!$A$2:$H$488,7,FALSE)</f>
        <v>0</v>
      </c>
      <c r="H206">
        <f>VLOOKUP($A206,[2]all_samples_metadata!$A$2:$H$488,8,FALSE)</f>
        <v>2006</v>
      </c>
      <c r="I206" t="b">
        <f>NOT(ISERROR(MATCH(A206,assembly_qc!$B$2:$B$490,0)))</f>
        <v>1</v>
      </c>
    </row>
    <row r="207" spans="1:9" x14ac:dyDescent="0.3">
      <c r="A207" t="s">
        <v>1033</v>
      </c>
      <c r="B207" t="str">
        <f>VLOOKUP($A207,[2]all_samples_metadata!$A$2:$H$488,2,FALSE)</f>
        <v xml:space="preserve"> goat cheese</v>
      </c>
      <c r="C207" t="str">
        <f>VLOOKUP($A207,[2]all_samples_metadata!$A$2:$H$488,3,FALSE)</f>
        <v>goat</v>
      </c>
      <c r="D207">
        <f>VLOOKUP($A207,[2]all_samples_metadata!$A$2:$H$488,4,FALSE)</f>
        <v>0</v>
      </c>
      <c r="E207">
        <f>VLOOKUP($A207,[2]all_samples_metadata!$A$2:$H$488,5,FALSE)</f>
        <v>0</v>
      </c>
      <c r="F207" t="str">
        <f>VLOOKUP($A207,[2]all_samples_metadata!$A$2:$H$488,6,FALSE)</f>
        <v>USA</v>
      </c>
      <c r="G207" t="str">
        <f>VLOOKUP($A207,[2]all_samples_metadata!$A$2:$H$488,7,FALSE)</f>
        <v>Pennsylvania</v>
      </c>
      <c r="H207">
        <f>VLOOKUP($A207,[2]all_samples_metadata!$A$2:$H$488,8,FALSE)</f>
        <v>2016</v>
      </c>
      <c r="I207" t="b">
        <f>NOT(ISERROR(MATCH(A207,assembly_qc!$B$2:$B$490,0)))</f>
        <v>1</v>
      </c>
    </row>
    <row r="208" spans="1:9" x14ac:dyDescent="0.3">
      <c r="A208" t="s">
        <v>1581</v>
      </c>
      <c r="B208" t="str">
        <f>VLOOKUP($A208,[2]all_samples_metadata!$A$2:$H$488,2,FALSE)</f>
        <v xml:space="preserve"> cotija cheese</v>
      </c>
      <c r="C208" t="str">
        <f>VLOOKUP($A208,[2]all_samples_metadata!$A$2:$H$488,3,FALSE)</f>
        <v>cow</v>
      </c>
      <c r="D208">
        <f>VLOOKUP($A208,[2]all_samples_metadata!$A$2:$H$488,4,FALSE)</f>
        <v>0</v>
      </c>
      <c r="E208">
        <f>VLOOKUP($A208,[2]all_samples_metadata!$A$2:$H$488,5,FALSE)</f>
        <v>0</v>
      </c>
      <c r="F208" t="str">
        <f>VLOOKUP($A208,[2]all_samples_metadata!$A$2:$H$488,6,FALSE)</f>
        <v xml:space="preserve">Mexico </v>
      </c>
      <c r="G208">
        <f>VLOOKUP($A208,[2]all_samples_metadata!$A$2:$H$488,7,FALSE)</f>
        <v>0</v>
      </c>
      <c r="H208">
        <f>VLOOKUP($A208,[2]all_samples_metadata!$A$2:$H$488,8,FALSE)</f>
        <v>2010</v>
      </c>
      <c r="I208" t="b">
        <f>NOT(ISERROR(MATCH(A208,assembly_qc!$B$2:$B$490,0)))</f>
        <v>1</v>
      </c>
    </row>
    <row r="209" spans="1:9" x14ac:dyDescent="0.3">
      <c r="A209" t="s">
        <v>2602</v>
      </c>
      <c r="B209" t="str">
        <f>VLOOKUP($A209,[2]all_samples_metadata!$A$2:$H$488,2,FALSE)</f>
        <v xml:space="preserve"> cotija cheese</v>
      </c>
      <c r="C209" t="str">
        <f>VLOOKUP($A209,[2]all_samples_metadata!$A$2:$H$488,3,FALSE)</f>
        <v>cow</v>
      </c>
      <c r="D209">
        <f>VLOOKUP($A209,[2]all_samples_metadata!$A$2:$H$488,4,FALSE)</f>
        <v>0</v>
      </c>
      <c r="E209">
        <f>VLOOKUP($A209,[2]all_samples_metadata!$A$2:$H$488,5,FALSE)</f>
        <v>0</v>
      </c>
      <c r="F209" t="str">
        <f>VLOOKUP($A209,[2]all_samples_metadata!$A$2:$H$488,6,FALSE)</f>
        <v xml:space="preserve">Mexico </v>
      </c>
      <c r="G209">
        <f>VLOOKUP($A209,[2]all_samples_metadata!$A$2:$H$488,7,FALSE)</f>
        <v>0</v>
      </c>
      <c r="H209">
        <f>VLOOKUP($A209,[2]all_samples_metadata!$A$2:$H$488,8,FALSE)</f>
        <v>2010</v>
      </c>
      <c r="I209" t="b">
        <f>NOT(ISERROR(MATCH(A209,assembly_qc!$B$2:$B$490,0)))</f>
        <v>1</v>
      </c>
    </row>
    <row r="210" spans="1:9" x14ac:dyDescent="0.3">
      <c r="A210" t="s">
        <v>470</v>
      </c>
      <c r="B210" t="str">
        <f>VLOOKUP($A210,[2]all_samples_metadata!$A$2:$H$488,2,FALSE)</f>
        <v>cheese</v>
      </c>
      <c r="C210">
        <f>VLOOKUP($A210,[2]all_samples_metadata!$A$2:$H$488,3,FALSE)</f>
        <v>0</v>
      </c>
      <c r="D210">
        <f>VLOOKUP($A210,[2]all_samples_metadata!$A$2:$H$488,4,FALSE)</f>
        <v>0</v>
      </c>
      <c r="E210">
        <f>VLOOKUP($A210,[2]all_samples_metadata!$A$2:$H$488,5,FALSE)</f>
        <v>0</v>
      </c>
      <c r="F210" t="str">
        <f>VLOOKUP($A210,[2]all_samples_metadata!$A$2:$H$488,6,FALSE)</f>
        <v>USA</v>
      </c>
      <c r="G210">
        <f>VLOOKUP($A210,[2]all_samples_metadata!$A$2:$H$488,7,FALSE)</f>
        <v>0</v>
      </c>
      <c r="H210">
        <f>VLOOKUP($A210,[2]all_samples_metadata!$A$2:$H$488,8,FALSE)</f>
        <v>2017</v>
      </c>
      <c r="I210" t="b">
        <f>NOT(ISERROR(MATCH(A210,assembly_qc!$B$2:$B$490,0)))</f>
        <v>1</v>
      </c>
    </row>
    <row r="211" spans="1:9" x14ac:dyDescent="0.3">
      <c r="A211" t="s">
        <v>841</v>
      </c>
      <c r="B211" t="str">
        <f>VLOOKUP($A211,[2]all_samples_metadata!$A$2:$H$488,2,FALSE)</f>
        <v xml:space="preserve"> soft cheese</v>
      </c>
      <c r="C211">
        <f>VLOOKUP($A211,[2]all_samples_metadata!$A$2:$H$488,3,FALSE)</f>
        <v>0</v>
      </c>
      <c r="D211">
        <f>VLOOKUP($A211,[2]all_samples_metadata!$A$2:$H$488,4,FALSE)</f>
        <v>0</v>
      </c>
      <c r="E211">
        <f>VLOOKUP($A211,[2]all_samples_metadata!$A$2:$H$488,5,FALSE)</f>
        <v>0</v>
      </c>
      <c r="F211" t="str">
        <f>VLOOKUP($A211,[2]all_samples_metadata!$A$2:$H$488,6,FALSE)</f>
        <v>USA</v>
      </c>
      <c r="G211">
        <f>VLOOKUP($A211,[2]all_samples_metadata!$A$2:$H$488,7,FALSE)</f>
        <v>0</v>
      </c>
      <c r="H211">
        <f>VLOOKUP($A211,[2]all_samples_metadata!$A$2:$H$488,8,FALSE)</f>
        <v>2017</v>
      </c>
      <c r="I211" t="b">
        <f>NOT(ISERROR(MATCH(A211,assembly_qc!$B$2:$B$490,0)))</f>
        <v>1</v>
      </c>
    </row>
    <row r="212" spans="1:9" x14ac:dyDescent="0.3">
      <c r="A212" t="s">
        <v>836</v>
      </c>
      <c r="B212" t="str">
        <f>VLOOKUP($A212,[2]all_samples_metadata!$A$2:$H$488,2,FALSE)</f>
        <v xml:space="preserve"> soft cheese</v>
      </c>
      <c r="C212">
        <f>VLOOKUP($A212,[2]all_samples_metadata!$A$2:$H$488,3,FALSE)</f>
        <v>0</v>
      </c>
      <c r="D212">
        <f>VLOOKUP($A212,[2]all_samples_metadata!$A$2:$H$488,4,FALSE)</f>
        <v>0</v>
      </c>
      <c r="E212" t="str">
        <f>VLOOKUP($A212,[2]all_samples_metadata!$A$2:$H$488,5,FALSE)</f>
        <v>soft</v>
      </c>
      <c r="F212" t="str">
        <f>VLOOKUP($A212,[2]all_samples_metadata!$A$2:$H$488,6,FALSE)</f>
        <v>USA</v>
      </c>
      <c r="G212">
        <f>VLOOKUP($A212,[2]all_samples_metadata!$A$2:$H$488,7,FALSE)</f>
        <v>0</v>
      </c>
      <c r="H212">
        <f>VLOOKUP($A212,[2]all_samples_metadata!$A$2:$H$488,8,FALSE)</f>
        <v>2017</v>
      </c>
      <c r="I212" t="b">
        <f>NOT(ISERROR(MATCH(A212,assembly_qc!$B$2:$B$490,0)))</f>
        <v>1</v>
      </c>
    </row>
    <row r="213" spans="1:9" x14ac:dyDescent="0.3">
      <c r="A213" t="s">
        <v>1601</v>
      </c>
      <c r="B213" t="str">
        <f>VLOOKUP($A213,[2]all_samples_metadata!$A$2:$H$488,2,FALSE)</f>
        <v xml:space="preserve"> blue cheese</v>
      </c>
      <c r="C213">
        <f>VLOOKUP($A213,[2]all_samples_metadata!$A$2:$H$488,3,FALSE)</f>
        <v>0</v>
      </c>
      <c r="D213">
        <f>VLOOKUP($A213,[2]all_samples_metadata!$A$2:$H$488,4,FALSE)</f>
        <v>0</v>
      </c>
      <c r="E213">
        <f>VLOOKUP($A213,[2]all_samples_metadata!$A$2:$H$488,5,FALSE)</f>
        <v>0</v>
      </c>
      <c r="F213" t="str">
        <f>VLOOKUP($A213,[2]all_samples_metadata!$A$2:$H$488,6,FALSE)</f>
        <v>USA</v>
      </c>
      <c r="G213" t="str">
        <f>VLOOKUP($A213,[2]all_samples_metadata!$A$2:$H$488,7,FALSE)</f>
        <v>Idaho</v>
      </c>
      <c r="H213">
        <f>VLOOKUP($A213,[2]all_samples_metadata!$A$2:$H$488,8,FALSE)</f>
        <v>2001</v>
      </c>
      <c r="I213" t="b">
        <f>NOT(ISERROR(MATCH(A213,assembly_qc!$B$2:$B$490,0)))</f>
        <v>1</v>
      </c>
    </row>
    <row r="214" spans="1:9" x14ac:dyDescent="0.3">
      <c r="A214" t="s">
        <v>1607</v>
      </c>
      <c r="B214" t="str">
        <f>VLOOKUP($A214,[2]all_samples_metadata!$A$2:$H$488,2,FALSE)</f>
        <v xml:space="preserve"> blue cheese</v>
      </c>
      <c r="C214">
        <f>VLOOKUP($A214,[2]all_samples_metadata!$A$2:$H$488,3,FALSE)</f>
        <v>0</v>
      </c>
      <c r="D214">
        <f>VLOOKUP($A214,[2]all_samples_metadata!$A$2:$H$488,4,FALSE)</f>
        <v>0</v>
      </c>
      <c r="E214">
        <f>VLOOKUP($A214,[2]all_samples_metadata!$A$2:$H$488,5,FALSE)</f>
        <v>0</v>
      </c>
      <c r="F214" t="str">
        <f>VLOOKUP($A214,[2]all_samples_metadata!$A$2:$H$488,6,FALSE)</f>
        <v>USA</v>
      </c>
      <c r="G214" t="str">
        <f>VLOOKUP($A214,[2]all_samples_metadata!$A$2:$H$488,7,FALSE)</f>
        <v>Idaho</v>
      </c>
      <c r="H214">
        <f>VLOOKUP($A214,[2]all_samples_metadata!$A$2:$H$488,8,FALSE)</f>
        <v>2001</v>
      </c>
      <c r="I214" t="b">
        <f>NOT(ISERROR(MATCH(A214,assembly_qc!$B$2:$B$490,0)))</f>
        <v>1</v>
      </c>
    </row>
    <row r="215" spans="1:9" x14ac:dyDescent="0.3">
      <c r="A215" t="s">
        <v>767</v>
      </c>
      <c r="B215" t="str">
        <f>VLOOKUP($A215,[2]all_samples_metadata!$A$2:$H$488,2,FALSE)</f>
        <v xml:space="preserve"> cheese</v>
      </c>
      <c r="C215">
        <f>VLOOKUP($A215,[2]all_samples_metadata!$A$2:$H$488,3,FALSE)</f>
        <v>0</v>
      </c>
      <c r="D215">
        <f>VLOOKUP($A215,[2]all_samples_metadata!$A$2:$H$488,4,FALSE)</f>
        <v>0</v>
      </c>
      <c r="E215">
        <f>VLOOKUP($A215,[2]all_samples_metadata!$A$2:$H$488,5,FALSE)</f>
        <v>0</v>
      </c>
      <c r="F215" t="str">
        <f>VLOOKUP($A215,[2]all_samples_metadata!$A$2:$H$488,6,FALSE)</f>
        <v>USA</v>
      </c>
      <c r="G215" t="str">
        <f>VLOOKUP($A215,[2]all_samples_metadata!$A$2:$H$488,7,FALSE)</f>
        <v>New York</v>
      </c>
      <c r="H215">
        <f>VLOOKUP($A215,[2]all_samples_metadata!$A$2:$H$488,8,FALSE)</f>
        <v>2017</v>
      </c>
      <c r="I215" t="b">
        <f>NOT(ISERROR(MATCH(A215,assembly_qc!$B$2:$B$490,0)))</f>
        <v>1</v>
      </c>
    </row>
    <row r="216" spans="1:9" x14ac:dyDescent="0.3">
      <c r="A216" t="s">
        <v>771</v>
      </c>
      <c r="B216" t="str">
        <f>VLOOKUP($A216,[2]all_samples_metadata!$A$2:$H$488,2,FALSE)</f>
        <v xml:space="preserve"> cheese</v>
      </c>
      <c r="C216">
        <f>VLOOKUP($A216,[2]all_samples_metadata!$A$2:$H$488,3,FALSE)</f>
        <v>0</v>
      </c>
      <c r="D216">
        <f>VLOOKUP($A216,[2]all_samples_metadata!$A$2:$H$488,4,FALSE)</f>
        <v>0</v>
      </c>
      <c r="E216">
        <f>VLOOKUP($A216,[2]all_samples_metadata!$A$2:$H$488,5,FALSE)</f>
        <v>0</v>
      </c>
      <c r="F216" t="str">
        <f>VLOOKUP($A216,[2]all_samples_metadata!$A$2:$H$488,6,FALSE)</f>
        <v>USA</v>
      </c>
      <c r="G216" t="str">
        <f>VLOOKUP($A216,[2]all_samples_metadata!$A$2:$H$488,7,FALSE)</f>
        <v>New York</v>
      </c>
      <c r="H216">
        <f>VLOOKUP($A216,[2]all_samples_metadata!$A$2:$H$488,8,FALSE)</f>
        <v>2017</v>
      </c>
      <c r="I216" t="b">
        <f>NOT(ISERROR(MATCH(A216,assembly_qc!$B$2:$B$490,0)))</f>
        <v>1</v>
      </c>
    </row>
    <row r="217" spans="1:9" x14ac:dyDescent="0.3">
      <c r="A217" t="s">
        <v>2396</v>
      </c>
      <c r="B217" t="str">
        <f>VLOOKUP($A217,[2]all_samples_metadata!$A$2:$H$488,2,FALSE)</f>
        <v xml:space="preserve"> blue cheese crumbles</v>
      </c>
      <c r="C217">
        <f>VLOOKUP($A217,[2]all_samples_metadata!$A$2:$H$488,3,FALSE)</f>
        <v>0</v>
      </c>
      <c r="D217">
        <f>VLOOKUP($A217,[2]all_samples_metadata!$A$2:$H$488,4,FALSE)</f>
        <v>0</v>
      </c>
      <c r="E217">
        <f>VLOOKUP($A217,[2]all_samples_metadata!$A$2:$H$488,5,FALSE)</f>
        <v>0</v>
      </c>
      <c r="F217" t="str">
        <f>VLOOKUP($A217,[2]all_samples_metadata!$A$2:$H$488,6,FALSE)</f>
        <v>USA</v>
      </c>
      <c r="G217" t="str">
        <f>VLOOKUP($A217,[2]all_samples_metadata!$A$2:$H$488,7,FALSE)</f>
        <v>Idaho</v>
      </c>
      <c r="H217">
        <f>VLOOKUP($A217,[2]all_samples_metadata!$A$2:$H$488,8,FALSE)</f>
        <v>2001</v>
      </c>
      <c r="I217" t="b">
        <f>NOT(ISERROR(MATCH(A217,assembly_qc!$B$2:$B$490,0)))</f>
        <v>1</v>
      </c>
    </row>
    <row r="218" spans="1:9" x14ac:dyDescent="0.3">
      <c r="A218" t="s">
        <v>1611</v>
      </c>
      <c r="B218" t="str">
        <f>VLOOKUP($A218,[2]all_samples_metadata!$A$2:$H$488,2,FALSE)</f>
        <v xml:space="preserve"> blue cheese</v>
      </c>
      <c r="C218">
        <f>VLOOKUP($A218,[2]all_samples_metadata!$A$2:$H$488,3,FALSE)</f>
        <v>0</v>
      </c>
      <c r="D218">
        <f>VLOOKUP($A218,[2]all_samples_metadata!$A$2:$H$488,4,FALSE)</f>
        <v>0</v>
      </c>
      <c r="E218">
        <f>VLOOKUP($A218,[2]all_samples_metadata!$A$2:$H$488,5,FALSE)</f>
        <v>0</v>
      </c>
      <c r="F218" t="str">
        <f>VLOOKUP($A218,[2]all_samples_metadata!$A$2:$H$488,6,FALSE)</f>
        <v>USA</v>
      </c>
      <c r="G218" t="str">
        <f>VLOOKUP($A218,[2]all_samples_metadata!$A$2:$H$488,7,FALSE)</f>
        <v>Idaho</v>
      </c>
      <c r="H218">
        <f>VLOOKUP($A218,[2]all_samples_metadata!$A$2:$H$488,8,FALSE)</f>
        <v>2001</v>
      </c>
      <c r="I218" t="b">
        <f>NOT(ISERROR(MATCH(A218,assembly_qc!$B$2:$B$490,0)))</f>
        <v>1</v>
      </c>
    </row>
    <row r="219" spans="1:9" x14ac:dyDescent="0.3">
      <c r="A219" t="s">
        <v>779</v>
      </c>
      <c r="B219" t="str">
        <f>VLOOKUP($A219,[2]all_samples_metadata!$A$2:$H$488,2,FALSE)</f>
        <v xml:space="preserve"> hard cheese</v>
      </c>
      <c r="C219">
        <f>VLOOKUP($A219,[2]all_samples_metadata!$A$2:$H$488,3,FALSE)</f>
        <v>0</v>
      </c>
      <c r="D219">
        <f>VLOOKUP($A219,[2]all_samples_metadata!$A$2:$H$488,4,FALSE)</f>
        <v>0</v>
      </c>
      <c r="E219" t="str">
        <f>VLOOKUP($A219,[2]all_samples_metadata!$A$2:$H$488,5,FALSE)</f>
        <v>hard</v>
      </c>
      <c r="F219" t="str">
        <f>VLOOKUP($A219,[2]all_samples_metadata!$A$2:$H$488,6,FALSE)</f>
        <v>USA</v>
      </c>
      <c r="G219">
        <f>VLOOKUP($A219,[2]all_samples_metadata!$A$2:$H$488,7,FALSE)</f>
        <v>0</v>
      </c>
      <c r="H219">
        <f>VLOOKUP($A219,[2]all_samples_metadata!$A$2:$H$488,8,FALSE)</f>
        <v>2017</v>
      </c>
      <c r="I219" t="b">
        <f>NOT(ISERROR(MATCH(A219,assembly_qc!$B$2:$B$490,0)))</f>
        <v>1</v>
      </c>
    </row>
    <row r="220" spans="1:9" x14ac:dyDescent="0.3">
      <c r="A220" t="s">
        <v>2401</v>
      </c>
      <c r="B220" t="str">
        <f>VLOOKUP($A220,[2]all_samples_metadata!$A$2:$H$488,2,FALSE)</f>
        <v xml:space="preserve"> spreadable cheese</v>
      </c>
      <c r="C220">
        <f>VLOOKUP($A220,[2]all_samples_metadata!$A$2:$H$488,3,FALSE)</f>
        <v>0</v>
      </c>
      <c r="D220">
        <f>VLOOKUP($A220,[2]all_samples_metadata!$A$2:$H$488,4,FALSE)</f>
        <v>0</v>
      </c>
      <c r="E220">
        <f>VLOOKUP($A220,[2]all_samples_metadata!$A$2:$H$488,5,FALSE)</f>
        <v>0</v>
      </c>
      <c r="F220" t="str">
        <f>VLOOKUP($A220,[2]all_samples_metadata!$A$2:$H$488,6,FALSE)</f>
        <v>USA</v>
      </c>
      <c r="G220" t="str">
        <f>VLOOKUP($A220,[2]all_samples_metadata!$A$2:$H$488,7,FALSE)</f>
        <v>Illinois</v>
      </c>
      <c r="H220">
        <f>VLOOKUP($A220,[2]all_samples_metadata!$A$2:$H$488,8,FALSE)</f>
        <v>2001</v>
      </c>
      <c r="I220" t="b">
        <f>NOT(ISERROR(MATCH(A220,assembly_qc!$B$2:$B$490,0)))</f>
        <v>1</v>
      </c>
    </row>
    <row r="221" spans="1:9" x14ac:dyDescent="0.3">
      <c r="A221" t="s">
        <v>1615</v>
      </c>
      <c r="B221" t="str">
        <f>VLOOKUP($A221,[2]all_samples_metadata!$A$2:$H$488,2,FALSE)</f>
        <v xml:space="preserve"> spreadable cheese</v>
      </c>
      <c r="C221">
        <f>VLOOKUP($A221,[2]all_samples_metadata!$A$2:$H$488,3,FALSE)</f>
        <v>0</v>
      </c>
      <c r="D221">
        <f>VLOOKUP($A221,[2]all_samples_metadata!$A$2:$H$488,4,FALSE)</f>
        <v>0</v>
      </c>
      <c r="E221" t="str">
        <f>VLOOKUP($A221,[2]all_samples_metadata!$A$2:$H$488,5,FALSE)</f>
        <v>soft</v>
      </c>
      <c r="F221" t="str">
        <f>VLOOKUP($A221,[2]all_samples_metadata!$A$2:$H$488,6,FALSE)</f>
        <v>USA</v>
      </c>
      <c r="G221" t="str">
        <f>VLOOKUP($A221,[2]all_samples_metadata!$A$2:$H$488,7,FALSE)</f>
        <v>Illinois</v>
      </c>
      <c r="H221">
        <f>VLOOKUP($A221,[2]all_samples_metadata!$A$2:$H$488,8,FALSE)</f>
        <v>2001</v>
      </c>
      <c r="I221" t="b">
        <f>NOT(ISERROR(MATCH(A221,assembly_qc!$B$2:$B$490,0)))</f>
        <v>1</v>
      </c>
    </row>
    <row r="222" spans="1:9" x14ac:dyDescent="0.3">
      <c r="A222" t="s">
        <v>2505</v>
      </c>
      <c r="B222" t="str">
        <f>VLOOKUP($A222,[2]all_samples_metadata!$A$2:$H$488,2,FALSE)</f>
        <v xml:space="preserve"> raw milk cheese</v>
      </c>
      <c r="C222">
        <f>VLOOKUP($A222,[2]all_samples_metadata!$A$2:$H$488,3,FALSE)</f>
        <v>0</v>
      </c>
      <c r="D222" t="str">
        <f>VLOOKUP($A222,[2]all_samples_metadata!$A$2:$H$488,4,FALSE)</f>
        <v>raw</v>
      </c>
      <c r="E222">
        <f>VLOOKUP($A222,[2]all_samples_metadata!$A$2:$H$488,5,FALSE)</f>
        <v>0</v>
      </c>
      <c r="F222" t="str">
        <f>VLOOKUP($A222,[2]all_samples_metadata!$A$2:$H$488,6,FALSE)</f>
        <v>USA</v>
      </c>
      <c r="G222" t="str">
        <f>VLOOKUP($A222,[2]all_samples_metadata!$A$2:$H$488,7,FALSE)</f>
        <v>New York</v>
      </c>
      <c r="H222">
        <f>VLOOKUP($A222,[2]all_samples_metadata!$A$2:$H$488,8,FALSE)</f>
        <v>2017</v>
      </c>
      <c r="I222" t="b">
        <f>NOT(ISERROR(MATCH(A222,assembly_qc!$B$2:$B$490,0)))</f>
        <v>1</v>
      </c>
    </row>
    <row r="223" spans="1:9" x14ac:dyDescent="0.3">
      <c r="A223" t="s">
        <v>681</v>
      </c>
      <c r="B223" t="str">
        <f>VLOOKUP($A223,[2]all_samples_metadata!$A$2:$H$488,2,FALSE)</f>
        <v xml:space="preserve"> cheese</v>
      </c>
      <c r="C223">
        <f>VLOOKUP($A223,[2]all_samples_metadata!$A$2:$H$488,3,FALSE)</f>
        <v>0</v>
      </c>
      <c r="D223">
        <f>VLOOKUP($A223,[2]all_samples_metadata!$A$2:$H$488,4,FALSE)</f>
        <v>0</v>
      </c>
      <c r="E223">
        <f>VLOOKUP($A223,[2]all_samples_metadata!$A$2:$H$488,5,FALSE)</f>
        <v>0</v>
      </c>
      <c r="F223" t="str">
        <f>VLOOKUP($A223,[2]all_samples_metadata!$A$2:$H$488,6,FALSE)</f>
        <v>USA</v>
      </c>
      <c r="G223" t="str">
        <f>VLOOKUP($A223,[2]all_samples_metadata!$A$2:$H$488,7,FALSE)</f>
        <v>New York</v>
      </c>
      <c r="H223">
        <f>VLOOKUP($A223,[2]all_samples_metadata!$A$2:$H$488,8,FALSE)</f>
        <v>2009</v>
      </c>
      <c r="I223" t="b">
        <f>NOT(ISERROR(MATCH(A223,assembly_qc!$B$2:$B$490,0)))</f>
        <v>1</v>
      </c>
    </row>
    <row r="224" spans="1:9" x14ac:dyDescent="0.3">
      <c r="A224" t="s">
        <v>1625</v>
      </c>
      <c r="B224" t="str">
        <f>VLOOKUP($A224,[2]all_samples_metadata!$A$2:$H$488,2,FALSE)</f>
        <v xml:space="preserve"> cubed cheddar cheese</v>
      </c>
      <c r="C224" t="str">
        <f>VLOOKUP($A224,[2]all_samples_metadata!$A$2:$H$488,3,FALSE)</f>
        <v>cow</v>
      </c>
      <c r="D224">
        <f>VLOOKUP($A224,[2]all_samples_metadata!$A$2:$H$488,4,FALSE)</f>
        <v>0</v>
      </c>
      <c r="E224" t="str">
        <f>VLOOKUP($A224,[2]all_samples_metadata!$A$2:$H$488,5,FALSE)</f>
        <v>hard</v>
      </c>
      <c r="F224" t="str">
        <f>VLOOKUP($A224,[2]all_samples_metadata!$A$2:$H$488,6,FALSE)</f>
        <v>USA</v>
      </c>
      <c r="G224" t="str">
        <f>VLOOKUP($A224,[2]all_samples_metadata!$A$2:$H$488,7,FALSE)</f>
        <v>California</v>
      </c>
      <c r="H224">
        <f>VLOOKUP($A224,[2]all_samples_metadata!$A$2:$H$488,8,FALSE)</f>
        <v>2011</v>
      </c>
      <c r="I224" t="b">
        <f>NOT(ISERROR(MATCH(A224,assembly_qc!$B$2:$B$490,0)))</f>
        <v>1</v>
      </c>
    </row>
    <row r="225" spans="1:9" x14ac:dyDescent="0.3">
      <c r="A225" t="s">
        <v>615</v>
      </c>
      <c r="B225" t="str">
        <f>VLOOKUP($A225,[2]all_samples_metadata!$A$2:$H$488,2,FALSE)</f>
        <v xml:space="preserve"> cheese</v>
      </c>
      <c r="C225">
        <f>VLOOKUP($A225,[2]all_samples_metadata!$A$2:$H$488,3,FALSE)</f>
        <v>0</v>
      </c>
      <c r="D225">
        <f>VLOOKUP($A225,[2]all_samples_metadata!$A$2:$H$488,4,FALSE)</f>
        <v>0</v>
      </c>
      <c r="E225">
        <f>VLOOKUP($A225,[2]all_samples_metadata!$A$2:$H$488,5,FALSE)</f>
        <v>0</v>
      </c>
      <c r="F225" t="str">
        <f>VLOOKUP($A225,[2]all_samples_metadata!$A$2:$H$488,6,FALSE)</f>
        <v>USA</v>
      </c>
      <c r="G225" t="str">
        <f>VLOOKUP($A225,[2]all_samples_metadata!$A$2:$H$488,7,FALSE)</f>
        <v>Michigan</v>
      </c>
      <c r="H225">
        <f>VLOOKUP($A225,[2]all_samples_metadata!$A$2:$H$488,8,FALSE)</f>
        <v>2011</v>
      </c>
      <c r="I225" t="b">
        <f>NOT(ISERROR(MATCH(A225,assembly_qc!$B$2:$B$490,0)))</f>
        <v>1</v>
      </c>
    </row>
    <row r="226" spans="1:9" x14ac:dyDescent="0.3">
      <c r="A226" t="s">
        <v>623</v>
      </c>
      <c r="B226" t="str">
        <f>VLOOKUP($A226,[2]all_samples_metadata!$A$2:$H$488,2,FALSE)</f>
        <v xml:space="preserve"> cheese</v>
      </c>
      <c r="C226">
        <f>VLOOKUP($A226,[2]all_samples_metadata!$A$2:$H$488,3,FALSE)</f>
        <v>0</v>
      </c>
      <c r="D226">
        <f>VLOOKUP($A226,[2]all_samples_metadata!$A$2:$H$488,4,FALSE)</f>
        <v>0</v>
      </c>
      <c r="E226">
        <f>VLOOKUP($A226,[2]all_samples_metadata!$A$2:$H$488,5,FALSE)</f>
        <v>0</v>
      </c>
      <c r="F226" t="str">
        <f>VLOOKUP($A226,[2]all_samples_metadata!$A$2:$H$488,6,FALSE)</f>
        <v>USA</v>
      </c>
      <c r="G226" t="str">
        <f>VLOOKUP($A226,[2]all_samples_metadata!$A$2:$H$488,7,FALSE)</f>
        <v>Michigan</v>
      </c>
      <c r="H226">
        <f>VLOOKUP($A226,[2]all_samples_metadata!$A$2:$H$488,8,FALSE)</f>
        <v>2011</v>
      </c>
      <c r="I226" t="b">
        <f>NOT(ISERROR(MATCH(A226,assembly_qc!$B$2:$B$490,0)))</f>
        <v>1</v>
      </c>
    </row>
    <row r="227" spans="1:9" x14ac:dyDescent="0.3">
      <c r="A227" t="s">
        <v>619</v>
      </c>
      <c r="B227" t="str">
        <f>VLOOKUP($A227,[2]all_samples_metadata!$A$2:$H$488,2,FALSE)</f>
        <v xml:space="preserve"> cheese</v>
      </c>
      <c r="C227">
        <f>VLOOKUP($A227,[2]all_samples_metadata!$A$2:$H$488,3,FALSE)</f>
        <v>0</v>
      </c>
      <c r="D227">
        <f>VLOOKUP($A227,[2]all_samples_metadata!$A$2:$H$488,4,FALSE)</f>
        <v>0</v>
      </c>
      <c r="E227">
        <f>VLOOKUP($A227,[2]all_samples_metadata!$A$2:$H$488,5,FALSE)</f>
        <v>0</v>
      </c>
      <c r="F227" t="str">
        <f>VLOOKUP($A227,[2]all_samples_metadata!$A$2:$H$488,6,FALSE)</f>
        <v>USA</v>
      </c>
      <c r="G227" t="str">
        <f>VLOOKUP($A227,[2]all_samples_metadata!$A$2:$H$488,7,FALSE)</f>
        <v>Michigan</v>
      </c>
      <c r="H227">
        <f>VLOOKUP($A227,[2]all_samples_metadata!$A$2:$H$488,8,FALSE)</f>
        <v>2011</v>
      </c>
      <c r="I227" t="b">
        <f>NOT(ISERROR(MATCH(A227,assembly_qc!$B$2:$B$490,0)))</f>
        <v>1</v>
      </c>
    </row>
    <row r="228" spans="1:9" x14ac:dyDescent="0.3">
      <c r="A228" t="s">
        <v>694</v>
      </c>
      <c r="B228" t="str">
        <f>VLOOKUP($A228,[2]all_samples_metadata!$A$2:$H$488,2,FALSE)</f>
        <v xml:space="preserve"> cheese\, mexican soft</v>
      </c>
      <c r="C228">
        <f>VLOOKUP($A228,[2]all_samples_metadata!$A$2:$H$488,3,FALSE)</f>
        <v>0</v>
      </c>
      <c r="D228">
        <f>VLOOKUP($A228,[2]all_samples_metadata!$A$2:$H$488,4,FALSE)</f>
        <v>0</v>
      </c>
      <c r="E228" t="str">
        <f>VLOOKUP($A228,[2]all_samples_metadata!$A$2:$H$488,5,FALSE)</f>
        <v>soft</v>
      </c>
      <c r="F228" t="str">
        <f>VLOOKUP($A228,[2]all_samples_metadata!$A$2:$H$488,6,FALSE)</f>
        <v>USA</v>
      </c>
      <c r="G228" t="str">
        <f>VLOOKUP($A228,[2]all_samples_metadata!$A$2:$H$488,7,FALSE)</f>
        <v>New Jersey</v>
      </c>
      <c r="H228">
        <f>VLOOKUP($A228,[2]all_samples_metadata!$A$2:$H$488,8,FALSE)</f>
        <v>2009</v>
      </c>
      <c r="I228" t="b">
        <f>NOT(ISERROR(MATCH(A228,assembly_qc!$B$2:$B$490,0)))</f>
        <v>1</v>
      </c>
    </row>
    <row r="229" spans="1:9" x14ac:dyDescent="0.3">
      <c r="A229" t="s">
        <v>562</v>
      </c>
      <c r="B229" t="str">
        <f>VLOOKUP($A229,[2]all_samples_metadata!$A$2:$H$488,2,FALSE)</f>
        <v xml:space="preserve"> cheese</v>
      </c>
      <c r="C229">
        <f>VLOOKUP($A229,[2]all_samples_metadata!$A$2:$H$488,3,FALSE)</f>
        <v>0</v>
      </c>
      <c r="D229">
        <f>VLOOKUP($A229,[2]all_samples_metadata!$A$2:$H$488,4,FALSE)</f>
        <v>0</v>
      </c>
      <c r="E229">
        <f>VLOOKUP($A229,[2]all_samples_metadata!$A$2:$H$488,5,FALSE)</f>
        <v>0</v>
      </c>
      <c r="F229" t="str">
        <f>VLOOKUP($A229,[2]all_samples_metadata!$A$2:$H$488,6,FALSE)</f>
        <v>USA</v>
      </c>
      <c r="G229" t="str">
        <f>VLOOKUP($A229,[2]all_samples_metadata!$A$2:$H$488,7,FALSE)</f>
        <v>Michigan</v>
      </c>
      <c r="H229">
        <f>VLOOKUP($A229,[2]all_samples_metadata!$A$2:$H$488,8,FALSE)</f>
        <v>2012</v>
      </c>
      <c r="I229" t="b">
        <f>NOT(ISERROR(MATCH(A229,assembly_qc!$B$2:$B$490,0)))</f>
        <v>1</v>
      </c>
    </row>
    <row r="230" spans="1:9" x14ac:dyDescent="0.3">
      <c r="A230" t="s">
        <v>661</v>
      </c>
      <c r="B230" t="str">
        <f>VLOOKUP($A230,[2]all_samples_metadata!$A$2:$H$488,2,FALSE)</f>
        <v xml:space="preserve"> cheese</v>
      </c>
      <c r="C230">
        <f>VLOOKUP($A230,[2]all_samples_metadata!$A$2:$H$488,3,FALSE)</f>
        <v>0</v>
      </c>
      <c r="D230">
        <f>VLOOKUP($A230,[2]all_samples_metadata!$A$2:$H$488,4,FALSE)</f>
        <v>0</v>
      </c>
      <c r="E230">
        <f>VLOOKUP($A230,[2]all_samples_metadata!$A$2:$H$488,5,FALSE)</f>
        <v>0</v>
      </c>
      <c r="F230" t="str">
        <f>VLOOKUP($A230,[2]all_samples_metadata!$A$2:$H$488,6,FALSE)</f>
        <v>USA</v>
      </c>
      <c r="G230" t="str">
        <f>VLOOKUP($A230,[2]all_samples_metadata!$A$2:$H$488,7,FALSE)</f>
        <v>Michigan</v>
      </c>
      <c r="H230">
        <f>VLOOKUP($A230,[2]all_samples_metadata!$A$2:$H$488,8,FALSE)</f>
        <v>2012</v>
      </c>
      <c r="I230" t="b">
        <f>NOT(ISERROR(MATCH(A230,assembly_qc!$B$2:$B$490,0)))</f>
        <v>1</v>
      </c>
    </row>
    <row r="231" spans="1:9" x14ac:dyDescent="0.3">
      <c r="A231" t="s">
        <v>1058</v>
      </c>
      <c r="B231" t="str">
        <f>VLOOKUP($A231,[2]all_samples_metadata!$A$2:$H$488,2,FALSE)</f>
        <v xml:space="preserve"> cheese</v>
      </c>
      <c r="C231">
        <f>VLOOKUP($A231,[2]all_samples_metadata!$A$2:$H$488,3,FALSE)</f>
        <v>0</v>
      </c>
      <c r="D231">
        <f>VLOOKUP($A231,[2]all_samples_metadata!$A$2:$H$488,4,FALSE)</f>
        <v>0</v>
      </c>
      <c r="E231">
        <f>VLOOKUP($A231,[2]all_samples_metadata!$A$2:$H$488,5,FALSE)</f>
        <v>0</v>
      </c>
      <c r="F231" t="str">
        <f>VLOOKUP($A231,[2]all_samples_metadata!$A$2:$H$488,6,FALSE)</f>
        <v>USA</v>
      </c>
      <c r="G231" t="str">
        <f>VLOOKUP($A231,[2]all_samples_metadata!$A$2:$H$488,7,FALSE)</f>
        <v>New York</v>
      </c>
      <c r="H231">
        <f>VLOOKUP($A231,[2]all_samples_metadata!$A$2:$H$488,8,FALSE)</f>
        <v>2008</v>
      </c>
      <c r="I231" t="b">
        <f>NOT(ISERROR(MATCH(A231,assembly_qc!$B$2:$B$490,0)))</f>
        <v>1</v>
      </c>
    </row>
    <row r="232" spans="1:9" x14ac:dyDescent="0.3">
      <c r="A232" t="s">
        <v>669</v>
      </c>
      <c r="B232" t="str">
        <f>VLOOKUP($A232,[2]all_samples_metadata!$A$2:$H$488,2,FALSE)</f>
        <v xml:space="preserve"> cheese</v>
      </c>
      <c r="C232">
        <f>VLOOKUP($A232,[2]all_samples_metadata!$A$2:$H$488,3,FALSE)</f>
        <v>0</v>
      </c>
      <c r="D232">
        <f>VLOOKUP($A232,[2]all_samples_metadata!$A$2:$H$488,4,FALSE)</f>
        <v>0</v>
      </c>
      <c r="E232">
        <f>VLOOKUP($A232,[2]all_samples_metadata!$A$2:$H$488,5,FALSE)</f>
        <v>0</v>
      </c>
      <c r="F232" t="str">
        <f>VLOOKUP($A232,[2]all_samples_metadata!$A$2:$H$488,6,FALSE)</f>
        <v>USA</v>
      </c>
      <c r="G232" t="str">
        <f>VLOOKUP($A232,[2]all_samples_metadata!$A$2:$H$488,7,FALSE)</f>
        <v>Michigan</v>
      </c>
      <c r="H232">
        <f>VLOOKUP($A232,[2]all_samples_metadata!$A$2:$H$488,8,FALSE)</f>
        <v>2012</v>
      </c>
      <c r="I232" t="b">
        <f>NOT(ISERROR(MATCH(A232,assembly_qc!$B$2:$B$490,0)))</f>
        <v>1</v>
      </c>
    </row>
    <row r="233" spans="1:9" x14ac:dyDescent="0.3">
      <c r="A233" t="s">
        <v>665</v>
      </c>
      <c r="B233" t="str">
        <f>VLOOKUP($A233,[2]all_samples_metadata!$A$2:$H$488,2,FALSE)</f>
        <v xml:space="preserve"> cheese</v>
      </c>
      <c r="C233">
        <f>VLOOKUP($A233,[2]all_samples_metadata!$A$2:$H$488,3,FALSE)</f>
        <v>0</v>
      </c>
      <c r="D233">
        <f>VLOOKUP($A233,[2]all_samples_metadata!$A$2:$H$488,4,FALSE)</f>
        <v>0</v>
      </c>
      <c r="E233">
        <f>VLOOKUP($A233,[2]all_samples_metadata!$A$2:$H$488,5,FALSE)</f>
        <v>0</v>
      </c>
      <c r="F233" t="str">
        <f>VLOOKUP($A233,[2]all_samples_metadata!$A$2:$H$488,6,FALSE)</f>
        <v>USA</v>
      </c>
      <c r="G233" t="str">
        <f>VLOOKUP($A233,[2]all_samples_metadata!$A$2:$H$488,7,FALSE)</f>
        <v>Michigan</v>
      </c>
      <c r="H233">
        <f>VLOOKUP($A233,[2]all_samples_metadata!$A$2:$H$488,8,FALSE)</f>
        <v>2012</v>
      </c>
      <c r="I233" t="b">
        <f>NOT(ISERROR(MATCH(A233,assembly_qc!$B$2:$B$490,0)))</f>
        <v>1</v>
      </c>
    </row>
    <row r="234" spans="1:9" x14ac:dyDescent="0.3">
      <c r="A234" t="s">
        <v>2470</v>
      </c>
      <c r="B234" t="str">
        <f>VLOOKUP($A234,[2]all_samples_metadata!$A$2:$H$488,2,FALSE)</f>
        <v xml:space="preserve"> cotija cheese</v>
      </c>
      <c r="C234" t="str">
        <f>VLOOKUP($A234,[2]all_samples_metadata!$A$2:$H$488,3,FALSE)</f>
        <v>cow</v>
      </c>
      <c r="D234">
        <f>VLOOKUP($A234,[2]all_samples_metadata!$A$2:$H$488,4,FALSE)</f>
        <v>0</v>
      </c>
      <c r="E234">
        <f>VLOOKUP($A234,[2]all_samples_metadata!$A$2:$H$488,5,FALSE)</f>
        <v>0</v>
      </c>
      <c r="F234" t="str">
        <f>VLOOKUP($A234,[2]all_samples_metadata!$A$2:$H$488,6,FALSE)</f>
        <v>Mexico</v>
      </c>
      <c r="G234">
        <f>VLOOKUP($A234,[2]all_samples_metadata!$A$2:$H$488,7,FALSE)</f>
        <v>0</v>
      </c>
      <c r="H234">
        <f>VLOOKUP($A234,[2]all_samples_metadata!$A$2:$H$488,8,FALSE)</f>
        <v>2010</v>
      </c>
      <c r="I234" t="b">
        <f>NOT(ISERROR(MATCH(A234,assembly_qc!$B$2:$B$490,0)))</f>
        <v>1</v>
      </c>
    </row>
    <row r="235" spans="1:9" x14ac:dyDescent="0.3">
      <c r="A235" t="s">
        <v>160</v>
      </c>
      <c r="B235" t="str">
        <f>VLOOKUP($A235,[2]all_samples_metadata!$A$2:$H$488,2,FALSE)</f>
        <v xml:space="preserve"> cheese</v>
      </c>
      <c r="C235">
        <f>VLOOKUP($A235,[2]all_samples_metadata!$A$2:$H$488,3,FALSE)</f>
        <v>0</v>
      </c>
      <c r="D235">
        <f>VLOOKUP($A235,[2]all_samples_metadata!$A$2:$H$488,4,FALSE)</f>
        <v>0</v>
      </c>
      <c r="E235">
        <f>VLOOKUP($A235,[2]all_samples_metadata!$A$2:$H$488,5,FALSE)</f>
        <v>0</v>
      </c>
      <c r="F235" t="str">
        <f>VLOOKUP($A235,[2]all_samples_metadata!$A$2:$H$488,6,FALSE)</f>
        <v>USA</v>
      </c>
      <c r="G235" t="str">
        <f>VLOOKUP($A235,[2]all_samples_metadata!$A$2:$H$488,7,FALSE)</f>
        <v>California</v>
      </c>
      <c r="H235">
        <f>VLOOKUP($A235,[2]all_samples_metadata!$A$2:$H$488,8,FALSE)</f>
        <v>2012</v>
      </c>
      <c r="I235" t="b">
        <f>NOT(ISERROR(MATCH(A235,assembly_qc!$B$2:$B$490,0)))</f>
        <v>1</v>
      </c>
    </row>
    <row r="236" spans="1:9" x14ac:dyDescent="0.3">
      <c r="A236" t="s">
        <v>1071</v>
      </c>
      <c r="B236" t="str">
        <f>VLOOKUP($A236,[2]all_samples_metadata!$A$2:$H$488,2,FALSE)</f>
        <v xml:space="preserve"> cheese</v>
      </c>
      <c r="C236">
        <f>VLOOKUP($A236,[2]all_samples_metadata!$A$2:$H$488,3,FALSE)</f>
        <v>0</v>
      </c>
      <c r="D236">
        <f>VLOOKUP($A236,[2]all_samples_metadata!$A$2:$H$488,4,FALSE)</f>
        <v>0</v>
      </c>
      <c r="E236">
        <f>VLOOKUP($A236,[2]all_samples_metadata!$A$2:$H$488,5,FALSE)</f>
        <v>0</v>
      </c>
      <c r="F236" t="str">
        <f>VLOOKUP($A236,[2]all_samples_metadata!$A$2:$H$488,6,FALSE)</f>
        <v>USA</v>
      </c>
      <c r="G236">
        <f>VLOOKUP($A236,[2]all_samples_metadata!$A$2:$H$488,7,FALSE)</f>
        <v>0</v>
      </c>
      <c r="H236">
        <f>VLOOKUP($A236,[2]all_samples_metadata!$A$2:$H$488,8,FALSE)</f>
        <v>2017</v>
      </c>
      <c r="I236" t="b">
        <f>NOT(ISERROR(MATCH(A236,assembly_qc!$B$2:$B$490,0)))</f>
        <v>1</v>
      </c>
    </row>
    <row r="237" spans="1:9" x14ac:dyDescent="0.3">
      <c r="A237" t="s">
        <v>1001</v>
      </c>
      <c r="B237" t="str">
        <f>VLOOKUP($A237,[2]all_samples_metadata!$A$2:$H$488,2,FALSE)</f>
        <v xml:space="preserve"> white cheese</v>
      </c>
      <c r="C237">
        <f>VLOOKUP($A237,[2]all_samples_metadata!$A$2:$H$488,3,FALSE)</f>
        <v>0</v>
      </c>
      <c r="D237">
        <f>VLOOKUP($A237,[2]all_samples_metadata!$A$2:$H$488,4,FALSE)</f>
        <v>0</v>
      </c>
      <c r="E237">
        <f>VLOOKUP($A237,[2]all_samples_metadata!$A$2:$H$488,5,FALSE)</f>
        <v>0</v>
      </c>
      <c r="F237" t="str">
        <f>VLOOKUP($A237,[2]all_samples_metadata!$A$2:$H$488,6,FALSE)</f>
        <v>USA</v>
      </c>
      <c r="G237" t="str">
        <f>VLOOKUP($A237,[2]all_samples_metadata!$A$2:$H$488,7,FALSE)</f>
        <v>Florida</v>
      </c>
      <c r="H237">
        <f>VLOOKUP($A237,[2]all_samples_metadata!$A$2:$H$488,8,FALSE)</f>
        <v>2002</v>
      </c>
      <c r="I237" t="b">
        <f>NOT(ISERROR(MATCH(A237,assembly_qc!$B$2:$B$490,0)))</f>
        <v>1</v>
      </c>
    </row>
    <row r="238" spans="1:9" x14ac:dyDescent="0.3">
      <c r="A238" t="s">
        <v>1684</v>
      </c>
      <c r="B238" t="str">
        <f>VLOOKUP($A238,[2]all_samples_metadata!$A$2:$H$488,2,FALSE)</f>
        <v xml:space="preserve"> cheese</v>
      </c>
      <c r="C238">
        <f>VLOOKUP($A238,[2]all_samples_metadata!$A$2:$H$488,3,FALSE)</f>
        <v>0</v>
      </c>
      <c r="D238">
        <f>VLOOKUP($A238,[2]all_samples_metadata!$A$2:$H$488,4,FALSE)</f>
        <v>0</v>
      </c>
      <c r="E238">
        <f>VLOOKUP($A238,[2]all_samples_metadata!$A$2:$H$488,5,FALSE)</f>
        <v>0</v>
      </c>
      <c r="F238" t="str">
        <f>VLOOKUP($A238,[2]all_samples_metadata!$A$2:$H$488,6,FALSE)</f>
        <v>USA</v>
      </c>
      <c r="G238" t="str">
        <f>VLOOKUP($A238,[2]all_samples_metadata!$A$2:$H$488,7,FALSE)</f>
        <v>Washington</v>
      </c>
      <c r="H238">
        <f>VLOOKUP($A238,[2]all_samples_metadata!$A$2:$H$488,8,FALSE)</f>
        <v>2010</v>
      </c>
      <c r="I238" t="b">
        <f>NOT(ISERROR(MATCH(A238,assembly_qc!$B$2:$B$490,0)))</f>
        <v>1</v>
      </c>
    </row>
    <row r="239" spans="1:9" x14ac:dyDescent="0.3">
      <c r="A239" t="s">
        <v>1692</v>
      </c>
      <c r="B239" t="str">
        <f>VLOOKUP($A239,[2]all_samples_metadata!$A$2:$H$488,2,FALSE)</f>
        <v xml:space="preserve"> cheese</v>
      </c>
      <c r="C239">
        <f>VLOOKUP($A239,[2]all_samples_metadata!$A$2:$H$488,3,FALSE)</f>
        <v>0</v>
      </c>
      <c r="D239">
        <f>VLOOKUP($A239,[2]all_samples_metadata!$A$2:$H$488,4,FALSE)</f>
        <v>0</v>
      </c>
      <c r="E239">
        <f>VLOOKUP($A239,[2]all_samples_metadata!$A$2:$H$488,5,FALSE)</f>
        <v>0</v>
      </c>
      <c r="F239" t="str">
        <f>VLOOKUP($A239,[2]all_samples_metadata!$A$2:$H$488,6,FALSE)</f>
        <v>USA</v>
      </c>
      <c r="G239" t="str">
        <f>VLOOKUP($A239,[2]all_samples_metadata!$A$2:$H$488,7,FALSE)</f>
        <v>Washington</v>
      </c>
      <c r="H239">
        <f>VLOOKUP($A239,[2]all_samples_metadata!$A$2:$H$488,8,FALSE)</f>
        <v>2010</v>
      </c>
      <c r="I239" t="b">
        <f>NOT(ISERROR(MATCH(A239,assembly_qc!$B$2:$B$490,0)))</f>
        <v>1</v>
      </c>
    </row>
    <row r="240" spans="1:9" x14ac:dyDescent="0.3">
      <c r="A240" t="s">
        <v>2343</v>
      </c>
      <c r="B240" t="str">
        <f>VLOOKUP($A240,[2]all_samples_metadata!$A$2:$H$488,2,FALSE)</f>
        <v xml:space="preserve"> cheese</v>
      </c>
      <c r="C240">
        <f>VLOOKUP($A240,[2]all_samples_metadata!$A$2:$H$488,3,FALSE)</f>
        <v>0</v>
      </c>
      <c r="D240">
        <f>VLOOKUP($A240,[2]all_samples_metadata!$A$2:$H$488,4,FALSE)</f>
        <v>0</v>
      </c>
      <c r="E240">
        <f>VLOOKUP($A240,[2]all_samples_metadata!$A$2:$H$488,5,FALSE)</f>
        <v>0</v>
      </c>
      <c r="F240" t="str">
        <f>VLOOKUP($A240,[2]all_samples_metadata!$A$2:$H$488,6,FALSE)</f>
        <v>USA</v>
      </c>
      <c r="G240" t="str">
        <f>VLOOKUP($A240,[2]all_samples_metadata!$A$2:$H$488,7,FALSE)</f>
        <v>Washington</v>
      </c>
      <c r="H240">
        <f>VLOOKUP($A240,[2]all_samples_metadata!$A$2:$H$488,8,FALSE)</f>
        <v>2010</v>
      </c>
      <c r="I240" t="b">
        <f>NOT(ISERROR(MATCH(A240,assembly_qc!$B$2:$B$490,0)))</f>
        <v>1</v>
      </c>
    </row>
    <row r="241" spans="1:9" x14ac:dyDescent="0.3">
      <c r="A241" t="s">
        <v>1696</v>
      </c>
      <c r="B241" t="str">
        <f>VLOOKUP($A241,[2]all_samples_metadata!$A$2:$H$488,2,FALSE)</f>
        <v xml:space="preserve"> cheese</v>
      </c>
      <c r="C241">
        <f>VLOOKUP($A241,[2]all_samples_metadata!$A$2:$H$488,3,FALSE)</f>
        <v>0</v>
      </c>
      <c r="D241">
        <f>VLOOKUP($A241,[2]all_samples_metadata!$A$2:$H$488,4,FALSE)</f>
        <v>0</v>
      </c>
      <c r="E241">
        <f>VLOOKUP($A241,[2]all_samples_metadata!$A$2:$H$488,5,FALSE)</f>
        <v>0</v>
      </c>
      <c r="F241" t="str">
        <f>VLOOKUP($A241,[2]all_samples_metadata!$A$2:$H$488,6,FALSE)</f>
        <v>USA</v>
      </c>
      <c r="G241" t="str">
        <f>VLOOKUP($A241,[2]all_samples_metadata!$A$2:$H$488,7,FALSE)</f>
        <v>Washington</v>
      </c>
      <c r="H241">
        <f>VLOOKUP($A241,[2]all_samples_metadata!$A$2:$H$488,8,FALSE)</f>
        <v>2010</v>
      </c>
      <c r="I241" t="b">
        <f>NOT(ISERROR(MATCH(A241,assembly_qc!$B$2:$B$490,0)))</f>
        <v>1</v>
      </c>
    </row>
    <row r="242" spans="1:9" x14ac:dyDescent="0.3">
      <c r="A242" t="s">
        <v>1700</v>
      </c>
      <c r="B242" t="str">
        <f>VLOOKUP($A242,[2]all_samples_metadata!$A$2:$H$488,2,FALSE)</f>
        <v xml:space="preserve"> cheese</v>
      </c>
      <c r="C242">
        <f>VLOOKUP($A242,[2]all_samples_metadata!$A$2:$H$488,3,FALSE)</f>
        <v>0</v>
      </c>
      <c r="D242">
        <f>VLOOKUP($A242,[2]all_samples_metadata!$A$2:$H$488,4,FALSE)</f>
        <v>0</v>
      </c>
      <c r="E242">
        <f>VLOOKUP($A242,[2]all_samples_metadata!$A$2:$H$488,5,FALSE)</f>
        <v>0</v>
      </c>
      <c r="F242" t="str">
        <f>VLOOKUP($A242,[2]all_samples_metadata!$A$2:$H$488,6,FALSE)</f>
        <v>USA</v>
      </c>
      <c r="G242" t="str">
        <f>VLOOKUP($A242,[2]all_samples_metadata!$A$2:$H$488,7,FALSE)</f>
        <v>Washington</v>
      </c>
      <c r="H242">
        <f>VLOOKUP($A242,[2]all_samples_metadata!$A$2:$H$488,8,FALSE)</f>
        <v>2010</v>
      </c>
      <c r="I242" t="b">
        <f>NOT(ISERROR(MATCH(A242,assembly_qc!$B$2:$B$490,0)))</f>
        <v>1</v>
      </c>
    </row>
    <row r="243" spans="1:9" x14ac:dyDescent="0.3">
      <c r="A243" t="s">
        <v>1704</v>
      </c>
      <c r="B243" t="str">
        <f>VLOOKUP($A243,[2]all_samples_metadata!$A$2:$H$488,2,FALSE)</f>
        <v xml:space="preserve"> pasteurized milk queso fresco wheels in vac-packed plastic</v>
      </c>
      <c r="C243">
        <f>VLOOKUP($A243,[2]all_samples_metadata!$A$2:$H$488,3,FALSE)</f>
        <v>0</v>
      </c>
      <c r="D243">
        <f>VLOOKUP($A243,[2]all_samples_metadata!$A$2:$H$488,4,FALSE)</f>
        <v>0</v>
      </c>
      <c r="E243">
        <f>VLOOKUP($A243,[2]all_samples_metadata!$A$2:$H$488,5,FALSE)</f>
        <v>0</v>
      </c>
      <c r="F243" t="str">
        <f>VLOOKUP($A243,[2]all_samples_metadata!$A$2:$H$488,6,FALSE)</f>
        <v>USA</v>
      </c>
      <c r="G243" t="str">
        <f>VLOOKUP($A243,[2]all_samples_metadata!$A$2:$H$488,7,FALSE)</f>
        <v>Washington</v>
      </c>
      <c r="H243">
        <f>VLOOKUP($A243,[2]all_samples_metadata!$A$2:$H$488,8,FALSE)</f>
        <v>2010</v>
      </c>
      <c r="I243" t="b">
        <f>NOT(ISERROR(MATCH(A243,assembly_qc!$B$2:$B$490,0)))</f>
        <v>1</v>
      </c>
    </row>
    <row r="244" spans="1:9" x14ac:dyDescent="0.3">
      <c r="A244" t="s">
        <v>1709</v>
      </c>
      <c r="B244" t="str">
        <f>VLOOKUP($A244,[2]all_samples_metadata!$A$2:$H$488,2,FALSE)</f>
        <v xml:space="preserve"> pasteurized milk queso fresco cheese wheels (16 oz) in vac-packed plastic</v>
      </c>
      <c r="C244">
        <f>VLOOKUP($A244,[2]all_samples_metadata!$A$2:$H$488,3,FALSE)</f>
        <v>0</v>
      </c>
      <c r="D244" t="str">
        <f>VLOOKUP($A244,[2]all_samples_metadata!$A$2:$H$488,4,FALSE)</f>
        <v>pasteurized</v>
      </c>
      <c r="E244" t="str">
        <f>VLOOKUP($A244,[2]all_samples_metadata!$A$2:$H$488,5,FALSE)</f>
        <v>soft</v>
      </c>
      <c r="F244" t="str">
        <f>VLOOKUP($A244,[2]all_samples_metadata!$A$2:$H$488,6,FALSE)</f>
        <v>USA</v>
      </c>
      <c r="G244" t="str">
        <f>VLOOKUP($A244,[2]all_samples_metadata!$A$2:$H$488,7,FALSE)</f>
        <v>Washington</v>
      </c>
      <c r="H244">
        <f>VLOOKUP($A244,[2]all_samples_metadata!$A$2:$H$488,8,FALSE)</f>
        <v>2010</v>
      </c>
      <c r="I244" t="b">
        <f>NOT(ISERROR(MATCH(A244,assembly_qc!$B$2:$B$490,0)))</f>
        <v>1</v>
      </c>
    </row>
    <row r="245" spans="1:9" x14ac:dyDescent="0.3">
      <c r="A245" t="s">
        <v>969</v>
      </c>
      <c r="B245" t="str">
        <f>VLOOKUP($A245,[2]all_samples_metadata!$A$2:$H$488,2,FALSE)</f>
        <v xml:space="preserve"> raw milk cheese-monterey jack</v>
      </c>
      <c r="C245" t="str">
        <f>VLOOKUP($A245,[2]all_samples_metadata!$A$2:$H$488,3,FALSE)</f>
        <v>cow</v>
      </c>
      <c r="D245" t="str">
        <f>VLOOKUP($A245,[2]all_samples_metadata!$A$2:$H$488,4,FALSE)</f>
        <v>raw</v>
      </c>
      <c r="E245" t="str">
        <f>VLOOKUP($A245,[2]all_samples_metadata!$A$2:$H$488,5,FALSE)</f>
        <v>semi-hard</v>
      </c>
      <c r="F245" t="str">
        <f>VLOOKUP($A245,[2]all_samples_metadata!$A$2:$H$488,6,FALSE)</f>
        <v>USA</v>
      </c>
      <c r="G245" t="str">
        <f>VLOOKUP($A245,[2]all_samples_metadata!$A$2:$H$488,7,FALSE)</f>
        <v>New York</v>
      </c>
      <c r="H245">
        <f>VLOOKUP($A245,[2]all_samples_metadata!$A$2:$H$488,8,FALSE)</f>
        <v>2017</v>
      </c>
      <c r="I245" t="b">
        <f>NOT(ISERROR(MATCH(A245,assembly_qc!$B$2:$B$490,0)))</f>
        <v>1</v>
      </c>
    </row>
    <row r="246" spans="1:9" x14ac:dyDescent="0.3">
      <c r="A246" t="s">
        <v>977</v>
      </c>
      <c r="B246" t="str">
        <f>VLOOKUP($A246,[2]all_samples_metadata!$A$2:$H$488,2,FALSE)</f>
        <v xml:space="preserve"> raw milk cheese</v>
      </c>
      <c r="C246">
        <f>VLOOKUP($A246,[2]all_samples_metadata!$A$2:$H$488,3,FALSE)</f>
        <v>0</v>
      </c>
      <c r="D246">
        <f>VLOOKUP($A246,[2]all_samples_metadata!$A$2:$H$488,4,FALSE)</f>
        <v>0</v>
      </c>
      <c r="E246">
        <f>VLOOKUP($A246,[2]all_samples_metadata!$A$2:$H$488,5,FALSE)</f>
        <v>0</v>
      </c>
      <c r="F246" t="str">
        <f>VLOOKUP($A246,[2]all_samples_metadata!$A$2:$H$488,6,FALSE)</f>
        <v>USA</v>
      </c>
      <c r="G246" t="str">
        <f>VLOOKUP($A246,[2]all_samples_metadata!$A$2:$H$488,7,FALSE)</f>
        <v>New York</v>
      </c>
      <c r="H246">
        <f>VLOOKUP($A246,[2]all_samples_metadata!$A$2:$H$488,8,FALSE)</f>
        <v>2017</v>
      </c>
      <c r="I246" t="b">
        <f>NOT(ISERROR(MATCH(A246,assembly_qc!$B$2:$B$490,0)))</f>
        <v>1</v>
      </c>
    </row>
    <row r="247" spans="1:9" x14ac:dyDescent="0.3">
      <c r="A247" t="s">
        <v>2409</v>
      </c>
      <c r="B247" t="str">
        <f>VLOOKUP($A247,[2]all_samples_metadata!$A$2:$H$488,2,FALSE)</f>
        <v xml:space="preserve"> soft white mexican cheese</v>
      </c>
      <c r="C247">
        <f>VLOOKUP($A247,[2]all_samples_metadata!$A$2:$H$488,3,FALSE)</f>
        <v>0</v>
      </c>
      <c r="D247">
        <f>VLOOKUP($A247,[2]all_samples_metadata!$A$2:$H$488,4,FALSE)</f>
        <v>0</v>
      </c>
      <c r="E247" t="str">
        <f>VLOOKUP($A247,[2]all_samples_metadata!$A$2:$H$488,5,FALSE)</f>
        <v>soft</v>
      </c>
      <c r="F247" t="str">
        <f>VLOOKUP($A247,[2]all_samples_metadata!$A$2:$H$488,6,FALSE)</f>
        <v>USA</v>
      </c>
      <c r="G247" t="str">
        <f>VLOOKUP($A247,[2]all_samples_metadata!$A$2:$H$488,7,FALSE)</f>
        <v>Texas</v>
      </c>
      <c r="H247">
        <f>VLOOKUP($A247,[2]all_samples_metadata!$A$2:$H$488,8,FALSE)</f>
        <v>2003</v>
      </c>
      <c r="I247" t="b">
        <f>NOT(ISERROR(MATCH(A247,assembly_qc!$B$2:$B$490,0)))</f>
        <v>1</v>
      </c>
    </row>
    <row r="248" spans="1:9" x14ac:dyDescent="0.3">
      <c r="A248" t="s">
        <v>2478</v>
      </c>
      <c r="B248" t="str">
        <f>VLOOKUP($A248,[2]all_samples_metadata!$A$2:$H$488,2,FALSE)</f>
        <v xml:space="preserve"> home-made cheese</v>
      </c>
      <c r="C248">
        <f>VLOOKUP($A248,[2]all_samples_metadata!$A$2:$H$488,3,FALSE)</f>
        <v>0</v>
      </c>
      <c r="D248">
        <f>VLOOKUP($A248,[2]all_samples_metadata!$A$2:$H$488,4,FALSE)</f>
        <v>0</v>
      </c>
      <c r="E248">
        <f>VLOOKUP($A248,[2]all_samples_metadata!$A$2:$H$488,5,FALSE)</f>
        <v>0</v>
      </c>
      <c r="F248" t="str">
        <f>VLOOKUP($A248,[2]all_samples_metadata!$A$2:$H$488,6,FALSE)</f>
        <v>Mexico</v>
      </c>
      <c r="G248">
        <f>VLOOKUP($A248,[2]all_samples_metadata!$A$2:$H$488,7,FALSE)</f>
        <v>0</v>
      </c>
      <c r="H248">
        <f>VLOOKUP($A248,[2]all_samples_metadata!$A$2:$H$488,8,FALSE)</f>
        <v>2003</v>
      </c>
      <c r="I248" t="b">
        <f>NOT(ISERROR(MATCH(A248,assembly_qc!$B$2:$B$490,0)))</f>
        <v>1</v>
      </c>
    </row>
    <row r="249" spans="1:9" x14ac:dyDescent="0.3">
      <c r="A249" t="s">
        <v>2487</v>
      </c>
      <c r="B249" t="str">
        <f>VLOOKUP($A249,[2]all_samples_metadata!$A$2:$H$488,2,FALSE)</f>
        <v xml:space="preserve"> ricotta piatta cheese</v>
      </c>
      <c r="C249">
        <f>VLOOKUP($A249,[2]all_samples_metadata!$A$2:$H$488,3,FALSE)</f>
        <v>0</v>
      </c>
      <c r="D249">
        <f>VLOOKUP($A249,[2]all_samples_metadata!$A$2:$H$488,4,FALSE)</f>
        <v>0</v>
      </c>
      <c r="E249" t="str">
        <f>VLOOKUP($A249,[2]all_samples_metadata!$A$2:$H$488,5,FALSE)</f>
        <v>semi-soft or soft</v>
      </c>
      <c r="F249" t="str">
        <f>VLOOKUP($A249,[2]all_samples_metadata!$A$2:$H$488,6,FALSE)</f>
        <v>Italy</v>
      </c>
      <c r="G249">
        <f>VLOOKUP($A249,[2]all_samples_metadata!$A$2:$H$488,7,FALSE)</f>
        <v>0</v>
      </c>
      <c r="H249">
        <f>VLOOKUP($A249,[2]all_samples_metadata!$A$2:$H$488,8,FALSE)</f>
        <v>2003</v>
      </c>
      <c r="I249" t="b">
        <f>NOT(ISERROR(MATCH(A249,assembly_qc!$B$2:$B$490,0)))</f>
        <v>1</v>
      </c>
    </row>
    <row r="250" spans="1:9" x14ac:dyDescent="0.3">
      <c r="A250" t="s">
        <v>1718</v>
      </c>
      <c r="B250" t="str">
        <f>VLOOKUP($A250,[2]all_samples_metadata!$A$2:$H$488,2,FALSE)</f>
        <v xml:space="preserve"> raw milk cheese</v>
      </c>
      <c r="C250">
        <f>VLOOKUP($A250,[2]all_samples_metadata!$A$2:$H$488,3,FALSE)</f>
        <v>0</v>
      </c>
      <c r="D250" t="str">
        <f>VLOOKUP($A250,[2]all_samples_metadata!$A$2:$H$488,4,FALSE)</f>
        <v>raw</v>
      </c>
      <c r="E250">
        <f>VLOOKUP($A250,[2]all_samples_metadata!$A$2:$H$488,5,FALSE)</f>
        <v>0</v>
      </c>
      <c r="F250" t="str">
        <f>VLOOKUP($A250,[2]all_samples_metadata!$A$2:$H$488,6,FALSE)</f>
        <v>USA</v>
      </c>
      <c r="G250" t="str">
        <f>VLOOKUP($A250,[2]all_samples_metadata!$A$2:$H$488,7,FALSE)</f>
        <v>New York</v>
      </c>
      <c r="H250">
        <f>VLOOKUP($A250,[2]all_samples_metadata!$A$2:$H$488,8,FALSE)</f>
        <v>2017</v>
      </c>
      <c r="I250" t="b">
        <f>NOT(ISERROR(MATCH(A250,assembly_qc!$B$2:$B$490,0)))</f>
        <v>1</v>
      </c>
    </row>
    <row r="251" spans="1:9" x14ac:dyDescent="0.3">
      <c r="A251" t="s">
        <v>997</v>
      </c>
      <c r="B251" t="str">
        <f>VLOOKUP($A251,[2]all_samples_metadata!$A$2:$H$488,2,FALSE)</f>
        <v xml:space="preserve"> raw milk cheese</v>
      </c>
      <c r="C251">
        <f>VLOOKUP($A251,[2]all_samples_metadata!$A$2:$H$488,3,FALSE)</f>
        <v>0</v>
      </c>
      <c r="D251" t="str">
        <f>VLOOKUP($A251,[2]all_samples_metadata!$A$2:$H$488,4,FALSE)</f>
        <v>raw</v>
      </c>
      <c r="E251">
        <f>VLOOKUP($A251,[2]all_samples_metadata!$A$2:$H$488,5,FALSE)</f>
        <v>0</v>
      </c>
      <c r="F251" t="str">
        <f>VLOOKUP($A251,[2]all_samples_metadata!$A$2:$H$488,6,FALSE)</f>
        <v>USA</v>
      </c>
      <c r="G251" t="str">
        <f>VLOOKUP($A251,[2]all_samples_metadata!$A$2:$H$488,7,FALSE)</f>
        <v>New York</v>
      </c>
      <c r="H251">
        <f>VLOOKUP($A251,[2]all_samples_metadata!$A$2:$H$488,8,FALSE)</f>
        <v>2017</v>
      </c>
      <c r="I251" t="b">
        <f>NOT(ISERROR(MATCH(A251,assembly_qc!$B$2:$B$490,0)))</f>
        <v>1</v>
      </c>
    </row>
    <row r="252" spans="1:9" x14ac:dyDescent="0.3">
      <c r="A252" t="s">
        <v>897</v>
      </c>
      <c r="B252" t="str">
        <f>VLOOKUP($A252,[2]all_samples_metadata!$A$2:$H$488,2,FALSE)</f>
        <v xml:space="preserve"> swiss cheese</v>
      </c>
      <c r="C252">
        <f>VLOOKUP($A252,[2]all_samples_metadata!$A$2:$H$488,3,FALSE)</f>
        <v>0</v>
      </c>
      <c r="D252">
        <f>VLOOKUP($A252,[2]all_samples_metadata!$A$2:$H$488,4,FALSE)</f>
        <v>0</v>
      </c>
      <c r="E252">
        <f>VLOOKUP($A252,[2]all_samples_metadata!$A$2:$H$488,5,FALSE)</f>
        <v>0</v>
      </c>
      <c r="F252" t="str">
        <f>VLOOKUP($A252,[2]all_samples_metadata!$A$2:$H$488,6,FALSE)</f>
        <v>USA</v>
      </c>
      <c r="G252" t="str">
        <f>VLOOKUP($A252,[2]all_samples_metadata!$A$2:$H$488,7,FALSE)</f>
        <v>Florida</v>
      </c>
      <c r="H252">
        <f>VLOOKUP($A252,[2]all_samples_metadata!$A$2:$H$488,8,FALSE)</f>
        <v>2000</v>
      </c>
      <c r="I252" t="b">
        <f>NOT(ISERROR(MATCH(A252,assembly_qc!$B$2:$B$490,0)))</f>
        <v>1</v>
      </c>
    </row>
    <row r="253" spans="1:9" x14ac:dyDescent="0.3">
      <c r="A253" t="s">
        <v>902</v>
      </c>
      <c r="B253" t="str">
        <f>VLOOKUP($A253,[2]all_samples_metadata!$A$2:$H$488,2,FALSE)</f>
        <v xml:space="preserve"> goat cheese</v>
      </c>
      <c r="C253" t="str">
        <f>VLOOKUP($A253,[2]all_samples_metadata!$A$2:$H$488,3,FALSE)</f>
        <v>goat</v>
      </c>
      <c r="D253">
        <f>VLOOKUP($A253,[2]all_samples_metadata!$A$2:$H$488,4,FALSE)</f>
        <v>0</v>
      </c>
      <c r="E253">
        <f>VLOOKUP($A253,[2]all_samples_metadata!$A$2:$H$488,5,FALSE)</f>
        <v>0</v>
      </c>
      <c r="F253" t="str">
        <f>VLOOKUP($A253,[2]all_samples_metadata!$A$2:$H$488,6,FALSE)</f>
        <v>USA</v>
      </c>
      <c r="G253" t="str">
        <f>VLOOKUP($A253,[2]all_samples_metadata!$A$2:$H$488,7,FALSE)</f>
        <v>California</v>
      </c>
      <c r="H253">
        <f>VLOOKUP($A253,[2]all_samples_metadata!$A$2:$H$488,8,FALSE)</f>
        <v>2003</v>
      </c>
      <c r="I253" t="b">
        <f>NOT(ISERROR(MATCH(A253,assembly_qc!$B$2:$B$490,0)))</f>
        <v>1</v>
      </c>
    </row>
    <row r="254" spans="1:9" x14ac:dyDescent="0.3">
      <c r="A254" t="s">
        <v>906</v>
      </c>
      <c r="B254" t="str">
        <f>VLOOKUP($A254,[2]all_samples_metadata!$A$2:$H$488,2,FALSE)</f>
        <v>fresh paneer cheese</v>
      </c>
      <c r="C254">
        <f>VLOOKUP($A254,[2]all_samples_metadata!$A$2:$H$488,3,FALSE)</f>
        <v>0</v>
      </c>
      <c r="D254">
        <f>VLOOKUP($A254,[2]all_samples_metadata!$A$2:$H$488,4,FALSE)</f>
        <v>0</v>
      </c>
      <c r="E254">
        <f>VLOOKUP($A254,[2]all_samples_metadata!$A$2:$H$488,5,FALSE)</f>
        <v>0</v>
      </c>
      <c r="F254" t="str">
        <f>VLOOKUP($A254,[2]all_samples_metadata!$A$2:$H$488,6,FALSE)</f>
        <v>USA</v>
      </c>
      <c r="G254" t="str">
        <f>VLOOKUP($A254,[2]all_samples_metadata!$A$2:$H$488,7,FALSE)</f>
        <v>Florida</v>
      </c>
      <c r="H254">
        <f>VLOOKUP($A254,[2]all_samples_metadata!$A$2:$H$488,8,FALSE)</f>
        <v>2017</v>
      </c>
      <c r="I254" t="b">
        <f>NOT(ISERROR(MATCH(A254,assembly_qc!$B$2:$B$490,0)))</f>
        <v>1</v>
      </c>
    </row>
    <row r="255" spans="1:9" x14ac:dyDescent="0.3">
      <c r="A255" t="s">
        <v>2492</v>
      </c>
      <c r="B255" t="str">
        <f>VLOOKUP($A255,[2]all_samples_metadata!$A$2:$H$488,2,FALSE)</f>
        <v xml:space="preserve"> le vigneron marc cheese</v>
      </c>
      <c r="C255">
        <f>VLOOKUP($A255,[2]all_samples_metadata!$A$2:$H$488,3,FALSE)</f>
        <v>0</v>
      </c>
      <c r="D255">
        <f>VLOOKUP($A255,[2]all_samples_metadata!$A$2:$H$488,4,FALSE)</f>
        <v>0</v>
      </c>
      <c r="E255">
        <f>VLOOKUP($A255,[2]all_samples_metadata!$A$2:$H$488,5,FALSE)</f>
        <v>0</v>
      </c>
      <c r="F255" t="str">
        <f>VLOOKUP($A255,[2]all_samples_metadata!$A$2:$H$488,6,FALSE)</f>
        <v>France</v>
      </c>
      <c r="G255">
        <f>VLOOKUP($A255,[2]all_samples_metadata!$A$2:$H$488,7,FALSE)</f>
        <v>0</v>
      </c>
      <c r="H255">
        <f>VLOOKUP($A255,[2]all_samples_metadata!$A$2:$H$488,8,FALSE)</f>
        <v>2010</v>
      </c>
      <c r="I255" t="b">
        <f>NOT(ISERROR(MATCH(A255,assembly_qc!$B$2:$B$490,0)))</f>
        <v>1</v>
      </c>
    </row>
    <row r="256" spans="1:9" x14ac:dyDescent="0.3">
      <c r="A256" t="s">
        <v>911</v>
      </c>
      <c r="B256" t="str">
        <f>VLOOKUP($A256,[2]all_samples_metadata!$A$2:$H$488,2,FALSE)</f>
        <v xml:space="preserve"> mexican soft cheese</v>
      </c>
      <c r="C256">
        <f>VLOOKUP($A256,[2]all_samples_metadata!$A$2:$H$488,3,FALSE)</f>
        <v>0</v>
      </c>
      <c r="D256">
        <f>VLOOKUP($A256,[2]all_samples_metadata!$A$2:$H$488,4,FALSE)</f>
        <v>0</v>
      </c>
      <c r="E256" t="str">
        <f>VLOOKUP($A256,[2]all_samples_metadata!$A$2:$H$488,5,FALSE)</f>
        <v>soft</v>
      </c>
      <c r="F256" t="str">
        <f>VLOOKUP($A256,[2]all_samples_metadata!$A$2:$H$488,6,FALSE)</f>
        <v>USA</v>
      </c>
      <c r="G256">
        <f>VLOOKUP($A256,[2]all_samples_metadata!$A$2:$H$488,7,FALSE)</f>
        <v>0</v>
      </c>
      <c r="H256">
        <f>VLOOKUP($A256,[2]all_samples_metadata!$A$2:$H$488,8,FALSE)</f>
        <v>2003</v>
      </c>
      <c r="I256" t="b">
        <f>NOT(ISERROR(MATCH(A256,assembly_qc!$B$2:$B$490,0)))</f>
        <v>1</v>
      </c>
    </row>
    <row r="257" spans="1:9" x14ac:dyDescent="0.3">
      <c r="A257" t="s">
        <v>916</v>
      </c>
      <c r="B257" t="str">
        <f>VLOOKUP($A257,[2]all_samples_metadata!$A$2:$H$488,2,FALSE)</f>
        <v xml:space="preserve"> mexican soft cheese</v>
      </c>
      <c r="C257">
        <f>VLOOKUP($A257,[2]all_samples_metadata!$A$2:$H$488,3,FALSE)</f>
        <v>0</v>
      </c>
      <c r="D257">
        <f>VLOOKUP($A257,[2]all_samples_metadata!$A$2:$H$488,4,FALSE)</f>
        <v>0</v>
      </c>
      <c r="E257" t="str">
        <f>VLOOKUP($A257,[2]all_samples_metadata!$A$2:$H$488,5,FALSE)</f>
        <v>soft</v>
      </c>
      <c r="F257" t="str">
        <f>VLOOKUP($A257,[2]all_samples_metadata!$A$2:$H$488,6,FALSE)</f>
        <v>USA</v>
      </c>
      <c r="G257">
        <f>VLOOKUP($A257,[2]all_samples_metadata!$A$2:$H$488,7,FALSE)</f>
        <v>0</v>
      </c>
      <c r="H257">
        <f>VLOOKUP($A257,[2]all_samples_metadata!$A$2:$H$488,8,FALSE)</f>
        <v>2003</v>
      </c>
      <c r="I257" t="b">
        <f>NOT(ISERROR(MATCH(A257,assembly_qc!$B$2:$B$490,0)))</f>
        <v>1</v>
      </c>
    </row>
    <row r="258" spans="1:9" x14ac:dyDescent="0.3">
      <c r="A258" t="s">
        <v>1722</v>
      </c>
      <c r="B258" t="str">
        <f>VLOOKUP($A258,[2]all_samples_metadata!$A$2:$H$488,2,FALSE)</f>
        <v xml:space="preserve"> asadero cheese</v>
      </c>
      <c r="C258" t="str">
        <f>VLOOKUP($A258,[2]all_samples_metadata!$A$2:$H$488,3,FALSE)</f>
        <v>cow</v>
      </c>
      <c r="D258">
        <f>VLOOKUP($A258,[2]all_samples_metadata!$A$2:$H$488,4,FALSE)</f>
        <v>0</v>
      </c>
      <c r="E258" t="str">
        <f>VLOOKUP($A258,[2]all_samples_metadata!$A$2:$H$488,5,FALSE)</f>
        <v>semi-soft</v>
      </c>
      <c r="F258" t="str">
        <f>VLOOKUP($A258,[2]all_samples_metadata!$A$2:$H$488,6,FALSE)</f>
        <v>Mexico</v>
      </c>
      <c r="G258">
        <f>VLOOKUP($A258,[2]all_samples_metadata!$A$2:$H$488,7,FALSE)</f>
        <v>0</v>
      </c>
      <c r="H258">
        <f>VLOOKUP($A258,[2]all_samples_metadata!$A$2:$H$488,8,FALSE)</f>
        <v>2001</v>
      </c>
      <c r="I258" t="b">
        <f>NOT(ISERROR(MATCH(A258,assembly_qc!$B$2:$B$490,0)))</f>
        <v>1</v>
      </c>
    </row>
    <row r="259" spans="1:9" x14ac:dyDescent="0.3">
      <c r="A259" t="s">
        <v>2497</v>
      </c>
      <c r="B259" t="str">
        <f>VLOOKUP($A259,[2]all_samples_metadata!$A$2:$H$488,2,FALSE)</f>
        <v xml:space="preserve"> asadero cheese</v>
      </c>
      <c r="C259" t="str">
        <f>VLOOKUP($A259,[2]all_samples_metadata!$A$2:$H$488,3,FALSE)</f>
        <v>cow</v>
      </c>
      <c r="D259">
        <f>VLOOKUP($A259,[2]all_samples_metadata!$A$2:$H$488,4,FALSE)</f>
        <v>0</v>
      </c>
      <c r="E259" t="str">
        <f>VLOOKUP($A259,[2]all_samples_metadata!$A$2:$H$488,5,FALSE)</f>
        <v>semi-soft</v>
      </c>
      <c r="F259" t="str">
        <f>VLOOKUP($A259,[2]all_samples_metadata!$A$2:$H$488,6,FALSE)</f>
        <v>Mexico</v>
      </c>
      <c r="G259">
        <f>VLOOKUP($A259,[2]all_samples_metadata!$A$2:$H$488,7,FALSE)</f>
        <v>0</v>
      </c>
      <c r="H259">
        <f>VLOOKUP($A259,[2]all_samples_metadata!$A$2:$H$488,8,FALSE)</f>
        <v>2001</v>
      </c>
      <c r="I259" t="b">
        <f>NOT(ISERROR(MATCH(A259,assembly_qc!$B$2:$B$490,0)))</f>
        <v>1</v>
      </c>
    </row>
    <row r="260" spans="1:9" x14ac:dyDescent="0.3">
      <c r="A260" t="s">
        <v>924</v>
      </c>
      <c r="B260" t="str">
        <f>VLOOKUP($A260,[2]all_samples_metadata!$A$2:$H$488,2,FALSE)</f>
        <v>spanish cheese</v>
      </c>
      <c r="C260">
        <f>VLOOKUP($A260,[2]all_samples_metadata!$A$2:$H$488,3,FALSE)</f>
        <v>0</v>
      </c>
      <c r="D260">
        <f>VLOOKUP($A260,[2]all_samples_metadata!$A$2:$H$488,4,FALSE)</f>
        <v>0</v>
      </c>
      <c r="E260">
        <f>VLOOKUP($A260,[2]all_samples_metadata!$A$2:$H$488,5,FALSE)</f>
        <v>0</v>
      </c>
      <c r="F260" t="str">
        <f>VLOOKUP($A260,[2]all_samples_metadata!$A$2:$H$488,6,FALSE)</f>
        <v>USA</v>
      </c>
      <c r="G260" t="str">
        <f>VLOOKUP($A260,[2]all_samples_metadata!$A$2:$H$488,7,FALSE)</f>
        <v>New York</v>
      </c>
      <c r="H260">
        <f>VLOOKUP($A260,[2]all_samples_metadata!$A$2:$H$488,8,FALSE)</f>
        <v>2012</v>
      </c>
      <c r="I260" t="b">
        <f>NOT(ISERROR(MATCH(A260,assembly_qc!$B$2:$B$490,0)))</f>
        <v>1</v>
      </c>
    </row>
    <row r="261" spans="1:9" x14ac:dyDescent="0.3">
      <c r="A261" t="s">
        <v>749</v>
      </c>
      <c r="B261" t="str">
        <f>VLOOKUP($A261,[2]all_samples_metadata!$A$2:$H$488,2,FALSE)</f>
        <v xml:space="preserve"> raw milk cheese aged 60 days</v>
      </c>
      <c r="C261">
        <f>VLOOKUP($A261,[2]all_samples_metadata!$A$2:$H$488,3,FALSE)</f>
        <v>0</v>
      </c>
      <c r="D261" t="str">
        <f>VLOOKUP($A261,[2]all_samples_metadata!$A$2:$H$488,4,FALSE)</f>
        <v>raw</v>
      </c>
      <c r="E261">
        <f>VLOOKUP($A261,[2]all_samples_metadata!$A$2:$H$488,5,FALSE)</f>
        <v>0</v>
      </c>
      <c r="F261" t="str">
        <f>VLOOKUP($A261,[2]all_samples_metadata!$A$2:$H$488,6,FALSE)</f>
        <v>USA</v>
      </c>
      <c r="G261" t="str">
        <f>VLOOKUP($A261,[2]all_samples_metadata!$A$2:$H$488,7,FALSE)</f>
        <v>New York</v>
      </c>
      <c r="H261">
        <f>VLOOKUP($A261,[2]all_samples_metadata!$A$2:$H$488,8,FALSE)</f>
        <v>2018</v>
      </c>
      <c r="I261" t="b">
        <f>NOT(ISERROR(MATCH(A261,assembly_qc!$B$2:$B$490,0)))</f>
        <v>1</v>
      </c>
    </row>
    <row r="262" spans="1:9" x14ac:dyDescent="0.3">
      <c r="A262" t="s">
        <v>753</v>
      </c>
      <c r="B262" t="str">
        <f>VLOOKUP($A262,[2]all_samples_metadata!$A$2:$H$488,2,FALSE)</f>
        <v xml:space="preserve"> raw milk cheese aged 60 days</v>
      </c>
      <c r="C262">
        <f>VLOOKUP($A262,[2]all_samples_metadata!$A$2:$H$488,3,FALSE)</f>
        <v>0</v>
      </c>
      <c r="D262">
        <f>VLOOKUP($A262,[2]all_samples_metadata!$A$2:$H$488,4,FALSE)</f>
        <v>0</v>
      </c>
      <c r="E262">
        <f>VLOOKUP($A262,[2]all_samples_metadata!$A$2:$H$488,5,FALSE)</f>
        <v>0</v>
      </c>
      <c r="F262" t="str">
        <f>VLOOKUP($A262,[2]all_samples_metadata!$A$2:$H$488,6,FALSE)</f>
        <v>USA</v>
      </c>
      <c r="G262" t="str">
        <f>VLOOKUP($A262,[2]all_samples_metadata!$A$2:$H$488,7,FALSE)</f>
        <v>New York</v>
      </c>
      <c r="H262">
        <f>VLOOKUP($A262,[2]all_samples_metadata!$A$2:$H$488,8,FALSE)</f>
        <v>2019</v>
      </c>
      <c r="I262" t="b">
        <f>NOT(ISERROR(MATCH(A262,assembly_qc!$B$2:$B$490,0)))</f>
        <v>1</v>
      </c>
    </row>
    <row r="263" spans="1:9" x14ac:dyDescent="0.3">
      <c r="A263" t="s">
        <v>762</v>
      </c>
      <c r="B263" t="str">
        <f>VLOOKUP($A263,[2]all_samples_metadata!$A$2:$H$488,2,FALSE)</f>
        <v xml:space="preserve"> soft cheese</v>
      </c>
      <c r="C263">
        <f>VLOOKUP($A263,[2]all_samples_metadata!$A$2:$H$488,3,FALSE)</f>
        <v>0</v>
      </c>
      <c r="D263">
        <f>VLOOKUP($A263,[2]all_samples_metadata!$A$2:$H$488,4,FALSE)</f>
        <v>0</v>
      </c>
      <c r="E263" t="str">
        <f>VLOOKUP($A263,[2]all_samples_metadata!$A$2:$H$488,5,FALSE)</f>
        <v>soft</v>
      </c>
      <c r="F263" t="str">
        <f>VLOOKUP($A263,[2]all_samples_metadata!$A$2:$H$488,6,FALSE)</f>
        <v>Italy</v>
      </c>
      <c r="G263">
        <f>VLOOKUP($A263,[2]all_samples_metadata!$A$2:$H$488,7,FALSE)</f>
        <v>0</v>
      </c>
      <c r="H263">
        <f>VLOOKUP($A263,[2]all_samples_metadata!$A$2:$H$488,8,FALSE)</f>
        <v>2007</v>
      </c>
      <c r="I263" t="b">
        <f>NOT(ISERROR(MATCH(A263,assembly_qc!$B$2:$B$490,0)))</f>
        <v>1</v>
      </c>
    </row>
    <row r="264" spans="1:9" x14ac:dyDescent="0.3">
      <c r="A264" t="s">
        <v>757</v>
      </c>
      <c r="B264" t="str">
        <f>VLOOKUP($A264,[2]all_samples_metadata!$A$2:$H$488,2,FALSE)</f>
        <v xml:space="preserve"> jack cheese</v>
      </c>
      <c r="C264">
        <f>VLOOKUP($A264,[2]all_samples_metadata!$A$2:$H$488,3,FALSE)</f>
        <v>0</v>
      </c>
      <c r="D264">
        <f>VLOOKUP($A264,[2]all_samples_metadata!$A$2:$H$488,4,FALSE)</f>
        <v>0</v>
      </c>
      <c r="E264">
        <f>VLOOKUP($A264,[2]all_samples_metadata!$A$2:$H$488,5,FALSE)</f>
        <v>0</v>
      </c>
      <c r="F264" t="str">
        <f>VLOOKUP($A264,[2]all_samples_metadata!$A$2:$H$488,6,FALSE)</f>
        <v>USA</v>
      </c>
      <c r="G264" t="str">
        <f>VLOOKUP($A264,[2]all_samples_metadata!$A$2:$H$488,7,FALSE)</f>
        <v>California</v>
      </c>
      <c r="H264">
        <f>VLOOKUP($A264,[2]all_samples_metadata!$A$2:$H$488,8,FALSE)</f>
        <v>2006</v>
      </c>
      <c r="I264" t="b">
        <f>NOT(ISERROR(MATCH(A264,assembly_qc!$B$2:$B$490,0)))</f>
        <v>1</v>
      </c>
    </row>
    <row r="265" spans="1:9" x14ac:dyDescent="0.3">
      <c r="A265" t="s">
        <v>481</v>
      </c>
      <c r="B265" t="str">
        <f>VLOOKUP($A265,[2]all_samples_metadata!$A$2:$H$488,2,FALSE)</f>
        <v xml:space="preserve"> cheese</v>
      </c>
      <c r="C265">
        <f>VLOOKUP($A265,[2]all_samples_metadata!$A$2:$H$488,3,FALSE)</f>
        <v>0</v>
      </c>
      <c r="D265">
        <f>VLOOKUP($A265,[2]all_samples_metadata!$A$2:$H$488,4,FALSE)</f>
        <v>0</v>
      </c>
      <c r="E265">
        <f>VLOOKUP($A265,[2]all_samples_metadata!$A$2:$H$488,5,FALSE)</f>
        <v>0</v>
      </c>
      <c r="F265" t="str">
        <f>VLOOKUP($A265,[2]all_samples_metadata!$A$2:$H$488,6,FALSE)</f>
        <v>USA</v>
      </c>
      <c r="G265" t="str">
        <f>VLOOKUP($A265,[2]all_samples_metadata!$A$2:$H$488,7,FALSE)</f>
        <v>Michigan</v>
      </c>
      <c r="H265">
        <f>VLOOKUP($A265,[2]all_samples_metadata!$A$2:$H$488,8,FALSE)</f>
        <v>2018</v>
      </c>
      <c r="I265" t="b">
        <f>NOT(ISERROR(MATCH(A265,assembly_qc!$B$2:$B$490,0)))</f>
        <v>1</v>
      </c>
    </row>
    <row r="266" spans="1:9" x14ac:dyDescent="0.3">
      <c r="A266" t="s">
        <v>1767</v>
      </c>
      <c r="B266" t="str">
        <f>VLOOKUP($A266,[2]all_samples_metadata!$A$2:$H$488,2,FALSE)</f>
        <v xml:space="preserve"> cheese</v>
      </c>
      <c r="C266">
        <f>VLOOKUP($A266,[2]all_samples_metadata!$A$2:$H$488,3,FALSE)</f>
        <v>0</v>
      </c>
      <c r="D266">
        <f>VLOOKUP($A266,[2]all_samples_metadata!$A$2:$H$488,4,FALSE)</f>
        <v>0</v>
      </c>
      <c r="E266">
        <f>VLOOKUP($A266,[2]all_samples_metadata!$A$2:$H$488,5,FALSE)</f>
        <v>0</v>
      </c>
      <c r="F266" t="str">
        <f>VLOOKUP($A266,[2]all_samples_metadata!$A$2:$H$488,6,FALSE)</f>
        <v>USA</v>
      </c>
      <c r="G266" t="str">
        <f>VLOOKUP($A266,[2]all_samples_metadata!$A$2:$H$488,7,FALSE)</f>
        <v>Michigan</v>
      </c>
      <c r="H266">
        <f>VLOOKUP($A266,[2]all_samples_metadata!$A$2:$H$488,8,FALSE)</f>
        <v>2018</v>
      </c>
      <c r="I266" t="b">
        <f>NOT(ISERROR(MATCH(A266,assembly_qc!$B$2:$B$490,0)))</f>
        <v>1</v>
      </c>
    </row>
    <row r="267" spans="1:9" x14ac:dyDescent="0.3">
      <c r="A267" t="s">
        <v>2526</v>
      </c>
      <c r="B267" t="str">
        <f>VLOOKUP($A267,[2]all_samples_metadata!$A$2:$H$488,2,FALSE)</f>
        <v xml:space="preserve"> cheese</v>
      </c>
      <c r="C267">
        <f>VLOOKUP($A267,[2]all_samples_metadata!$A$2:$H$488,3,FALSE)</f>
        <v>0</v>
      </c>
      <c r="D267">
        <f>VLOOKUP($A267,[2]all_samples_metadata!$A$2:$H$488,4,FALSE)</f>
        <v>0</v>
      </c>
      <c r="E267">
        <f>VLOOKUP($A267,[2]all_samples_metadata!$A$2:$H$488,5,FALSE)</f>
        <v>0</v>
      </c>
      <c r="F267" t="str">
        <f>VLOOKUP($A267,[2]all_samples_metadata!$A$2:$H$488,6,FALSE)</f>
        <v>USA</v>
      </c>
      <c r="G267" t="str">
        <f>VLOOKUP($A267,[2]all_samples_metadata!$A$2:$H$488,7,FALSE)</f>
        <v>Michigan</v>
      </c>
      <c r="H267">
        <f>VLOOKUP($A267,[2]all_samples_metadata!$A$2:$H$488,8,FALSE)</f>
        <v>2018</v>
      </c>
      <c r="I267" t="b">
        <f>NOT(ISERROR(MATCH(A267,assembly_qc!$B$2:$B$490,0)))</f>
        <v>1</v>
      </c>
    </row>
    <row r="268" spans="1:9" x14ac:dyDescent="0.3">
      <c r="A268" t="s">
        <v>1771</v>
      </c>
      <c r="B268" t="str">
        <f>VLOOKUP($A268,[2]all_samples_metadata!$A$2:$H$488,2,FALSE)</f>
        <v xml:space="preserve"> talleggio cheese</v>
      </c>
      <c r="C268" t="str">
        <f>VLOOKUP($A268,[2]all_samples_metadata!$A$2:$H$488,3,FALSE)</f>
        <v>cow</v>
      </c>
      <c r="D268">
        <f>VLOOKUP($A268,[2]all_samples_metadata!$A$2:$H$488,4,FALSE)</f>
        <v>0</v>
      </c>
      <c r="E268" t="str">
        <f>VLOOKUP($A268,[2]all_samples_metadata!$A$2:$H$488,5,FALSE)</f>
        <v>semi-soft</v>
      </c>
      <c r="F268" t="str">
        <f>VLOOKUP($A268,[2]all_samples_metadata!$A$2:$H$488,6,FALSE)</f>
        <v>Italy</v>
      </c>
      <c r="G268">
        <f>VLOOKUP($A268,[2]all_samples_metadata!$A$2:$H$488,7,FALSE)</f>
        <v>0</v>
      </c>
      <c r="H268">
        <f>VLOOKUP($A268,[2]all_samples_metadata!$A$2:$H$488,8,FALSE)</f>
        <v>2005</v>
      </c>
      <c r="I268" t="b">
        <f>NOT(ISERROR(MATCH(A268,assembly_qc!$B$2:$B$490,0)))</f>
        <v>1</v>
      </c>
    </row>
    <row r="269" spans="1:9" x14ac:dyDescent="0.3">
      <c r="A269" t="s">
        <v>1776</v>
      </c>
      <c r="B269" t="str">
        <f>VLOOKUP($A269,[2]all_samples_metadata!$A$2:$H$488,2,FALSE)</f>
        <v xml:space="preserve"> brie cheese</v>
      </c>
      <c r="C269" t="str">
        <f>VLOOKUP($A269,[2]all_samples_metadata!$A$2:$H$488,3,FALSE)</f>
        <v>cow</v>
      </c>
      <c r="D269">
        <f>VLOOKUP($A269,[2]all_samples_metadata!$A$2:$H$488,4,FALSE)</f>
        <v>0</v>
      </c>
      <c r="E269" t="str">
        <f>VLOOKUP($A269,[2]all_samples_metadata!$A$2:$H$488,5,FALSE)</f>
        <v>soft</v>
      </c>
      <c r="F269" t="str">
        <f>VLOOKUP($A269,[2]all_samples_metadata!$A$2:$H$488,6,FALSE)</f>
        <v>France</v>
      </c>
      <c r="G269">
        <f>VLOOKUP($A269,[2]all_samples_metadata!$A$2:$H$488,7,FALSE)</f>
        <v>0</v>
      </c>
      <c r="H269">
        <f>VLOOKUP($A269,[2]all_samples_metadata!$A$2:$H$488,8,FALSE)</f>
        <v>2004</v>
      </c>
      <c r="I269" t="b">
        <f>NOT(ISERROR(MATCH(A269,assembly_qc!$B$2:$B$490,0)))</f>
        <v>1</v>
      </c>
    </row>
    <row r="270" spans="1:9" x14ac:dyDescent="0.3">
      <c r="A270" t="s">
        <v>1790</v>
      </c>
      <c r="B270" t="str">
        <f>VLOOKUP($A270,[2]all_samples_metadata!$A$2:$H$488,2,FALSE)</f>
        <v xml:space="preserve"> cheese</v>
      </c>
      <c r="C270">
        <f>VLOOKUP($A270,[2]all_samples_metadata!$A$2:$H$488,3,FALSE)</f>
        <v>0</v>
      </c>
      <c r="D270">
        <f>VLOOKUP($A270,[2]all_samples_metadata!$A$2:$H$488,4,FALSE)</f>
        <v>0</v>
      </c>
      <c r="E270">
        <f>VLOOKUP($A270,[2]all_samples_metadata!$A$2:$H$488,5,FALSE)</f>
        <v>0</v>
      </c>
      <c r="F270" t="str">
        <f>VLOOKUP($A270,[2]all_samples_metadata!$A$2:$H$488,6,FALSE)</f>
        <v>Italy</v>
      </c>
      <c r="G270">
        <f>VLOOKUP($A270,[2]all_samples_metadata!$A$2:$H$488,7,FALSE)</f>
        <v>0</v>
      </c>
      <c r="H270">
        <f>VLOOKUP($A270,[2]all_samples_metadata!$A$2:$H$488,8,FALSE)</f>
        <v>2003</v>
      </c>
      <c r="I270" t="b">
        <f>NOT(ISERROR(MATCH(A270,assembly_qc!$B$2:$B$490,0)))</f>
        <v>1</v>
      </c>
    </row>
    <row r="271" spans="1:9" x14ac:dyDescent="0.3">
      <c r="A271" t="s">
        <v>1785</v>
      </c>
      <c r="B271" t="str">
        <f>VLOOKUP($A271,[2]all_samples_metadata!$A$2:$H$488,2,FALSE)</f>
        <v xml:space="preserve"> semi-soft cheese</v>
      </c>
      <c r="C271">
        <f>VLOOKUP($A271,[2]all_samples_metadata!$A$2:$H$488,3,FALSE)</f>
        <v>0</v>
      </c>
      <c r="D271">
        <f>VLOOKUP($A271,[2]all_samples_metadata!$A$2:$H$488,4,FALSE)</f>
        <v>0</v>
      </c>
      <c r="E271" t="str">
        <f>VLOOKUP($A271,[2]all_samples_metadata!$A$2:$H$488,5,FALSE)</f>
        <v>semi-soft</v>
      </c>
      <c r="F271" t="str">
        <f>VLOOKUP($A271,[2]all_samples_metadata!$A$2:$H$488,6,FALSE)</f>
        <v>Spain</v>
      </c>
      <c r="G271">
        <f>VLOOKUP($A271,[2]all_samples_metadata!$A$2:$H$488,7,FALSE)</f>
        <v>0</v>
      </c>
      <c r="H271">
        <f>VLOOKUP($A271,[2]all_samples_metadata!$A$2:$H$488,8,FALSE)</f>
        <v>2002</v>
      </c>
      <c r="I271" t="b">
        <f>NOT(ISERROR(MATCH(A271,assembly_qc!$B$2:$B$490,0)))</f>
        <v>1</v>
      </c>
    </row>
    <row r="272" spans="1:9" x14ac:dyDescent="0.3">
      <c r="A272" t="s">
        <v>1796</v>
      </c>
      <c r="B272" t="str">
        <f>VLOOKUP($A272,[2]all_samples_metadata!$A$2:$H$488,2,FALSE)</f>
        <v xml:space="preserve"> cow/sheep milk cheese</v>
      </c>
      <c r="C272" t="str">
        <f>VLOOKUP($A272,[2]all_samples_metadata!$A$2:$H$488,3,FALSE)</f>
        <v>cow and sheep</v>
      </c>
      <c r="D272">
        <f>VLOOKUP($A272,[2]all_samples_metadata!$A$2:$H$488,4,FALSE)</f>
        <v>0</v>
      </c>
      <c r="E272">
        <f>VLOOKUP($A272,[2]all_samples_metadata!$A$2:$H$488,5,FALSE)</f>
        <v>0</v>
      </c>
      <c r="F272" t="str">
        <f>VLOOKUP($A272,[2]all_samples_metadata!$A$2:$H$488,6,FALSE)</f>
        <v>Portugal</v>
      </c>
      <c r="G272">
        <f>VLOOKUP($A272,[2]all_samples_metadata!$A$2:$H$488,7,FALSE)</f>
        <v>0</v>
      </c>
      <c r="H272">
        <f>VLOOKUP($A272,[2]all_samples_metadata!$A$2:$H$488,8,FALSE)</f>
        <v>2004</v>
      </c>
      <c r="I272" t="b">
        <f>NOT(ISERROR(MATCH(A272,assembly_qc!$B$2:$B$490,0)))</f>
        <v>1</v>
      </c>
    </row>
    <row r="273" spans="1:9" x14ac:dyDescent="0.3">
      <c r="A273" t="s">
        <v>1824</v>
      </c>
      <c r="B273" t="str">
        <f>VLOOKUP($A273,[2]all_samples_metadata!$A$2:$H$488,2,FALSE)</f>
        <v xml:space="preserve"> cow/sheep milk cheese</v>
      </c>
      <c r="C273" t="str">
        <f>VLOOKUP($A273,[2]all_samples_metadata!$A$2:$H$488,3,FALSE)</f>
        <v>cow and sheep</v>
      </c>
      <c r="D273">
        <f>VLOOKUP($A273,[2]all_samples_metadata!$A$2:$H$488,4,FALSE)</f>
        <v>0</v>
      </c>
      <c r="E273">
        <f>VLOOKUP($A273,[2]all_samples_metadata!$A$2:$H$488,5,FALSE)</f>
        <v>0</v>
      </c>
      <c r="F273" t="str">
        <f>VLOOKUP($A273,[2]all_samples_metadata!$A$2:$H$488,6,FALSE)</f>
        <v>Portugal</v>
      </c>
      <c r="G273">
        <f>VLOOKUP($A273,[2]all_samples_metadata!$A$2:$H$488,7,FALSE)</f>
        <v>0</v>
      </c>
      <c r="H273">
        <f>VLOOKUP($A273,[2]all_samples_metadata!$A$2:$H$488,8,FALSE)</f>
        <v>2004</v>
      </c>
      <c r="I273" t="b">
        <f>NOT(ISERROR(MATCH(A273,assembly_qc!$B$2:$B$490,0)))</f>
        <v>1</v>
      </c>
    </row>
    <row r="274" spans="1:9" x14ac:dyDescent="0.3">
      <c r="A274" t="s">
        <v>1800</v>
      </c>
      <c r="B274" t="str">
        <f>VLOOKUP($A274,[2]all_samples_metadata!$A$2:$H$488,2,FALSE)</f>
        <v xml:space="preserve"> gorgonzola cheese</v>
      </c>
      <c r="C274" t="str">
        <f>VLOOKUP($A274,[2]all_samples_metadata!$A$2:$H$488,3,FALSE)</f>
        <v>cow</v>
      </c>
      <c r="D274">
        <f>VLOOKUP($A274,[2]all_samples_metadata!$A$2:$H$488,4,FALSE)</f>
        <v>0</v>
      </c>
      <c r="E274" t="str">
        <f>VLOOKUP($A274,[2]all_samples_metadata!$A$2:$H$488,5,FALSE)</f>
        <v>soft</v>
      </c>
      <c r="F274" t="str">
        <f>VLOOKUP($A274,[2]all_samples_metadata!$A$2:$H$488,6,FALSE)</f>
        <v>Italy</v>
      </c>
      <c r="G274">
        <f>VLOOKUP($A274,[2]all_samples_metadata!$A$2:$H$488,7,FALSE)</f>
        <v>0</v>
      </c>
      <c r="H274">
        <f>VLOOKUP($A274,[2]all_samples_metadata!$A$2:$H$488,8,FALSE)</f>
        <v>2005</v>
      </c>
      <c r="I274" t="b">
        <f>NOT(ISERROR(MATCH(A274,assembly_qc!$B$2:$B$490,0)))</f>
        <v>1</v>
      </c>
    </row>
    <row r="275" spans="1:9" x14ac:dyDescent="0.3">
      <c r="A275" t="s">
        <v>2284</v>
      </c>
      <c r="B275" t="str">
        <f>VLOOKUP($A275,[2]all_samples_metadata!$A$2:$H$488,2,FALSE)</f>
        <v xml:space="preserve"> queso fresco</v>
      </c>
      <c r="C275">
        <f>VLOOKUP($A275,[2]all_samples_metadata!$A$2:$H$488,3,FALSE)</f>
        <v>0</v>
      </c>
      <c r="D275">
        <f>VLOOKUP($A275,[2]all_samples_metadata!$A$2:$H$488,4,FALSE)</f>
        <v>0</v>
      </c>
      <c r="E275" t="str">
        <f>VLOOKUP($A275,[2]all_samples_metadata!$A$2:$H$488,5,FALSE)</f>
        <v>soft</v>
      </c>
      <c r="F275" t="str">
        <f>VLOOKUP($A275,[2]all_samples_metadata!$A$2:$H$488,6,FALSE)</f>
        <v>USA</v>
      </c>
      <c r="G275" t="str">
        <f>VLOOKUP($A275,[2]all_samples_metadata!$A$2:$H$488,7,FALSE)</f>
        <v>New York</v>
      </c>
      <c r="H275">
        <f>VLOOKUP($A275,[2]all_samples_metadata!$A$2:$H$488,8,FALSE)</f>
        <v>2004</v>
      </c>
      <c r="I275" t="b">
        <f>NOT(ISERROR(MATCH(A275,assembly_qc!$B$2:$B$490,0)))</f>
        <v>1</v>
      </c>
    </row>
    <row r="276" spans="1:9" x14ac:dyDescent="0.3">
      <c r="A276" t="s">
        <v>1805</v>
      </c>
      <c r="B276" t="str">
        <f>VLOOKUP($A276,[2]all_samples_metadata!$A$2:$H$488,2,FALSE)</f>
        <v xml:space="preserve"> talleggio cheese</v>
      </c>
      <c r="C276" t="str">
        <f>VLOOKUP($A276,[2]all_samples_metadata!$A$2:$H$488,3,FALSE)</f>
        <v>cow</v>
      </c>
      <c r="D276">
        <f>VLOOKUP($A276,[2]all_samples_metadata!$A$2:$H$488,4,FALSE)</f>
        <v>0</v>
      </c>
      <c r="E276" t="str">
        <f>VLOOKUP($A276,[2]all_samples_metadata!$A$2:$H$488,5,FALSE)</f>
        <v>semi-soft</v>
      </c>
      <c r="F276" t="str">
        <f>VLOOKUP($A276,[2]all_samples_metadata!$A$2:$H$488,6,FALSE)</f>
        <v>Italy</v>
      </c>
      <c r="G276">
        <f>VLOOKUP($A276,[2]all_samples_metadata!$A$2:$H$488,7,FALSE)</f>
        <v>0</v>
      </c>
      <c r="H276">
        <f>VLOOKUP($A276,[2]all_samples_metadata!$A$2:$H$488,8,FALSE)</f>
        <v>2005</v>
      </c>
      <c r="I276" t="b">
        <f>NOT(ISERROR(MATCH(A276,assembly_qc!$B$2:$B$490,0)))</f>
        <v>1</v>
      </c>
    </row>
    <row r="277" spans="1:9" x14ac:dyDescent="0.3">
      <c r="A277" t="s">
        <v>2530</v>
      </c>
      <c r="B277" t="str">
        <f>VLOOKUP($A277,[2]all_samples_metadata!$A$2:$H$488,2,FALSE)</f>
        <v xml:space="preserve"> fermier goat cheese</v>
      </c>
      <c r="C277" t="str">
        <f>VLOOKUP($A277,[2]all_samples_metadata!$A$2:$H$488,3,FALSE)</f>
        <v>goat</v>
      </c>
      <c r="D277">
        <f>VLOOKUP($A277,[2]all_samples_metadata!$A$2:$H$488,4,FALSE)</f>
        <v>0</v>
      </c>
      <c r="E277">
        <f>VLOOKUP($A277,[2]all_samples_metadata!$A$2:$H$488,5,FALSE)</f>
        <v>0</v>
      </c>
      <c r="F277" t="str">
        <f>VLOOKUP($A277,[2]all_samples_metadata!$A$2:$H$488,6,FALSE)</f>
        <v>Israel</v>
      </c>
      <c r="G277">
        <f>VLOOKUP($A277,[2]all_samples_metadata!$A$2:$H$488,7,FALSE)</f>
        <v>0</v>
      </c>
      <c r="H277">
        <f>VLOOKUP($A277,[2]all_samples_metadata!$A$2:$H$488,8,FALSE)</f>
        <v>2002</v>
      </c>
      <c r="I277" t="b">
        <f>NOT(ISERROR(MATCH(A277,assembly_qc!$B$2:$B$490,0)))</f>
        <v>1</v>
      </c>
    </row>
    <row r="278" spans="1:9" x14ac:dyDescent="0.3">
      <c r="A278" t="s">
        <v>1819</v>
      </c>
      <c r="B278" t="str">
        <f>VLOOKUP($A278,[2]all_samples_metadata!$A$2:$H$488,2,FALSE)</f>
        <v xml:space="preserve"> cow's milk cheese</v>
      </c>
      <c r="C278">
        <f>VLOOKUP($A278,[2]all_samples_metadata!$A$2:$H$488,3,FALSE)</f>
        <v>0</v>
      </c>
      <c r="D278">
        <f>VLOOKUP($A278,[2]all_samples_metadata!$A$2:$H$488,4,FALSE)</f>
        <v>0</v>
      </c>
      <c r="E278">
        <f>VLOOKUP($A278,[2]all_samples_metadata!$A$2:$H$488,5,FALSE)</f>
        <v>0</v>
      </c>
      <c r="F278" t="str">
        <f>VLOOKUP($A278,[2]all_samples_metadata!$A$2:$H$488,6,FALSE)</f>
        <v>Canada</v>
      </c>
      <c r="G278">
        <f>VLOOKUP($A278,[2]all_samples_metadata!$A$2:$H$488,7,FALSE)</f>
        <v>0</v>
      </c>
      <c r="H278">
        <f>VLOOKUP($A278,[2]all_samples_metadata!$A$2:$H$488,8,FALSE)</f>
        <v>2004</v>
      </c>
      <c r="I278" t="b">
        <f>NOT(ISERROR(MATCH(A278,assembly_qc!$B$2:$B$490,0)))</f>
        <v>1</v>
      </c>
    </row>
    <row r="279" spans="1:9" x14ac:dyDescent="0.3">
      <c r="A279" t="s">
        <v>2534</v>
      </c>
      <c r="B279" t="str">
        <f>VLOOKUP($A279,[2]all_samples_metadata!$A$2:$H$488,2,FALSE)</f>
        <v xml:space="preserve"> taleggio cheese</v>
      </c>
      <c r="C279">
        <f>VLOOKUP($A279,[2]all_samples_metadata!$A$2:$H$488,3,FALSE)</f>
        <v>0</v>
      </c>
      <c r="D279">
        <f>VLOOKUP($A279,[2]all_samples_metadata!$A$2:$H$488,4,FALSE)</f>
        <v>0</v>
      </c>
      <c r="E279">
        <f>VLOOKUP($A279,[2]all_samples_metadata!$A$2:$H$488,5,FALSE)</f>
        <v>0</v>
      </c>
      <c r="F279" t="str">
        <f>VLOOKUP($A279,[2]all_samples_metadata!$A$2:$H$488,6,FALSE)</f>
        <v>Italy</v>
      </c>
      <c r="G279">
        <f>VLOOKUP($A279,[2]all_samples_metadata!$A$2:$H$488,7,FALSE)</f>
        <v>0</v>
      </c>
      <c r="H279">
        <f>VLOOKUP($A279,[2]all_samples_metadata!$A$2:$H$488,8,FALSE)</f>
        <v>2006</v>
      </c>
      <c r="I279" t="b">
        <f>NOT(ISERROR(MATCH(A279,assembly_qc!$B$2:$B$490,0)))</f>
        <v>1</v>
      </c>
    </row>
    <row r="280" spans="1:9" x14ac:dyDescent="0.3">
      <c r="A280" t="s">
        <v>1813</v>
      </c>
      <c r="B280" t="str">
        <f>VLOOKUP($A280,[2]all_samples_metadata!$A$2:$H$488,2,FALSE)</f>
        <v xml:space="preserve"> bucheron goat cheese</v>
      </c>
      <c r="C280" t="str">
        <f>VLOOKUP($A280,[2]all_samples_metadata!$A$2:$H$488,3,FALSE)</f>
        <v>goat</v>
      </c>
      <c r="D280">
        <f>VLOOKUP($A280,[2]all_samples_metadata!$A$2:$H$488,4,FALSE)</f>
        <v>0</v>
      </c>
      <c r="E280" t="str">
        <f>VLOOKUP($A280,[2]all_samples_metadata!$A$2:$H$488,5,FALSE)</f>
        <v>soft</v>
      </c>
      <c r="F280" t="str">
        <f>VLOOKUP($A280,[2]all_samples_metadata!$A$2:$H$488,6,FALSE)</f>
        <v>Israel</v>
      </c>
      <c r="G280">
        <f>VLOOKUP($A280,[2]all_samples_metadata!$A$2:$H$488,7,FALSE)</f>
        <v>0</v>
      </c>
      <c r="H280">
        <f>VLOOKUP($A280,[2]all_samples_metadata!$A$2:$H$488,8,FALSE)</f>
        <v>2002</v>
      </c>
      <c r="I280" t="b">
        <f>NOT(ISERROR(MATCH(A280,assembly_qc!$B$2:$B$490,0)))</f>
        <v>1</v>
      </c>
    </row>
    <row r="281" spans="1:9" x14ac:dyDescent="0.3">
      <c r="A281" t="s">
        <v>1839</v>
      </c>
      <c r="B281" t="str">
        <f>VLOOKUP($A281,[2]all_samples_metadata!$A$2:$H$488,2,FALSE)</f>
        <v xml:space="preserve"> fermier goat cheese</v>
      </c>
      <c r="C281" t="str">
        <f>VLOOKUP($A281,[2]all_samples_metadata!$A$2:$H$488,3,FALSE)</f>
        <v>goat</v>
      </c>
      <c r="D281">
        <f>VLOOKUP($A281,[2]all_samples_metadata!$A$2:$H$488,4,FALSE)</f>
        <v>0</v>
      </c>
      <c r="E281">
        <f>VLOOKUP($A281,[2]all_samples_metadata!$A$2:$H$488,5,FALSE)</f>
        <v>0</v>
      </c>
      <c r="F281" t="str">
        <f>VLOOKUP($A281,[2]all_samples_metadata!$A$2:$H$488,6,FALSE)</f>
        <v>Israel</v>
      </c>
      <c r="G281">
        <f>VLOOKUP($A281,[2]all_samples_metadata!$A$2:$H$488,7,FALSE)</f>
        <v>0</v>
      </c>
      <c r="H281">
        <f>VLOOKUP($A281,[2]all_samples_metadata!$A$2:$H$488,8,FALSE)</f>
        <v>2002</v>
      </c>
      <c r="I281" t="b">
        <f>NOT(ISERROR(MATCH(A281,assembly_qc!$B$2:$B$490,0)))</f>
        <v>1</v>
      </c>
    </row>
    <row r="282" spans="1:9" x14ac:dyDescent="0.3">
      <c r="A282" t="s">
        <v>1834</v>
      </c>
      <c r="B282" t="str">
        <f>VLOOKUP($A282,[2]all_samples_metadata!$A$2:$H$488,2,FALSE)</f>
        <v xml:space="preserve"> pasteurized cows' milk cheese</v>
      </c>
      <c r="C282" t="str">
        <f>VLOOKUP($A282,[2]all_samples_metadata!$A$2:$H$488,3,FALSE)</f>
        <v>cow</v>
      </c>
      <c r="D282" t="str">
        <f>VLOOKUP($A282,[2]all_samples_metadata!$A$2:$H$488,4,FALSE)</f>
        <v>pasteurized</v>
      </c>
      <c r="E282">
        <f>VLOOKUP($A282,[2]all_samples_metadata!$A$2:$H$488,5,FALSE)</f>
        <v>0</v>
      </c>
      <c r="F282" t="str">
        <f>VLOOKUP($A282,[2]all_samples_metadata!$A$2:$H$488,6,FALSE)</f>
        <v>USA</v>
      </c>
      <c r="G282" t="str">
        <f>VLOOKUP($A282,[2]all_samples_metadata!$A$2:$H$488,7,FALSE)</f>
        <v>New York</v>
      </c>
      <c r="H282">
        <f>VLOOKUP($A282,[2]all_samples_metadata!$A$2:$H$488,8,FALSE)</f>
        <v>2018</v>
      </c>
      <c r="I282" t="b">
        <f>NOT(ISERROR(MATCH(A282,assembly_qc!$B$2:$B$490,0)))</f>
        <v>1</v>
      </c>
    </row>
    <row r="283" spans="1:9" x14ac:dyDescent="0.3">
      <c r="A283" t="s">
        <v>2573</v>
      </c>
      <c r="B283" t="str">
        <f>VLOOKUP($A283,[2]all_samples_metadata!$A$2:$H$488,2,FALSE)</f>
        <v xml:space="preserve"> camembert goat cheese</v>
      </c>
      <c r="C283" t="str">
        <f>VLOOKUP($A283,[2]all_samples_metadata!$A$2:$H$488,3,FALSE)</f>
        <v>goat</v>
      </c>
      <c r="D283">
        <f>VLOOKUP($A283,[2]all_samples_metadata!$A$2:$H$488,4,FALSE)</f>
        <v>0</v>
      </c>
      <c r="E283" t="str">
        <f>VLOOKUP($A283,[2]all_samples_metadata!$A$2:$H$488,5,FALSE)</f>
        <v>soft</v>
      </c>
      <c r="F283" t="str">
        <f>VLOOKUP($A283,[2]all_samples_metadata!$A$2:$H$488,6,FALSE)</f>
        <v>Israel</v>
      </c>
      <c r="G283">
        <f>VLOOKUP($A283,[2]all_samples_metadata!$A$2:$H$488,7,FALSE)</f>
        <v>0</v>
      </c>
      <c r="H283">
        <f>VLOOKUP($A283,[2]all_samples_metadata!$A$2:$H$488,8,FALSE)</f>
        <v>2002</v>
      </c>
      <c r="I283" t="b">
        <f>NOT(ISERROR(MATCH(A283,assembly_qc!$B$2:$B$490,0)))</f>
        <v>1</v>
      </c>
    </row>
    <row r="284" spans="1:9" x14ac:dyDescent="0.3">
      <c r="A284" t="s">
        <v>1844</v>
      </c>
      <c r="B284" t="str">
        <f>VLOOKUP($A284,[2]all_samples_metadata!$A$2:$H$488,2,FALSE)</f>
        <v xml:space="preserve"> mozarella cheese</v>
      </c>
      <c r="C284">
        <f>VLOOKUP($A284,[2]all_samples_metadata!$A$2:$H$488,3,FALSE)</f>
        <v>0</v>
      </c>
      <c r="D284">
        <f>VLOOKUP($A284,[2]all_samples_metadata!$A$2:$H$488,4,FALSE)</f>
        <v>0</v>
      </c>
      <c r="E284" t="str">
        <f>VLOOKUP($A284,[2]all_samples_metadata!$A$2:$H$488,5,FALSE)</f>
        <v>semi-soft</v>
      </c>
      <c r="F284" t="str">
        <f>VLOOKUP($A284,[2]all_samples_metadata!$A$2:$H$488,6,FALSE)</f>
        <v>USA</v>
      </c>
      <c r="G284" t="str">
        <f>VLOOKUP($A284,[2]all_samples_metadata!$A$2:$H$488,7,FALSE)</f>
        <v>Louisiana</v>
      </c>
      <c r="H284">
        <f>VLOOKUP($A284,[2]all_samples_metadata!$A$2:$H$488,8,FALSE)</f>
        <v>2002</v>
      </c>
      <c r="I284" t="b">
        <f>NOT(ISERROR(MATCH(A284,assembly_qc!$B$2:$B$490,0)))</f>
        <v>1</v>
      </c>
    </row>
    <row r="285" spans="1:9" x14ac:dyDescent="0.3">
      <c r="A285" t="s">
        <v>2422</v>
      </c>
      <c r="B285" t="str">
        <f>VLOOKUP($A285,[2]all_samples_metadata!$A$2:$H$488,2,FALSE)</f>
        <v xml:space="preserve"> bucheron goat cheese</v>
      </c>
      <c r="C285" t="str">
        <f>VLOOKUP($A285,[2]all_samples_metadata!$A$2:$H$488,3,FALSE)</f>
        <v>goat</v>
      </c>
      <c r="D285">
        <f>VLOOKUP($A285,[2]all_samples_metadata!$A$2:$H$488,4,FALSE)</f>
        <v>0</v>
      </c>
      <c r="E285" t="str">
        <f>VLOOKUP($A285,[2]all_samples_metadata!$A$2:$H$488,5,FALSE)</f>
        <v>soft</v>
      </c>
      <c r="F285" t="str">
        <f>VLOOKUP($A285,[2]all_samples_metadata!$A$2:$H$488,6,FALSE)</f>
        <v>Israel</v>
      </c>
      <c r="G285">
        <f>VLOOKUP($A285,[2]all_samples_metadata!$A$2:$H$488,7,FALSE)</f>
        <v>0</v>
      </c>
      <c r="H285">
        <f>VLOOKUP($A285,[2]all_samples_metadata!$A$2:$H$488,8,FALSE)</f>
        <v>2002</v>
      </c>
      <c r="I285" t="b">
        <f>NOT(ISERROR(MATCH(A285,assembly_qc!$B$2:$B$490,0)))</f>
        <v>1</v>
      </c>
    </row>
    <row r="286" spans="1:9" x14ac:dyDescent="0.3">
      <c r="A286" t="s">
        <v>1897</v>
      </c>
      <c r="B286" t="str">
        <f>VLOOKUP($A286,[2]all_samples_metadata!$A$2:$H$488,2,FALSE)</f>
        <v xml:space="preserve"> quesillo oaxaca string cheese</v>
      </c>
      <c r="C286">
        <f>VLOOKUP($A286,[2]all_samples_metadata!$A$2:$H$488,3,FALSE)</f>
        <v>0</v>
      </c>
      <c r="D286">
        <f>VLOOKUP($A286,[2]all_samples_metadata!$A$2:$H$488,4,FALSE)</f>
        <v>0</v>
      </c>
      <c r="E286">
        <f>VLOOKUP($A286,[2]all_samples_metadata!$A$2:$H$488,5,FALSE)</f>
        <v>0</v>
      </c>
      <c r="F286" t="str">
        <f>VLOOKUP($A286,[2]all_samples_metadata!$A$2:$H$488,6,FALSE)</f>
        <v>Mexico</v>
      </c>
      <c r="G286">
        <f>VLOOKUP($A286,[2]all_samples_metadata!$A$2:$H$488,7,FALSE)</f>
        <v>0</v>
      </c>
      <c r="H286">
        <f>VLOOKUP($A286,[2]all_samples_metadata!$A$2:$H$488,8,FALSE)</f>
        <v>2010</v>
      </c>
      <c r="I286" t="b">
        <f>NOT(ISERROR(MATCH(A286,assembly_qc!$B$2:$B$490,0)))</f>
        <v>1</v>
      </c>
    </row>
    <row r="287" spans="1:9" x14ac:dyDescent="0.3">
      <c r="A287" t="s">
        <v>1893</v>
      </c>
      <c r="B287" t="str">
        <f>VLOOKUP($A287,[2]all_samples_metadata!$A$2:$H$488,2,FALSE)</f>
        <v xml:space="preserve"> quesillo oaxaca string cheese</v>
      </c>
      <c r="C287" t="str">
        <f>VLOOKUP($A287,[2]all_samples_metadata!$A$2:$H$488,3,FALSE)</f>
        <v>cow</v>
      </c>
      <c r="D287" t="str">
        <f>VLOOKUP($A287,[2]all_samples_metadata!$A$2:$H$488,4,FALSE)</f>
        <v>pasteurized</v>
      </c>
      <c r="E287" t="str">
        <f>VLOOKUP($A287,[2]all_samples_metadata!$A$2:$H$488,5,FALSE)</f>
        <v>semi-hard</v>
      </c>
      <c r="F287" t="str">
        <f>VLOOKUP($A287,[2]all_samples_metadata!$A$2:$H$488,6,FALSE)</f>
        <v>Mexico</v>
      </c>
      <c r="G287">
        <f>VLOOKUP($A287,[2]all_samples_metadata!$A$2:$H$488,7,FALSE)</f>
        <v>0</v>
      </c>
      <c r="H287">
        <f>VLOOKUP($A287,[2]all_samples_metadata!$A$2:$H$488,8,FALSE)</f>
        <v>2010</v>
      </c>
      <c r="I287" t="b">
        <f>NOT(ISERROR(MATCH(A287,assembly_qc!$B$2:$B$490,0)))</f>
        <v>1</v>
      </c>
    </row>
    <row r="288" spans="1:9" x14ac:dyDescent="0.3">
      <c r="A288" t="s">
        <v>1441</v>
      </c>
      <c r="B288" t="str">
        <f>VLOOKUP($A288,[2]all_samples_metadata!$A$2:$H$488,2,FALSE)</f>
        <v xml:space="preserve"> quesillo oaxaca string cheese</v>
      </c>
      <c r="C288" t="str">
        <f>VLOOKUP($A288,[2]all_samples_metadata!$A$2:$H$488,3,FALSE)</f>
        <v>cow</v>
      </c>
      <c r="D288" t="str">
        <f>VLOOKUP($A288,[2]all_samples_metadata!$A$2:$H$488,4,FALSE)</f>
        <v>pasteurized</v>
      </c>
      <c r="E288" t="str">
        <f>VLOOKUP($A288,[2]all_samples_metadata!$A$2:$H$488,5,FALSE)</f>
        <v>semi-hard</v>
      </c>
      <c r="F288" t="str">
        <f>VLOOKUP($A288,[2]all_samples_metadata!$A$2:$H$488,6,FALSE)</f>
        <v>Mexico</v>
      </c>
      <c r="G288">
        <f>VLOOKUP($A288,[2]all_samples_metadata!$A$2:$H$488,7,FALSE)</f>
        <v>0</v>
      </c>
      <c r="H288">
        <f>VLOOKUP($A288,[2]all_samples_metadata!$A$2:$H$488,8,FALSE)</f>
        <v>2010</v>
      </c>
      <c r="I288" t="b">
        <f>NOT(ISERROR(MATCH(A288,assembly_qc!$B$2:$B$490,0)))</f>
        <v>1</v>
      </c>
    </row>
    <row r="289" spans="1:9" x14ac:dyDescent="0.3">
      <c r="A289" t="s">
        <v>1320</v>
      </c>
      <c r="B289" t="str">
        <f>VLOOKUP($A289,[2]all_samples_metadata!$A$2:$H$488,2,FALSE)</f>
        <v xml:space="preserve"> soft ripened cheese</v>
      </c>
      <c r="C289">
        <f>VLOOKUP($A289,[2]all_samples_metadata!$A$2:$H$488,3,FALSE)</f>
        <v>0</v>
      </c>
      <c r="D289">
        <f>VLOOKUP($A289,[2]all_samples_metadata!$A$2:$H$488,4,FALSE)</f>
        <v>0</v>
      </c>
      <c r="E289" t="str">
        <f>VLOOKUP($A289,[2]all_samples_metadata!$A$2:$H$488,5,FALSE)</f>
        <v>soft</v>
      </c>
      <c r="F289" t="str">
        <f>VLOOKUP($A289,[2]all_samples_metadata!$A$2:$H$488,6,FALSE)</f>
        <v>Portugal</v>
      </c>
      <c r="G289">
        <f>VLOOKUP($A289,[2]all_samples_metadata!$A$2:$H$488,7,FALSE)</f>
        <v>0</v>
      </c>
      <c r="H289">
        <f>VLOOKUP($A289,[2]all_samples_metadata!$A$2:$H$488,8,FALSE)</f>
        <v>2003</v>
      </c>
      <c r="I289" t="b">
        <f>NOT(ISERROR(MATCH(A289,assembly_qc!$B$2:$B$490,0)))</f>
        <v>1</v>
      </c>
    </row>
    <row r="290" spans="1:9" x14ac:dyDescent="0.3">
      <c r="A290" t="s">
        <v>465</v>
      </c>
      <c r="B290" t="str">
        <f>VLOOKUP($A290,[2]all_samples_metadata!$A$2:$H$488,2,FALSE)</f>
        <v xml:space="preserve"> cheese</v>
      </c>
      <c r="C290">
        <f>VLOOKUP($A290,[2]all_samples_metadata!$A$2:$H$488,3,FALSE)</f>
        <v>0</v>
      </c>
      <c r="D290">
        <f>VLOOKUP($A290,[2]all_samples_metadata!$A$2:$H$488,4,FALSE)</f>
        <v>0</v>
      </c>
      <c r="E290">
        <f>VLOOKUP($A290,[2]all_samples_metadata!$A$2:$H$488,5,FALSE)</f>
        <v>0</v>
      </c>
      <c r="F290" t="str">
        <f>VLOOKUP($A290,[2]all_samples_metadata!$A$2:$H$488,6,FALSE)</f>
        <v>Chile</v>
      </c>
      <c r="G290">
        <f>VLOOKUP($A290,[2]all_samples_metadata!$A$2:$H$488,7,FALSE)</f>
        <v>0</v>
      </c>
      <c r="H290">
        <f>VLOOKUP($A290,[2]all_samples_metadata!$A$2:$H$488,8,FALSE)</f>
        <v>2016</v>
      </c>
      <c r="I290" t="b">
        <f>NOT(ISERROR(MATCH(A290,assembly_qc!$B$2:$B$490,0)))</f>
        <v>1</v>
      </c>
    </row>
    <row r="291" spans="1:9" x14ac:dyDescent="0.3">
      <c r="A291" t="s">
        <v>1333</v>
      </c>
      <c r="B291" t="str">
        <f>VLOOKUP($A291,[2]all_samples_metadata!$A$2:$H$488,2,FALSE)</f>
        <v xml:space="preserve"> cheese</v>
      </c>
      <c r="C291">
        <f>VLOOKUP($A291,[2]all_samples_metadata!$A$2:$H$488,3,FALSE)</f>
        <v>0</v>
      </c>
      <c r="D291">
        <f>VLOOKUP($A291,[2]all_samples_metadata!$A$2:$H$488,4,FALSE)</f>
        <v>0</v>
      </c>
      <c r="E291">
        <f>VLOOKUP($A291,[2]all_samples_metadata!$A$2:$H$488,5,FALSE)</f>
        <v>0</v>
      </c>
      <c r="F291" t="str">
        <f>VLOOKUP($A291,[2]all_samples_metadata!$A$2:$H$488,6,FALSE)</f>
        <v>Chile</v>
      </c>
      <c r="G291">
        <f>VLOOKUP($A291,[2]all_samples_metadata!$A$2:$H$488,7,FALSE)</f>
        <v>0</v>
      </c>
      <c r="H291">
        <f>VLOOKUP($A291,[2]all_samples_metadata!$A$2:$H$488,8,FALSE)</f>
        <v>2016</v>
      </c>
      <c r="I291" t="b">
        <f>NOT(ISERROR(MATCH(A291,assembly_qc!$B$2:$B$490,0)))</f>
        <v>1</v>
      </c>
    </row>
    <row r="292" spans="1:9" x14ac:dyDescent="0.3">
      <c r="A292" t="s">
        <v>1226</v>
      </c>
      <c r="B292" t="str">
        <f>VLOOKUP($A292,[2]all_samples_metadata!$A$2:$H$488,2,FALSE)</f>
        <v xml:space="preserve"> cheese</v>
      </c>
      <c r="C292">
        <f>VLOOKUP($A292,[2]all_samples_metadata!$A$2:$H$488,3,FALSE)</f>
        <v>0</v>
      </c>
      <c r="D292">
        <f>VLOOKUP($A292,[2]all_samples_metadata!$A$2:$H$488,4,FALSE)</f>
        <v>0</v>
      </c>
      <c r="E292">
        <f>VLOOKUP($A292,[2]all_samples_metadata!$A$2:$H$488,5,FALSE)</f>
        <v>0</v>
      </c>
      <c r="F292" t="str">
        <f>VLOOKUP($A292,[2]all_samples_metadata!$A$2:$H$488,6,FALSE)</f>
        <v>Chile</v>
      </c>
      <c r="G292">
        <f>VLOOKUP($A292,[2]all_samples_metadata!$A$2:$H$488,7,FALSE)</f>
        <v>0</v>
      </c>
      <c r="H292">
        <f>VLOOKUP($A292,[2]all_samples_metadata!$A$2:$H$488,8,FALSE)</f>
        <v>2017</v>
      </c>
      <c r="I292" t="b">
        <f>NOT(ISERROR(MATCH(A292,assembly_qc!$B$2:$B$490,0)))</f>
        <v>1</v>
      </c>
    </row>
    <row r="293" spans="1:9" x14ac:dyDescent="0.3">
      <c r="A293" t="s">
        <v>1238</v>
      </c>
      <c r="B293" t="str">
        <f>VLOOKUP($A293,[2]all_samples_metadata!$A$2:$H$488,2,FALSE)</f>
        <v xml:space="preserve"> cheese</v>
      </c>
      <c r="C293">
        <f>VLOOKUP($A293,[2]all_samples_metadata!$A$2:$H$488,3,FALSE)</f>
        <v>0</v>
      </c>
      <c r="D293">
        <f>VLOOKUP($A293,[2]all_samples_metadata!$A$2:$H$488,4,FALSE)</f>
        <v>0</v>
      </c>
      <c r="E293">
        <f>VLOOKUP($A293,[2]all_samples_metadata!$A$2:$H$488,5,FALSE)</f>
        <v>0</v>
      </c>
      <c r="F293" t="str">
        <f>VLOOKUP($A293,[2]all_samples_metadata!$A$2:$H$488,6,FALSE)</f>
        <v>Chile</v>
      </c>
      <c r="G293">
        <f>VLOOKUP($A293,[2]all_samples_metadata!$A$2:$H$488,7,FALSE)</f>
        <v>0</v>
      </c>
      <c r="H293">
        <f>VLOOKUP($A293,[2]all_samples_metadata!$A$2:$H$488,8,FALSE)</f>
        <v>2017</v>
      </c>
      <c r="I293" t="b">
        <f>NOT(ISERROR(MATCH(A293,assembly_qc!$B$2:$B$490,0)))</f>
        <v>1</v>
      </c>
    </row>
    <row r="294" spans="1:9" x14ac:dyDescent="0.3">
      <c r="A294" t="s">
        <v>1373</v>
      </c>
      <c r="B294" t="str">
        <f>VLOOKUP($A294,[2]all_samples_metadata!$A$2:$H$488,2,FALSE)</f>
        <v xml:space="preserve"> cheese</v>
      </c>
      <c r="C294">
        <f>VLOOKUP($A294,[2]all_samples_metadata!$A$2:$H$488,3,FALSE)</f>
        <v>0</v>
      </c>
      <c r="D294">
        <f>VLOOKUP($A294,[2]all_samples_metadata!$A$2:$H$488,4,FALSE)</f>
        <v>0</v>
      </c>
      <c r="E294">
        <f>VLOOKUP($A294,[2]all_samples_metadata!$A$2:$H$488,5,FALSE)</f>
        <v>0</v>
      </c>
      <c r="F294" t="str">
        <f>VLOOKUP($A294,[2]all_samples_metadata!$A$2:$H$488,6,FALSE)</f>
        <v>Chile</v>
      </c>
      <c r="G294">
        <f>VLOOKUP($A294,[2]all_samples_metadata!$A$2:$H$488,7,FALSE)</f>
        <v>0</v>
      </c>
      <c r="H294">
        <f>VLOOKUP($A294,[2]all_samples_metadata!$A$2:$H$488,8,FALSE)</f>
        <v>2017</v>
      </c>
      <c r="I294" t="b">
        <f>NOT(ISERROR(MATCH(A294,assembly_qc!$B$2:$B$490,0)))</f>
        <v>1</v>
      </c>
    </row>
    <row r="295" spans="1:9" x14ac:dyDescent="0.3">
      <c r="A295" t="s">
        <v>1246</v>
      </c>
      <c r="B295" t="str">
        <f>VLOOKUP($A295,[2]all_samples_metadata!$A$2:$H$488,2,FALSE)</f>
        <v xml:space="preserve"> cheese</v>
      </c>
      <c r="C295">
        <f>VLOOKUP($A295,[2]all_samples_metadata!$A$2:$H$488,3,FALSE)</f>
        <v>0</v>
      </c>
      <c r="D295">
        <f>VLOOKUP($A295,[2]all_samples_metadata!$A$2:$H$488,4,FALSE)</f>
        <v>0</v>
      </c>
      <c r="E295">
        <f>VLOOKUP($A295,[2]all_samples_metadata!$A$2:$H$488,5,FALSE)</f>
        <v>0</v>
      </c>
      <c r="F295" t="str">
        <f>VLOOKUP($A295,[2]all_samples_metadata!$A$2:$H$488,6,FALSE)</f>
        <v>Chile</v>
      </c>
      <c r="G295">
        <f>VLOOKUP($A295,[2]all_samples_metadata!$A$2:$H$488,7,FALSE)</f>
        <v>0</v>
      </c>
      <c r="H295">
        <f>VLOOKUP($A295,[2]all_samples_metadata!$A$2:$H$488,8,FALSE)</f>
        <v>2017</v>
      </c>
      <c r="I295" t="b">
        <f>NOT(ISERROR(MATCH(A295,assembly_qc!$B$2:$B$490,0)))</f>
        <v>1</v>
      </c>
    </row>
    <row r="296" spans="1:9" x14ac:dyDescent="0.3">
      <c r="A296" t="s">
        <v>1234</v>
      </c>
      <c r="B296" t="str">
        <f>VLOOKUP($A296,[2]all_samples_metadata!$A$2:$H$488,2,FALSE)</f>
        <v xml:space="preserve"> cheese</v>
      </c>
      <c r="C296">
        <f>VLOOKUP($A296,[2]all_samples_metadata!$A$2:$H$488,3,FALSE)</f>
        <v>0</v>
      </c>
      <c r="D296">
        <f>VLOOKUP($A296,[2]all_samples_metadata!$A$2:$H$488,4,FALSE)</f>
        <v>0</v>
      </c>
      <c r="E296">
        <f>VLOOKUP($A296,[2]all_samples_metadata!$A$2:$H$488,5,FALSE)</f>
        <v>0</v>
      </c>
      <c r="F296" t="str">
        <f>VLOOKUP($A296,[2]all_samples_metadata!$A$2:$H$488,6,FALSE)</f>
        <v>Chile</v>
      </c>
      <c r="G296">
        <f>VLOOKUP($A296,[2]all_samples_metadata!$A$2:$H$488,7,FALSE)</f>
        <v>0</v>
      </c>
      <c r="H296">
        <f>VLOOKUP($A296,[2]all_samples_metadata!$A$2:$H$488,8,FALSE)</f>
        <v>2017</v>
      </c>
      <c r="I296" t="b">
        <f>NOT(ISERROR(MATCH(A296,assembly_qc!$B$2:$B$490,0)))</f>
        <v>1</v>
      </c>
    </row>
    <row r="297" spans="1:9" x14ac:dyDescent="0.3">
      <c r="A297" t="s">
        <v>1230</v>
      </c>
      <c r="B297" t="str">
        <f>VLOOKUP($A297,[2]all_samples_metadata!$A$2:$H$488,2,FALSE)</f>
        <v xml:space="preserve"> cheese</v>
      </c>
      <c r="C297">
        <f>VLOOKUP($A297,[2]all_samples_metadata!$A$2:$H$488,3,FALSE)</f>
        <v>0</v>
      </c>
      <c r="D297">
        <f>VLOOKUP($A297,[2]all_samples_metadata!$A$2:$H$488,4,FALSE)</f>
        <v>0</v>
      </c>
      <c r="E297">
        <f>VLOOKUP($A297,[2]all_samples_metadata!$A$2:$H$488,5,FALSE)</f>
        <v>0</v>
      </c>
      <c r="F297" t="str">
        <f>VLOOKUP($A297,[2]all_samples_metadata!$A$2:$H$488,6,FALSE)</f>
        <v>Chile</v>
      </c>
      <c r="G297">
        <f>VLOOKUP($A297,[2]all_samples_metadata!$A$2:$H$488,7,FALSE)</f>
        <v>0</v>
      </c>
      <c r="H297">
        <f>VLOOKUP($A297,[2]all_samples_metadata!$A$2:$H$488,8,FALSE)</f>
        <v>2017</v>
      </c>
      <c r="I297" t="b">
        <f>NOT(ISERROR(MATCH(A297,assembly_qc!$B$2:$B$490,0)))</f>
        <v>1</v>
      </c>
    </row>
    <row r="298" spans="1:9" x14ac:dyDescent="0.3">
      <c r="A298" t="s">
        <v>1242</v>
      </c>
      <c r="B298" t="str">
        <f>VLOOKUP($A298,[2]all_samples_metadata!$A$2:$H$488,2,FALSE)</f>
        <v xml:space="preserve"> cheese</v>
      </c>
      <c r="C298">
        <f>VLOOKUP($A298,[2]all_samples_metadata!$A$2:$H$488,3,FALSE)</f>
        <v>0</v>
      </c>
      <c r="D298">
        <f>VLOOKUP($A298,[2]all_samples_metadata!$A$2:$H$488,4,FALSE)</f>
        <v>0</v>
      </c>
      <c r="E298">
        <f>VLOOKUP($A298,[2]all_samples_metadata!$A$2:$H$488,5,FALSE)</f>
        <v>0</v>
      </c>
      <c r="F298" t="str">
        <f>VLOOKUP($A298,[2]all_samples_metadata!$A$2:$H$488,6,FALSE)</f>
        <v>Chile</v>
      </c>
      <c r="G298">
        <f>VLOOKUP($A298,[2]all_samples_metadata!$A$2:$H$488,7,FALSE)</f>
        <v>0</v>
      </c>
      <c r="H298">
        <f>VLOOKUP($A298,[2]all_samples_metadata!$A$2:$H$488,8,FALSE)</f>
        <v>2016</v>
      </c>
      <c r="I298" t="b">
        <f>NOT(ISERROR(MATCH(A298,assembly_qc!$B$2:$B$490,0)))</f>
        <v>1</v>
      </c>
    </row>
    <row r="299" spans="1:9" x14ac:dyDescent="0.3">
      <c r="A299" t="s">
        <v>1369</v>
      </c>
      <c r="B299" t="str">
        <f>VLOOKUP($A299,[2]all_samples_metadata!$A$2:$H$488,2,FALSE)</f>
        <v xml:space="preserve"> cheese</v>
      </c>
      <c r="C299">
        <f>VLOOKUP($A299,[2]all_samples_metadata!$A$2:$H$488,3,FALSE)</f>
        <v>0</v>
      </c>
      <c r="D299">
        <f>VLOOKUP($A299,[2]all_samples_metadata!$A$2:$H$488,4,FALSE)</f>
        <v>0</v>
      </c>
      <c r="E299">
        <f>VLOOKUP($A299,[2]all_samples_metadata!$A$2:$H$488,5,FALSE)</f>
        <v>0</v>
      </c>
      <c r="F299" t="str">
        <f>VLOOKUP($A299,[2]all_samples_metadata!$A$2:$H$488,6,FALSE)</f>
        <v>Chile</v>
      </c>
      <c r="G299">
        <f>VLOOKUP($A299,[2]all_samples_metadata!$A$2:$H$488,7,FALSE)</f>
        <v>0</v>
      </c>
      <c r="H299">
        <f>VLOOKUP($A299,[2]all_samples_metadata!$A$2:$H$488,8,FALSE)</f>
        <v>2017</v>
      </c>
      <c r="I299" t="b">
        <f>NOT(ISERROR(MATCH(A299,assembly_qc!$B$2:$B$490,0)))</f>
        <v>1</v>
      </c>
    </row>
    <row r="300" spans="1:9" x14ac:dyDescent="0.3">
      <c r="A300" t="s">
        <v>1377</v>
      </c>
      <c r="B300" t="str">
        <f>VLOOKUP($A300,[2]all_samples_metadata!$A$2:$H$488,2,FALSE)</f>
        <v xml:space="preserve"> cheese</v>
      </c>
      <c r="C300">
        <f>VLOOKUP($A300,[2]all_samples_metadata!$A$2:$H$488,3,FALSE)</f>
        <v>0</v>
      </c>
      <c r="D300">
        <f>VLOOKUP($A300,[2]all_samples_metadata!$A$2:$H$488,4,FALSE)</f>
        <v>0</v>
      </c>
      <c r="E300">
        <f>VLOOKUP($A300,[2]all_samples_metadata!$A$2:$H$488,5,FALSE)</f>
        <v>0</v>
      </c>
      <c r="F300" t="str">
        <f>VLOOKUP($A300,[2]all_samples_metadata!$A$2:$H$488,6,FALSE)</f>
        <v>Chile</v>
      </c>
      <c r="G300">
        <f>VLOOKUP($A300,[2]all_samples_metadata!$A$2:$H$488,7,FALSE)</f>
        <v>0</v>
      </c>
      <c r="H300">
        <f>VLOOKUP($A300,[2]all_samples_metadata!$A$2:$H$488,8,FALSE)</f>
        <v>2016</v>
      </c>
      <c r="I300" t="b">
        <f>NOT(ISERROR(MATCH(A300,assembly_qc!$B$2:$B$490,0)))</f>
        <v>1</v>
      </c>
    </row>
    <row r="301" spans="1:9" x14ac:dyDescent="0.3">
      <c r="A301" t="s">
        <v>1250</v>
      </c>
      <c r="B301" t="str">
        <f>VLOOKUP($A301,[2]all_samples_metadata!$A$2:$H$488,2,FALSE)</f>
        <v xml:space="preserve"> cheese</v>
      </c>
      <c r="C301">
        <f>VLOOKUP($A301,[2]all_samples_metadata!$A$2:$H$488,3,FALSE)</f>
        <v>0</v>
      </c>
      <c r="D301">
        <f>VLOOKUP($A301,[2]all_samples_metadata!$A$2:$H$488,4,FALSE)</f>
        <v>0</v>
      </c>
      <c r="E301">
        <f>VLOOKUP($A301,[2]all_samples_metadata!$A$2:$H$488,5,FALSE)</f>
        <v>0</v>
      </c>
      <c r="F301" t="str">
        <f>VLOOKUP($A301,[2]all_samples_metadata!$A$2:$H$488,6,FALSE)</f>
        <v>Chile</v>
      </c>
      <c r="G301">
        <f>VLOOKUP($A301,[2]all_samples_metadata!$A$2:$H$488,7,FALSE)</f>
        <v>0</v>
      </c>
      <c r="H301">
        <f>VLOOKUP($A301,[2]all_samples_metadata!$A$2:$H$488,8,FALSE)</f>
        <v>2017</v>
      </c>
      <c r="I301" t="b">
        <f>NOT(ISERROR(MATCH(A301,assembly_qc!$B$2:$B$490,0)))</f>
        <v>1</v>
      </c>
    </row>
    <row r="302" spans="1:9" x14ac:dyDescent="0.3">
      <c r="A302" t="s">
        <v>1254</v>
      </c>
      <c r="B302" t="str">
        <f>VLOOKUP($A302,[2]all_samples_metadata!$A$2:$H$488,2,FALSE)</f>
        <v xml:space="preserve"> cheese</v>
      </c>
      <c r="C302">
        <f>VLOOKUP($A302,[2]all_samples_metadata!$A$2:$H$488,3,FALSE)</f>
        <v>0</v>
      </c>
      <c r="D302">
        <f>VLOOKUP($A302,[2]all_samples_metadata!$A$2:$H$488,4,FALSE)</f>
        <v>0</v>
      </c>
      <c r="E302">
        <f>VLOOKUP($A302,[2]all_samples_metadata!$A$2:$H$488,5,FALSE)</f>
        <v>0</v>
      </c>
      <c r="F302" t="str">
        <f>VLOOKUP($A302,[2]all_samples_metadata!$A$2:$H$488,6,FALSE)</f>
        <v>Chile</v>
      </c>
      <c r="G302">
        <f>VLOOKUP($A302,[2]all_samples_metadata!$A$2:$H$488,7,FALSE)</f>
        <v>0</v>
      </c>
      <c r="H302">
        <f>VLOOKUP($A302,[2]all_samples_metadata!$A$2:$H$488,8,FALSE)</f>
        <v>2016</v>
      </c>
      <c r="I302" t="b">
        <f>NOT(ISERROR(MATCH(A302,assembly_qc!$B$2:$B$490,0)))</f>
        <v>1</v>
      </c>
    </row>
    <row r="303" spans="1:9" x14ac:dyDescent="0.3">
      <c r="A303" t="s">
        <v>1389</v>
      </c>
      <c r="B303" t="str">
        <f>VLOOKUP($A303,[2]all_samples_metadata!$A$2:$H$488,2,FALSE)</f>
        <v xml:space="preserve"> cheese</v>
      </c>
      <c r="C303">
        <f>VLOOKUP($A303,[2]all_samples_metadata!$A$2:$H$488,3,FALSE)</f>
        <v>0</v>
      </c>
      <c r="D303">
        <f>VLOOKUP($A303,[2]all_samples_metadata!$A$2:$H$488,4,FALSE)</f>
        <v>0</v>
      </c>
      <c r="E303">
        <f>VLOOKUP($A303,[2]all_samples_metadata!$A$2:$H$488,5,FALSE)</f>
        <v>0</v>
      </c>
      <c r="F303" t="str">
        <f>VLOOKUP($A303,[2]all_samples_metadata!$A$2:$H$488,6,FALSE)</f>
        <v>Chile</v>
      </c>
      <c r="G303">
        <f>VLOOKUP($A303,[2]all_samples_metadata!$A$2:$H$488,7,FALSE)</f>
        <v>0</v>
      </c>
      <c r="H303">
        <f>VLOOKUP($A303,[2]all_samples_metadata!$A$2:$H$488,8,FALSE)</f>
        <v>2016</v>
      </c>
      <c r="I303" t="b">
        <f>NOT(ISERROR(MATCH(A303,assembly_qc!$B$2:$B$490,0)))</f>
        <v>1</v>
      </c>
    </row>
    <row r="304" spans="1:9" x14ac:dyDescent="0.3">
      <c r="A304" t="s">
        <v>1258</v>
      </c>
      <c r="B304" t="str">
        <f>VLOOKUP($A304,[2]all_samples_metadata!$A$2:$H$488,2,FALSE)</f>
        <v xml:space="preserve"> cheese</v>
      </c>
      <c r="C304">
        <f>VLOOKUP($A304,[2]all_samples_metadata!$A$2:$H$488,3,FALSE)</f>
        <v>0</v>
      </c>
      <c r="D304">
        <f>VLOOKUP($A304,[2]all_samples_metadata!$A$2:$H$488,4,FALSE)</f>
        <v>0</v>
      </c>
      <c r="E304">
        <f>VLOOKUP($A304,[2]all_samples_metadata!$A$2:$H$488,5,FALSE)</f>
        <v>0</v>
      </c>
      <c r="F304" t="str">
        <f>VLOOKUP($A304,[2]all_samples_metadata!$A$2:$H$488,6,FALSE)</f>
        <v>Chile</v>
      </c>
      <c r="G304">
        <f>VLOOKUP($A304,[2]all_samples_metadata!$A$2:$H$488,7,FALSE)</f>
        <v>0</v>
      </c>
      <c r="H304">
        <f>VLOOKUP($A304,[2]all_samples_metadata!$A$2:$H$488,8,FALSE)</f>
        <v>2016</v>
      </c>
      <c r="I304" t="b">
        <f>NOT(ISERROR(MATCH(A304,assembly_qc!$B$2:$B$490,0)))</f>
        <v>1</v>
      </c>
    </row>
    <row r="305" spans="1:9" x14ac:dyDescent="0.3">
      <c r="A305" t="s">
        <v>1262</v>
      </c>
      <c r="B305" t="str">
        <f>VLOOKUP($A305,[2]all_samples_metadata!$A$2:$H$488,2,FALSE)</f>
        <v xml:space="preserve"> cheese</v>
      </c>
      <c r="C305">
        <f>VLOOKUP($A305,[2]all_samples_metadata!$A$2:$H$488,3,FALSE)</f>
        <v>0</v>
      </c>
      <c r="D305">
        <f>VLOOKUP($A305,[2]all_samples_metadata!$A$2:$H$488,4,FALSE)</f>
        <v>0</v>
      </c>
      <c r="E305">
        <f>VLOOKUP($A305,[2]all_samples_metadata!$A$2:$H$488,5,FALSE)</f>
        <v>0</v>
      </c>
      <c r="F305" t="str">
        <f>VLOOKUP($A305,[2]all_samples_metadata!$A$2:$H$488,6,FALSE)</f>
        <v>Chile</v>
      </c>
      <c r="G305">
        <f>VLOOKUP($A305,[2]all_samples_metadata!$A$2:$H$488,7,FALSE)</f>
        <v>0</v>
      </c>
      <c r="H305">
        <f>VLOOKUP($A305,[2]all_samples_metadata!$A$2:$H$488,8,FALSE)</f>
        <v>2016</v>
      </c>
      <c r="I305" t="b">
        <f>NOT(ISERROR(MATCH(A305,assembly_qc!$B$2:$B$490,0)))</f>
        <v>1</v>
      </c>
    </row>
    <row r="306" spans="1:9" x14ac:dyDescent="0.3">
      <c r="A306" t="s">
        <v>1274</v>
      </c>
      <c r="B306" t="str">
        <f>VLOOKUP($A306,[2]all_samples_metadata!$A$2:$H$488,2,FALSE)</f>
        <v xml:space="preserve"> cheese</v>
      </c>
      <c r="C306">
        <f>VLOOKUP($A306,[2]all_samples_metadata!$A$2:$H$488,3,FALSE)</f>
        <v>0</v>
      </c>
      <c r="D306">
        <f>VLOOKUP($A306,[2]all_samples_metadata!$A$2:$H$488,4,FALSE)</f>
        <v>0</v>
      </c>
      <c r="E306">
        <f>VLOOKUP($A306,[2]all_samples_metadata!$A$2:$H$488,5,FALSE)</f>
        <v>0</v>
      </c>
      <c r="F306" t="str">
        <f>VLOOKUP($A306,[2]all_samples_metadata!$A$2:$H$488,6,FALSE)</f>
        <v>Chile</v>
      </c>
      <c r="G306">
        <f>VLOOKUP($A306,[2]all_samples_metadata!$A$2:$H$488,7,FALSE)</f>
        <v>0</v>
      </c>
      <c r="H306">
        <f>VLOOKUP($A306,[2]all_samples_metadata!$A$2:$H$488,8,FALSE)</f>
        <v>2016</v>
      </c>
      <c r="I306" t="b">
        <f>NOT(ISERROR(MATCH(A306,assembly_qc!$B$2:$B$490,0)))</f>
        <v>1</v>
      </c>
    </row>
    <row r="307" spans="1:9" x14ac:dyDescent="0.3">
      <c r="A307" t="s">
        <v>1401</v>
      </c>
      <c r="B307" t="str">
        <f>VLOOKUP($A307,[2]all_samples_metadata!$A$2:$H$488,2,FALSE)</f>
        <v xml:space="preserve"> cheese</v>
      </c>
      <c r="C307">
        <f>VLOOKUP($A307,[2]all_samples_metadata!$A$2:$H$488,3,FALSE)</f>
        <v>0</v>
      </c>
      <c r="D307">
        <f>VLOOKUP($A307,[2]all_samples_metadata!$A$2:$H$488,4,FALSE)</f>
        <v>0</v>
      </c>
      <c r="E307">
        <f>VLOOKUP($A307,[2]all_samples_metadata!$A$2:$H$488,5,FALSE)</f>
        <v>0</v>
      </c>
      <c r="F307" t="str">
        <f>VLOOKUP($A307,[2]all_samples_metadata!$A$2:$H$488,6,FALSE)</f>
        <v>Chile</v>
      </c>
      <c r="G307">
        <f>VLOOKUP($A307,[2]all_samples_metadata!$A$2:$H$488,7,FALSE)</f>
        <v>0</v>
      </c>
      <c r="H307">
        <f>VLOOKUP($A307,[2]all_samples_metadata!$A$2:$H$488,8,FALSE)</f>
        <v>2017</v>
      </c>
      <c r="I307" t="b">
        <f>NOT(ISERROR(MATCH(A307,assembly_qc!$B$2:$B$490,0)))</f>
        <v>1</v>
      </c>
    </row>
    <row r="308" spans="1:9" x14ac:dyDescent="0.3">
      <c r="A308" t="s">
        <v>1413</v>
      </c>
      <c r="B308" t="str">
        <f>VLOOKUP($A308,[2]all_samples_metadata!$A$2:$H$488,2,FALSE)</f>
        <v xml:space="preserve"> cheese</v>
      </c>
      <c r="C308">
        <f>VLOOKUP($A308,[2]all_samples_metadata!$A$2:$H$488,3,FALSE)</f>
        <v>0</v>
      </c>
      <c r="D308">
        <f>VLOOKUP($A308,[2]all_samples_metadata!$A$2:$H$488,4,FALSE)</f>
        <v>0</v>
      </c>
      <c r="E308">
        <f>VLOOKUP($A308,[2]all_samples_metadata!$A$2:$H$488,5,FALSE)</f>
        <v>0</v>
      </c>
      <c r="F308" t="str">
        <f>VLOOKUP($A308,[2]all_samples_metadata!$A$2:$H$488,6,FALSE)</f>
        <v>Chile</v>
      </c>
      <c r="G308">
        <f>VLOOKUP($A308,[2]all_samples_metadata!$A$2:$H$488,7,FALSE)</f>
        <v>0</v>
      </c>
      <c r="H308">
        <f>VLOOKUP($A308,[2]all_samples_metadata!$A$2:$H$488,8,FALSE)</f>
        <v>2016</v>
      </c>
      <c r="I308" t="b">
        <f>NOT(ISERROR(MATCH(A308,assembly_qc!$B$2:$B$490,0)))</f>
        <v>1</v>
      </c>
    </row>
    <row r="309" spans="1:9" x14ac:dyDescent="0.3">
      <c r="A309" t="s">
        <v>1290</v>
      </c>
      <c r="B309" t="str">
        <f>VLOOKUP($A309,[2]all_samples_metadata!$A$2:$H$488,2,FALSE)</f>
        <v xml:space="preserve"> cheese</v>
      </c>
      <c r="C309">
        <f>VLOOKUP($A309,[2]all_samples_metadata!$A$2:$H$488,3,FALSE)</f>
        <v>0</v>
      </c>
      <c r="D309">
        <f>VLOOKUP($A309,[2]all_samples_metadata!$A$2:$H$488,4,FALSE)</f>
        <v>0</v>
      </c>
      <c r="E309">
        <f>VLOOKUP($A309,[2]all_samples_metadata!$A$2:$H$488,5,FALSE)</f>
        <v>0</v>
      </c>
      <c r="F309" t="str">
        <f>VLOOKUP($A309,[2]all_samples_metadata!$A$2:$H$488,6,FALSE)</f>
        <v>Chile</v>
      </c>
      <c r="G309">
        <f>VLOOKUP($A309,[2]all_samples_metadata!$A$2:$H$488,7,FALSE)</f>
        <v>0</v>
      </c>
      <c r="H309">
        <f>VLOOKUP($A309,[2]all_samples_metadata!$A$2:$H$488,8,FALSE)</f>
        <v>2016</v>
      </c>
      <c r="I309" t="b">
        <f>NOT(ISERROR(MATCH(A309,assembly_qc!$B$2:$B$490,0)))</f>
        <v>1</v>
      </c>
    </row>
    <row r="310" spans="1:9" x14ac:dyDescent="0.3">
      <c r="A310" t="s">
        <v>1337</v>
      </c>
      <c r="B310" t="str">
        <f>VLOOKUP($A310,[2]all_samples_metadata!$A$2:$H$488,2,FALSE)</f>
        <v xml:space="preserve"> cheese</v>
      </c>
      <c r="C310">
        <f>VLOOKUP($A310,[2]all_samples_metadata!$A$2:$H$488,3,FALSE)</f>
        <v>0</v>
      </c>
      <c r="D310">
        <f>VLOOKUP($A310,[2]all_samples_metadata!$A$2:$H$488,4,FALSE)</f>
        <v>0</v>
      </c>
      <c r="E310">
        <f>VLOOKUP($A310,[2]all_samples_metadata!$A$2:$H$488,5,FALSE)</f>
        <v>0</v>
      </c>
      <c r="F310" t="str">
        <f>VLOOKUP($A310,[2]all_samples_metadata!$A$2:$H$488,6,FALSE)</f>
        <v>Chile</v>
      </c>
      <c r="G310">
        <f>VLOOKUP($A310,[2]all_samples_metadata!$A$2:$H$488,7,FALSE)</f>
        <v>0</v>
      </c>
      <c r="H310">
        <f>VLOOKUP($A310,[2]all_samples_metadata!$A$2:$H$488,8,FALSE)</f>
        <v>2016</v>
      </c>
      <c r="I310" t="b">
        <f>NOT(ISERROR(MATCH(A310,assembly_qc!$B$2:$B$490,0)))</f>
        <v>1</v>
      </c>
    </row>
    <row r="311" spans="1:9" x14ac:dyDescent="0.3">
      <c r="A311" t="s">
        <v>1341</v>
      </c>
      <c r="B311" t="str">
        <f>VLOOKUP($A311,[2]all_samples_metadata!$A$2:$H$488,2,FALSE)</f>
        <v xml:space="preserve"> cheese</v>
      </c>
      <c r="C311">
        <f>VLOOKUP($A311,[2]all_samples_metadata!$A$2:$H$488,3,FALSE)</f>
        <v>0</v>
      </c>
      <c r="D311">
        <f>VLOOKUP($A311,[2]all_samples_metadata!$A$2:$H$488,4,FALSE)</f>
        <v>0</v>
      </c>
      <c r="E311">
        <f>VLOOKUP($A311,[2]all_samples_metadata!$A$2:$H$488,5,FALSE)</f>
        <v>0</v>
      </c>
      <c r="F311" t="str">
        <f>VLOOKUP($A311,[2]all_samples_metadata!$A$2:$H$488,6,FALSE)</f>
        <v>Chile</v>
      </c>
      <c r="G311">
        <f>VLOOKUP($A311,[2]all_samples_metadata!$A$2:$H$488,7,FALSE)</f>
        <v>0</v>
      </c>
      <c r="H311">
        <f>VLOOKUP($A311,[2]all_samples_metadata!$A$2:$H$488,8,FALSE)</f>
        <v>2016</v>
      </c>
      <c r="I311" t="b">
        <f>NOT(ISERROR(MATCH(A311,assembly_qc!$B$2:$B$490,0)))</f>
        <v>1</v>
      </c>
    </row>
    <row r="312" spans="1:9" x14ac:dyDescent="0.3">
      <c r="A312" t="s">
        <v>1349</v>
      </c>
      <c r="B312" t="str">
        <f>VLOOKUP($A312,[2]all_samples_metadata!$A$2:$H$488,2,FALSE)</f>
        <v xml:space="preserve"> cheese</v>
      </c>
      <c r="C312">
        <f>VLOOKUP($A312,[2]all_samples_metadata!$A$2:$H$488,3,FALSE)</f>
        <v>0</v>
      </c>
      <c r="D312">
        <f>VLOOKUP($A312,[2]all_samples_metadata!$A$2:$H$488,4,FALSE)</f>
        <v>0</v>
      </c>
      <c r="E312">
        <f>VLOOKUP($A312,[2]all_samples_metadata!$A$2:$H$488,5,FALSE)</f>
        <v>0</v>
      </c>
      <c r="F312" t="str">
        <f>VLOOKUP($A312,[2]all_samples_metadata!$A$2:$H$488,6,FALSE)</f>
        <v>Chile</v>
      </c>
      <c r="G312">
        <f>VLOOKUP($A312,[2]all_samples_metadata!$A$2:$H$488,7,FALSE)</f>
        <v>0</v>
      </c>
      <c r="H312">
        <f>VLOOKUP($A312,[2]all_samples_metadata!$A$2:$H$488,8,FALSE)</f>
        <v>2016</v>
      </c>
      <c r="I312" t="b">
        <f>NOT(ISERROR(MATCH(A312,assembly_qc!$B$2:$B$490,0)))</f>
        <v>1</v>
      </c>
    </row>
    <row r="313" spans="1:9" x14ac:dyDescent="0.3">
      <c r="A313" t="s">
        <v>1202</v>
      </c>
      <c r="B313" t="str">
        <f>VLOOKUP($A313,[2]all_samples_metadata!$A$2:$H$488,2,FALSE)</f>
        <v xml:space="preserve"> cheese</v>
      </c>
      <c r="C313">
        <f>VLOOKUP($A313,[2]all_samples_metadata!$A$2:$H$488,3,FALSE)</f>
        <v>0</v>
      </c>
      <c r="D313">
        <f>VLOOKUP($A313,[2]all_samples_metadata!$A$2:$H$488,4,FALSE)</f>
        <v>0</v>
      </c>
      <c r="E313">
        <f>VLOOKUP($A313,[2]all_samples_metadata!$A$2:$H$488,5,FALSE)</f>
        <v>0</v>
      </c>
      <c r="F313" t="str">
        <f>VLOOKUP($A313,[2]all_samples_metadata!$A$2:$H$488,6,FALSE)</f>
        <v>Chile</v>
      </c>
      <c r="G313">
        <f>VLOOKUP($A313,[2]all_samples_metadata!$A$2:$H$488,7,FALSE)</f>
        <v>0</v>
      </c>
      <c r="H313">
        <f>VLOOKUP($A313,[2]all_samples_metadata!$A$2:$H$488,8,FALSE)</f>
        <v>2016</v>
      </c>
      <c r="I313" t="b">
        <f>NOT(ISERROR(MATCH(A313,assembly_qc!$B$2:$B$490,0)))</f>
        <v>1</v>
      </c>
    </row>
    <row r="314" spans="1:9" x14ac:dyDescent="0.3">
      <c r="A314" t="s">
        <v>1433</v>
      </c>
      <c r="B314" t="str">
        <f>VLOOKUP($A314,[2]all_samples_metadata!$A$2:$H$488,2,FALSE)</f>
        <v xml:space="preserve"> cheese</v>
      </c>
      <c r="C314">
        <f>VLOOKUP($A314,[2]all_samples_metadata!$A$2:$H$488,3,FALSE)</f>
        <v>0</v>
      </c>
      <c r="D314">
        <f>VLOOKUP($A314,[2]all_samples_metadata!$A$2:$H$488,4,FALSE)</f>
        <v>0</v>
      </c>
      <c r="E314">
        <f>VLOOKUP($A314,[2]all_samples_metadata!$A$2:$H$488,5,FALSE)</f>
        <v>0</v>
      </c>
      <c r="F314" t="str">
        <f>VLOOKUP($A314,[2]all_samples_metadata!$A$2:$H$488,6,FALSE)</f>
        <v>Chile</v>
      </c>
      <c r="G314">
        <f>VLOOKUP($A314,[2]all_samples_metadata!$A$2:$H$488,7,FALSE)</f>
        <v>0</v>
      </c>
      <c r="H314">
        <f>VLOOKUP($A314,[2]all_samples_metadata!$A$2:$H$488,8,FALSE)</f>
        <v>2016</v>
      </c>
      <c r="I314" t="b">
        <f>NOT(ISERROR(MATCH(A314,assembly_qc!$B$2:$B$490,0)))</f>
        <v>1</v>
      </c>
    </row>
    <row r="315" spans="1:9" x14ac:dyDescent="0.3">
      <c r="A315" t="s">
        <v>1303</v>
      </c>
      <c r="B315" t="str">
        <f>VLOOKUP($A315,[2]all_samples_metadata!$A$2:$H$488,2,FALSE)</f>
        <v xml:space="preserve"> cheese</v>
      </c>
      <c r="C315">
        <f>VLOOKUP($A315,[2]all_samples_metadata!$A$2:$H$488,3,FALSE)</f>
        <v>0</v>
      </c>
      <c r="D315">
        <f>VLOOKUP($A315,[2]all_samples_metadata!$A$2:$H$488,4,FALSE)</f>
        <v>0</v>
      </c>
      <c r="E315">
        <f>VLOOKUP($A315,[2]all_samples_metadata!$A$2:$H$488,5,FALSE)</f>
        <v>0</v>
      </c>
      <c r="F315" t="str">
        <f>VLOOKUP($A315,[2]all_samples_metadata!$A$2:$H$488,6,FALSE)</f>
        <v>Chile</v>
      </c>
      <c r="G315">
        <f>VLOOKUP($A315,[2]all_samples_metadata!$A$2:$H$488,7,FALSE)</f>
        <v>0</v>
      </c>
      <c r="H315">
        <f>VLOOKUP($A315,[2]all_samples_metadata!$A$2:$H$488,8,FALSE)</f>
        <v>2016</v>
      </c>
      <c r="I315" t="b">
        <f>NOT(ISERROR(MATCH(A315,assembly_qc!$B$2:$B$490,0)))</f>
        <v>1</v>
      </c>
    </row>
    <row r="316" spans="1:9" x14ac:dyDescent="0.3">
      <c r="A316" t="s">
        <v>1437</v>
      </c>
      <c r="B316" t="str">
        <f>VLOOKUP($A316,[2]all_samples_metadata!$A$2:$H$488,2,FALSE)</f>
        <v xml:space="preserve"> cheese</v>
      </c>
      <c r="C316">
        <f>VLOOKUP($A316,[2]all_samples_metadata!$A$2:$H$488,3,FALSE)</f>
        <v>0</v>
      </c>
      <c r="D316">
        <f>VLOOKUP($A316,[2]all_samples_metadata!$A$2:$H$488,4,FALSE)</f>
        <v>0</v>
      </c>
      <c r="E316">
        <f>VLOOKUP($A316,[2]all_samples_metadata!$A$2:$H$488,5,FALSE)</f>
        <v>0</v>
      </c>
      <c r="F316" t="str">
        <f>VLOOKUP($A316,[2]all_samples_metadata!$A$2:$H$488,6,FALSE)</f>
        <v>Chile</v>
      </c>
      <c r="G316">
        <f>VLOOKUP($A316,[2]all_samples_metadata!$A$2:$H$488,7,FALSE)</f>
        <v>0</v>
      </c>
      <c r="H316">
        <f>VLOOKUP($A316,[2]all_samples_metadata!$A$2:$H$488,8,FALSE)</f>
        <v>2016</v>
      </c>
      <c r="I316" t="b">
        <f>NOT(ISERROR(MATCH(A316,assembly_qc!$B$2:$B$490,0)))</f>
        <v>1</v>
      </c>
    </row>
    <row r="317" spans="1:9" x14ac:dyDescent="0.3">
      <c r="A317" t="s">
        <v>1307</v>
      </c>
      <c r="B317" t="str">
        <f>VLOOKUP($A317,[2]all_samples_metadata!$A$2:$H$488,2,FALSE)</f>
        <v xml:space="preserve"> cheese</v>
      </c>
      <c r="C317">
        <f>VLOOKUP($A317,[2]all_samples_metadata!$A$2:$H$488,3,FALSE)</f>
        <v>0</v>
      </c>
      <c r="D317">
        <f>VLOOKUP($A317,[2]all_samples_metadata!$A$2:$H$488,4,FALSE)</f>
        <v>0</v>
      </c>
      <c r="E317">
        <f>VLOOKUP($A317,[2]all_samples_metadata!$A$2:$H$488,5,FALSE)</f>
        <v>0</v>
      </c>
      <c r="F317" t="str">
        <f>VLOOKUP($A317,[2]all_samples_metadata!$A$2:$H$488,6,FALSE)</f>
        <v>Chile</v>
      </c>
      <c r="G317">
        <f>VLOOKUP($A317,[2]all_samples_metadata!$A$2:$H$488,7,FALSE)</f>
        <v>0</v>
      </c>
      <c r="H317">
        <f>VLOOKUP($A317,[2]all_samples_metadata!$A$2:$H$488,8,FALSE)</f>
        <v>2016</v>
      </c>
      <c r="I317" t="b">
        <f>NOT(ISERROR(MATCH(A317,assembly_qc!$B$2:$B$490,0)))</f>
        <v>1</v>
      </c>
    </row>
    <row r="318" spans="1:9" x14ac:dyDescent="0.3">
      <c r="A318" t="s">
        <v>1222</v>
      </c>
      <c r="B318" t="str">
        <f>VLOOKUP($A318,[2]all_samples_metadata!$A$2:$H$488,2,FALSE)</f>
        <v xml:space="preserve"> cheese</v>
      </c>
      <c r="C318">
        <f>VLOOKUP($A318,[2]all_samples_metadata!$A$2:$H$488,3,FALSE)</f>
        <v>0</v>
      </c>
      <c r="D318">
        <f>VLOOKUP($A318,[2]all_samples_metadata!$A$2:$H$488,4,FALSE)</f>
        <v>0</v>
      </c>
      <c r="E318">
        <f>VLOOKUP($A318,[2]all_samples_metadata!$A$2:$H$488,5,FALSE)</f>
        <v>0</v>
      </c>
      <c r="F318" t="str">
        <f>VLOOKUP($A318,[2]all_samples_metadata!$A$2:$H$488,6,FALSE)</f>
        <v>Chile</v>
      </c>
      <c r="G318">
        <f>VLOOKUP($A318,[2]all_samples_metadata!$A$2:$H$488,7,FALSE)</f>
        <v>0</v>
      </c>
      <c r="H318">
        <f>VLOOKUP($A318,[2]all_samples_metadata!$A$2:$H$488,8,FALSE)</f>
        <v>2016</v>
      </c>
      <c r="I318" t="b">
        <f>NOT(ISERROR(MATCH(A318,assembly_qc!$B$2:$B$490,0)))</f>
        <v>1</v>
      </c>
    </row>
    <row r="319" spans="1:9" x14ac:dyDescent="0.3">
      <c r="A319" t="s">
        <v>1210</v>
      </c>
      <c r="B319" t="str">
        <f>VLOOKUP($A319,[2]all_samples_metadata!$A$2:$H$488,2,FALSE)</f>
        <v xml:space="preserve"> cheese</v>
      </c>
      <c r="C319">
        <f>VLOOKUP($A319,[2]all_samples_metadata!$A$2:$H$488,3,FALSE)</f>
        <v>0</v>
      </c>
      <c r="D319">
        <f>VLOOKUP($A319,[2]all_samples_metadata!$A$2:$H$488,4,FALSE)</f>
        <v>0</v>
      </c>
      <c r="E319">
        <f>VLOOKUP($A319,[2]all_samples_metadata!$A$2:$H$488,5,FALSE)</f>
        <v>0</v>
      </c>
      <c r="F319" t="str">
        <f>VLOOKUP($A319,[2]all_samples_metadata!$A$2:$H$488,6,FALSE)</f>
        <v>Chile</v>
      </c>
      <c r="G319">
        <f>VLOOKUP($A319,[2]all_samples_metadata!$A$2:$H$488,7,FALSE)</f>
        <v>0</v>
      </c>
      <c r="H319">
        <f>VLOOKUP($A319,[2]all_samples_metadata!$A$2:$H$488,8,FALSE)</f>
        <v>2016</v>
      </c>
      <c r="I319" t="b">
        <f>NOT(ISERROR(MATCH(A319,assembly_qc!$B$2:$B$490,0)))</f>
        <v>1</v>
      </c>
    </row>
    <row r="320" spans="1:9" x14ac:dyDescent="0.3">
      <c r="A320" t="s">
        <v>1353</v>
      </c>
      <c r="B320" t="str">
        <f>VLOOKUP($A320,[2]all_samples_metadata!$A$2:$H$488,2,FALSE)</f>
        <v xml:space="preserve"> cheese</v>
      </c>
      <c r="C320">
        <f>VLOOKUP($A320,[2]all_samples_metadata!$A$2:$H$488,3,FALSE)</f>
        <v>0</v>
      </c>
      <c r="D320">
        <f>VLOOKUP($A320,[2]all_samples_metadata!$A$2:$H$488,4,FALSE)</f>
        <v>0</v>
      </c>
      <c r="E320">
        <f>VLOOKUP($A320,[2]all_samples_metadata!$A$2:$H$488,5,FALSE)</f>
        <v>0</v>
      </c>
      <c r="F320" t="str">
        <f>VLOOKUP($A320,[2]all_samples_metadata!$A$2:$H$488,6,FALSE)</f>
        <v>Chile</v>
      </c>
      <c r="G320">
        <f>VLOOKUP($A320,[2]all_samples_metadata!$A$2:$H$488,7,FALSE)</f>
        <v>0</v>
      </c>
      <c r="H320">
        <f>VLOOKUP($A320,[2]all_samples_metadata!$A$2:$H$488,8,FALSE)</f>
        <v>2016</v>
      </c>
      <c r="I320" t="b">
        <f>NOT(ISERROR(MATCH(A320,assembly_qc!$B$2:$B$490,0)))</f>
        <v>1</v>
      </c>
    </row>
    <row r="321" spans="1:9" x14ac:dyDescent="0.3">
      <c r="A321" t="s">
        <v>1214</v>
      </c>
      <c r="B321" t="str">
        <f>VLOOKUP($A321,[2]all_samples_metadata!$A$2:$H$488,2,FALSE)</f>
        <v xml:space="preserve"> cheese</v>
      </c>
      <c r="C321">
        <f>VLOOKUP($A321,[2]all_samples_metadata!$A$2:$H$488,3,FALSE)</f>
        <v>0</v>
      </c>
      <c r="D321">
        <f>VLOOKUP($A321,[2]all_samples_metadata!$A$2:$H$488,4,FALSE)</f>
        <v>0</v>
      </c>
      <c r="E321">
        <f>VLOOKUP($A321,[2]all_samples_metadata!$A$2:$H$488,5,FALSE)</f>
        <v>0</v>
      </c>
      <c r="F321" t="str">
        <f>VLOOKUP($A321,[2]all_samples_metadata!$A$2:$H$488,6,FALSE)</f>
        <v>Chile</v>
      </c>
      <c r="G321">
        <f>VLOOKUP($A321,[2]all_samples_metadata!$A$2:$H$488,7,FALSE)</f>
        <v>0</v>
      </c>
      <c r="H321">
        <f>VLOOKUP($A321,[2]all_samples_metadata!$A$2:$H$488,8,FALSE)</f>
        <v>2016</v>
      </c>
      <c r="I321" t="b">
        <f>NOT(ISERROR(MATCH(A321,assembly_qc!$B$2:$B$490,0)))</f>
        <v>1</v>
      </c>
    </row>
    <row r="322" spans="1:9" x14ac:dyDescent="0.3">
      <c r="A322" t="s">
        <v>1311</v>
      </c>
      <c r="B322" t="str">
        <f>VLOOKUP($A322,[2]all_samples_metadata!$A$2:$H$488,2,FALSE)</f>
        <v xml:space="preserve"> cheese</v>
      </c>
      <c r="C322">
        <f>VLOOKUP($A322,[2]all_samples_metadata!$A$2:$H$488,3,FALSE)</f>
        <v>0</v>
      </c>
      <c r="D322">
        <f>VLOOKUP($A322,[2]all_samples_metadata!$A$2:$H$488,4,FALSE)</f>
        <v>0</v>
      </c>
      <c r="E322">
        <f>VLOOKUP($A322,[2]all_samples_metadata!$A$2:$H$488,5,FALSE)</f>
        <v>0</v>
      </c>
      <c r="F322" t="str">
        <f>VLOOKUP($A322,[2]all_samples_metadata!$A$2:$H$488,6,FALSE)</f>
        <v>Chile</v>
      </c>
      <c r="G322">
        <f>VLOOKUP($A322,[2]all_samples_metadata!$A$2:$H$488,7,FALSE)</f>
        <v>0</v>
      </c>
      <c r="H322">
        <f>VLOOKUP($A322,[2]all_samples_metadata!$A$2:$H$488,8,FALSE)</f>
        <v>2016</v>
      </c>
      <c r="I322" t="b">
        <f>NOT(ISERROR(MATCH(A322,assembly_qc!$B$2:$B$490,0)))</f>
        <v>1</v>
      </c>
    </row>
    <row r="323" spans="1:9" x14ac:dyDescent="0.3">
      <c r="A323" t="s">
        <v>1218</v>
      </c>
      <c r="B323" t="str">
        <f>VLOOKUP($A323,[2]all_samples_metadata!$A$2:$H$488,2,FALSE)</f>
        <v xml:space="preserve"> cheese</v>
      </c>
      <c r="C323">
        <f>VLOOKUP($A323,[2]all_samples_metadata!$A$2:$H$488,3,FALSE)</f>
        <v>0</v>
      </c>
      <c r="D323">
        <f>VLOOKUP($A323,[2]all_samples_metadata!$A$2:$H$488,4,FALSE)</f>
        <v>0</v>
      </c>
      <c r="E323">
        <f>VLOOKUP($A323,[2]all_samples_metadata!$A$2:$H$488,5,FALSE)</f>
        <v>0</v>
      </c>
      <c r="F323" t="str">
        <f>VLOOKUP($A323,[2]all_samples_metadata!$A$2:$H$488,6,FALSE)</f>
        <v>Chile</v>
      </c>
      <c r="G323">
        <f>VLOOKUP($A323,[2]all_samples_metadata!$A$2:$H$488,7,FALSE)</f>
        <v>0</v>
      </c>
      <c r="H323">
        <f>VLOOKUP($A323,[2]all_samples_metadata!$A$2:$H$488,8,FALSE)</f>
        <v>2016</v>
      </c>
      <c r="I323" t="b">
        <f>NOT(ISERROR(MATCH(A323,assembly_qc!$B$2:$B$490,0)))</f>
        <v>1</v>
      </c>
    </row>
    <row r="324" spans="1:9" x14ac:dyDescent="0.3">
      <c r="A324" t="s">
        <v>489</v>
      </c>
      <c r="B324" t="str">
        <f>VLOOKUP($A324,[2]all_samples_metadata!$A$2:$H$488,2,FALSE)</f>
        <v xml:space="preserve"> cheese</v>
      </c>
      <c r="C324">
        <f>VLOOKUP($A324,[2]all_samples_metadata!$A$2:$H$488,3,FALSE)</f>
        <v>0</v>
      </c>
      <c r="D324">
        <f>VLOOKUP($A324,[2]all_samples_metadata!$A$2:$H$488,4,FALSE)</f>
        <v>0</v>
      </c>
      <c r="E324">
        <f>VLOOKUP($A324,[2]all_samples_metadata!$A$2:$H$488,5,FALSE)</f>
        <v>0</v>
      </c>
      <c r="F324" t="str">
        <f>VLOOKUP($A324,[2]all_samples_metadata!$A$2:$H$488,6,FALSE)</f>
        <v>Chile</v>
      </c>
      <c r="G324">
        <f>VLOOKUP($A324,[2]all_samples_metadata!$A$2:$H$488,7,FALSE)</f>
        <v>0</v>
      </c>
      <c r="H324">
        <f>VLOOKUP($A324,[2]all_samples_metadata!$A$2:$H$488,8,FALSE)</f>
        <v>2016</v>
      </c>
      <c r="I324" t="b">
        <f>NOT(ISERROR(MATCH(A324,assembly_qc!$B$2:$B$490,0)))</f>
        <v>1</v>
      </c>
    </row>
    <row r="325" spans="1:9" x14ac:dyDescent="0.3">
      <c r="A325" t="s">
        <v>493</v>
      </c>
      <c r="B325" t="str">
        <f>VLOOKUP($A325,[2]all_samples_metadata!$A$2:$H$488,2,FALSE)</f>
        <v xml:space="preserve"> cheese</v>
      </c>
      <c r="C325">
        <f>VLOOKUP($A325,[2]all_samples_metadata!$A$2:$H$488,3,FALSE)</f>
        <v>0</v>
      </c>
      <c r="D325">
        <f>VLOOKUP($A325,[2]all_samples_metadata!$A$2:$H$488,4,FALSE)</f>
        <v>0</v>
      </c>
      <c r="E325">
        <f>VLOOKUP($A325,[2]all_samples_metadata!$A$2:$H$488,5,FALSE)</f>
        <v>0</v>
      </c>
      <c r="F325" t="str">
        <f>VLOOKUP($A325,[2]all_samples_metadata!$A$2:$H$488,6,FALSE)</f>
        <v>Chile</v>
      </c>
      <c r="G325">
        <f>VLOOKUP($A325,[2]all_samples_metadata!$A$2:$H$488,7,FALSE)</f>
        <v>0</v>
      </c>
      <c r="H325">
        <f>VLOOKUP($A325,[2]all_samples_metadata!$A$2:$H$488,8,FALSE)</f>
        <v>2016</v>
      </c>
      <c r="I325" t="b">
        <f>NOT(ISERROR(MATCH(A325,assembly_qc!$B$2:$B$490,0)))</f>
        <v>1</v>
      </c>
    </row>
    <row r="326" spans="1:9" x14ac:dyDescent="0.3">
      <c r="A326" t="s">
        <v>509</v>
      </c>
      <c r="B326" t="str">
        <f>VLOOKUP($A326,[2]all_samples_metadata!$A$2:$H$488,2,FALSE)</f>
        <v xml:space="preserve"> cheese</v>
      </c>
      <c r="C326">
        <f>VLOOKUP($A326,[2]all_samples_metadata!$A$2:$H$488,3,FALSE)</f>
        <v>0</v>
      </c>
      <c r="D326">
        <f>VLOOKUP($A326,[2]all_samples_metadata!$A$2:$H$488,4,FALSE)</f>
        <v>0</v>
      </c>
      <c r="E326">
        <f>VLOOKUP($A326,[2]all_samples_metadata!$A$2:$H$488,5,FALSE)</f>
        <v>0</v>
      </c>
      <c r="F326" t="str">
        <f>VLOOKUP($A326,[2]all_samples_metadata!$A$2:$H$488,6,FALSE)</f>
        <v>Chile</v>
      </c>
      <c r="G326">
        <f>VLOOKUP($A326,[2]all_samples_metadata!$A$2:$H$488,7,FALSE)</f>
        <v>0</v>
      </c>
      <c r="H326">
        <f>VLOOKUP($A326,[2]all_samples_metadata!$A$2:$H$488,8,FALSE)</f>
        <v>2016</v>
      </c>
      <c r="I326" t="b">
        <f>NOT(ISERROR(MATCH(A326,assembly_qc!$B$2:$B$490,0)))</f>
        <v>1</v>
      </c>
    </row>
    <row r="327" spans="1:9" x14ac:dyDescent="0.3">
      <c r="A327" t="s">
        <v>501</v>
      </c>
      <c r="B327" t="str">
        <f>VLOOKUP($A327,[2]all_samples_metadata!$A$2:$H$488,2,FALSE)</f>
        <v xml:space="preserve"> cheese</v>
      </c>
      <c r="C327">
        <f>VLOOKUP($A327,[2]all_samples_metadata!$A$2:$H$488,3,FALSE)</f>
        <v>0</v>
      </c>
      <c r="D327">
        <f>VLOOKUP($A327,[2]all_samples_metadata!$A$2:$H$488,4,FALSE)</f>
        <v>0</v>
      </c>
      <c r="E327">
        <f>VLOOKUP($A327,[2]all_samples_metadata!$A$2:$H$488,5,FALSE)</f>
        <v>0</v>
      </c>
      <c r="F327" t="str">
        <f>VLOOKUP($A327,[2]all_samples_metadata!$A$2:$H$488,6,FALSE)</f>
        <v>Chile</v>
      </c>
      <c r="G327">
        <f>VLOOKUP($A327,[2]all_samples_metadata!$A$2:$H$488,7,FALSE)</f>
        <v>0</v>
      </c>
      <c r="H327">
        <f>VLOOKUP($A327,[2]all_samples_metadata!$A$2:$H$488,8,FALSE)</f>
        <v>2016</v>
      </c>
      <c r="I327" t="b">
        <f>NOT(ISERROR(MATCH(A327,assembly_qc!$B$2:$B$490,0)))</f>
        <v>1</v>
      </c>
    </row>
    <row r="328" spans="1:9" x14ac:dyDescent="0.3">
      <c r="A328" t="s">
        <v>505</v>
      </c>
      <c r="B328" t="str">
        <f>VLOOKUP($A328,[2]all_samples_metadata!$A$2:$H$488,2,FALSE)</f>
        <v xml:space="preserve"> cheese</v>
      </c>
      <c r="C328">
        <f>VLOOKUP($A328,[2]all_samples_metadata!$A$2:$H$488,3,FALSE)</f>
        <v>0</v>
      </c>
      <c r="D328">
        <f>VLOOKUP($A328,[2]all_samples_metadata!$A$2:$H$488,4,FALSE)</f>
        <v>0</v>
      </c>
      <c r="E328">
        <f>VLOOKUP($A328,[2]all_samples_metadata!$A$2:$H$488,5,FALSE)</f>
        <v>0</v>
      </c>
      <c r="F328" t="str">
        <f>VLOOKUP($A328,[2]all_samples_metadata!$A$2:$H$488,6,FALSE)</f>
        <v>Chile</v>
      </c>
      <c r="G328">
        <f>VLOOKUP($A328,[2]all_samples_metadata!$A$2:$H$488,7,FALSE)</f>
        <v>0</v>
      </c>
      <c r="H328">
        <f>VLOOKUP($A328,[2]all_samples_metadata!$A$2:$H$488,8,FALSE)</f>
        <v>2016</v>
      </c>
      <c r="I328" t="b">
        <f>NOT(ISERROR(MATCH(A328,assembly_qc!$B$2:$B$490,0)))</f>
        <v>1</v>
      </c>
    </row>
    <row r="329" spans="1:9" x14ac:dyDescent="0.3">
      <c r="A329" t="s">
        <v>529</v>
      </c>
      <c r="B329" t="str">
        <f>VLOOKUP($A329,[2]all_samples_metadata!$A$2:$H$488,2,FALSE)</f>
        <v xml:space="preserve"> cheese</v>
      </c>
      <c r="C329">
        <f>VLOOKUP($A329,[2]all_samples_metadata!$A$2:$H$488,3,FALSE)</f>
        <v>0</v>
      </c>
      <c r="D329">
        <f>VLOOKUP($A329,[2]all_samples_metadata!$A$2:$H$488,4,FALSE)</f>
        <v>0</v>
      </c>
      <c r="E329">
        <f>VLOOKUP($A329,[2]all_samples_metadata!$A$2:$H$488,5,FALSE)</f>
        <v>0</v>
      </c>
      <c r="F329" t="str">
        <f>VLOOKUP($A329,[2]all_samples_metadata!$A$2:$H$488,6,FALSE)</f>
        <v>Chile</v>
      </c>
      <c r="G329">
        <f>VLOOKUP($A329,[2]all_samples_metadata!$A$2:$H$488,7,FALSE)</f>
        <v>0</v>
      </c>
      <c r="H329">
        <f>VLOOKUP($A329,[2]all_samples_metadata!$A$2:$H$488,8,FALSE)</f>
        <v>2016</v>
      </c>
      <c r="I329" t="b">
        <f>NOT(ISERROR(MATCH(A329,assembly_qc!$B$2:$B$490,0)))</f>
        <v>1</v>
      </c>
    </row>
    <row r="330" spans="1:9" x14ac:dyDescent="0.3">
      <c r="A330" t="s">
        <v>533</v>
      </c>
      <c r="B330" t="str">
        <f>VLOOKUP($A330,[2]all_samples_metadata!$A$2:$H$488,2,FALSE)</f>
        <v xml:space="preserve"> cheese</v>
      </c>
      <c r="C330">
        <f>VLOOKUP($A330,[2]all_samples_metadata!$A$2:$H$488,3,FALSE)</f>
        <v>0</v>
      </c>
      <c r="D330">
        <f>VLOOKUP($A330,[2]all_samples_metadata!$A$2:$H$488,4,FALSE)</f>
        <v>0</v>
      </c>
      <c r="E330">
        <f>VLOOKUP($A330,[2]all_samples_metadata!$A$2:$H$488,5,FALSE)</f>
        <v>0</v>
      </c>
      <c r="F330" t="str">
        <f>VLOOKUP($A330,[2]all_samples_metadata!$A$2:$H$488,6,FALSE)</f>
        <v>Chile</v>
      </c>
      <c r="G330">
        <f>VLOOKUP($A330,[2]all_samples_metadata!$A$2:$H$488,7,FALSE)</f>
        <v>0</v>
      </c>
      <c r="H330">
        <f>VLOOKUP($A330,[2]all_samples_metadata!$A$2:$H$488,8,FALSE)</f>
        <v>2016</v>
      </c>
      <c r="I330" t="b">
        <f>NOT(ISERROR(MATCH(A330,assembly_qc!$B$2:$B$490,0)))</f>
        <v>1</v>
      </c>
    </row>
    <row r="331" spans="1:9" x14ac:dyDescent="0.3">
      <c r="A331" t="s">
        <v>537</v>
      </c>
      <c r="B331" t="str">
        <f>VLOOKUP($A331,[2]all_samples_metadata!$A$2:$H$488,2,FALSE)</f>
        <v xml:space="preserve"> cheese</v>
      </c>
      <c r="C331">
        <f>VLOOKUP($A331,[2]all_samples_metadata!$A$2:$H$488,3,FALSE)</f>
        <v>0</v>
      </c>
      <c r="D331">
        <f>VLOOKUP($A331,[2]all_samples_metadata!$A$2:$H$488,4,FALSE)</f>
        <v>0</v>
      </c>
      <c r="E331">
        <f>VLOOKUP($A331,[2]all_samples_metadata!$A$2:$H$488,5,FALSE)</f>
        <v>0</v>
      </c>
      <c r="F331" t="str">
        <f>VLOOKUP($A331,[2]all_samples_metadata!$A$2:$H$488,6,FALSE)</f>
        <v>Chile</v>
      </c>
      <c r="G331">
        <f>VLOOKUP($A331,[2]all_samples_metadata!$A$2:$H$488,7,FALSE)</f>
        <v>0</v>
      </c>
      <c r="H331">
        <f>VLOOKUP($A331,[2]all_samples_metadata!$A$2:$H$488,8,FALSE)</f>
        <v>2016</v>
      </c>
      <c r="I331" t="b">
        <f>NOT(ISERROR(MATCH(A331,assembly_qc!$B$2:$B$490,0)))</f>
        <v>1</v>
      </c>
    </row>
    <row r="332" spans="1:9" x14ac:dyDescent="0.3">
      <c r="A332" t="s">
        <v>541</v>
      </c>
      <c r="B332" t="str">
        <f>VLOOKUP($A332,[2]all_samples_metadata!$A$2:$H$488,2,FALSE)</f>
        <v xml:space="preserve"> cheese</v>
      </c>
      <c r="C332">
        <f>VLOOKUP($A332,[2]all_samples_metadata!$A$2:$H$488,3,FALSE)</f>
        <v>0</v>
      </c>
      <c r="D332">
        <f>VLOOKUP($A332,[2]all_samples_metadata!$A$2:$H$488,4,FALSE)</f>
        <v>0</v>
      </c>
      <c r="E332">
        <f>VLOOKUP($A332,[2]all_samples_metadata!$A$2:$H$488,5,FALSE)</f>
        <v>0</v>
      </c>
      <c r="F332" t="str">
        <f>VLOOKUP($A332,[2]all_samples_metadata!$A$2:$H$488,6,FALSE)</f>
        <v>Chile</v>
      </c>
      <c r="G332">
        <f>VLOOKUP($A332,[2]all_samples_metadata!$A$2:$H$488,7,FALSE)</f>
        <v>0</v>
      </c>
      <c r="H332">
        <f>VLOOKUP($A332,[2]all_samples_metadata!$A$2:$H$488,8,FALSE)</f>
        <v>2016</v>
      </c>
      <c r="I332" t="b">
        <f>NOT(ISERROR(MATCH(A332,assembly_qc!$B$2:$B$490,0)))</f>
        <v>1</v>
      </c>
    </row>
    <row r="333" spans="1:9" x14ac:dyDescent="0.3">
      <c r="A333" t="s">
        <v>545</v>
      </c>
      <c r="B333" t="str">
        <f>VLOOKUP($A333,[2]all_samples_metadata!$A$2:$H$488,2,FALSE)</f>
        <v xml:space="preserve"> cheese</v>
      </c>
      <c r="C333">
        <f>VLOOKUP($A333,[2]all_samples_metadata!$A$2:$H$488,3,FALSE)</f>
        <v>0</v>
      </c>
      <c r="D333">
        <f>VLOOKUP($A333,[2]all_samples_metadata!$A$2:$H$488,4,FALSE)</f>
        <v>0</v>
      </c>
      <c r="E333">
        <f>VLOOKUP($A333,[2]all_samples_metadata!$A$2:$H$488,5,FALSE)</f>
        <v>0</v>
      </c>
      <c r="F333" t="str">
        <f>VLOOKUP($A333,[2]all_samples_metadata!$A$2:$H$488,6,FALSE)</f>
        <v>Chile</v>
      </c>
      <c r="G333">
        <f>VLOOKUP($A333,[2]all_samples_metadata!$A$2:$H$488,7,FALSE)</f>
        <v>0</v>
      </c>
      <c r="H333">
        <f>VLOOKUP($A333,[2]all_samples_metadata!$A$2:$H$488,8,FALSE)</f>
        <v>2016</v>
      </c>
      <c r="I333" t="b">
        <f>NOT(ISERROR(MATCH(A333,assembly_qc!$B$2:$B$490,0)))</f>
        <v>1</v>
      </c>
    </row>
    <row r="334" spans="1:9" x14ac:dyDescent="0.3">
      <c r="A334" t="s">
        <v>549</v>
      </c>
      <c r="B334" t="str">
        <f>VLOOKUP($A334,[2]all_samples_metadata!$A$2:$H$488,2,FALSE)</f>
        <v xml:space="preserve"> cheese</v>
      </c>
      <c r="C334">
        <f>VLOOKUP($A334,[2]all_samples_metadata!$A$2:$H$488,3,FALSE)</f>
        <v>0</v>
      </c>
      <c r="D334">
        <f>VLOOKUP($A334,[2]all_samples_metadata!$A$2:$H$488,4,FALSE)</f>
        <v>0</v>
      </c>
      <c r="E334">
        <f>VLOOKUP($A334,[2]all_samples_metadata!$A$2:$H$488,5,FALSE)</f>
        <v>0</v>
      </c>
      <c r="F334" t="str">
        <f>VLOOKUP($A334,[2]all_samples_metadata!$A$2:$H$488,6,FALSE)</f>
        <v>Chile</v>
      </c>
      <c r="G334">
        <f>VLOOKUP($A334,[2]all_samples_metadata!$A$2:$H$488,7,FALSE)</f>
        <v>0</v>
      </c>
      <c r="H334">
        <f>VLOOKUP($A334,[2]all_samples_metadata!$A$2:$H$488,8,FALSE)</f>
        <v>2016</v>
      </c>
      <c r="I334" t="b">
        <f>NOT(ISERROR(MATCH(A334,assembly_qc!$B$2:$B$490,0)))</f>
        <v>1</v>
      </c>
    </row>
    <row r="335" spans="1:9" x14ac:dyDescent="0.3">
      <c r="A335" t="s">
        <v>452</v>
      </c>
      <c r="B335" t="str">
        <f>VLOOKUP($A335,[2]all_samples_metadata!$A$2:$H$488,2,FALSE)</f>
        <v xml:space="preserve"> queso fresco cotija</v>
      </c>
      <c r="C335" t="str">
        <f>VLOOKUP($A335,[2]all_samples_metadata!$A$2:$H$488,3,FALSE)</f>
        <v>cow</v>
      </c>
      <c r="D335">
        <f>VLOOKUP($A335,[2]all_samples_metadata!$A$2:$H$488,4,FALSE)</f>
        <v>0</v>
      </c>
      <c r="E335">
        <f>VLOOKUP($A335,[2]all_samples_metadata!$A$2:$H$488,5,FALSE)</f>
        <v>0</v>
      </c>
      <c r="F335" t="str">
        <f>VLOOKUP($A335,[2]all_samples_metadata!$A$2:$H$488,6,FALSE)</f>
        <v>USA</v>
      </c>
      <c r="G335" t="str">
        <f>VLOOKUP($A335,[2]all_samples_metadata!$A$2:$H$488,7,FALSE)</f>
        <v>New York</v>
      </c>
      <c r="H335">
        <f>VLOOKUP($A335,[2]all_samples_metadata!$A$2:$H$488,8,FALSE)</f>
        <v>2019</v>
      </c>
      <c r="I335" t="b">
        <f>NOT(ISERROR(MATCH(A335,assembly_qc!$B$2:$B$490,0)))</f>
        <v>1</v>
      </c>
    </row>
    <row r="336" spans="1:9" x14ac:dyDescent="0.3">
      <c r="A336" t="s">
        <v>2543</v>
      </c>
      <c r="B336" t="str">
        <f>VLOOKUP($A336,[2]all_samples_metadata!$A$2:$H$488,2,FALSE)</f>
        <v xml:space="preserve"> cheese</v>
      </c>
      <c r="C336">
        <f>VLOOKUP($A336,[2]all_samples_metadata!$A$2:$H$488,3,FALSE)</f>
        <v>0</v>
      </c>
      <c r="D336">
        <f>VLOOKUP($A336,[2]all_samples_metadata!$A$2:$H$488,4,FALSE)</f>
        <v>0</v>
      </c>
      <c r="E336">
        <f>VLOOKUP($A336,[2]all_samples_metadata!$A$2:$H$488,5,FALSE)</f>
        <v>0</v>
      </c>
      <c r="F336" t="str">
        <f>VLOOKUP($A336,[2]all_samples_metadata!$A$2:$H$488,6,FALSE)</f>
        <v>USA</v>
      </c>
      <c r="G336" t="str">
        <f>VLOOKUP($A336,[2]all_samples_metadata!$A$2:$H$488,7,FALSE)</f>
        <v>Minnesota</v>
      </c>
      <c r="H336">
        <f>VLOOKUP($A336,[2]all_samples_metadata!$A$2:$H$488,8,FALSE)</f>
        <v>2013</v>
      </c>
      <c r="I336" t="b">
        <f>NOT(ISERROR(MATCH(A336,assembly_qc!$B$2:$B$490,0)))</f>
        <v>1</v>
      </c>
    </row>
    <row r="337" spans="1:9" x14ac:dyDescent="0.3">
      <c r="A337" t="s">
        <v>2509</v>
      </c>
      <c r="B337" t="str">
        <f>VLOOKUP($A337,[2]all_samples_metadata!$A$2:$H$488,2,FALSE)</f>
        <v xml:space="preserve"> cheese</v>
      </c>
      <c r="C337">
        <f>VLOOKUP($A337,[2]all_samples_metadata!$A$2:$H$488,3,FALSE)</f>
        <v>0</v>
      </c>
      <c r="D337">
        <f>VLOOKUP($A337,[2]all_samples_metadata!$A$2:$H$488,4,FALSE)</f>
        <v>0</v>
      </c>
      <c r="E337">
        <f>VLOOKUP($A337,[2]all_samples_metadata!$A$2:$H$488,5,FALSE)</f>
        <v>0</v>
      </c>
      <c r="F337" t="str">
        <f>VLOOKUP($A337,[2]all_samples_metadata!$A$2:$H$488,6,FALSE)</f>
        <v>USA</v>
      </c>
      <c r="G337" t="str">
        <f>VLOOKUP($A337,[2]all_samples_metadata!$A$2:$H$488,7,FALSE)</f>
        <v>Minnesota</v>
      </c>
      <c r="H337">
        <f>VLOOKUP($A337,[2]all_samples_metadata!$A$2:$H$488,8,FALSE)</f>
        <v>2013</v>
      </c>
      <c r="I337" t="b">
        <f>NOT(ISERROR(MATCH(A337,assembly_qc!$B$2:$B$490,0)))</f>
        <v>1</v>
      </c>
    </row>
    <row r="338" spans="1:9" x14ac:dyDescent="0.3">
      <c r="A338" t="s">
        <v>392</v>
      </c>
      <c r="B338" t="str">
        <f>VLOOKUP($A338,[2]all_samples_metadata!$A$2:$H$488,2,FALSE)</f>
        <v xml:space="preserve"> cheese</v>
      </c>
      <c r="C338">
        <f>VLOOKUP($A338,[2]all_samples_metadata!$A$2:$H$488,3,FALSE)</f>
        <v>0</v>
      </c>
      <c r="D338">
        <f>VLOOKUP($A338,[2]all_samples_metadata!$A$2:$H$488,4,FALSE)</f>
        <v>0</v>
      </c>
      <c r="E338">
        <f>VLOOKUP($A338,[2]all_samples_metadata!$A$2:$H$488,5,FALSE)</f>
        <v>0</v>
      </c>
      <c r="F338" t="str">
        <f>VLOOKUP($A338,[2]all_samples_metadata!$A$2:$H$488,6,FALSE)</f>
        <v>Uruguay</v>
      </c>
      <c r="G338">
        <f>VLOOKUP($A338,[2]all_samples_metadata!$A$2:$H$488,7,FALSE)</f>
        <v>0</v>
      </c>
      <c r="H338">
        <f>VLOOKUP($A338,[2]all_samples_metadata!$A$2:$H$488,8,FALSE)</f>
        <v>2016</v>
      </c>
      <c r="I338" t="b">
        <f>NOT(ISERROR(MATCH(A338,assembly_qc!$B$2:$B$490,0)))</f>
        <v>1</v>
      </c>
    </row>
    <row r="339" spans="1:9" x14ac:dyDescent="0.3">
      <c r="A339" t="s">
        <v>401</v>
      </c>
      <c r="B339" t="str">
        <f>VLOOKUP($A339,[2]all_samples_metadata!$A$2:$H$488,2,FALSE)</f>
        <v xml:space="preserve"> cheese</v>
      </c>
      <c r="C339">
        <f>VLOOKUP($A339,[2]all_samples_metadata!$A$2:$H$488,3,FALSE)</f>
        <v>0</v>
      </c>
      <c r="D339">
        <f>VLOOKUP($A339,[2]all_samples_metadata!$A$2:$H$488,4,FALSE)</f>
        <v>0</v>
      </c>
      <c r="E339">
        <f>VLOOKUP($A339,[2]all_samples_metadata!$A$2:$H$488,5,FALSE)</f>
        <v>0</v>
      </c>
      <c r="F339" t="str">
        <f>VLOOKUP($A339,[2]all_samples_metadata!$A$2:$H$488,6,FALSE)</f>
        <v>Uruguay</v>
      </c>
      <c r="G339">
        <f>VLOOKUP($A339,[2]all_samples_metadata!$A$2:$H$488,7,FALSE)</f>
        <v>0</v>
      </c>
      <c r="H339">
        <f>VLOOKUP($A339,[2]all_samples_metadata!$A$2:$H$488,8,FALSE)</f>
        <v>2011</v>
      </c>
      <c r="I339" t="b">
        <f>NOT(ISERROR(MATCH(A339,assembly_qc!$B$2:$B$490,0)))</f>
        <v>1</v>
      </c>
    </row>
    <row r="340" spans="1:9" x14ac:dyDescent="0.3">
      <c r="A340" t="s">
        <v>578</v>
      </c>
      <c r="B340" t="str">
        <f>VLOOKUP($A340,[2]all_samples_metadata!$A$2:$H$488,2,FALSE)</f>
        <v xml:space="preserve"> goat cheese</v>
      </c>
      <c r="C340" t="str">
        <f>VLOOKUP($A340,[2]all_samples_metadata!$A$2:$H$488,3,FALSE)</f>
        <v>goat</v>
      </c>
      <c r="D340">
        <f>VLOOKUP($A340,[2]all_samples_metadata!$A$2:$H$488,4,FALSE)</f>
        <v>0</v>
      </c>
      <c r="E340">
        <f>VLOOKUP($A340,[2]all_samples_metadata!$A$2:$H$488,5,FALSE)</f>
        <v>0</v>
      </c>
      <c r="F340" t="str">
        <f>VLOOKUP($A340,[2]all_samples_metadata!$A$2:$H$488,6,FALSE)</f>
        <v>Spain</v>
      </c>
      <c r="G340" t="str">
        <f>VLOOKUP($A340,[2]all_samples_metadata!$A$2:$H$488,7,FALSE)</f>
        <v xml:space="preserve"> </v>
      </c>
      <c r="H340">
        <f>VLOOKUP($A340,[2]all_samples_metadata!$A$2:$H$488,8,FALSE)</f>
        <v>2009</v>
      </c>
      <c r="I340" t="b">
        <f>NOT(ISERROR(MATCH(A340,assembly_qc!$B$2:$B$490,0)))</f>
        <v>1</v>
      </c>
    </row>
  </sheetData>
  <autoFilter ref="A1:I340" xr:uid="{D0673D8B-BAA7-40EA-B9F9-959AA06FFA22}"/>
  <conditionalFormatting sqref="I2:I340">
    <cfRule type="containsText" dxfId="4" priority="3" operator="containsText" text="FALSE">
      <formula>NOT(ISERROR(SEARCH("FALSE",I2)))</formula>
    </cfRule>
  </conditionalFormatting>
  <conditionalFormatting sqref="A1:A1048576">
    <cfRule type="duplicateValues" dxfId="0" priority="2"/>
    <cfRule type="duplicateValues" dxfId="1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1CCBD-8640-42B4-B72F-BF7D7D88C53B}">
  <dimension ref="A1:I29"/>
  <sheetViews>
    <sheetView workbookViewId="0">
      <selection sqref="A1:A1048576"/>
    </sheetView>
  </sheetViews>
  <sheetFormatPr defaultRowHeight="14.4" x14ac:dyDescent="0.3"/>
  <cols>
    <col min="1" max="1" width="11.109375" bestFit="1" customWidth="1"/>
    <col min="2" max="2" width="52.88671875" customWidth="1"/>
    <col min="6" max="6" width="25.5546875" bestFit="1" customWidth="1"/>
    <col min="7" max="7" width="26.33203125" bestFit="1" customWidth="1"/>
    <col min="8" max="8" width="18" bestFit="1" customWidth="1"/>
    <col min="9" max="9" width="8.88671875" style="24"/>
  </cols>
  <sheetData>
    <row r="1" spans="1:9" x14ac:dyDescent="0.3">
      <c r="A1" s="29" t="s">
        <v>4358</v>
      </c>
      <c r="B1" s="29" t="s">
        <v>4497</v>
      </c>
      <c r="C1" s="29" t="s">
        <v>23</v>
      </c>
      <c r="D1" s="29" t="s">
        <v>24</v>
      </c>
      <c r="E1" s="29" t="s">
        <v>4498</v>
      </c>
      <c r="F1" s="29" t="s">
        <v>4506</v>
      </c>
      <c r="G1" s="29" t="s">
        <v>4504</v>
      </c>
      <c r="H1" s="29" t="s">
        <v>4505</v>
      </c>
      <c r="I1" s="36"/>
    </row>
    <row r="2" spans="1:9" s="27" customFormat="1" x14ac:dyDescent="0.3">
      <c r="A2" s="27" t="s">
        <v>1116</v>
      </c>
      <c r="B2" s="27" t="str">
        <f>VLOOKUP($A2,[2]samples_ncbi!$H$2:$Z$518,4,FALSE)</f>
        <v>isolation_source: cheese</v>
      </c>
      <c r="C2" s="27" t="str">
        <f>VLOOKUP($A2,[2]samples_ncbi!$H$2:$Z$518,17,FALSE)</f>
        <v>USA</v>
      </c>
      <c r="D2" s="27" t="str">
        <f>VLOOKUP($A2,[2]samples_ncbi!$H$2:$Z$518,18,FALSE)</f>
        <v>Florida</v>
      </c>
      <c r="E2" s="27">
        <f>VLOOKUP($A2,[2]samples_ncbi!$H$2:$Z$518,19,FALSE)</f>
        <v>2004</v>
      </c>
      <c r="F2" s="27" t="b">
        <f>NOT(ISERROR(MATCH(A2,metadata_samples_with_mlst!$A$2:$A$340,0)))</f>
        <v>1</v>
      </c>
      <c r="G2" s="27" t="b">
        <f>NOT(ISERROR(MATCH(A2,assembly_low_qc!$B$2:$B$167,0)))</f>
        <v>0</v>
      </c>
      <c r="H2" s="27" t="b">
        <f>NOT(ISERROR(MATCH(A2,assembly_high_qc!$B$2:$B$324,0)))</f>
        <v>1</v>
      </c>
    </row>
    <row r="3" spans="1:9" x14ac:dyDescent="0.3">
      <c r="A3" t="s">
        <v>1527</v>
      </c>
      <c r="B3" t="str">
        <f>VLOOKUP($A3,[2]samples_ncbi!$H$2:$Z$518,4,FALSE)</f>
        <v>isolation_source: soft white mexican cheese</v>
      </c>
      <c r="C3" t="str">
        <f>VLOOKUP($A3,[2]samples_ncbi!$H$2:$Z$518,17,FALSE)</f>
        <v>Mexico</v>
      </c>
      <c r="D3">
        <f>VLOOKUP($A3,[2]samples_ncbi!$H$2:$Z$518,18,FALSE)</f>
        <v>0</v>
      </c>
      <c r="E3">
        <f>VLOOKUP($A3,[2]samples_ncbi!$H$2:$Z$518,19,FALSE)</f>
        <v>2003</v>
      </c>
      <c r="F3" s="24" t="b">
        <f>NOT(ISERROR(MATCH(A3,metadata_samples_with_mlst!$A$2:$A$340,0)))</f>
        <v>0</v>
      </c>
      <c r="G3" s="24" t="b">
        <f>NOT(ISERROR(MATCH(A3,assembly_low_qc!$B$2:$B$167,0)))</f>
        <v>1</v>
      </c>
      <c r="H3" s="24" t="b">
        <f>NOT(ISERROR(MATCH(A3,assembly_high_qc!$B$2:$B$324,0)))</f>
        <v>0</v>
      </c>
    </row>
    <row r="4" spans="1:9" x14ac:dyDescent="0.3">
      <c r="A4" t="s">
        <v>2211</v>
      </c>
      <c r="B4" t="str">
        <f>VLOOKUP($A4,[2]samples_ncbi!$H$2:$Z$518,4,FALSE)</f>
        <v>isolation_source: white hard cheese</v>
      </c>
      <c r="C4" t="str">
        <f>VLOOKUP($A4,[2]samples_ncbi!$H$2:$Z$518,17,FALSE)</f>
        <v>Colombia</v>
      </c>
      <c r="D4">
        <f>VLOOKUP($A4,[2]samples_ncbi!$H$2:$Z$518,18,FALSE)</f>
        <v>0</v>
      </c>
      <c r="E4">
        <f>VLOOKUP($A4,[2]samples_ncbi!$H$2:$Z$518,19,FALSE)</f>
        <v>2009</v>
      </c>
      <c r="F4" s="24" t="b">
        <f>NOT(ISERROR(MATCH(A4,metadata_samples_with_mlst!$A$2:$A$340,0)))</f>
        <v>0</v>
      </c>
      <c r="G4" s="24" t="b">
        <f>NOT(ISERROR(MATCH(A4,assembly_low_qc!$B$2:$B$167,0)))</f>
        <v>0</v>
      </c>
      <c r="H4" s="24" t="b">
        <f>NOT(ISERROR(MATCH(A4,assembly_high_qc!$B$2:$B$324,0)))</f>
        <v>0</v>
      </c>
    </row>
    <row r="5" spans="1:9" x14ac:dyDescent="0.3">
      <c r="A5" t="s">
        <v>2142</v>
      </c>
      <c r="B5" t="str">
        <f>VLOOKUP($A5,[2]samples_ncbi!$H$2:$Z$518,4,FALSE)</f>
        <v>isolation_source: fresh cheese</v>
      </c>
      <c r="C5" t="str">
        <f>VLOOKUP($A5,[2]samples_ncbi!$H$2:$Z$518,17,FALSE)</f>
        <v>USA</v>
      </c>
      <c r="D5" t="str">
        <f>VLOOKUP($A5,[2]samples_ncbi!$H$2:$Z$518,18,FALSE)</f>
        <v>New York</v>
      </c>
      <c r="E5">
        <f>VLOOKUP($A5,[2]samples_ncbi!$H$2:$Z$518,19,FALSE)</f>
        <v>2009</v>
      </c>
      <c r="F5" s="24" t="b">
        <f>NOT(ISERROR(MATCH(A5,metadata_samples_with_mlst!$A$2:$A$340,0)))</f>
        <v>0</v>
      </c>
      <c r="G5" s="24" t="b">
        <f>NOT(ISERROR(MATCH(A5,assembly_low_qc!$B$2:$B$167,0)))</f>
        <v>0</v>
      </c>
      <c r="H5" s="24" t="b">
        <f>NOT(ISERROR(MATCH(A5,assembly_high_qc!$B$2:$B$324,0)))</f>
        <v>0</v>
      </c>
    </row>
    <row r="6" spans="1:9" x14ac:dyDescent="0.3">
      <c r="A6" t="s">
        <v>347</v>
      </c>
      <c r="B6" t="str">
        <f>VLOOKUP($A6,[2]samples_ncbi!$H$2:$Z$518,4,FALSE)</f>
        <v>isolation_source: Solid - Food; Food; dairy Products; Heat processed (pasterized) - Ripened - Cheese made from pasteurized milk - Blue style - Blue\, Gorgonzola\, Roquefort\, Stilton; Pasteurized</v>
      </c>
      <c r="C6" t="str">
        <f>VLOOKUP($A6,[2]samples_ncbi!$H$2:$Z$518,17,FALSE)</f>
        <v>Canada</v>
      </c>
      <c r="D6">
        <f>VLOOKUP($A6,[2]samples_ncbi!$H$2:$Z$518,18,FALSE)</f>
        <v>0</v>
      </c>
      <c r="E6">
        <f>VLOOKUP($A6,[2]samples_ncbi!$H$2:$Z$518,19,FALSE)</f>
        <v>2006</v>
      </c>
      <c r="F6" s="24" t="b">
        <f>NOT(ISERROR(MATCH(A6,metadata_samples_with_mlst!$A$2:$A$340,0)))</f>
        <v>0</v>
      </c>
      <c r="G6" s="24" t="b">
        <f>NOT(ISERROR(MATCH(A6,assembly_low_qc!$B$2:$B$167,0)))</f>
        <v>0</v>
      </c>
      <c r="H6" s="24" t="b">
        <f>NOT(ISERROR(MATCH(A6,assembly_high_qc!$B$2:$B$324,0)))</f>
        <v>0</v>
      </c>
    </row>
    <row r="7" spans="1:9" x14ac:dyDescent="0.3">
      <c r="A7" t="s">
        <v>313</v>
      </c>
      <c r="B7" t="str">
        <f>VLOOKUP($A7,[2]samples_ncbi!$H$2:$Z$518,4,FALSE)</f>
        <v>isolation_source: Solid - Food; Food; dairy Products; Raw - Raw milk cheese (unpasteurized); Raw</v>
      </c>
      <c r="C7" t="str">
        <f>VLOOKUP($A7,[2]samples_ncbi!$H$2:$Z$518,17,FALSE)</f>
        <v>Canada</v>
      </c>
      <c r="D7">
        <f>VLOOKUP($A7,[2]samples_ncbi!$H$2:$Z$518,18,FALSE)</f>
        <v>0</v>
      </c>
      <c r="E7">
        <f>VLOOKUP($A7,[2]samples_ncbi!$H$2:$Z$518,19,FALSE)</f>
        <v>2009</v>
      </c>
      <c r="F7" s="24" t="b">
        <f>NOT(ISERROR(MATCH(A7,metadata_samples_with_mlst!$A$2:$A$340,0)))</f>
        <v>0</v>
      </c>
      <c r="G7" s="24" t="b">
        <f>NOT(ISERROR(MATCH(A7,assembly_low_qc!$B$2:$B$167,0)))</f>
        <v>0</v>
      </c>
      <c r="H7" s="24" t="b">
        <f>NOT(ISERROR(MATCH(A7,assembly_high_qc!$B$2:$B$324,0)))</f>
        <v>0</v>
      </c>
    </row>
    <row r="8" spans="1:9" x14ac:dyDescent="0.3">
      <c r="A8" t="s">
        <v>2683</v>
      </c>
      <c r="B8" t="str">
        <f>VLOOKUP($A8,[2]samples_ncbi!$H$2:$Z$518,4,FALSE)</f>
        <v>isolation_source: blue veined and mold ripened cheese</v>
      </c>
      <c r="C8" t="str">
        <f>VLOOKUP($A8,[2]samples_ncbi!$H$2:$Z$518,17,FALSE)</f>
        <v>USA</v>
      </c>
      <c r="D8" t="str">
        <f>VLOOKUP($A8,[2]samples_ncbi!$H$2:$Z$518,18,FALSE)</f>
        <v>California</v>
      </c>
      <c r="E8">
        <f>VLOOKUP($A8,[2]samples_ncbi!$H$2:$Z$518,19,FALSE)</f>
        <v>2000</v>
      </c>
      <c r="F8" s="24" t="b">
        <f>NOT(ISERROR(MATCH(A8,metadata_samples_with_mlst!$A$2:$A$340,0)))</f>
        <v>0</v>
      </c>
      <c r="G8" s="24" t="b">
        <f>NOT(ISERROR(MATCH(A8,assembly_low_qc!$B$2:$B$167,0)))</f>
        <v>0</v>
      </c>
      <c r="H8" s="24" t="b">
        <f>NOT(ISERROR(MATCH(A8,assembly_high_qc!$B$2:$B$324,0)))</f>
        <v>0</v>
      </c>
    </row>
    <row r="9" spans="1:9" x14ac:dyDescent="0.3">
      <c r="A9" t="s">
        <v>1952</v>
      </c>
      <c r="B9" t="str">
        <f>VLOOKUP($A9,[2]samples_ncbi!$H$2:$Z$518,4,FALSE)</f>
        <v>isolation_source: cheese</v>
      </c>
      <c r="C9" t="str">
        <f>VLOOKUP($A9,[2]samples_ncbi!$H$2:$Z$518,17,FALSE)</f>
        <v>USA</v>
      </c>
      <c r="D9" t="str">
        <f>VLOOKUP($A9,[2]samples_ncbi!$H$2:$Z$518,18,FALSE)</f>
        <v>Maryland</v>
      </c>
      <c r="E9">
        <f>VLOOKUP($A9,[2]samples_ncbi!$H$2:$Z$518,19,FALSE)</f>
        <v>2014</v>
      </c>
      <c r="F9" s="24" t="b">
        <f>NOT(ISERROR(MATCH(A9,metadata_samples_with_mlst!$A$2:$A$340,0)))</f>
        <v>0</v>
      </c>
      <c r="G9" s="24" t="b">
        <f>NOT(ISERROR(MATCH(A9,assembly_low_qc!$B$2:$B$167,0)))</f>
        <v>0</v>
      </c>
      <c r="H9" s="24" t="b">
        <f>NOT(ISERROR(MATCH(A9,assembly_high_qc!$B$2:$B$324,0)))</f>
        <v>0</v>
      </c>
    </row>
    <row r="10" spans="1:9" x14ac:dyDescent="0.3">
      <c r="A10" t="s">
        <v>1124</v>
      </c>
      <c r="B10" t="str">
        <f>VLOOKUP($A10,[2]samples_ncbi!$H$2:$Z$518,4,FALSE)</f>
        <v>isolation_source: brie cheese</v>
      </c>
      <c r="C10" t="str">
        <f>VLOOKUP($A10,[2]samples_ncbi!$H$2:$Z$518,17,FALSE)</f>
        <v>USA</v>
      </c>
      <c r="D10" t="str">
        <f>VLOOKUP($A10,[2]samples_ncbi!$H$2:$Z$518,18,FALSE)</f>
        <v>Florida</v>
      </c>
      <c r="E10">
        <f>VLOOKUP($A10,[2]samples_ncbi!$H$2:$Z$518,19,FALSE)</f>
        <v>2003</v>
      </c>
      <c r="F10" s="24" t="b">
        <f>NOT(ISERROR(MATCH(A10,metadata_samples_with_mlst!$A$2:$A$340,0)))</f>
        <v>0</v>
      </c>
      <c r="G10" s="24" t="b">
        <f>NOT(ISERROR(MATCH(A10,assembly_low_qc!$B$2:$B$167,0)))</f>
        <v>0</v>
      </c>
      <c r="H10" s="24" t="b">
        <f>NOT(ISERROR(MATCH(A10,assembly_high_qc!$B$2:$B$324,0)))</f>
        <v>0</v>
      </c>
    </row>
    <row r="11" spans="1:9" x14ac:dyDescent="0.3">
      <c r="A11" t="s">
        <v>2774</v>
      </c>
      <c r="B11" t="str">
        <f>VLOOKUP($A11,[2]samples_ncbi!$H$2:$Z$518,4,FALSE)</f>
        <v>isolation_source: bovine cheese blue</v>
      </c>
      <c r="C11" t="str">
        <f>VLOOKUP($A11,[2]samples_ncbi!$H$2:$Z$518,17,FALSE)</f>
        <v>Italy</v>
      </c>
      <c r="D11">
        <f>VLOOKUP($A11,[2]samples_ncbi!$H$2:$Z$518,18,FALSE)</f>
        <v>0</v>
      </c>
      <c r="E11">
        <f>VLOOKUP($A11,[2]samples_ncbi!$H$2:$Z$518,19,FALSE)</f>
        <v>2004</v>
      </c>
      <c r="F11" s="24" t="b">
        <f>NOT(ISERROR(MATCH(A11,metadata_samples_with_mlst!$A$2:$A$340,0)))</f>
        <v>0</v>
      </c>
      <c r="G11" s="24" t="b">
        <f>NOT(ISERROR(MATCH(A11,assembly_low_qc!$B$2:$B$167,0)))</f>
        <v>0</v>
      </c>
      <c r="H11" s="24" t="b">
        <f>NOT(ISERROR(MATCH(A11,assembly_high_qc!$B$2:$B$324,0)))</f>
        <v>0</v>
      </c>
    </row>
    <row r="12" spans="1:9" x14ac:dyDescent="0.3">
      <c r="A12" t="s">
        <v>2900</v>
      </c>
      <c r="B12" t="str">
        <f>VLOOKUP($A12,[2]samples_ncbi!$H$2:$Z$518,4,FALSE)</f>
        <v>isolation_source: bovine cheese blue</v>
      </c>
      <c r="C12" t="str">
        <f>VLOOKUP($A12,[2]samples_ncbi!$H$2:$Z$518,17,FALSE)</f>
        <v>Italy</v>
      </c>
      <c r="D12">
        <f>VLOOKUP($A12,[2]samples_ncbi!$H$2:$Z$518,18,FALSE)</f>
        <v>0</v>
      </c>
      <c r="E12">
        <f>VLOOKUP($A12,[2]samples_ncbi!$H$2:$Z$518,19,FALSE)</f>
        <v>2004</v>
      </c>
      <c r="F12" s="24" t="b">
        <f>NOT(ISERROR(MATCH(A12,metadata_samples_with_mlst!$A$2:$A$340,0)))</f>
        <v>0</v>
      </c>
      <c r="G12" s="24" t="b">
        <f>NOT(ISERROR(MATCH(A12,assembly_low_qc!$B$2:$B$167,0)))</f>
        <v>0</v>
      </c>
      <c r="H12" s="24" t="b">
        <f>NOT(ISERROR(MATCH(A12,assembly_high_qc!$B$2:$B$324,0)))</f>
        <v>0</v>
      </c>
    </row>
    <row r="13" spans="1:9" x14ac:dyDescent="0.3">
      <c r="A13" t="s">
        <v>2883</v>
      </c>
      <c r="B13" t="str">
        <f>VLOOKUP($A13,[2]samples_ncbi!$H$2:$Z$518,4,FALSE)</f>
        <v>isolation_source: bovine cheese blue</v>
      </c>
      <c r="C13" t="str">
        <f>VLOOKUP($A13,[2]samples_ncbi!$H$2:$Z$518,17,FALSE)</f>
        <v>Italy</v>
      </c>
      <c r="D13">
        <f>VLOOKUP($A13,[2]samples_ncbi!$H$2:$Z$518,18,FALSE)</f>
        <v>0</v>
      </c>
      <c r="E13">
        <f>VLOOKUP($A13,[2]samples_ncbi!$H$2:$Z$518,19,FALSE)</f>
        <v>2004</v>
      </c>
      <c r="F13" s="24" t="b">
        <f>NOT(ISERROR(MATCH(A13,metadata_samples_with_mlst!$A$2:$A$340,0)))</f>
        <v>0</v>
      </c>
      <c r="G13" s="24" t="b">
        <f>NOT(ISERROR(MATCH(A13,assembly_low_qc!$B$2:$B$167,0)))</f>
        <v>0</v>
      </c>
      <c r="H13" s="24" t="b">
        <f>NOT(ISERROR(MATCH(A13,assembly_high_qc!$B$2:$B$324,0)))</f>
        <v>0</v>
      </c>
    </row>
    <row r="14" spans="1:9" x14ac:dyDescent="0.3">
      <c r="A14" t="s">
        <v>2987</v>
      </c>
      <c r="B14" t="str">
        <f>VLOOKUP($A14,[2]samples_ncbi!$H$2:$Z$518,4,FALSE)</f>
        <v>isolation_source: bovine cheese blue</v>
      </c>
      <c r="C14" t="str">
        <f>VLOOKUP($A14,[2]samples_ncbi!$H$2:$Z$518,17,FALSE)</f>
        <v>Italy</v>
      </c>
      <c r="D14">
        <f>VLOOKUP($A14,[2]samples_ncbi!$H$2:$Z$518,18,FALSE)</f>
        <v>0</v>
      </c>
      <c r="E14">
        <f>VLOOKUP($A14,[2]samples_ncbi!$H$2:$Z$518,19,FALSE)</f>
        <v>2004</v>
      </c>
      <c r="F14" s="24" t="b">
        <f>NOT(ISERROR(MATCH(A14,metadata_samples_with_mlst!$A$2:$A$340,0)))</f>
        <v>0</v>
      </c>
      <c r="G14" s="24" t="b">
        <f>NOT(ISERROR(MATCH(A14,assembly_low_qc!$B$2:$B$167,0)))</f>
        <v>0</v>
      </c>
      <c r="H14" s="24" t="b">
        <f>NOT(ISERROR(MATCH(A14,assembly_high_qc!$B$2:$B$324,0)))</f>
        <v>0</v>
      </c>
    </row>
    <row r="15" spans="1:9" x14ac:dyDescent="0.3">
      <c r="A15" t="s">
        <v>2967</v>
      </c>
      <c r="B15" t="str">
        <f>VLOOKUP($A15,[2]samples_ncbi!$H$2:$Z$518,4,FALSE)</f>
        <v>isolation_source: bovine cheese blue</v>
      </c>
      <c r="C15" t="str">
        <f>VLOOKUP($A15,[2]samples_ncbi!$H$2:$Z$518,17,FALSE)</f>
        <v>Italy</v>
      </c>
      <c r="D15">
        <f>VLOOKUP($A15,[2]samples_ncbi!$H$2:$Z$518,18,FALSE)</f>
        <v>0</v>
      </c>
      <c r="E15">
        <f>VLOOKUP($A15,[2]samples_ncbi!$H$2:$Z$518,19,FALSE)</f>
        <v>2006</v>
      </c>
      <c r="F15" s="24" t="b">
        <f>NOT(ISERROR(MATCH(A15,metadata_samples_with_mlst!$A$2:$A$340,0)))</f>
        <v>0</v>
      </c>
      <c r="G15" s="24" t="b">
        <f>NOT(ISERROR(MATCH(A15,assembly_low_qc!$B$2:$B$167,0)))</f>
        <v>0</v>
      </c>
      <c r="H15" s="24" t="b">
        <f>NOT(ISERROR(MATCH(A15,assembly_high_qc!$B$2:$B$324,0)))</f>
        <v>0</v>
      </c>
    </row>
    <row r="16" spans="1:9" x14ac:dyDescent="0.3">
      <c r="A16" t="s">
        <v>685</v>
      </c>
      <c r="B16" t="str">
        <f>VLOOKUP($A16,[2]samples_ncbi!$H$2:$Z$518,4,FALSE)</f>
        <v>isolation_source: cheese</v>
      </c>
      <c r="C16" t="str">
        <f>VLOOKUP($A16,[2]samples_ncbi!$H$2:$Z$518,17,FALSE)</f>
        <v>USA</v>
      </c>
      <c r="D16" t="str">
        <f>VLOOKUP($A16,[2]samples_ncbi!$H$2:$Z$518,18,FALSE)</f>
        <v>Oregon</v>
      </c>
      <c r="E16" t="str">
        <f>VLOOKUP($A16,[2]samples_ncbi!$H$2:$Z$518,19,FALSE)</f>
        <v>No data</v>
      </c>
      <c r="F16" s="24" t="b">
        <f>NOT(ISERROR(MATCH(A16,metadata_samples_with_mlst!$A$2:$A$340,0)))</f>
        <v>0</v>
      </c>
      <c r="G16" s="24" t="b">
        <f>NOT(ISERROR(MATCH(A16,assembly_low_qc!$B$2:$B$167,0)))</f>
        <v>0</v>
      </c>
      <c r="H16" s="24" t="b">
        <f>NOT(ISERROR(MATCH(A16,assembly_high_qc!$B$2:$B$324,0)))</f>
        <v>0</v>
      </c>
    </row>
    <row r="17" spans="1:8" x14ac:dyDescent="0.3">
      <c r="A17" t="s">
        <v>690</v>
      </c>
      <c r="B17" t="str">
        <f>VLOOKUP($A17,[2]samples_ncbi!$H$2:$Z$518,4,FALSE)</f>
        <v>isolation_source: cheese</v>
      </c>
      <c r="C17" t="str">
        <f>VLOOKUP($A17,[2]samples_ncbi!$H$2:$Z$518,17,FALSE)</f>
        <v>USA</v>
      </c>
      <c r="D17" t="str">
        <f>VLOOKUP($A17,[2]samples_ncbi!$H$2:$Z$518,18,FALSE)</f>
        <v>Oregon</v>
      </c>
      <c r="E17" t="str">
        <f>VLOOKUP($A17,[2]samples_ncbi!$H$2:$Z$518,19,FALSE)</f>
        <v>No data</v>
      </c>
      <c r="F17" s="24" t="b">
        <f>NOT(ISERROR(MATCH(A17,metadata_samples_with_mlst!$A$2:$A$340,0)))</f>
        <v>0</v>
      </c>
      <c r="G17" s="24" t="b">
        <f>NOT(ISERROR(MATCH(A17,assembly_low_qc!$B$2:$B$167,0)))</f>
        <v>0</v>
      </c>
      <c r="H17" s="24" t="b">
        <f>NOT(ISERROR(MATCH(A17,assembly_high_qc!$B$2:$B$324,0)))</f>
        <v>0</v>
      </c>
    </row>
    <row r="18" spans="1:8" x14ac:dyDescent="0.3">
      <c r="A18" t="s">
        <v>2347</v>
      </c>
      <c r="B18" t="str">
        <f>VLOOKUP($A18,[2]samples_ncbi!$H$2:$Z$518,4,FALSE)</f>
        <v>isolation_source: pasteurized milk queso fresco cheese wheels (16 oz) in vac-packed plastic</v>
      </c>
      <c r="C18" t="str">
        <f>VLOOKUP($A18,[2]samples_ncbi!$H$2:$Z$518,17,FALSE)</f>
        <v>USA</v>
      </c>
      <c r="D18" t="str">
        <f>VLOOKUP($A18,[2]samples_ncbi!$H$2:$Z$518,18,FALSE)</f>
        <v>Washington</v>
      </c>
      <c r="E18">
        <f>VLOOKUP($A18,[2]samples_ncbi!$H$2:$Z$518,19,FALSE)</f>
        <v>2010</v>
      </c>
      <c r="F18" s="24" t="b">
        <f>NOT(ISERROR(MATCH(A18,metadata_samples_with_mlst!$A$2:$A$340,0)))</f>
        <v>0</v>
      </c>
      <c r="G18" s="24" t="b">
        <f>NOT(ISERROR(MATCH(A18,assembly_low_qc!$B$2:$B$167,0)))</f>
        <v>0</v>
      </c>
      <c r="H18" s="24" t="b">
        <f>NOT(ISERROR(MATCH(A18,assembly_high_qc!$B$2:$B$324,0)))</f>
        <v>0</v>
      </c>
    </row>
    <row r="19" spans="1:8" x14ac:dyDescent="0.3">
      <c r="A19" t="s">
        <v>981</v>
      </c>
      <c r="B19" t="str">
        <f>VLOOKUP($A19,[2]samples_ncbi!$H$2:$Z$518,4,FALSE)</f>
        <v>isolation_source: cheese</v>
      </c>
      <c r="C19" t="str">
        <f>VLOOKUP($A19,[2]samples_ncbi!$H$2:$Z$518,17,FALSE)</f>
        <v>USA</v>
      </c>
      <c r="D19" t="str">
        <f>VLOOKUP($A19,[2]samples_ncbi!$H$2:$Z$518,18,FALSE)</f>
        <v>New York</v>
      </c>
      <c r="E19">
        <f>VLOOKUP($A19,[2]samples_ncbi!$H$2:$Z$518,19,FALSE)</f>
        <v>2017</v>
      </c>
      <c r="F19" s="24" t="b">
        <f>NOT(ISERROR(MATCH(A19,metadata_samples_with_mlst!$A$2:$A$340,0)))</f>
        <v>0</v>
      </c>
      <c r="G19" s="24" t="b">
        <f>NOT(ISERROR(MATCH(A19,assembly_low_qc!$B$2:$B$167,0)))</f>
        <v>0</v>
      </c>
      <c r="H19" s="24" t="b">
        <f>NOT(ISERROR(MATCH(A19,assembly_high_qc!$B$2:$B$324,0)))</f>
        <v>0</v>
      </c>
    </row>
    <row r="20" spans="1:8" x14ac:dyDescent="0.3">
      <c r="A20" t="s">
        <v>2413</v>
      </c>
      <c r="B20" t="str">
        <f>VLOOKUP($A20,[2]samples_ncbi!$H$2:$Z$518,4,FALSE)</f>
        <v>isolation_source: mexican semisoft cheese</v>
      </c>
      <c r="C20" t="str">
        <f>VLOOKUP($A20,[2]samples_ncbi!$H$2:$Z$518,17,FALSE)</f>
        <v>Mexico</v>
      </c>
      <c r="D20">
        <f>VLOOKUP($A20,[2]samples_ncbi!$H$2:$Z$518,18,FALSE)</f>
        <v>0</v>
      </c>
      <c r="E20">
        <f>VLOOKUP($A20,[2]samples_ncbi!$H$2:$Z$518,19,FALSE)</f>
        <v>2007</v>
      </c>
      <c r="F20" s="24" t="b">
        <f>NOT(ISERROR(MATCH(A20,metadata_samples_with_mlst!$A$2:$A$340,0)))</f>
        <v>0</v>
      </c>
      <c r="G20" s="24" t="b">
        <f>NOT(ISERROR(MATCH(A20,assembly_low_qc!$B$2:$B$167,0)))</f>
        <v>0</v>
      </c>
      <c r="H20" s="24" t="b">
        <f>NOT(ISERROR(MATCH(A20,assembly_high_qc!$B$2:$B$324,0)))</f>
        <v>0</v>
      </c>
    </row>
    <row r="21" spans="1:8" x14ac:dyDescent="0.3">
      <c r="A21" t="s">
        <v>920</v>
      </c>
      <c r="B21" t="str">
        <f>VLOOKUP($A21,[2]samples_ncbi!$H$2:$Z$518,4,FALSE)</f>
        <v>isolation_source: cheese</v>
      </c>
      <c r="C21" t="str">
        <f>VLOOKUP($A21,[2]samples_ncbi!$H$2:$Z$518,17,FALSE)</f>
        <v>USA</v>
      </c>
      <c r="D21" t="str">
        <f>VLOOKUP($A21,[2]samples_ncbi!$H$2:$Z$518,18,FALSE)</f>
        <v>New York</v>
      </c>
      <c r="E21">
        <f>VLOOKUP($A21,[2]samples_ncbi!$H$2:$Z$518,19,FALSE)</f>
        <v>2017</v>
      </c>
      <c r="F21" s="24" t="b">
        <f>NOT(ISERROR(MATCH(A21,metadata_samples_with_mlst!$A$2:$A$340,0)))</f>
        <v>0</v>
      </c>
      <c r="G21" s="24" t="b">
        <f>NOT(ISERROR(MATCH(A21,assembly_low_qc!$B$2:$B$167,0)))</f>
        <v>0</v>
      </c>
      <c r="H21" s="24" t="b">
        <f>NOT(ISERROR(MATCH(A21,assembly_high_qc!$B$2:$B$324,0)))</f>
        <v>0</v>
      </c>
    </row>
    <row r="22" spans="1:8" x14ac:dyDescent="0.3">
      <c r="A22" t="s">
        <v>2522</v>
      </c>
      <c r="B22" t="str">
        <f>VLOOKUP($A22,[2]samples_ncbi!$H$2:$Z$518,4,FALSE)</f>
        <v>isolation_source: cheese</v>
      </c>
      <c r="C22" t="str">
        <f>VLOOKUP($A22,[2]samples_ncbi!$H$2:$Z$518,17,FALSE)</f>
        <v>USA</v>
      </c>
      <c r="D22" t="str">
        <f>VLOOKUP($A22,[2]samples_ncbi!$H$2:$Z$518,18,FALSE)</f>
        <v>Michigan</v>
      </c>
      <c r="E22">
        <f>VLOOKUP($A22,[2]samples_ncbi!$H$2:$Z$518,19,FALSE)</f>
        <v>2018</v>
      </c>
      <c r="F22" s="24" t="b">
        <f>NOT(ISERROR(MATCH(A22,metadata_samples_with_mlst!$A$2:$A$340,0)))</f>
        <v>0</v>
      </c>
      <c r="G22" s="24" t="b">
        <f>NOT(ISERROR(MATCH(A22,assembly_low_qc!$B$2:$B$167,0)))</f>
        <v>0</v>
      </c>
      <c r="H22" s="24" t="b">
        <f>NOT(ISERROR(MATCH(A22,assembly_high_qc!$B$2:$B$324,0)))</f>
        <v>0</v>
      </c>
    </row>
    <row r="23" spans="1:8" x14ac:dyDescent="0.3">
      <c r="A23" t="s">
        <v>1889</v>
      </c>
      <c r="B23" t="str">
        <f>VLOOKUP($A23,[2]samples_ncbi!$H$2:$Z$518,4,FALSE)</f>
        <v>isolation_source: quesillo oaxaca string cheese</v>
      </c>
      <c r="C23" t="str">
        <f>VLOOKUP($A23,[2]samples_ncbi!$H$2:$Z$518,17,FALSE)</f>
        <v>Mexico</v>
      </c>
      <c r="D23">
        <f>VLOOKUP($A23,[2]samples_ncbi!$H$2:$Z$518,18,FALSE)</f>
        <v>0</v>
      </c>
      <c r="E23">
        <f>VLOOKUP($A23,[2]samples_ncbi!$H$2:$Z$518,19,FALSE)</f>
        <v>2010</v>
      </c>
      <c r="F23" s="24" t="b">
        <f>NOT(ISERROR(MATCH(A23,metadata_samples_with_mlst!$A$2:$A$340,0)))</f>
        <v>0</v>
      </c>
      <c r="G23" s="24" t="b">
        <f>NOT(ISERROR(MATCH(A23,assembly_low_qc!$B$2:$B$167,0)))</f>
        <v>0</v>
      </c>
      <c r="H23" s="24" t="b">
        <f>NOT(ISERROR(MATCH(A23,assembly_high_qc!$B$2:$B$324,0)))</f>
        <v>0</v>
      </c>
    </row>
    <row r="24" spans="1:8" x14ac:dyDescent="0.3">
      <c r="A24" t="s">
        <v>1393</v>
      </c>
      <c r="B24" t="str">
        <f>VLOOKUP($A24,[2]samples_ncbi!$H$2:$Z$518,4,FALSE)</f>
        <v>isolation_source: cheese</v>
      </c>
      <c r="C24" t="str">
        <f>VLOOKUP($A24,[2]samples_ncbi!$H$2:$Z$518,17,FALSE)</f>
        <v>Chile</v>
      </c>
      <c r="D24">
        <f>VLOOKUP($A24,[2]samples_ncbi!$H$2:$Z$518,18,FALSE)</f>
        <v>0</v>
      </c>
      <c r="E24">
        <f>VLOOKUP($A24,[2]samples_ncbi!$H$2:$Z$518,19,FALSE)</f>
        <v>2016</v>
      </c>
      <c r="F24" s="24" t="b">
        <f>NOT(ISERROR(MATCH(A24,metadata_samples_with_mlst!$A$2:$A$340,0)))</f>
        <v>0</v>
      </c>
      <c r="G24" s="24" t="b">
        <f>NOT(ISERROR(MATCH(A24,assembly_low_qc!$B$2:$B$167,0)))</f>
        <v>0</v>
      </c>
      <c r="H24" s="24" t="b">
        <f>NOT(ISERROR(MATCH(A24,assembly_high_qc!$B$2:$B$324,0)))</f>
        <v>0</v>
      </c>
    </row>
    <row r="25" spans="1:8" x14ac:dyDescent="0.3">
      <c r="A25" t="s">
        <v>1266</v>
      </c>
      <c r="B25" t="str">
        <f>VLOOKUP($A25,[2]samples_ncbi!$H$2:$Z$518,4,FALSE)</f>
        <v>isolation_source: cheese</v>
      </c>
      <c r="C25" t="str">
        <f>VLOOKUP($A25,[2]samples_ncbi!$H$2:$Z$518,17,FALSE)</f>
        <v>Chile</v>
      </c>
      <c r="D25">
        <f>VLOOKUP($A25,[2]samples_ncbi!$H$2:$Z$518,18,FALSE)</f>
        <v>0</v>
      </c>
      <c r="E25">
        <f>VLOOKUP($A25,[2]samples_ncbi!$H$2:$Z$518,19,FALSE)</f>
        <v>2017</v>
      </c>
      <c r="F25" s="24" t="b">
        <f>NOT(ISERROR(MATCH(A25,metadata_samples_with_mlst!$A$2:$A$340,0)))</f>
        <v>0</v>
      </c>
      <c r="G25" s="24" t="b">
        <f>NOT(ISERROR(MATCH(A25,assembly_low_qc!$B$2:$B$167,0)))</f>
        <v>0</v>
      </c>
      <c r="H25" s="24" t="b">
        <f>NOT(ISERROR(MATCH(A25,assembly_high_qc!$B$2:$B$324,0)))</f>
        <v>0</v>
      </c>
    </row>
    <row r="26" spans="1:8" x14ac:dyDescent="0.3">
      <c r="A26" t="s">
        <v>1345</v>
      </c>
      <c r="B26" t="str">
        <f>VLOOKUP($A26,[2]samples_ncbi!$H$2:$Z$518,4,FALSE)</f>
        <v>isolation_source: cheese</v>
      </c>
      <c r="C26" t="str">
        <f>VLOOKUP($A26,[2]samples_ncbi!$H$2:$Z$518,17,FALSE)</f>
        <v>Chile</v>
      </c>
      <c r="D26">
        <f>VLOOKUP($A26,[2]samples_ncbi!$H$2:$Z$518,18,FALSE)</f>
        <v>0</v>
      </c>
      <c r="E26">
        <f>VLOOKUP($A26,[2]samples_ncbi!$H$2:$Z$518,19,FALSE)</f>
        <v>2016</v>
      </c>
      <c r="F26" s="24" t="b">
        <f>NOT(ISERROR(MATCH(A26,metadata_samples_with_mlst!$A$2:$A$340,0)))</f>
        <v>0</v>
      </c>
      <c r="G26" s="24" t="b">
        <f>NOT(ISERROR(MATCH(A26,assembly_low_qc!$B$2:$B$167,0)))</f>
        <v>0</v>
      </c>
      <c r="H26" s="24" t="b">
        <f>NOT(ISERROR(MATCH(A26,assembly_high_qc!$B$2:$B$324,0)))</f>
        <v>0</v>
      </c>
    </row>
    <row r="27" spans="1:8" x14ac:dyDescent="0.3">
      <c r="A27" t="s">
        <v>513</v>
      </c>
      <c r="B27" t="str">
        <f>VLOOKUP($A27,[2]samples_ncbi!$H$2:$Z$518,4,FALSE)</f>
        <v>isolation_source: cheese</v>
      </c>
      <c r="C27" t="str">
        <f>VLOOKUP($A27,[2]samples_ncbi!$H$2:$Z$518,17,FALSE)</f>
        <v>Chile</v>
      </c>
      <c r="D27">
        <f>VLOOKUP($A27,[2]samples_ncbi!$H$2:$Z$518,18,FALSE)</f>
        <v>0</v>
      </c>
      <c r="E27">
        <f>VLOOKUP($A27,[2]samples_ncbi!$H$2:$Z$518,19,FALSE)</f>
        <v>2016</v>
      </c>
      <c r="F27" s="24" t="b">
        <f>NOT(ISERROR(MATCH(A27,metadata_samples_with_mlst!$A$2:$A$340,0)))</f>
        <v>0</v>
      </c>
      <c r="G27" s="24" t="b">
        <f>NOT(ISERROR(MATCH(A27,assembly_low_qc!$B$2:$B$167,0)))</f>
        <v>0</v>
      </c>
      <c r="H27" s="24" t="b">
        <f>NOT(ISERROR(MATCH(A27,assembly_high_qc!$B$2:$B$324,0)))</f>
        <v>0</v>
      </c>
    </row>
    <row r="28" spans="1:8" x14ac:dyDescent="0.3">
      <c r="A28" t="s">
        <v>422</v>
      </c>
      <c r="B28" t="str">
        <f>VLOOKUP($A28,[2]samples_ncbi!$H$2:$Z$518,4,FALSE)</f>
        <v>isolation_source: raw milk cheese aged 60 days</v>
      </c>
      <c r="C28" t="str">
        <f>VLOOKUP($A28,[2]samples_ncbi!$H$2:$Z$518,17,FALSE)</f>
        <v>USA</v>
      </c>
      <c r="D28" t="str">
        <f>VLOOKUP($A28,[2]samples_ncbi!$H$2:$Z$518,18,FALSE)</f>
        <v>New York</v>
      </c>
      <c r="E28">
        <f>VLOOKUP($A28,[2]samples_ncbi!$H$2:$Z$518,19,FALSE)</f>
        <v>2019</v>
      </c>
      <c r="F28" s="24" t="b">
        <f>NOT(ISERROR(MATCH(A28,metadata_samples_with_mlst!$A$2:$A$340,0)))</f>
        <v>0</v>
      </c>
      <c r="G28" s="24" t="b">
        <f>NOT(ISERROR(MATCH(A28,assembly_low_qc!$B$2:$B$167,0)))</f>
        <v>0</v>
      </c>
      <c r="H28" s="24" t="b">
        <f>NOT(ISERROR(MATCH(A28,assembly_high_qc!$B$2:$B$324,0)))</f>
        <v>0</v>
      </c>
    </row>
    <row r="29" spans="1:8" x14ac:dyDescent="0.3">
      <c r="A29" t="s">
        <v>443</v>
      </c>
      <c r="B29" t="str">
        <f>VLOOKUP($A29,[2]samples_ncbi!$H$2:$Z$518,4,FALSE)</f>
        <v>isolation_source: raw milk cheese</v>
      </c>
      <c r="C29" t="str">
        <f>VLOOKUP($A29,[2]samples_ncbi!$H$2:$Z$518,17,FALSE)</f>
        <v>USA</v>
      </c>
      <c r="D29" t="str">
        <f>VLOOKUP($A29,[2]samples_ncbi!$H$2:$Z$518,18,FALSE)</f>
        <v>New York</v>
      </c>
      <c r="E29">
        <f>VLOOKUP($A29,[2]samples_ncbi!$H$2:$Z$518,19,FALSE)</f>
        <v>2019</v>
      </c>
      <c r="F29" s="24" t="b">
        <f>NOT(ISERROR(MATCH(A29,metadata_samples_with_mlst!$A$2:$A$340,0)))</f>
        <v>0</v>
      </c>
      <c r="G29" s="24" t="b">
        <f>NOT(ISERROR(MATCH(A29,assembly_low_qc!$B$2:$B$167,0)))</f>
        <v>0</v>
      </c>
      <c r="H29" s="24" t="b">
        <f>NOT(ISERROR(MATCH(A29,assembly_high_qc!$B$2:$B$324,0)))</f>
        <v>0</v>
      </c>
    </row>
  </sheetData>
  <autoFilter ref="A1:H29" xr:uid="{62A09BEB-5E96-4738-A521-302C5449507F}"/>
  <conditionalFormatting sqref="G1:I1 F1:F1048576">
    <cfRule type="containsText" dxfId="81" priority="3" operator="containsText" text="TRUE">
      <formula>NOT(ISERROR(SEARCH("TRUE",F1)))</formula>
    </cfRule>
  </conditionalFormatting>
  <conditionalFormatting sqref="I1 H1:H1048576">
    <cfRule type="containsText" dxfId="80" priority="2" operator="containsText" text="TRUE">
      <formula>NOT(ISERROR(SEARCH("TRUE",H1)))</formula>
    </cfRule>
  </conditionalFormatting>
  <conditionalFormatting sqref="G1:G1048576">
    <cfRule type="containsText" dxfId="79" priority="1" operator="containsText" text="TRUE">
      <formula>NOT(ISERROR(SEARCH("TRUE",G1)))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F A A B Q S w M E F A A C A A g A L X e I U g + d q P G j A A A A 9 Q A A A B I A H A B D b 2 5 m a W c v U G F j a 2 F n Z S 5 4 b W w g o h g A K K A U A A A A A A A A A A A A A A A A A A A A A A A A A A A A h Y + x D o I w G I R f h X S n L X V R 8 l M G V 0 l I N M a 1 K R U a o B B a L O / m 4 C P 5 C m I U d X O 8 7 + 6 S u / v 1 B u n U N s F F D V Z 3 J k E R p i h Q R n a F N m W C R n c O 1 y j l k A t Z i 1 I F c 9 j Y e L I 6 Q Z V z f U y I 9 x 7 7 F e 6 G k j B K I 3 L K d n t Z q V a E 2 l g n j F T o 0 y r + t x C H 4 2 s M Z 3 g T Y U Y Z p k A W B p k 2 X 5 / N c 5 / u D 4 T t 2 L h x U L x 3 Y X 4 A s k g g 7 w v 8 A V B L A w Q U A A I A C A A t d 4 h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X e I U l 3 + 3 K M N A g A A K A k A A B M A H A B G b 3 J t d W x h c y 9 T Z W N 0 a W 9 u M S 5 t I K I Y A C i g F A A A A A A A A A A A A A A A A A A A A A A A A A A A A O 1 U w W 7 T Q B C 9 R 8 o / r N x L I p l I i a A H k A 9 V Q g U S U E r S U 4 2 s y X r i L K x 3 r Z 1 x a F X 1 e / g Q f o w x C U p p n L Q n T r E s r 3 f m a e b N 2 9 k h 1 G y 8 U 9 P 1 O n z T 7 X Q 7 t I S A u T q J f h S U V f W 8 x D z L g U H 1 R v 1 I J c o i d z t K n o t g C i z F M q b V Y O J 1 X a L j 3 r m x O B h 7 x 7 K h X j R + n V 4 R B k o D f A e d X j i c B L N C 9 U J d O V k D m R x y V P J + M D T 3 k J 6 D r m 1 j S 0 8 V O J + O L R A Z r S 4 / f j l L j Y Q N L s u 5 T h + x G 2 h a R f 3 4 e o L W l E Z Q S R R H s R p 7 W 5 e O k t E w V m + d 9 r l x R T I c v R r F 6 r L 2 j F O + t Z h s f w e f v M O v / X h d 4 U k 0 h j n + + g l 2 6 U l 9 D r 7 0 K 5 N 7 a m S Y w V z g f 2 y M 7 1 A I B + q t J Y n V 9 c Z + Z u 1 U g 4 V A C Y f 6 Y e C Z q b w 6 s 0 I U c r + N N w v g a O F D u S Y + u 6 2 Q e n t p x H d 3 U R V w Y W 4 y 2 S g W t G K 8 4 f t Y N Q 7 / T c 6 1 x c M Q C m Q R z s q h U e a g x B Z U b l Y t V h 8 K c I b K D N y O b 2 7 8 / q T i J C g r K 6 l 2 n c Y t A m y I t O T k J Y a M g m 5 z a m k 1 I 7 3 A n s F m F l 3 B y 8 w K 7 L 3 j 0 5 e D R s F / c N r X j g 8 B p A R G 4 5 6 B B O c k a S P k L i 3 S s F h 4 m x 8 I s 4 U 8 n X K L f a r O L f J 5 9 K T h i l b V 9 b J p N P J y J n s x d S V 3 D 7 P 1 h / + 6 m y 2 b c i N W w E O Q + 3 6 3 Y 1 z 7 r X g 4 j h 4 P o + M c O s 6 h 4 x w 6 z q H / M o d + A 1 B L A Q I t A B Q A A g A I A C 1 3 i F I P n a j x o w A A A P U A A A A S A A A A A A A A A A A A A A A A A A A A A A B D b 2 5 m a W c v U G F j a 2 F n Z S 5 4 b W x Q S w E C L Q A U A A I A C A A t d 4 h S D 8 r p q 6 Q A A A D p A A A A E w A A A A A A A A A A A A A A A A D v A A A A W 0 N v b n R l b n R f V H l w Z X N d L n h t b F B L A Q I t A B Q A A g A I A C 1 3 i F J d / t y j D Q I A A C g J A A A T A A A A A A A A A A A A A A A A A O A B A A B G b 3 J t d W x h c y 9 T Z W N 0 a W 9 u M S 5 t U E s F B g A A A A A D A A M A w g A A A D o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4 t A A A A A A A A T C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3 N f c H V i b W V k X 2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d 2 d z X 3 B 1 Y m 1 l Z F 9 k Y X R h M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3 B y Z W Z p e F 9 z J n F 1 b 3 Q 7 L C Z x d W 9 0 O 3 B y b 2 p l Y 3 R f c y Z x d W 9 0 O y w m c X V v d D t 0 Y X J n Z X R l Z F 9 s b 2 N 1 c 1 9 u Y W 1 l X 3 M m c X V v d D s s J n F 1 b 3 Q 7 Z G l 2 X 3 M m c X V v d D s s J n F 1 b 3 Q 7 b 3 J n Y W 5 p c 2 1 f Y W 4 m c X V v d D s s J n F 1 b 3 Q 7 Y m l v c H J v a m V j d F 9 z J n F 1 b 3 Q 7 L C Z x d W 9 0 O 2 J p b 3 N h b X B s Z V 9 z c y Z x d W 9 0 O y w m c X V v d D t p b m Z y Y V 9 u Y W 1 l X 3 N z J n F 1 b 3 Q 7 L C Z x d W 9 0 O 2 9 0 a G V y X 3 N y Y 1 9 z c y Z x d W 9 0 O y w m c X V v d D t j b 2 5 0 a W d z X 3 R v d G F s X 2 x l b m d 0 a F 9 s J n F 1 b 3 Q 7 L C Z x d W 9 0 O 2 N v b n R p Z 3 N f Y 2 9 1 b n R f b C Z x d W 9 0 O y w m c X V v d D t j b 2 5 0 a W d z X 3 B y b 3 R l a W 5 z X 2 N v d W 5 0 X 2 w m c X V v d D s s J n F 1 b 3 Q 7 Y 2 9 u d G l n c 1 9 h b m 5 v d G F 0 Z W R f c y Z x d W 9 0 O y w m c X V v d D t z Y 2 F m Z m 9 s Z H N f Y 2 9 1 b n R f b C Z x d W 9 0 O y w m c X V v d D t z Y 2 F m Z m 9 s Z H N f c H J v d G V p b n N f Y 2 9 1 b n R f b C Z x d W 9 0 O y w m c X V v d D t z Y 2 F m Z m 9 s Z H N f d G 9 0 Y W x f b G V u Z 3 R o X 2 w m c X V v d D s s J n F 1 b 3 Q 7 c 2 N h Z m Z v b G R z X 2 F u b m 9 0 Y X R l Z F 9 z J n F 1 b 3 Q 7 L C Z x d W 9 0 O 3 N j Y W Z m b 2 x k c 1 9 y Y W 5 n Z V 9 z c y Z x d W 9 0 O y w m c X V v d D t j a H J v b W 9 z b 2 1 l X 3 J h b m d l X 3 N z J n F 1 b 3 Q 7 L C Z x d W 9 0 O 3 V w Z G F 0 Z V 9 k Y X R l X 2 R 0 J n F 1 b 3 Q 7 L C Z x d W 9 0 O 2 N y Z W F 0 Z V 9 k Y X R l X 2 R 0 J n F 1 b 3 Q 7 X S I g L z 4 8 R W 5 0 c n k g V H l w Z T 0 i R m l s b E N v b H V t b l R 5 c G V z I i B W Y W x 1 Z T 0 i c 0 J n W U d C Z 1 l H Q m d Z R 0 F 3 T U R C Z 0 1 E Q X d Z R 0 J n Y 0 g i I C 8 + P E V u d H J 5 I F R 5 c G U 9 I k Z p b G x M Y X N 0 V X B k Y X R l Z C I g V m F s d W U 9 I m Q y M D I x L T A z L T E w V D E 0 O j A 2 O j A 0 L j c z O T Q 3 M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G a W x s U 3 R h d H V z I i B W Y W x 1 Z T 0 i c 1 d h a X R p b m d G b 3 J F e G N l b F J l Z n J l c 2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n c 1 9 w d W J t Z W R f Z G F 0 Y S 9 B d X R v U m V t b 3 Z l Z E N v b H V t b n M x L n t w c m V m a X h f c y w w f S Z x d W 9 0 O y w m c X V v d D t T Z W N 0 a W 9 u M S 9 3 Z 3 N f c H V i b W V k X 2 R h d G E v Q X V 0 b 1 J l b W 9 2 Z W R D b 2 x 1 b W 5 z M S 5 7 c H J v a m V j d F 9 z L D F 9 J n F 1 b 3 Q 7 L C Z x d W 9 0 O 1 N l Y 3 R p b 2 4 x L 3 d n c 1 9 w d W J t Z W R f Z G F 0 Y S 9 B d X R v U m V t b 3 Z l Z E N v b H V t b n M x L n t 0 Y X J n Z X R l Z F 9 s b 2 N 1 c 1 9 u Y W 1 l X 3 M s M n 0 m c X V v d D s s J n F 1 b 3 Q 7 U 2 V j d G l v b j E v d 2 d z X 3 B 1 Y m 1 l Z F 9 k Y X R h L 0 F 1 d G 9 S Z W 1 v d m V k Q 2 9 s d W 1 u c z E u e 2 R p d l 9 z L D N 9 J n F 1 b 3 Q 7 L C Z x d W 9 0 O 1 N l Y 3 R p b 2 4 x L 3 d n c 1 9 w d W J t Z W R f Z G F 0 Y S 9 B d X R v U m V t b 3 Z l Z E N v b H V t b n M x L n t v c m d h b m l z b V 9 h b i w 0 f S Z x d W 9 0 O y w m c X V v d D t T Z W N 0 a W 9 u M S 9 3 Z 3 N f c H V i b W V k X 2 R h d G E v Q X V 0 b 1 J l b W 9 2 Z W R D b 2 x 1 b W 5 z M S 5 7 Y m l v c H J v a m V j d F 9 z L D V 9 J n F 1 b 3 Q 7 L C Z x d W 9 0 O 1 N l Y 3 R p b 2 4 x L 3 d n c 1 9 w d W J t Z W R f Z G F 0 Y S 9 B d X R v U m V t b 3 Z l Z E N v b H V t b n M x L n t i a W 9 z Y W 1 w b G V f c 3 M s N n 0 m c X V v d D s s J n F 1 b 3 Q 7 U 2 V j d G l v b j E v d 2 d z X 3 B 1 Y m 1 l Z F 9 k Y X R h L 0 F 1 d G 9 S Z W 1 v d m V k Q 2 9 s d W 1 u c z E u e 2 l u Z n J h X 2 5 h b W V f c 3 M s N 3 0 m c X V v d D s s J n F 1 b 3 Q 7 U 2 V j d G l v b j E v d 2 d z X 3 B 1 Y m 1 l Z F 9 k Y X R h L 0 F 1 d G 9 S Z W 1 v d m V k Q 2 9 s d W 1 u c z E u e 2 9 0 a G V y X 3 N y Y 1 9 z c y w 4 f S Z x d W 9 0 O y w m c X V v d D t T Z W N 0 a W 9 u M S 9 3 Z 3 N f c H V i b W V k X 2 R h d G E v Q X V 0 b 1 J l b W 9 2 Z W R D b 2 x 1 b W 5 z M S 5 7 Y 2 9 u d G l n c 1 9 0 b 3 R h b F 9 s Z W 5 n d G h f b C w 5 f S Z x d W 9 0 O y w m c X V v d D t T Z W N 0 a W 9 u M S 9 3 Z 3 N f c H V i b W V k X 2 R h d G E v Q X V 0 b 1 J l b W 9 2 Z W R D b 2 x 1 b W 5 z M S 5 7 Y 2 9 u d G l n c 1 9 j b 3 V u d F 9 s L D E w f S Z x d W 9 0 O y w m c X V v d D t T Z W N 0 a W 9 u M S 9 3 Z 3 N f c H V i b W V k X 2 R h d G E v Q X V 0 b 1 J l b W 9 2 Z W R D b 2 x 1 b W 5 z M S 5 7 Y 2 9 u d G l n c 1 9 w c m 9 0 Z W l u c 1 9 j b 3 V u d F 9 s L D E x f S Z x d W 9 0 O y w m c X V v d D t T Z W N 0 a W 9 u M S 9 3 Z 3 N f c H V i b W V k X 2 R h d G E v Q X V 0 b 1 J l b W 9 2 Z W R D b 2 x 1 b W 5 z M S 5 7 Y 2 9 u d G l n c 1 9 h b m 5 v d G F 0 Z W R f c y w x M n 0 m c X V v d D s s J n F 1 b 3 Q 7 U 2 V j d G l v b j E v d 2 d z X 3 B 1 Y m 1 l Z F 9 k Y X R h L 0 F 1 d G 9 S Z W 1 v d m V k Q 2 9 s d W 1 u c z E u e 3 N j Y W Z m b 2 x k c 1 9 j b 3 V u d F 9 s L D E z f S Z x d W 9 0 O y w m c X V v d D t T Z W N 0 a W 9 u M S 9 3 Z 3 N f c H V i b W V k X 2 R h d G E v Q X V 0 b 1 J l b W 9 2 Z W R D b 2 x 1 b W 5 z M S 5 7 c 2 N h Z m Z v b G R z X 3 B y b 3 R l a W 5 z X 2 N v d W 5 0 X 2 w s M T R 9 J n F 1 b 3 Q 7 L C Z x d W 9 0 O 1 N l Y 3 R p b 2 4 x L 3 d n c 1 9 w d W J t Z W R f Z G F 0 Y S 9 B d X R v U m V t b 3 Z l Z E N v b H V t b n M x L n t z Y 2 F m Z m 9 s Z H N f d G 9 0 Y W x f b G V u Z 3 R o X 2 w s M T V 9 J n F 1 b 3 Q 7 L C Z x d W 9 0 O 1 N l Y 3 R p b 2 4 x L 3 d n c 1 9 w d W J t Z W R f Z G F 0 Y S 9 B d X R v U m V t b 3 Z l Z E N v b H V t b n M x L n t z Y 2 F m Z m 9 s Z H N f Y W 5 u b 3 R h d G V k X 3 M s M T Z 9 J n F 1 b 3 Q 7 L C Z x d W 9 0 O 1 N l Y 3 R p b 2 4 x L 3 d n c 1 9 w d W J t Z W R f Z G F 0 Y S 9 B d X R v U m V t b 3 Z l Z E N v b H V t b n M x L n t z Y 2 F m Z m 9 s Z H N f c m F u Z 2 V f c 3 M s M T d 9 J n F 1 b 3 Q 7 L C Z x d W 9 0 O 1 N l Y 3 R p b 2 4 x L 3 d n c 1 9 w d W J t Z W R f Z G F 0 Y S 9 B d X R v U m V t b 3 Z l Z E N v b H V t b n M x L n t j a H J v b W 9 z b 2 1 l X 3 J h b m d l X 3 N z L D E 4 f S Z x d W 9 0 O y w m c X V v d D t T Z W N 0 a W 9 u M S 9 3 Z 3 N f c H V i b W V k X 2 R h d G E v Q X V 0 b 1 J l b W 9 2 Z W R D b 2 x 1 b W 5 z M S 5 7 d X B k Y X R l X 2 R h d G V f Z H Q s M T l 9 J n F 1 b 3 Q 7 L C Z x d W 9 0 O 1 N l Y 3 R p b 2 4 x L 3 d n c 1 9 w d W J t Z W R f Z G F 0 Y S 9 B d X R v U m V t b 3 Z l Z E N v b H V t b n M x L n t j c m V h d G V f Z G F 0 Z V 9 k d C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3 d n c 1 9 w d W J t Z W R f Z G F 0 Y S 9 B d X R v U m V t b 3 Z l Z E N v b H V t b n M x L n t w c m V m a X h f c y w w f S Z x d W 9 0 O y w m c X V v d D t T Z W N 0 a W 9 u M S 9 3 Z 3 N f c H V i b W V k X 2 R h d G E v Q X V 0 b 1 J l b W 9 2 Z W R D b 2 x 1 b W 5 z M S 5 7 c H J v a m V j d F 9 z L D F 9 J n F 1 b 3 Q 7 L C Z x d W 9 0 O 1 N l Y 3 R p b 2 4 x L 3 d n c 1 9 w d W J t Z W R f Z G F 0 Y S 9 B d X R v U m V t b 3 Z l Z E N v b H V t b n M x L n t 0 Y X J n Z X R l Z F 9 s b 2 N 1 c 1 9 u Y W 1 l X 3 M s M n 0 m c X V v d D s s J n F 1 b 3 Q 7 U 2 V j d G l v b j E v d 2 d z X 3 B 1 Y m 1 l Z F 9 k Y X R h L 0 F 1 d G 9 S Z W 1 v d m V k Q 2 9 s d W 1 u c z E u e 2 R p d l 9 z L D N 9 J n F 1 b 3 Q 7 L C Z x d W 9 0 O 1 N l Y 3 R p b 2 4 x L 3 d n c 1 9 w d W J t Z W R f Z G F 0 Y S 9 B d X R v U m V t b 3 Z l Z E N v b H V t b n M x L n t v c m d h b m l z b V 9 h b i w 0 f S Z x d W 9 0 O y w m c X V v d D t T Z W N 0 a W 9 u M S 9 3 Z 3 N f c H V i b W V k X 2 R h d G E v Q X V 0 b 1 J l b W 9 2 Z W R D b 2 x 1 b W 5 z M S 5 7 Y m l v c H J v a m V j d F 9 z L D V 9 J n F 1 b 3 Q 7 L C Z x d W 9 0 O 1 N l Y 3 R p b 2 4 x L 3 d n c 1 9 w d W J t Z W R f Z G F 0 Y S 9 B d X R v U m V t b 3 Z l Z E N v b H V t b n M x L n t i a W 9 z Y W 1 w b G V f c 3 M s N n 0 m c X V v d D s s J n F 1 b 3 Q 7 U 2 V j d G l v b j E v d 2 d z X 3 B 1 Y m 1 l Z F 9 k Y X R h L 0 F 1 d G 9 S Z W 1 v d m V k Q 2 9 s d W 1 u c z E u e 2 l u Z n J h X 2 5 h b W V f c 3 M s N 3 0 m c X V v d D s s J n F 1 b 3 Q 7 U 2 V j d G l v b j E v d 2 d z X 3 B 1 Y m 1 l Z F 9 k Y X R h L 0 F 1 d G 9 S Z W 1 v d m V k Q 2 9 s d W 1 u c z E u e 2 9 0 a G V y X 3 N y Y 1 9 z c y w 4 f S Z x d W 9 0 O y w m c X V v d D t T Z W N 0 a W 9 u M S 9 3 Z 3 N f c H V i b W V k X 2 R h d G E v Q X V 0 b 1 J l b W 9 2 Z W R D b 2 x 1 b W 5 z M S 5 7 Y 2 9 u d G l n c 1 9 0 b 3 R h b F 9 s Z W 5 n d G h f b C w 5 f S Z x d W 9 0 O y w m c X V v d D t T Z W N 0 a W 9 u M S 9 3 Z 3 N f c H V i b W V k X 2 R h d G E v Q X V 0 b 1 J l b W 9 2 Z W R D b 2 x 1 b W 5 z M S 5 7 Y 2 9 u d G l n c 1 9 j b 3 V u d F 9 s L D E w f S Z x d W 9 0 O y w m c X V v d D t T Z W N 0 a W 9 u M S 9 3 Z 3 N f c H V i b W V k X 2 R h d G E v Q X V 0 b 1 J l b W 9 2 Z W R D b 2 x 1 b W 5 z M S 5 7 Y 2 9 u d G l n c 1 9 w c m 9 0 Z W l u c 1 9 j b 3 V u d F 9 s L D E x f S Z x d W 9 0 O y w m c X V v d D t T Z W N 0 a W 9 u M S 9 3 Z 3 N f c H V i b W V k X 2 R h d G E v Q X V 0 b 1 J l b W 9 2 Z W R D b 2 x 1 b W 5 z M S 5 7 Y 2 9 u d G l n c 1 9 h b m 5 v d G F 0 Z W R f c y w x M n 0 m c X V v d D s s J n F 1 b 3 Q 7 U 2 V j d G l v b j E v d 2 d z X 3 B 1 Y m 1 l Z F 9 k Y X R h L 0 F 1 d G 9 S Z W 1 v d m V k Q 2 9 s d W 1 u c z E u e 3 N j Y W Z m b 2 x k c 1 9 j b 3 V u d F 9 s L D E z f S Z x d W 9 0 O y w m c X V v d D t T Z W N 0 a W 9 u M S 9 3 Z 3 N f c H V i b W V k X 2 R h d G E v Q X V 0 b 1 J l b W 9 2 Z W R D b 2 x 1 b W 5 z M S 5 7 c 2 N h Z m Z v b G R z X 3 B y b 3 R l a W 5 z X 2 N v d W 5 0 X 2 w s M T R 9 J n F 1 b 3 Q 7 L C Z x d W 9 0 O 1 N l Y 3 R p b 2 4 x L 3 d n c 1 9 w d W J t Z W R f Z G F 0 Y S 9 B d X R v U m V t b 3 Z l Z E N v b H V t b n M x L n t z Y 2 F m Z m 9 s Z H N f d G 9 0 Y W x f b G V u Z 3 R o X 2 w s M T V 9 J n F 1 b 3 Q 7 L C Z x d W 9 0 O 1 N l Y 3 R p b 2 4 x L 3 d n c 1 9 w d W J t Z W R f Z G F 0 Y S 9 B d X R v U m V t b 3 Z l Z E N v b H V t b n M x L n t z Y 2 F m Z m 9 s Z H N f Y W 5 u b 3 R h d G V k X 3 M s M T Z 9 J n F 1 b 3 Q 7 L C Z x d W 9 0 O 1 N l Y 3 R p b 2 4 x L 3 d n c 1 9 w d W J t Z W R f Z G F 0 Y S 9 B d X R v U m V t b 3 Z l Z E N v b H V t b n M x L n t z Y 2 F m Z m 9 s Z H N f c m F u Z 2 V f c 3 M s M T d 9 J n F 1 b 3 Q 7 L C Z x d W 9 0 O 1 N l Y 3 R p b 2 4 x L 3 d n c 1 9 w d W J t Z W R f Z G F 0 Y S 9 B d X R v U m V t b 3 Z l Z E N v b H V t b n M x L n t j a H J v b W 9 z b 2 1 l X 3 J h b m d l X 3 N z L D E 4 f S Z x d W 9 0 O y w m c X V v d D t T Z W N 0 a W 9 u M S 9 3 Z 3 N f c H V i b W V k X 2 R h d G E v Q X V 0 b 1 J l b W 9 2 Z W R D b 2 x 1 b W 5 z M S 5 7 d X B k Y X R l X 2 R h d G V f Z H Q s M T l 9 J n F 1 b 3 Q 7 L C Z x d W 9 0 O 1 N l Y 3 R p b 2 4 x L 3 d n c 1 9 w d W J t Z W R f Z G F 0 Y S 9 B d X R v U m V t b 3 Z l Z E N v b H V t b n M x L n t j c m V h d G V f Z G F 0 Z V 9 k d C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n c 1 9 w d W J t Z W R f Z G F 0 Y S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3 N f c H V i b W V k X 2 R h d G E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n c 1 9 w d W J t Z W R f Z G F 0 Y S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3 N f c H V i b W V k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d 2 d z X 3 B 1 Y m 1 l Z F 9 k Y X R h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c H J l Z m l 4 X 3 M m c X V v d D s s J n F 1 b 3 Q 7 c H J v a m V j d F 9 z J n F 1 b 3 Q 7 L C Z x d W 9 0 O 3 R h c m d l d G V k X 2 x v Y 3 V z X 2 5 h b W V f c y Z x d W 9 0 O y w m c X V v d D t k a X Z f c y Z x d W 9 0 O y w m c X V v d D t v c m d h b m l z b V 9 h b i Z x d W 9 0 O y w m c X V v d D t i a W 9 w c m 9 q Z W N 0 X 3 M m c X V v d D s s J n F 1 b 3 Q 7 Y m l v c 2 F t c G x l X 3 N z J n F 1 b 3 Q 7 L C Z x d W 9 0 O 2 l u Z n J h X 2 5 h b W V f c 3 M m c X V v d D s s J n F 1 b 3 Q 7 b 3 R o Z X J f c 3 J j X 3 N z J n F 1 b 3 Q 7 L C Z x d W 9 0 O 2 N v b n R p Z 3 N f d G 9 0 Y W x f b G V u Z 3 R o X 2 w m c X V v d D s s J n F 1 b 3 Q 7 Y 2 9 u d G l n c 1 9 j b 3 V u d F 9 s J n F 1 b 3 Q 7 L C Z x d W 9 0 O 2 N v b n R p Z 3 N f c H J v d G V p b n N f Y 2 9 1 b n R f b C Z x d W 9 0 O y w m c X V v d D t j b 2 5 0 a W d z X 2 F u b m 9 0 Y X R l Z F 9 z J n F 1 b 3 Q 7 L C Z x d W 9 0 O 3 N j Y W Z m b 2 x k c 1 9 j b 3 V u d F 9 s J n F 1 b 3 Q 7 L C Z x d W 9 0 O 3 N j Y W Z m b 2 x k c 1 9 w c m 9 0 Z W l u c 1 9 j b 3 V u d F 9 s J n F 1 b 3 Q 7 L C Z x d W 9 0 O 3 N j Y W Z m b 2 x k c 1 9 0 b 3 R h b F 9 s Z W 5 n d G h f b C Z x d W 9 0 O y w m c X V v d D t z Y 2 F m Z m 9 s Z H N f Y W 5 u b 3 R h d G V k X 3 M m c X V v d D s s J n F 1 b 3 Q 7 c 2 N h Z m Z v b G R z X 3 J h b m d l X 3 N z J n F 1 b 3 Q 7 L C Z x d W 9 0 O 2 N o c m 9 t b 3 N v b W V f c m F u Z 2 V f c 3 M m c X V v d D s s J n F 1 b 3 Q 7 d X B k Y X R l X 2 R h d G V f Z H Q m c X V v d D s s J n F 1 b 3 Q 7 Y 3 J l Y X R l X 2 R h d G V f Z H Q m c X V v d D t d I i A v P j x F b n R y e S B U e X B l P S J G a W x s Q 2 9 s d W 1 u V H l w Z X M i I F Z h b H V l P S J z Q m d Z R 0 J n W U d C Z 1 l H Q X d N R E J n T U R B d 1 l H Q m d j S C I g L z 4 8 R W 5 0 c n k g V H l w Z T 0 i R m l s b E x h c 3 R V c G R h d G V k I i B W Y W x 1 Z T 0 i Z D I w M j E t M D M t M T B U M T Q 6 M D Y 6 M D Q u N z M 5 N D c y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Z p b G x T d G F 0 d X M i I F Z h b H V l P S J z V 2 F p d G l u Z 0 Z v c k V 4 Y 2 V s U m V m c m V z a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d z X 3 B 1 Y m 1 l Z F 9 k Y X R h L 0 F 1 d G 9 S Z W 1 v d m V k Q 2 9 s d W 1 u c z E u e 3 B y Z W Z p e F 9 z L D B 9 J n F 1 b 3 Q 7 L C Z x d W 9 0 O 1 N l Y 3 R p b 2 4 x L 3 d n c 1 9 w d W J t Z W R f Z G F 0 Y S 9 B d X R v U m V t b 3 Z l Z E N v b H V t b n M x L n t w c m 9 q Z W N 0 X 3 M s M X 0 m c X V v d D s s J n F 1 b 3 Q 7 U 2 V j d G l v b j E v d 2 d z X 3 B 1 Y m 1 l Z F 9 k Y X R h L 0 F 1 d G 9 S Z W 1 v d m V k Q 2 9 s d W 1 u c z E u e 3 R h c m d l d G V k X 2 x v Y 3 V z X 2 5 h b W V f c y w y f S Z x d W 9 0 O y w m c X V v d D t T Z W N 0 a W 9 u M S 9 3 Z 3 N f c H V i b W V k X 2 R h d G E v Q X V 0 b 1 J l b W 9 2 Z W R D b 2 x 1 b W 5 z M S 5 7 Z G l 2 X 3 M s M 3 0 m c X V v d D s s J n F 1 b 3 Q 7 U 2 V j d G l v b j E v d 2 d z X 3 B 1 Y m 1 l Z F 9 k Y X R h L 0 F 1 d G 9 S Z W 1 v d m V k Q 2 9 s d W 1 u c z E u e 2 9 y Z 2 F u a X N t X 2 F u L D R 9 J n F 1 b 3 Q 7 L C Z x d W 9 0 O 1 N l Y 3 R p b 2 4 x L 3 d n c 1 9 w d W J t Z W R f Z G F 0 Y S 9 B d X R v U m V t b 3 Z l Z E N v b H V t b n M x L n t i a W 9 w c m 9 q Z W N 0 X 3 M s N X 0 m c X V v d D s s J n F 1 b 3 Q 7 U 2 V j d G l v b j E v d 2 d z X 3 B 1 Y m 1 l Z F 9 k Y X R h L 0 F 1 d G 9 S Z W 1 v d m V k Q 2 9 s d W 1 u c z E u e 2 J p b 3 N h b X B s Z V 9 z c y w 2 f S Z x d W 9 0 O y w m c X V v d D t T Z W N 0 a W 9 u M S 9 3 Z 3 N f c H V i b W V k X 2 R h d G E v Q X V 0 b 1 J l b W 9 2 Z W R D b 2 x 1 b W 5 z M S 5 7 a W 5 m c m F f b m F t Z V 9 z c y w 3 f S Z x d W 9 0 O y w m c X V v d D t T Z W N 0 a W 9 u M S 9 3 Z 3 N f c H V i b W V k X 2 R h d G E v Q X V 0 b 1 J l b W 9 2 Z W R D b 2 x 1 b W 5 z M S 5 7 b 3 R o Z X J f c 3 J j X 3 N z L D h 9 J n F 1 b 3 Q 7 L C Z x d W 9 0 O 1 N l Y 3 R p b 2 4 x L 3 d n c 1 9 w d W J t Z W R f Z G F 0 Y S 9 B d X R v U m V t b 3 Z l Z E N v b H V t b n M x L n t j b 2 5 0 a W d z X 3 R v d G F s X 2 x l b m d 0 a F 9 s L D l 9 J n F 1 b 3 Q 7 L C Z x d W 9 0 O 1 N l Y 3 R p b 2 4 x L 3 d n c 1 9 w d W J t Z W R f Z G F 0 Y S 9 B d X R v U m V t b 3 Z l Z E N v b H V t b n M x L n t j b 2 5 0 a W d z X 2 N v d W 5 0 X 2 w s M T B 9 J n F 1 b 3 Q 7 L C Z x d W 9 0 O 1 N l Y 3 R p b 2 4 x L 3 d n c 1 9 w d W J t Z W R f Z G F 0 Y S 9 B d X R v U m V t b 3 Z l Z E N v b H V t b n M x L n t j b 2 5 0 a W d z X 3 B y b 3 R l a W 5 z X 2 N v d W 5 0 X 2 w s M T F 9 J n F 1 b 3 Q 7 L C Z x d W 9 0 O 1 N l Y 3 R p b 2 4 x L 3 d n c 1 9 w d W J t Z W R f Z G F 0 Y S 9 B d X R v U m V t b 3 Z l Z E N v b H V t b n M x L n t j b 2 5 0 a W d z X 2 F u b m 9 0 Y X R l Z F 9 z L D E y f S Z x d W 9 0 O y w m c X V v d D t T Z W N 0 a W 9 u M S 9 3 Z 3 N f c H V i b W V k X 2 R h d G E v Q X V 0 b 1 J l b W 9 2 Z W R D b 2 x 1 b W 5 z M S 5 7 c 2 N h Z m Z v b G R z X 2 N v d W 5 0 X 2 w s M T N 9 J n F 1 b 3 Q 7 L C Z x d W 9 0 O 1 N l Y 3 R p b 2 4 x L 3 d n c 1 9 w d W J t Z W R f Z G F 0 Y S 9 B d X R v U m V t b 3 Z l Z E N v b H V t b n M x L n t z Y 2 F m Z m 9 s Z H N f c H J v d G V p b n N f Y 2 9 1 b n R f b C w x N H 0 m c X V v d D s s J n F 1 b 3 Q 7 U 2 V j d G l v b j E v d 2 d z X 3 B 1 Y m 1 l Z F 9 k Y X R h L 0 F 1 d G 9 S Z W 1 v d m V k Q 2 9 s d W 1 u c z E u e 3 N j Y W Z m b 2 x k c 1 9 0 b 3 R h b F 9 s Z W 5 n d G h f b C w x N X 0 m c X V v d D s s J n F 1 b 3 Q 7 U 2 V j d G l v b j E v d 2 d z X 3 B 1 Y m 1 l Z F 9 k Y X R h L 0 F 1 d G 9 S Z W 1 v d m V k Q 2 9 s d W 1 u c z E u e 3 N j Y W Z m b 2 x k c 1 9 h b m 5 v d G F 0 Z W R f c y w x N n 0 m c X V v d D s s J n F 1 b 3 Q 7 U 2 V j d G l v b j E v d 2 d z X 3 B 1 Y m 1 l Z F 9 k Y X R h L 0 F 1 d G 9 S Z W 1 v d m V k Q 2 9 s d W 1 u c z E u e 3 N j Y W Z m b 2 x k c 1 9 y Y W 5 n Z V 9 z c y w x N 3 0 m c X V v d D s s J n F 1 b 3 Q 7 U 2 V j d G l v b j E v d 2 d z X 3 B 1 Y m 1 l Z F 9 k Y X R h L 0 F 1 d G 9 S Z W 1 v d m V k Q 2 9 s d W 1 u c z E u e 2 N o c m 9 t b 3 N v b W V f c m F u Z 2 V f c 3 M s M T h 9 J n F 1 b 3 Q 7 L C Z x d W 9 0 O 1 N l Y 3 R p b 2 4 x L 3 d n c 1 9 w d W J t Z W R f Z G F 0 Y S 9 B d X R v U m V t b 3 Z l Z E N v b H V t b n M x L n t 1 c G R h d G V f Z G F 0 Z V 9 k d C w x O X 0 m c X V v d D s s J n F 1 b 3 Q 7 U 2 V j d G l v b j E v d 2 d z X 3 B 1 Y m 1 l Z F 9 k Y X R h L 0 F 1 d G 9 S Z W 1 v d m V k Q 2 9 s d W 1 u c z E u e 2 N y Z W F 0 Z V 9 k Y X R l X 2 R 0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d 2 d z X 3 B 1 Y m 1 l Z F 9 k Y X R h L 0 F 1 d G 9 S Z W 1 v d m V k Q 2 9 s d W 1 u c z E u e 3 B y Z W Z p e F 9 z L D B 9 J n F 1 b 3 Q 7 L C Z x d W 9 0 O 1 N l Y 3 R p b 2 4 x L 3 d n c 1 9 w d W J t Z W R f Z G F 0 Y S 9 B d X R v U m V t b 3 Z l Z E N v b H V t b n M x L n t w c m 9 q Z W N 0 X 3 M s M X 0 m c X V v d D s s J n F 1 b 3 Q 7 U 2 V j d G l v b j E v d 2 d z X 3 B 1 Y m 1 l Z F 9 k Y X R h L 0 F 1 d G 9 S Z W 1 v d m V k Q 2 9 s d W 1 u c z E u e 3 R h c m d l d G V k X 2 x v Y 3 V z X 2 5 h b W V f c y w y f S Z x d W 9 0 O y w m c X V v d D t T Z W N 0 a W 9 u M S 9 3 Z 3 N f c H V i b W V k X 2 R h d G E v Q X V 0 b 1 J l b W 9 2 Z W R D b 2 x 1 b W 5 z M S 5 7 Z G l 2 X 3 M s M 3 0 m c X V v d D s s J n F 1 b 3 Q 7 U 2 V j d G l v b j E v d 2 d z X 3 B 1 Y m 1 l Z F 9 k Y X R h L 0 F 1 d G 9 S Z W 1 v d m V k Q 2 9 s d W 1 u c z E u e 2 9 y Z 2 F u a X N t X 2 F u L D R 9 J n F 1 b 3 Q 7 L C Z x d W 9 0 O 1 N l Y 3 R p b 2 4 x L 3 d n c 1 9 w d W J t Z W R f Z G F 0 Y S 9 B d X R v U m V t b 3 Z l Z E N v b H V t b n M x L n t i a W 9 w c m 9 q Z W N 0 X 3 M s N X 0 m c X V v d D s s J n F 1 b 3 Q 7 U 2 V j d G l v b j E v d 2 d z X 3 B 1 Y m 1 l Z F 9 k Y X R h L 0 F 1 d G 9 S Z W 1 v d m V k Q 2 9 s d W 1 u c z E u e 2 J p b 3 N h b X B s Z V 9 z c y w 2 f S Z x d W 9 0 O y w m c X V v d D t T Z W N 0 a W 9 u M S 9 3 Z 3 N f c H V i b W V k X 2 R h d G E v Q X V 0 b 1 J l b W 9 2 Z W R D b 2 x 1 b W 5 z M S 5 7 a W 5 m c m F f b m F t Z V 9 z c y w 3 f S Z x d W 9 0 O y w m c X V v d D t T Z W N 0 a W 9 u M S 9 3 Z 3 N f c H V i b W V k X 2 R h d G E v Q X V 0 b 1 J l b W 9 2 Z W R D b 2 x 1 b W 5 z M S 5 7 b 3 R o Z X J f c 3 J j X 3 N z L D h 9 J n F 1 b 3 Q 7 L C Z x d W 9 0 O 1 N l Y 3 R p b 2 4 x L 3 d n c 1 9 w d W J t Z W R f Z G F 0 Y S 9 B d X R v U m V t b 3 Z l Z E N v b H V t b n M x L n t j b 2 5 0 a W d z X 3 R v d G F s X 2 x l b m d 0 a F 9 s L D l 9 J n F 1 b 3 Q 7 L C Z x d W 9 0 O 1 N l Y 3 R p b 2 4 x L 3 d n c 1 9 w d W J t Z W R f Z G F 0 Y S 9 B d X R v U m V t b 3 Z l Z E N v b H V t b n M x L n t j b 2 5 0 a W d z X 2 N v d W 5 0 X 2 w s M T B 9 J n F 1 b 3 Q 7 L C Z x d W 9 0 O 1 N l Y 3 R p b 2 4 x L 3 d n c 1 9 w d W J t Z W R f Z G F 0 Y S 9 B d X R v U m V t b 3 Z l Z E N v b H V t b n M x L n t j b 2 5 0 a W d z X 3 B y b 3 R l a W 5 z X 2 N v d W 5 0 X 2 w s M T F 9 J n F 1 b 3 Q 7 L C Z x d W 9 0 O 1 N l Y 3 R p b 2 4 x L 3 d n c 1 9 w d W J t Z W R f Z G F 0 Y S 9 B d X R v U m V t b 3 Z l Z E N v b H V t b n M x L n t j b 2 5 0 a W d z X 2 F u b m 9 0 Y X R l Z F 9 z L D E y f S Z x d W 9 0 O y w m c X V v d D t T Z W N 0 a W 9 u M S 9 3 Z 3 N f c H V i b W V k X 2 R h d G E v Q X V 0 b 1 J l b W 9 2 Z W R D b 2 x 1 b W 5 z M S 5 7 c 2 N h Z m Z v b G R z X 2 N v d W 5 0 X 2 w s M T N 9 J n F 1 b 3 Q 7 L C Z x d W 9 0 O 1 N l Y 3 R p b 2 4 x L 3 d n c 1 9 w d W J t Z W R f Z G F 0 Y S 9 B d X R v U m V t b 3 Z l Z E N v b H V t b n M x L n t z Y 2 F m Z m 9 s Z H N f c H J v d G V p b n N f Y 2 9 1 b n R f b C w x N H 0 m c X V v d D s s J n F 1 b 3 Q 7 U 2 V j d G l v b j E v d 2 d z X 3 B 1 Y m 1 l Z F 9 k Y X R h L 0 F 1 d G 9 S Z W 1 v d m V k Q 2 9 s d W 1 u c z E u e 3 N j Y W Z m b 2 x k c 1 9 0 b 3 R h b F 9 s Z W 5 n d G h f b C w x N X 0 m c X V v d D s s J n F 1 b 3 Q 7 U 2 V j d G l v b j E v d 2 d z X 3 B 1 Y m 1 l Z F 9 k Y X R h L 0 F 1 d G 9 S Z W 1 v d m V k Q 2 9 s d W 1 u c z E u e 3 N j Y W Z m b 2 x k c 1 9 h b m 5 v d G F 0 Z W R f c y w x N n 0 m c X V v d D s s J n F 1 b 3 Q 7 U 2 V j d G l v b j E v d 2 d z X 3 B 1 Y m 1 l Z F 9 k Y X R h L 0 F 1 d G 9 S Z W 1 v d m V k Q 2 9 s d W 1 u c z E u e 3 N j Y W Z m b 2 x k c 1 9 y Y W 5 n Z V 9 z c y w x N 3 0 m c X V v d D s s J n F 1 b 3 Q 7 U 2 V j d G l v b j E v d 2 d z X 3 B 1 Y m 1 l Z F 9 k Y X R h L 0 F 1 d G 9 S Z W 1 v d m V k Q 2 9 s d W 1 u c z E u e 2 N o c m 9 t b 3 N v b W V f c m F u Z 2 V f c 3 M s M T h 9 J n F 1 b 3 Q 7 L C Z x d W 9 0 O 1 N l Y 3 R p b 2 4 x L 3 d n c 1 9 w d W J t Z W R f Z G F 0 Y S 9 B d X R v U m V t b 3 Z l Z E N v b H V t b n M x L n t 1 c G R h d G V f Z G F 0 Z V 9 k d C w x O X 0 m c X V v d D s s J n F 1 b 3 Q 7 U 2 V j d G l v b j E v d 2 d z X 3 B 1 Y m 1 l Z F 9 k Y X R h L 0 F 1 d G 9 S Z W 1 v d m V k Q 2 9 s d W 1 u c z E u e 2 N y Z W F 0 Z V 9 k Y X R l X 2 R 0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d z X 3 B 1 Y m 1 l Z F 9 k Y X R h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n c 1 9 w d W J t Z W R f Z G F 0 Y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d z X 3 B 1 Y m 1 l Z F 9 k Y X R h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s Q q 1 r u l y A Q a C e y H G q 0 T G t A A A A A A I A A A A A A B B m A A A A A Q A A I A A A A K J I e T D n a N W a e P U X P N a + z r c a h J D L v 2 I l L 0 3 9 p A y 2 q Y L 1 A A A A A A 6 A A A A A A g A A I A A A A J Y 8 e / o f e N Q Y 1 8 h 5 T H l A f g N 2 q e a a F + b v T w B d F U a 0 P O D / U A A A A D h e W R 8 Z I a n y d d u R D e M v / M o Z T k 3 B 0 t 3 2 8 t 5 4 7 3 h w 4 G S u 7 T N D i j C D A r 4 F 0 3 E N Z + / l b q B v Z d w d O 0 F 5 1 q 6 3 q o s f I W 5 R O E m Y F v t j k G / c 2 p d 6 n l t 9 Q A A A A F Z i 7 U J w e b S 8 N Z Q z o a Y x T d y d C U b / k S A O 1 E g + W 3 Q y D 8 q M o / k l 5 b y O Y Z X p 0 Q d H A E T 8 y G 5 v y 6 / b K R E 7 Y q D 6 7 5 q T p o w = < / D a t a M a s h u p > 
</file>

<file path=customXml/itemProps1.xml><?xml version="1.0" encoding="utf-8"?>
<ds:datastoreItem xmlns:ds="http://schemas.openxmlformats.org/officeDocument/2006/customXml" ds:itemID="{FF73D030-5ABD-49D3-9354-3743A1A4BB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wgs_cheese_related</vt:lpstr>
      <vt:lpstr>wgs_cheese</vt:lpstr>
      <vt:lpstr>wgs_downloaded</vt:lpstr>
      <vt:lpstr>assembly_qc</vt:lpstr>
      <vt:lpstr>assembly_high_qc</vt:lpstr>
      <vt:lpstr>assembly_low_qc</vt:lpstr>
      <vt:lpstr>metadata_assembly_samples</vt:lpstr>
      <vt:lpstr>metadata_samples_with_mlst</vt:lpstr>
      <vt:lpstr>matadata_mlst_failed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Costa</dc:creator>
  <cp:lastModifiedBy>Raquel Costa</cp:lastModifiedBy>
  <dcterms:created xsi:type="dcterms:W3CDTF">2021-04-08T12:55:58Z</dcterms:created>
  <dcterms:modified xsi:type="dcterms:W3CDTF">2021-04-09T14:28:26Z</dcterms:modified>
</cp:coreProperties>
</file>