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Fernanda Resende\Desktop\"/>
    </mc:Choice>
  </mc:AlternateContent>
  <xr:revisionPtr revIDLastSave="0" documentId="13_ncr:1_{B4B718F3-0DA2-4339-83E4-560044C46D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9" i="1"/>
  <c r="P37" i="1"/>
  <c r="P42" i="1"/>
  <c r="K5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7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75" i="1"/>
  <c r="A74" i="1"/>
  <c r="A36" i="1"/>
  <c r="A51" i="1"/>
  <c r="A41" i="1"/>
  <c r="J29" i="1"/>
  <c r="B44" i="1"/>
  <c r="A29" i="1"/>
  <c r="A34" i="1"/>
  <c r="C3" i="1"/>
  <c r="C4" i="1"/>
  <c r="C5" i="1"/>
  <c r="C6" i="1"/>
  <c r="A30" i="1"/>
  <c r="A31" i="1"/>
  <c r="A32" i="1"/>
  <c r="A33" i="1"/>
  <c r="A35" i="1"/>
  <c r="A38" i="1"/>
  <c r="A39" i="1"/>
  <c r="A40" i="1"/>
  <c r="A42" i="1"/>
  <c r="A43" i="1"/>
  <c r="A44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9" i="1"/>
  <c r="A13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J69" i="1"/>
  <c r="K69" i="1" s="1"/>
  <c r="A69" i="1"/>
  <c r="J68" i="1"/>
  <c r="K68" i="1" s="1"/>
  <c r="A68" i="1"/>
  <c r="K67" i="1"/>
  <c r="J67" i="1"/>
  <c r="A67" i="1"/>
  <c r="J66" i="1"/>
  <c r="K66" i="1" s="1"/>
  <c r="A66" i="1"/>
  <c r="K65" i="1"/>
  <c r="J65" i="1"/>
  <c r="A65" i="1"/>
  <c r="J64" i="1"/>
  <c r="K64" i="1" s="1"/>
  <c r="A64" i="1"/>
  <c r="J59" i="1"/>
  <c r="K59" i="1" s="1"/>
  <c r="A59" i="1"/>
  <c r="J58" i="1"/>
  <c r="K58" i="1" s="1"/>
  <c r="A58" i="1"/>
  <c r="K57" i="1"/>
  <c r="J57" i="1"/>
  <c r="A57" i="1"/>
  <c r="J56" i="1"/>
  <c r="K56" i="1" s="1"/>
  <c r="A56" i="1"/>
  <c r="K55" i="1"/>
  <c r="J55" i="1"/>
  <c r="A55" i="1"/>
  <c r="J54" i="1"/>
  <c r="K54" i="1" s="1"/>
  <c r="A54" i="1"/>
  <c r="K53" i="1"/>
  <c r="J53" i="1"/>
  <c r="A53" i="1"/>
  <c r="J52" i="1"/>
  <c r="K52" i="1" s="1"/>
  <c r="C52" i="1"/>
  <c r="A52" i="1"/>
  <c r="J51" i="1"/>
  <c r="K51" i="1" s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K23" i="1"/>
  <c r="J23" i="1"/>
  <c r="A23" i="1"/>
  <c r="K22" i="1"/>
  <c r="J22" i="1"/>
  <c r="A22" i="1"/>
  <c r="K21" i="1"/>
  <c r="J21" i="1"/>
  <c r="A21" i="1"/>
  <c r="K20" i="1"/>
  <c r="J20" i="1"/>
  <c r="A20" i="1"/>
  <c r="K19" i="1"/>
  <c r="J19" i="1"/>
  <c r="A19" i="1"/>
  <c r="K18" i="1"/>
  <c r="J18" i="1"/>
  <c r="A18" i="1"/>
  <c r="K17" i="1"/>
  <c r="J17" i="1"/>
  <c r="A17" i="1"/>
  <c r="K13" i="1"/>
  <c r="J13" i="1"/>
  <c r="K12" i="1"/>
  <c r="J12" i="1"/>
  <c r="A12" i="1"/>
  <c r="K11" i="1"/>
  <c r="J11" i="1"/>
  <c r="A11" i="1"/>
  <c r="K10" i="1"/>
  <c r="J10" i="1"/>
  <c r="A10" i="1"/>
  <c r="K9" i="1"/>
  <c r="J9" i="1"/>
  <c r="K8" i="1"/>
  <c r="J8" i="1"/>
  <c r="A8" i="1"/>
  <c r="K7" i="1"/>
  <c r="J7" i="1"/>
  <c r="A7" i="1"/>
  <c r="K6" i="1"/>
  <c r="J6" i="1"/>
  <c r="A6" i="1"/>
  <c r="J5" i="1"/>
  <c r="A5" i="1"/>
  <c r="K4" i="1"/>
  <c r="J4" i="1"/>
  <c r="A4" i="1"/>
  <c r="K3" i="1"/>
  <c r="J3" i="1"/>
  <c r="A3" i="1"/>
</calcChain>
</file>

<file path=xl/sharedStrings.xml><?xml version="1.0" encoding="utf-8"?>
<sst xmlns="http://schemas.openxmlformats.org/spreadsheetml/2006/main" count="85" uniqueCount="27">
  <si>
    <t>Calculo do block X  otimo</t>
  </si>
  <si>
    <t>bloco x = 64=2⁶            grid x = 8388608=2_</t>
  </si>
  <si>
    <t>Grid X</t>
  </si>
  <si>
    <t>Grid Y</t>
  </si>
  <si>
    <t>Block X</t>
  </si>
  <si>
    <t>Block Y</t>
  </si>
  <si>
    <t>Time 1</t>
  </si>
  <si>
    <t>Time 2</t>
  </si>
  <si>
    <t>Time 3</t>
  </si>
  <si>
    <t>Time 4</t>
  </si>
  <si>
    <t>Time 5</t>
  </si>
  <si>
    <t>Média</t>
  </si>
  <si>
    <t>Desvio padrão</t>
  </si>
  <si>
    <t>Calculo do block Y otimo</t>
  </si>
  <si>
    <t>Calculo do grid Y otimo</t>
  </si>
  <si>
    <t>antes da otimizacao</t>
  </si>
  <si>
    <t>PoW24</t>
  </si>
  <si>
    <t>PoW27</t>
  </si>
  <si>
    <t>15-8-5-1</t>
  </si>
  <si>
    <t>FATOR DE 6,33</t>
  </si>
  <si>
    <t>depois da otimizacao</t>
  </si>
  <si>
    <t>daquela linha de codigo</t>
  </si>
  <si>
    <t>FATOR DE 3,9275</t>
  </si>
  <si>
    <t>POW 27</t>
  </si>
  <si>
    <t>Calculo do block x otimo</t>
  </si>
  <si>
    <t>Calculo do block y otimo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</si>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</sst>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&quot;Arial&quot;"/>
    </font>
    <font>
      <sz val="10"/>
      <color rgb="FF000000"/>
      <name val="Monospace"/>
    </font>
    <font>
      <sz val="10"/>
      <color rgb="FF000000"/>
      <name val="Arial"/>
    </font>
    <font>
      <sz val="11"/>
      <color theme="1"/>
      <name val="Monospace"/>
    </font>
    <font>
      <sz val="11"/>
      <color rgb="FF000000"/>
      <name val="Monospace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theme="2"/>
        <bgColor rgb="FFB6D7A8"/>
      </patternFill>
    </fill>
    <fill>
      <patternFill patternType="solid">
        <fgColor theme="4" tint="0.79998168889431442"/>
        <bgColor rgb="FFFFD966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0"/>
        <bgColor rgb="FFB6D7A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1" fillId="2" borderId="0" xfId="0" applyFont="1" applyFill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7" fillId="4" borderId="0" xfId="0" applyFont="1" applyFill="1" applyAlignment="1"/>
    <xf numFmtId="0" fontId="5" fillId="2" borderId="0" xfId="0" applyFont="1" applyFill="1" applyAlignment="1">
      <alignment horizontal="right"/>
    </xf>
    <xf numFmtId="0" fontId="8" fillId="4" borderId="0" xfId="0" applyFont="1" applyFill="1" applyAlignment="1"/>
    <xf numFmtId="0" fontId="2" fillId="4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4" fillId="4" borderId="0" xfId="0" applyFont="1" applyFill="1" applyAlignment="1"/>
    <xf numFmtId="0" fontId="1" fillId="2" borderId="0" xfId="0" applyFont="1" applyFill="1" applyAlignment="1">
      <alignment horizontal="right"/>
    </xf>
    <xf numFmtId="0" fontId="7" fillId="4" borderId="0" xfId="0" applyFont="1" applyFill="1"/>
    <xf numFmtId="0" fontId="1" fillId="4" borderId="0" xfId="0" applyFont="1" applyFill="1" applyAlignment="1"/>
    <xf numFmtId="0" fontId="1" fillId="0" borderId="0" xfId="0" applyFont="1" applyAlignment="1"/>
    <xf numFmtId="0" fontId="1" fillId="7" borderId="0" xfId="0" applyFont="1" applyFill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2" fillId="2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/>
    <xf numFmtId="0" fontId="3" fillId="8" borderId="1" xfId="0" applyFont="1" applyFill="1" applyBorder="1" applyAlignment="1"/>
    <xf numFmtId="0" fontId="2" fillId="8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11" fillId="0" borderId="0" xfId="0" applyFont="1" applyAlignment="1"/>
    <xf numFmtId="0" fontId="12" fillId="4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0" fontId="12" fillId="0" borderId="0" xfId="0" applyFont="1" applyAlignment="1"/>
    <xf numFmtId="0" fontId="9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right"/>
    </xf>
    <xf numFmtId="0" fontId="9" fillId="11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10" fillId="4" borderId="1" xfId="0" applyFont="1" applyFill="1" applyBorder="1" applyAlignment="1"/>
    <xf numFmtId="0" fontId="3" fillId="4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0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 applyAlignment="1"/>
    <xf numFmtId="0" fontId="9" fillId="6" borderId="1" xfId="0" applyFont="1" applyFill="1" applyBorder="1" applyAlignment="1"/>
    <xf numFmtId="0" fontId="2" fillId="6" borderId="1" xfId="0" applyFont="1" applyFill="1" applyBorder="1"/>
    <xf numFmtId="0" fontId="2" fillId="6" borderId="1" xfId="0" applyFont="1" applyFill="1" applyBorder="1" applyAlignment="1"/>
    <xf numFmtId="0" fontId="2" fillId="2" borderId="1" xfId="0" applyFont="1" applyFill="1" applyBorder="1" applyAlignment="1"/>
    <xf numFmtId="0" fontId="1" fillId="12" borderId="0" xfId="0" applyFont="1" applyFill="1" applyAlignment="1"/>
    <xf numFmtId="0" fontId="1" fillId="12" borderId="0" xfId="0" applyFont="1" applyFill="1" applyAlignment="1">
      <alignment horizontal="right"/>
    </xf>
    <xf numFmtId="0" fontId="1" fillId="5" borderId="1" xfId="0" applyFont="1" applyFill="1" applyBorder="1" applyAlignment="1"/>
    <xf numFmtId="0" fontId="10" fillId="5" borderId="1" xfId="0" applyFont="1" applyFill="1" applyBorder="1" applyAlignment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Folha1!$K$3</c:f>
                <c:numCache>
                  <c:formatCode>General</c:formatCode>
                  <c:ptCount val="1"/>
                  <c:pt idx="0">
                    <c:v>1.5126722381269461E-2</c:v>
                  </c:pt>
                </c:numCache>
              </c:numRef>
            </c:plus>
            <c:minus>
              <c:numRef>
                <c:f>Folha1!$K$3</c:f>
                <c:numCache>
                  <c:formatCode>General</c:formatCode>
                  <c:ptCount val="1"/>
                  <c:pt idx="0">
                    <c:v>1.5126722381269461E-2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Folha1!$C$3:$C$13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Folha1!$J$3:$J$13</c:f>
              <c:numCache>
                <c:formatCode>General</c:formatCode>
                <c:ptCount val="11"/>
                <c:pt idx="0">
                  <c:v>4.1863400000000004</c:v>
                </c:pt>
                <c:pt idx="1">
                  <c:v>2.5716800000000002</c:v>
                </c:pt>
                <c:pt idx="2">
                  <c:v>1.4849399999999999</c:v>
                </c:pt>
                <c:pt idx="3">
                  <c:v>0.82640999999999998</c:v>
                </c:pt>
                <c:pt idx="4">
                  <c:v>0.45406999999999997</c:v>
                </c:pt>
                <c:pt idx="5">
                  <c:v>0.25941999999999998</c:v>
                </c:pt>
                <c:pt idx="6">
                  <c:v>0.25816</c:v>
                </c:pt>
                <c:pt idx="7">
                  <c:v>0.26278000000000001</c:v>
                </c:pt>
                <c:pt idx="8">
                  <c:v>0.26388</c:v>
                </c:pt>
                <c:pt idx="9">
                  <c:v>0.27383000000000002</c:v>
                </c:pt>
                <c:pt idx="10">
                  <c:v>0.32945000000000002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0-4868-B533-3883CD30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7376"/>
        <c:axId val="576034592"/>
      </c:scatterChart>
      <c:valAx>
        <c:axId val="5760273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blocos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34592"/>
        <c:crosses val="autoZero"/>
        <c:crossBetween val="midCat"/>
        <c:majorUnit val="4"/>
        <c:minorUnit val="2"/>
      </c:valAx>
      <c:valAx>
        <c:axId val="576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27376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Bloco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Folha1!$K$18</c:f>
                <c:numCache>
                  <c:formatCode>General</c:formatCode>
                  <c:ptCount val="1"/>
                  <c:pt idx="0">
                    <c:v>5.8935320479318607E-3</c:v>
                  </c:pt>
                </c:numCache>
              </c:numRef>
            </c:plus>
            <c:minus>
              <c:numRef>
                <c:f>Folha1!$K$18</c:f>
                <c:numCache>
                  <c:formatCode>General</c:formatCode>
                  <c:ptCount val="1"/>
                  <c:pt idx="0">
                    <c:v>5.8935320479318607E-3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Folha1!$D$17:$D$23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Folha1!$J$17:$J$23</c:f>
              <c:numCache>
                <c:formatCode>General</c:formatCode>
                <c:ptCount val="7"/>
                <c:pt idx="0">
                  <c:v>0.25816</c:v>
                </c:pt>
                <c:pt idx="1">
                  <c:v>0.25206000000000001</c:v>
                </c:pt>
                <c:pt idx="2">
                  <c:v>0.25291000000000002</c:v>
                </c:pt>
                <c:pt idx="3">
                  <c:v>0.26251999999999998</c:v>
                </c:pt>
                <c:pt idx="4">
                  <c:v>0.25780999999999998</c:v>
                </c:pt>
                <c:pt idx="5">
                  <c:v>0.26746999999999999</c:v>
                </c:pt>
                <c:pt idx="6">
                  <c:v>0.26149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6-4CA8-B0F6-2C4E0986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98992"/>
        <c:axId val="586501616"/>
      </c:scatterChart>
      <c:valAx>
        <c:axId val="586498992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</a:t>
                </a:r>
                <a:r>
                  <a:rPr lang="pt-PT" baseline="0"/>
                  <a:t> de blocos y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6501616"/>
        <c:crosses val="autoZero"/>
        <c:crossBetween val="midCat"/>
      </c:valAx>
      <c:valAx>
        <c:axId val="586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6498992"/>
        <c:crosses val="autoZero"/>
        <c:crossBetween val="midCat"/>
        <c:majorUnit val="5.000000000000001E-3"/>
        <c:min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Folha1!$K$51</c:f>
                <c:numCache>
                  <c:formatCode>General</c:formatCode>
                  <c:ptCount val="1"/>
                  <c:pt idx="0">
                    <c:v>1.9525759823030318E-2</c:v>
                  </c:pt>
                </c:numCache>
              </c:numRef>
            </c:plus>
            <c:minus>
              <c:numRef>
                <c:f>Folha1!$K$51</c:f>
                <c:numCache>
                  <c:formatCode>General</c:formatCode>
                  <c:ptCount val="1"/>
                  <c:pt idx="0">
                    <c:v>1.9525759823030318E-2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Folha1!$K$51</c:f>
                <c:numCache>
                  <c:formatCode>General</c:formatCode>
                  <c:ptCount val="1"/>
                  <c:pt idx="0">
                    <c:v>1.9525759823030318E-2</c:v>
                  </c:pt>
                </c:numCache>
              </c:numRef>
            </c:plus>
            <c:minus>
              <c:numRef>
                <c:f>Folha1!$K$51</c:f>
                <c:numCache>
                  <c:formatCode>General</c:formatCode>
                  <c:ptCount val="1"/>
                  <c:pt idx="0">
                    <c:v>1.9525759823030318E-2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Folha1!$C$51:$C$59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Folha1!$J$51:$J$59</c:f>
              <c:numCache>
                <c:formatCode>General</c:formatCode>
                <c:ptCount val="9"/>
                <c:pt idx="0">
                  <c:v>11.19237</c:v>
                </c:pt>
                <c:pt idx="1">
                  <c:v>6.3348100000000001</c:v>
                </c:pt>
                <c:pt idx="2">
                  <c:v>3.2674300000000001</c:v>
                </c:pt>
                <c:pt idx="3">
                  <c:v>1.70458</c:v>
                </c:pt>
                <c:pt idx="4">
                  <c:v>1.71021</c:v>
                </c:pt>
                <c:pt idx="5">
                  <c:v>1.70756</c:v>
                </c:pt>
                <c:pt idx="6">
                  <c:v>1.70774</c:v>
                </c:pt>
                <c:pt idx="7">
                  <c:v>1.7659</c:v>
                </c:pt>
                <c:pt idx="8">
                  <c:v>2.2928999999999999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E-41B7-992F-3FCB2EFA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72464"/>
        <c:axId val="546272792"/>
      </c:scatterChart>
      <c:valAx>
        <c:axId val="5462724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</a:t>
                </a:r>
                <a:r>
                  <a:rPr lang="pt-PT" baseline="0"/>
                  <a:t> de blocos 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272792"/>
        <c:crosses val="autoZero"/>
        <c:crossBetween val="midCat"/>
      </c:valAx>
      <c:valAx>
        <c:axId val="546272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</a:t>
                </a:r>
                <a:r>
                  <a:rPr lang="pt-PT" baseline="0"/>
                  <a:t> execução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2724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Grid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Folha1!$K$30</c:f>
                <c:numCache>
                  <c:formatCode>General</c:formatCode>
                  <c:ptCount val="1"/>
                  <c:pt idx="0">
                    <c:v>1.0229754151493565E-2</c:v>
                  </c:pt>
                </c:numCache>
              </c:numRef>
            </c:plus>
            <c:minus>
              <c:numRef>
                <c:f>Folha1!$K$30</c:f>
                <c:numCache>
                  <c:formatCode>General</c:formatCode>
                  <c:ptCount val="1"/>
                  <c:pt idx="0">
                    <c:v>1.0229754151493565E-2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Folha1!$B$29:$B$44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Folha1!$J$29:$J$44</c:f>
              <c:numCache>
                <c:formatCode>General</c:formatCode>
                <c:ptCount val="16"/>
                <c:pt idx="0">
                  <c:v>0.25625999999999999</c:v>
                </c:pt>
                <c:pt idx="1">
                  <c:v>0.23719999999999999</c:v>
                </c:pt>
                <c:pt idx="2">
                  <c:v>0.22381000000000001</c:v>
                </c:pt>
                <c:pt idx="3">
                  <c:v>0.20679</c:v>
                </c:pt>
                <c:pt idx="4">
                  <c:v>0.16657</c:v>
                </c:pt>
                <c:pt idx="5">
                  <c:v>0.16653000000000001</c:v>
                </c:pt>
                <c:pt idx="6">
                  <c:v>0.16649</c:v>
                </c:pt>
                <c:pt idx="7">
                  <c:v>0.16652</c:v>
                </c:pt>
                <c:pt idx="8">
                  <c:v>0.16647999999999999</c:v>
                </c:pt>
                <c:pt idx="9">
                  <c:v>0.16655</c:v>
                </c:pt>
                <c:pt idx="10">
                  <c:v>0.16657</c:v>
                </c:pt>
                <c:pt idx="11">
                  <c:v>0.16656000000000001</c:v>
                </c:pt>
                <c:pt idx="12">
                  <c:v>0.16658000000000001</c:v>
                </c:pt>
                <c:pt idx="13">
                  <c:v>0.16658999999999999</c:v>
                </c:pt>
                <c:pt idx="14">
                  <c:v>0.16669</c:v>
                </c:pt>
                <c:pt idx="15">
                  <c:v>0.16746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0-4A0F-916E-4518A6C3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61752"/>
        <c:axId val="439953488"/>
      </c:scatterChart>
      <c:valAx>
        <c:axId val="44246175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</a:t>
                </a:r>
                <a:r>
                  <a:rPr lang="pt-PT" baseline="0"/>
                  <a:t> de grid y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953488"/>
        <c:crosses val="autoZero"/>
        <c:crossBetween val="midCat"/>
      </c:valAx>
      <c:valAx>
        <c:axId val="439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461752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700"/>
              <a:t>Grid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Folha1!$K$29:$K$44</c:f>
                <c:numCache>
                  <c:formatCode>General</c:formatCode>
                  <c:ptCount val="16"/>
                  <c:pt idx="0">
                    <c:v>4.5702494461462417E-3</c:v>
                  </c:pt>
                  <c:pt idx="1">
                    <c:v>1.0229754151493565E-2</c:v>
                  </c:pt>
                  <c:pt idx="2">
                    <c:v>4.0180256345623252E-3</c:v>
                  </c:pt>
                  <c:pt idx="3">
                    <c:v>1.5362844788645075E-3</c:v>
                  </c:pt>
                  <c:pt idx="4">
                    <c:v>2.5099800796016407E-5</c:v>
                  </c:pt>
                  <c:pt idx="5">
                    <c:v>2.8809720581774813E-5</c:v>
                  </c:pt>
                  <c:pt idx="6">
                    <c:v>1.8165902124584019E-5</c:v>
                  </c:pt>
                  <c:pt idx="7">
                    <c:v>1.4832396974187447E-5</c:v>
                  </c:pt>
                  <c:pt idx="8">
                    <c:v>2.3021728866442795E-5</c:v>
                  </c:pt>
                  <c:pt idx="9">
                    <c:v>3.3615472627940097E-5</c:v>
                  </c:pt>
                  <c:pt idx="10">
                    <c:v>1.7320508075682058E-5</c:v>
                  </c:pt>
                  <c:pt idx="11">
                    <c:v>3.0495901363954275E-5</c:v>
                  </c:pt>
                  <c:pt idx="12">
                    <c:v>1.8165902124576382E-5</c:v>
                  </c:pt>
                  <c:pt idx="13">
                    <c:v>2.6832815729998452E-5</c:v>
                  </c:pt>
                  <c:pt idx="14">
                    <c:v>2.5258602494991648E-3</c:v>
                  </c:pt>
                  <c:pt idx="15">
                    <c:v>4.8166378315174136E-5</c:v>
                  </c:pt>
                </c:numCache>
              </c:numRef>
            </c:plus>
            <c:minus>
              <c:numRef>
                <c:f>Folha1!$K$29:$K$44</c:f>
                <c:numCache>
                  <c:formatCode>General</c:formatCode>
                  <c:ptCount val="16"/>
                  <c:pt idx="0">
                    <c:v>4.5702494461462417E-3</c:v>
                  </c:pt>
                  <c:pt idx="1">
                    <c:v>1.0229754151493565E-2</c:v>
                  </c:pt>
                  <c:pt idx="2">
                    <c:v>4.0180256345623252E-3</c:v>
                  </c:pt>
                  <c:pt idx="3">
                    <c:v>1.5362844788645075E-3</c:v>
                  </c:pt>
                  <c:pt idx="4">
                    <c:v>2.5099800796016407E-5</c:v>
                  </c:pt>
                  <c:pt idx="5">
                    <c:v>2.8809720581774813E-5</c:v>
                  </c:pt>
                  <c:pt idx="6">
                    <c:v>1.8165902124584019E-5</c:v>
                  </c:pt>
                  <c:pt idx="7">
                    <c:v>1.4832396974187447E-5</c:v>
                  </c:pt>
                  <c:pt idx="8">
                    <c:v>2.3021728866442795E-5</c:v>
                  </c:pt>
                  <c:pt idx="9">
                    <c:v>3.3615472627940097E-5</c:v>
                  </c:pt>
                  <c:pt idx="10">
                    <c:v>1.7320508075682058E-5</c:v>
                  </c:pt>
                  <c:pt idx="11">
                    <c:v>3.0495901363954275E-5</c:v>
                  </c:pt>
                  <c:pt idx="12">
                    <c:v>1.8165902124576382E-5</c:v>
                  </c:pt>
                  <c:pt idx="13">
                    <c:v>2.6832815729998452E-5</c:v>
                  </c:pt>
                  <c:pt idx="14">
                    <c:v>2.5258602494991648E-3</c:v>
                  </c:pt>
                  <c:pt idx="15">
                    <c:v>4.8166378315174136E-5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Folha1!$A$29:$A$44</c:f>
              <c:numCache>
                <c:formatCode>General</c:formatCode>
                <c:ptCount val="16"/>
                <c:pt idx="0">
                  <c:v>8388608</c:v>
                </c:pt>
                <c:pt idx="1">
                  <c:v>4194304</c:v>
                </c:pt>
                <c:pt idx="2">
                  <c:v>2097152</c:v>
                </c:pt>
                <c:pt idx="3">
                  <c:v>1048576</c:v>
                </c:pt>
                <c:pt idx="4">
                  <c:v>524288</c:v>
                </c:pt>
                <c:pt idx="5">
                  <c:v>262144</c:v>
                </c:pt>
                <c:pt idx="6">
                  <c:v>131072</c:v>
                </c:pt>
                <c:pt idx="7">
                  <c:v>65536</c:v>
                </c:pt>
                <c:pt idx="8">
                  <c:v>32768</c:v>
                </c:pt>
                <c:pt idx="9">
                  <c:v>16384</c:v>
                </c:pt>
                <c:pt idx="10">
                  <c:v>8192</c:v>
                </c:pt>
                <c:pt idx="11">
                  <c:v>4096</c:v>
                </c:pt>
                <c:pt idx="12">
                  <c:v>2048</c:v>
                </c:pt>
                <c:pt idx="13">
                  <c:v>1024</c:v>
                </c:pt>
                <c:pt idx="14">
                  <c:v>512</c:v>
                </c:pt>
                <c:pt idx="15">
                  <c:v>256</c:v>
                </c:pt>
              </c:numCache>
            </c:numRef>
          </c:xVal>
          <c:yVal>
            <c:numRef>
              <c:f>Folha1!$J$29:$J$44</c:f>
              <c:numCache>
                <c:formatCode>General</c:formatCode>
                <c:ptCount val="16"/>
                <c:pt idx="0">
                  <c:v>0.25625999999999999</c:v>
                </c:pt>
                <c:pt idx="1">
                  <c:v>0.23719999999999999</c:v>
                </c:pt>
                <c:pt idx="2">
                  <c:v>0.22381000000000001</c:v>
                </c:pt>
                <c:pt idx="3">
                  <c:v>0.20679</c:v>
                </c:pt>
                <c:pt idx="4">
                  <c:v>0.16657</c:v>
                </c:pt>
                <c:pt idx="5">
                  <c:v>0.16653000000000001</c:v>
                </c:pt>
                <c:pt idx="6">
                  <c:v>0.16649</c:v>
                </c:pt>
                <c:pt idx="7">
                  <c:v>0.16652</c:v>
                </c:pt>
                <c:pt idx="8">
                  <c:v>0.16647999999999999</c:v>
                </c:pt>
                <c:pt idx="9">
                  <c:v>0.16655</c:v>
                </c:pt>
                <c:pt idx="10">
                  <c:v>0.16657</c:v>
                </c:pt>
                <c:pt idx="11">
                  <c:v>0.16656000000000001</c:v>
                </c:pt>
                <c:pt idx="12">
                  <c:v>0.16658000000000001</c:v>
                </c:pt>
                <c:pt idx="13">
                  <c:v>0.16658999999999999</c:v>
                </c:pt>
                <c:pt idx="14">
                  <c:v>0.16669</c:v>
                </c:pt>
                <c:pt idx="15">
                  <c:v>0.16746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4-48B3-A09A-873567DD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36560"/>
        <c:axId val="441538200"/>
      </c:scatterChart>
      <c:valAx>
        <c:axId val="4415365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grid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538200"/>
        <c:crosses val="autoZero"/>
        <c:crossBetween val="midCat"/>
        <c:minorUnit val="2"/>
      </c:valAx>
      <c:valAx>
        <c:axId val="4415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536560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Bloco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Folha1!$K$66</c:f>
                <c:numCache>
                  <c:formatCode>General</c:formatCode>
                  <c:ptCount val="1"/>
                  <c:pt idx="0">
                    <c:v>8.572569432011996E-3</c:v>
                  </c:pt>
                </c:numCache>
              </c:numRef>
            </c:plus>
            <c:minus>
              <c:numRef>
                <c:f>Folha1!$K$66</c:f>
                <c:numCache>
                  <c:formatCode>General</c:formatCode>
                  <c:ptCount val="1"/>
                  <c:pt idx="0">
                    <c:v>8.572569432011996E-3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Folha1!$D$64:$D$69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Folha1!$J$64:$J$69</c:f>
              <c:numCache>
                <c:formatCode>General</c:formatCode>
                <c:ptCount val="6"/>
                <c:pt idx="0">
                  <c:v>1.7027699999999999</c:v>
                </c:pt>
                <c:pt idx="1">
                  <c:v>1.7173099999999999</c:v>
                </c:pt>
                <c:pt idx="2">
                  <c:v>1.7092400000000001</c:v>
                </c:pt>
                <c:pt idx="3">
                  <c:v>1.72075</c:v>
                </c:pt>
                <c:pt idx="4">
                  <c:v>1.71682</c:v>
                </c:pt>
                <c:pt idx="5">
                  <c:v>1.7135199999999999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C-4A9C-BC83-D52C04AB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14792"/>
        <c:axId val="436116104"/>
      </c:scatterChart>
      <c:valAx>
        <c:axId val="436114792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blocos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116104"/>
        <c:crosses val="autoZero"/>
        <c:crossBetween val="midCat"/>
      </c:valAx>
      <c:valAx>
        <c:axId val="4361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114792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Grid</a:t>
            </a:r>
            <a:r>
              <a:rPr lang="pt-PT" baseline="0"/>
              <a:t> 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Folha1!$K$78</c:f>
                <c:numCache>
                  <c:formatCode>General</c:formatCode>
                  <c:ptCount val="1"/>
                  <c:pt idx="0">
                    <c:v>3.7370256889670959E-2</c:v>
                  </c:pt>
                </c:numCache>
              </c:numRef>
            </c:plus>
            <c:minus>
              <c:numRef>
                <c:f>Folha1!$K$78</c:f>
                <c:numCache>
                  <c:formatCode>General</c:formatCode>
                  <c:ptCount val="1"/>
                  <c:pt idx="0">
                    <c:v>3.7370256889670959E-2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Folha1!$B$74:$B$89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Folha1!$J$74:$J$89</c:f>
              <c:numCache>
                <c:formatCode>General</c:formatCode>
                <c:ptCount val="16"/>
                <c:pt idx="0">
                  <c:v>1.7150399999999999</c:v>
                </c:pt>
                <c:pt idx="1">
                  <c:v>1.61808</c:v>
                </c:pt>
                <c:pt idx="2">
                  <c:v>1.55826</c:v>
                </c:pt>
                <c:pt idx="3">
                  <c:v>1.38649</c:v>
                </c:pt>
                <c:pt idx="4">
                  <c:v>1.0586199999999999</c:v>
                </c:pt>
                <c:pt idx="5">
                  <c:v>0.65559000000000001</c:v>
                </c:pt>
                <c:pt idx="6">
                  <c:v>0.61477000000000004</c:v>
                </c:pt>
                <c:pt idx="7">
                  <c:v>0.58038999999999996</c:v>
                </c:pt>
                <c:pt idx="8">
                  <c:v>0.57030999999999998</c:v>
                </c:pt>
                <c:pt idx="9">
                  <c:v>0.57703000000000004</c:v>
                </c:pt>
                <c:pt idx="10">
                  <c:v>0.57374000000000003</c:v>
                </c:pt>
                <c:pt idx="11">
                  <c:v>0.59528000000000003</c:v>
                </c:pt>
                <c:pt idx="12">
                  <c:v>0.58150000000000002</c:v>
                </c:pt>
                <c:pt idx="13">
                  <c:v>0.59650999999999998</c:v>
                </c:pt>
                <c:pt idx="14">
                  <c:v>0.58921999999999997</c:v>
                </c:pt>
                <c:pt idx="15">
                  <c:v>0.58062000000000002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6-483C-82E6-161CCA42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86744"/>
        <c:axId val="566189040"/>
      </c:scatterChart>
      <c:valAx>
        <c:axId val="5661867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grid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189040"/>
        <c:crosses val="autoZero"/>
        <c:crossBetween val="midCat"/>
      </c:valAx>
      <c:valAx>
        <c:axId val="5661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18674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Grid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Folha1!$K$78</c:f>
                <c:numCache>
                  <c:formatCode>General</c:formatCode>
                  <c:ptCount val="1"/>
                  <c:pt idx="0">
                    <c:v>3.7370256889670959E-2</c:v>
                  </c:pt>
                </c:numCache>
              </c:numRef>
            </c:plus>
            <c:minus>
              <c:numRef>
                <c:f>Folha1!$K$78</c:f>
                <c:numCache>
                  <c:formatCode>General</c:formatCode>
                  <c:ptCount val="1"/>
                  <c:pt idx="0">
                    <c:v>3.7370256889670959E-2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Folha1!$A$74:$A$89</c:f>
              <c:numCache>
                <c:formatCode>General</c:formatCode>
                <c:ptCount val="16"/>
                <c:pt idx="0">
                  <c:v>134217728</c:v>
                </c:pt>
                <c:pt idx="1">
                  <c:v>67108864</c:v>
                </c:pt>
                <c:pt idx="2">
                  <c:v>33554432</c:v>
                </c:pt>
                <c:pt idx="3">
                  <c:v>16777216</c:v>
                </c:pt>
                <c:pt idx="4">
                  <c:v>8388608</c:v>
                </c:pt>
                <c:pt idx="5">
                  <c:v>4194304</c:v>
                </c:pt>
                <c:pt idx="6">
                  <c:v>2097152</c:v>
                </c:pt>
                <c:pt idx="7">
                  <c:v>1048576</c:v>
                </c:pt>
                <c:pt idx="8">
                  <c:v>524288</c:v>
                </c:pt>
                <c:pt idx="9">
                  <c:v>262144</c:v>
                </c:pt>
                <c:pt idx="10">
                  <c:v>131072</c:v>
                </c:pt>
                <c:pt idx="11">
                  <c:v>65536</c:v>
                </c:pt>
                <c:pt idx="12">
                  <c:v>32768</c:v>
                </c:pt>
                <c:pt idx="13">
                  <c:v>16384</c:v>
                </c:pt>
                <c:pt idx="14">
                  <c:v>8192</c:v>
                </c:pt>
                <c:pt idx="15">
                  <c:v>4096</c:v>
                </c:pt>
              </c:numCache>
            </c:numRef>
          </c:xVal>
          <c:yVal>
            <c:numRef>
              <c:f>Folha1!$J$74:$J$89</c:f>
              <c:numCache>
                <c:formatCode>General</c:formatCode>
                <c:ptCount val="16"/>
                <c:pt idx="0">
                  <c:v>1.7150399999999999</c:v>
                </c:pt>
                <c:pt idx="1">
                  <c:v>1.61808</c:v>
                </c:pt>
                <c:pt idx="2">
                  <c:v>1.55826</c:v>
                </c:pt>
                <c:pt idx="3">
                  <c:v>1.38649</c:v>
                </c:pt>
                <c:pt idx="4">
                  <c:v>1.0586199999999999</c:v>
                </c:pt>
                <c:pt idx="5">
                  <c:v>0.65559000000000001</c:v>
                </c:pt>
                <c:pt idx="6">
                  <c:v>0.61477000000000004</c:v>
                </c:pt>
                <c:pt idx="7">
                  <c:v>0.58038999999999996</c:v>
                </c:pt>
                <c:pt idx="8">
                  <c:v>0.57030999999999998</c:v>
                </c:pt>
                <c:pt idx="9">
                  <c:v>0.57703000000000004</c:v>
                </c:pt>
                <c:pt idx="10">
                  <c:v>0.57374000000000003</c:v>
                </c:pt>
                <c:pt idx="11">
                  <c:v>0.59528000000000003</c:v>
                </c:pt>
                <c:pt idx="12">
                  <c:v>0.58150000000000002</c:v>
                </c:pt>
                <c:pt idx="13">
                  <c:v>0.59650999999999998</c:v>
                </c:pt>
                <c:pt idx="14">
                  <c:v>0.58921999999999997</c:v>
                </c:pt>
                <c:pt idx="15">
                  <c:v>0.58062000000000002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D-4A0A-9A8D-50678CC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48576"/>
        <c:axId val="609348904"/>
      </c:scatterChart>
      <c:valAx>
        <c:axId val="6093485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grid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48904"/>
        <c:crosses val="autoZero"/>
        <c:crossBetween val="midCat"/>
        <c:minorUnit val="2"/>
      </c:valAx>
      <c:valAx>
        <c:axId val="6093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48576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950259</xdr:colOff>
      <xdr:row>0</xdr:row>
      <xdr:rowOff>116541</xdr:rowOff>
    </xdr:from>
    <xdr:to>
      <xdr:col>16</xdr:col>
      <xdr:colOff>569259</xdr:colOff>
      <xdr:row>14</xdr:row>
      <xdr:rowOff>86061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918EE-6B3F-49A3-B7D9-A080E8B3E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986116</xdr:colOff>
      <xdr:row>14</xdr:row>
      <xdr:rowOff>134471</xdr:rowOff>
    </xdr:from>
    <xdr:to>
      <xdr:col>16</xdr:col>
      <xdr:colOff>582704</xdr:colOff>
      <xdr:row>28</xdr:row>
      <xdr:rowOff>116542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A2092D-AB77-45C7-87A3-4437BA0A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484094</xdr:colOff>
      <xdr:row>46</xdr:row>
      <xdr:rowOff>1</xdr:rowOff>
    </xdr:from>
    <xdr:to>
      <xdr:col>16</xdr:col>
      <xdr:colOff>80682</xdr:colOff>
      <xdr:row>61</xdr:row>
      <xdr:rowOff>26895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3430D1-9B49-4D88-A27A-70C3FB8C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596152</xdr:colOff>
      <xdr:row>43</xdr:row>
      <xdr:rowOff>62753</xdr:rowOff>
    </xdr:from>
    <xdr:to>
      <xdr:col>22</xdr:col>
      <xdr:colOff>192741</xdr:colOff>
      <xdr:row>58</xdr:row>
      <xdr:rowOff>125506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D61CB3-FF54-4B6D-A2A3-49CF8849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277906</xdr:colOff>
      <xdr:row>24</xdr:row>
      <xdr:rowOff>161364</xdr:rowOff>
    </xdr:from>
    <xdr:to>
      <xdr:col>23</xdr:col>
      <xdr:colOff>152400</xdr:colOff>
      <xdr:row>41</xdr:row>
      <xdr:rowOff>62752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42640F-B03C-46E2-BF6B-5BDBB562B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484095</xdr:colOff>
      <xdr:row>61</xdr:row>
      <xdr:rowOff>98612</xdr:rowOff>
    </xdr:from>
    <xdr:to>
      <xdr:col>16</xdr:col>
      <xdr:colOff>80683</xdr:colOff>
      <xdr:row>76</xdr:row>
      <xdr:rowOff>134471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42783D-E4D1-4577-A673-B7D2802A0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237157</xdr:colOff>
      <xdr:row>90</xdr:row>
      <xdr:rowOff>155116</xdr:rowOff>
    </xdr:from>
    <xdr:to>
      <xdr:col>9</xdr:col>
      <xdr:colOff>828828</xdr:colOff>
      <xdr:row>105</xdr:row>
      <xdr:rowOff>180651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93AFBD-8BAF-4A8C-BFC6-03AB141F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385481</xdr:colOff>
      <xdr:row>89</xdr:row>
      <xdr:rowOff>8963</xdr:rowOff>
    </xdr:from>
    <xdr:to>
      <xdr:col>15</xdr:col>
      <xdr:colOff>152400</xdr:colOff>
      <xdr:row>104</xdr:row>
      <xdr:rowOff>17929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418396-44FF-468D-BDB2-76F33FDF2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8"/>
  <sheetViews>
    <sheetView tabSelected="1" topLeftCell="J1" zoomScale="90" zoomScaleNormal="90" workbookViewId="0">
      <selection activeCell="R63" sqref="R63"/>
    </sheetView>
  </sheetViews>
  <sheetFormatPr defaultColWidth="14.44140625" defaultRowHeight="15.75" customHeight="1"/>
  <cols>
    <col min="11" max="11" width="19.6640625" customWidth="1"/>
  </cols>
  <sheetData>
    <row r="1" spans="1:19" ht="13.8">
      <c r="A1" s="1"/>
      <c r="B1" s="1"/>
      <c r="C1" s="1"/>
      <c r="D1" s="1"/>
      <c r="E1" s="1" t="s">
        <v>0</v>
      </c>
      <c r="F1" s="2"/>
      <c r="G1" s="2"/>
      <c r="H1" s="1" t="s">
        <v>1</v>
      </c>
      <c r="I1" s="2"/>
      <c r="J1" s="3"/>
    </row>
    <row r="2" spans="1:19" ht="13.8">
      <c r="A2" s="29" t="s">
        <v>2</v>
      </c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29" t="s">
        <v>10</v>
      </c>
      <c r="J2" s="30" t="s">
        <v>11</v>
      </c>
      <c r="K2" s="30" t="s">
        <v>12</v>
      </c>
    </row>
    <row r="3" spans="1:19" ht="13.8">
      <c r="A3" s="29">
        <f>2^29</f>
        <v>536870912</v>
      </c>
      <c r="B3" s="29">
        <v>1</v>
      </c>
      <c r="C3" s="31">
        <f>2^0</f>
        <v>1</v>
      </c>
      <c r="D3" s="29">
        <v>1</v>
      </c>
      <c r="E3" s="32">
        <v>4.1766300000000003</v>
      </c>
      <c r="F3" s="32">
        <v>4.1892800000000001</v>
      </c>
      <c r="G3" s="32">
        <v>4.1539000000000001</v>
      </c>
      <c r="H3" s="32">
        <v>4.1899699999999998</v>
      </c>
      <c r="I3" s="32">
        <v>4.1863400000000004</v>
      </c>
      <c r="J3" s="33">
        <f t="shared" ref="J3:J13" si="0">MEDIAN(E3:I3)</f>
        <v>4.1863400000000004</v>
      </c>
      <c r="K3" s="33">
        <f t="shared" ref="K3:K13" si="1">STDEV(E3:I3)</f>
        <v>1.5126722381269461E-2</v>
      </c>
    </row>
    <row r="4" spans="1:19" ht="13.8">
      <c r="A4" s="29">
        <f>2^28</f>
        <v>268435456</v>
      </c>
      <c r="B4" s="29">
        <v>1</v>
      </c>
      <c r="C4" s="31">
        <f>2^1</f>
        <v>2</v>
      </c>
      <c r="D4" s="29">
        <v>1</v>
      </c>
      <c r="E4" s="32">
        <v>2.5716800000000002</v>
      </c>
      <c r="F4" s="32">
        <v>2.55749</v>
      </c>
      <c r="G4" s="32">
        <v>2.5653000000000001</v>
      </c>
      <c r="H4" s="32">
        <v>2.5918600000000001</v>
      </c>
      <c r="I4" s="32">
        <v>2.5757500000000002</v>
      </c>
      <c r="J4" s="33">
        <f t="shared" si="0"/>
        <v>2.5716800000000002</v>
      </c>
      <c r="K4" s="33">
        <f t="shared" si="1"/>
        <v>1.2875842885030866E-2</v>
      </c>
    </row>
    <row r="5" spans="1:19" ht="13.8">
      <c r="A5" s="31">
        <f>2^27</f>
        <v>134217728</v>
      </c>
      <c r="B5" s="29">
        <v>1</v>
      </c>
      <c r="C5" s="31">
        <f>2^2</f>
        <v>4</v>
      </c>
      <c r="D5" s="29">
        <v>1</v>
      </c>
      <c r="E5" s="32">
        <v>1.4989300000000001</v>
      </c>
      <c r="F5" s="32">
        <v>1.4849399999999999</v>
      </c>
      <c r="G5" s="32">
        <v>1.43174</v>
      </c>
      <c r="H5" s="32">
        <v>1.48939</v>
      </c>
      <c r="I5" s="32">
        <v>1.46461</v>
      </c>
      <c r="J5" s="33">
        <f t="shared" si="0"/>
        <v>1.4849399999999999</v>
      </c>
      <c r="K5" s="33">
        <f>STDEV(E5:I5)</f>
        <v>2.6702480596379068E-2</v>
      </c>
    </row>
    <row r="6" spans="1:19" ht="13.8">
      <c r="A6" s="31">
        <f>2^26</f>
        <v>67108864</v>
      </c>
      <c r="B6" s="29">
        <v>1</v>
      </c>
      <c r="C6" s="31">
        <f>2^3</f>
        <v>8</v>
      </c>
      <c r="D6" s="29">
        <v>1</v>
      </c>
      <c r="E6" s="32">
        <v>0.80439000000000005</v>
      </c>
      <c r="F6" s="32">
        <v>0.82640999999999998</v>
      </c>
      <c r="G6" s="32">
        <v>0.79774999999999996</v>
      </c>
      <c r="H6" s="32">
        <v>0.85509000000000002</v>
      </c>
      <c r="I6" s="32">
        <v>0.83091000000000004</v>
      </c>
      <c r="J6" s="33">
        <f t="shared" si="0"/>
        <v>0.82640999999999998</v>
      </c>
      <c r="K6" s="33">
        <f t="shared" si="1"/>
        <v>2.2846325743979063E-2</v>
      </c>
    </row>
    <row r="7" spans="1:19" ht="13.8">
      <c r="A7" s="31">
        <f>2^25</f>
        <v>33554432</v>
      </c>
      <c r="B7" s="29">
        <v>1</v>
      </c>
      <c r="C7" s="29">
        <v>16</v>
      </c>
      <c r="D7" s="29">
        <v>1</v>
      </c>
      <c r="E7" s="32">
        <v>0.43368000000000001</v>
      </c>
      <c r="F7" s="32">
        <v>0.46573999999999999</v>
      </c>
      <c r="G7" s="32">
        <v>0.45406999999999997</v>
      </c>
      <c r="H7" s="32">
        <v>0.45315</v>
      </c>
      <c r="I7" s="32">
        <v>0.45834999999999998</v>
      </c>
      <c r="J7" s="33">
        <f t="shared" si="0"/>
        <v>0.45406999999999997</v>
      </c>
      <c r="K7" s="33">
        <f t="shared" si="1"/>
        <v>1.1888648787814355E-2</v>
      </c>
      <c r="R7" s="50" t="s">
        <v>26</v>
      </c>
    </row>
    <row r="8" spans="1:19" ht="13.8">
      <c r="A8" s="34">
        <f>2^24</f>
        <v>16777216</v>
      </c>
      <c r="B8" s="35">
        <v>1</v>
      </c>
      <c r="C8" s="35">
        <v>32</v>
      </c>
      <c r="D8" s="35">
        <v>1</v>
      </c>
      <c r="E8" s="36">
        <v>0.26285999999999998</v>
      </c>
      <c r="F8" s="36">
        <v>0.25846999999999998</v>
      </c>
      <c r="G8" s="36">
        <v>0.26344000000000001</v>
      </c>
      <c r="H8" s="36">
        <v>0.25941999999999998</v>
      </c>
      <c r="I8" s="36">
        <v>0.25201000000000001</v>
      </c>
      <c r="J8" s="37">
        <f t="shared" si="0"/>
        <v>0.25941999999999998</v>
      </c>
      <c r="K8" s="33">
        <f t="shared" si="1"/>
        <v>4.5728164187948707E-3</v>
      </c>
      <c r="R8" s="53">
        <v>29</v>
      </c>
    </row>
    <row r="9" spans="1:19" ht="13.8">
      <c r="A9" s="38">
        <f>2^23</f>
        <v>8388608</v>
      </c>
      <c r="B9" s="39">
        <v>1</v>
      </c>
      <c r="C9" s="39">
        <v>64</v>
      </c>
      <c r="D9" s="39">
        <v>1</v>
      </c>
      <c r="E9" s="40">
        <v>0.25784000000000001</v>
      </c>
      <c r="F9" s="40">
        <v>0.25697999999999999</v>
      </c>
      <c r="G9" s="40">
        <v>0.26268000000000002</v>
      </c>
      <c r="H9" s="40">
        <v>0.25816</v>
      </c>
      <c r="I9" s="40">
        <v>0.26657999999999998</v>
      </c>
      <c r="J9" s="41">
        <f t="shared" si="0"/>
        <v>0.25816</v>
      </c>
      <c r="K9" s="41">
        <f t="shared" si="1"/>
        <v>4.0818770192155452E-3</v>
      </c>
      <c r="L9" s="6"/>
      <c r="R9" s="53">
        <v>28</v>
      </c>
    </row>
    <row r="10" spans="1:19" ht="13.8">
      <c r="A10" s="31">
        <f>2^22</f>
        <v>4194304</v>
      </c>
      <c r="B10" s="29">
        <v>1</v>
      </c>
      <c r="C10" s="29">
        <v>128</v>
      </c>
      <c r="D10" s="29">
        <v>1</v>
      </c>
      <c r="E10" s="32">
        <v>0.26278000000000001</v>
      </c>
      <c r="F10" s="32">
        <v>0.25857000000000002</v>
      </c>
      <c r="G10" s="32">
        <v>0.25318000000000002</v>
      </c>
      <c r="H10" s="32">
        <v>0.26612999999999998</v>
      </c>
      <c r="I10" s="32">
        <v>0.26738000000000001</v>
      </c>
      <c r="J10" s="33">
        <f t="shared" si="0"/>
        <v>0.26278000000000001</v>
      </c>
      <c r="K10" s="33">
        <f t="shared" si="1"/>
        <v>5.8180469231521228E-3</v>
      </c>
      <c r="R10" s="53">
        <v>27</v>
      </c>
    </row>
    <row r="11" spans="1:19" ht="13.8">
      <c r="A11" s="31">
        <f>2^21</f>
        <v>2097152</v>
      </c>
      <c r="B11" s="29">
        <v>1</v>
      </c>
      <c r="C11" s="29">
        <v>256</v>
      </c>
      <c r="D11" s="29">
        <v>1</v>
      </c>
      <c r="E11" s="32">
        <v>0.26388</v>
      </c>
      <c r="F11" s="32">
        <v>0.25872000000000001</v>
      </c>
      <c r="G11" s="32">
        <v>0.26407999999999998</v>
      </c>
      <c r="H11" s="32">
        <v>0.26737</v>
      </c>
      <c r="I11" s="32">
        <v>0.25840000000000002</v>
      </c>
      <c r="J11" s="33">
        <f t="shared" si="0"/>
        <v>0.26388</v>
      </c>
      <c r="K11" s="33">
        <f t="shared" si="1"/>
        <v>3.8475836573101216E-3</v>
      </c>
      <c r="R11" s="53">
        <v>26</v>
      </c>
    </row>
    <row r="12" spans="1:19" ht="13.8">
      <c r="A12" s="31">
        <f>2^20</f>
        <v>1048576</v>
      </c>
      <c r="B12" s="29">
        <v>1</v>
      </c>
      <c r="C12" s="29">
        <v>512</v>
      </c>
      <c r="D12" s="29">
        <v>1</v>
      </c>
      <c r="E12" s="29">
        <v>0.27383000000000002</v>
      </c>
      <c r="F12" s="32">
        <v>0.27792</v>
      </c>
      <c r="G12" s="32">
        <v>0.27827000000000002</v>
      </c>
      <c r="H12" s="32">
        <v>0.26713999999999999</v>
      </c>
      <c r="I12" s="29">
        <v>0.27348</v>
      </c>
      <c r="J12" s="33">
        <f t="shared" si="0"/>
        <v>0.27383000000000002</v>
      </c>
      <c r="K12" s="33">
        <f t="shared" si="1"/>
        <v>4.4965620200326465E-3</v>
      </c>
      <c r="R12" s="53">
        <v>25</v>
      </c>
    </row>
    <row r="13" spans="1:19" ht="13.8">
      <c r="A13" s="31">
        <f>2^19</f>
        <v>524288</v>
      </c>
      <c r="B13" s="29">
        <v>1</v>
      </c>
      <c r="C13" s="29">
        <v>1024</v>
      </c>
      <c r="D13" s="29">
        <v>1</v>
      </c>
      <c r="E13" s="32">
        <v>0.32945000000000002</v>
      </c>
      <c r="F13" s="32">
        <v>0.33526</v>
      </c>
      <c r="G13" s="32">
        <v>0.32508999999999999</v>
      </c>
      <c r="H13" s="32">
        <v>0.33649000000000001</v>
      </c>
      <c r="I13" s="32">
        <v>0.30581999999999998</v>
      </c>
      <c r="J13" s="33">
        <f t="shared" si="0"/>
        <v>0.32945000000000002</v>
      </c>
      <c r="K13" s="33">
        <f t="shared" si="1"/>
        <v>1.239818817408416E-2</v>
      </c>
      <c r="R13" s="53">
        <v>24</v>
      </c>
    </row>
    <row r="14" spans="1:19" ht="13.8">
      <c r="A14" s="2"/>
      <c r="B14" s="2"/>
      <c r="C14" s="2"/>
      <c r="D14" s="2"/>
      <c r="E14" s="2"/>
      <c r="F14" s="2"/>
      <c r="G14" s="2"/>
      <c r="H14" s="2"/>
      <c r="I14" s="2"/>
      <c r="J14" s="2"/>
      <c r="K14" s="7"/>
      <c r="R14" s="51">
        <v>23</v>
      </c>
      <c r="S14">
        <v>0</v>
      </c>
    </row>
    <row r="15" spans="1:19" ht="13.8">
      <c r="A15" s="2"/>
      <c r="B15" s="2"/>
      <c r="C15" s="2"/>
      <c r="D15" s="2"/>
      <c r="E15" s="2"/>
      <c r="F15" s="8" t="s">
        <v>13</v>
      </c>
      <c r="G15" s="2"/>
      <c r="H15" s="2"/>
      <c r="I15" s="2"/>
      <c r="J15" s="2"/>
      <c r="K15" s="7"/>
      <c r="R15" s="52">
        <v>22</v>
      </c>
      <c r="S15">
        <v>1</v>
      </c>
    </row>
    <row r="16" spans="1:19" ht="13.8">
      <c r="A16" s="29" t="s">
        <v>2</v>
      </c>
      <c r="B16" s="29" t="s">
        <v>3</v>
      </c>
      <c r="C16" s="29" t="s">
        <v>4</v>
      </c>
      <c r="D16" s="29" t="s">
        <v>5</v>
      </c>
      <c r="E16" s="29" t="s">
        <v>6</v>
      </c>
      <c r="F16" s="29" t="s">
        <v>7</v>
      </c>
      <c r="G16" s="29" t="s">
        <v>8</v>
      </c>
      <c r="H16" s="29" t="s">
        <v>9</v>
      </c>
      <c r="I16" s="29" t="s">
        <v>10</v>
      </c>
      <c r="J16" s="30" t="s">
        <v>11</v>
      </c>
      <c r="K16" s="30" t="s">
        <v>12</v>
      </c>
      <c r="R16" s="52">
        <v>21</v>
      </c>
      <c r="S16">
        <v>2</v>
      </c>
    </row>
    <row r="17" spans="1:19" ht="13.8">
      <c r="A17" s="31">
        <f t="shared" ref="A17:A23" si="2">2^23</f>
        <v>8388608</v>
      </c>
      <c r="B17" s="29">
        <v>1</v>
      </c>
      <c r="C17" s="29">
        <v>64</v>
      </c>
      <c r="D17" s="35">
        <v>1</v>
      </c>
      <c r="E17" s="35">
        <v>0.25784000000000001</v>
      </c>
      <c r="F17" s="35">
        <v>0.25697999999999999</v>
      </c>
      <c r="G17" s="35">
        <v>0.26268000000000002</v>
      </c>
      <c r="H17" s="35">
        <v>0.25816</v>
      </c>
      <c r="I17" s="35">
        <v>0.26657999999999998</v>
      </c>
      <c r="J17" s="37">
        <f t="shared" ref="J17:J23" si="3">MEDIAN(E17:I17)</f>
        <v>0.25816</v>
      </c>
      <c r="K17" s="33">
        <f t="shared" ref="K17:K23" si="4">STDEV(E17:I17)</f>
        <v>4.0818770192155452E-3</v>
      </c>
      <c r="R17" s="52">
        <v>20</v>
      </c>
      <c r="S17">
        <v>3</v>
      </c>
    </row>
    <row r="18" spans="1:19" ht="13.8">
      <c r="A18" s="47">
        <f t="shared" si="2"/>
        <v>8388608</v>
      </c>
      <c r="B18" s="48">
        <v>1</v>
      </c>
      <c r="C18" s="48">
        <v>32</v>
      </c>
      <c r="D18" s="48">
        <v>2</v>
      </c>
      <c r="E18" s="48">
        <v>0.24682000000000001</v>
      </c>
      <c r="F18" s="48">
        <v>0.25224000000000002</v>
      </c>
      <c r="G18" s="48">
        <v>0.24254000000000001</v>
      </c>
      <c r="H18" s="48">
        <v>0.25206000000000001</v>
      </c>
      <c r="I18" s="48">
        <v>0.25802999999999998</v>
      </c>
      <c r="J18" s="49">
        <f t="shared" si="3"/>
        <v>0.25206000000000001</v>
      </c>
      <c r="K18" s="49">
        <f t="shared" si="4"/>
        <v>5.8935320479318607E-3</v>
      </c>
      <c r="R18" s="52">
        <v>19</v>
      </c>
      <c r="S18">
        <v>4</v>
      </c>
    </row>
    <row r="19" spans="1:19" ht="13.8">
      <c r="A19" s="31">
        <f t="shared" si="2"/>
        <v>8388608</v>
      </c>
      <c r="B19" s="42">
        <v>1</v>
      </c>
      <c r="C19" s="42">
        <v>16</v>
      </c>
      <c r="D19" s="42">
        <v>4</v>
      </c>
      <c r="E19" s="42">
        <v>0.24712000000000001</v>
      </c>
      <c r="F19" s="42">
        <v>0.25291000000000002</v>
      </c>
      <c r="G19" s="42">
        <v>0.25655</v>
      </c>
      <c r="H19" s="42">
        <v>0.26017000000000001</v>
      </c>
      <c r="I19" s="42">
        <v>0.25231999999999999</v>
      </c>
      <c r="J19" s="43">
        <f t="shared" si="3"/>
        <v>0.25291000000000002</v>
      </c>
      <c r="K19" s="44">
        <f t="shared" si="4"/>
        <v>4.8924257786909777E-3</v>
      </c>
      <c r="R19" s="14">
        <v>18</v>
      </c>
      <c r="S19">
        <v>5</v>
      </c>
    </row>
    <row r="20" spans="1:19" ht="13.8">
      <c r="A20" s="31">
        <f t="shared" si="2"/>
        <v>8388608</v>
      </c>
      <c r="B20" s="45">
        <v>1</v>
      </c>
      <c r="C20" s="45">
        <v>8</v>
      </c>
      <c r="D20" s="45">
        <v>8</v>
      </c>
      <c r="E20" s="45">
        <v>0.26780999999999999</v>
      </c>
      <c r="F20" s="45">
        <v>0.26727000000000001</v>
      </c>
      <c r="G20" s="46">
        <v>0.25813000000000003</v>
      </c>
      <c r="H20" s="46">
        <v>0.26251999999999998</v>
      </c>
      <c r="I20" s="46">
        <v>0.26095000000000002</v>
      </c>
      <c r="J20" s="44">
        <f t="shared" si="3"/>
        <v>0.26251999999999998</v>
      </c>
      <c r="K20" s="44">
        <f t="shared" si="4"/>
        <v>4.1519368974010096E-3</v>
      </c>
      <c r="R20" s="14">
        <v>17</v>
      </c>
      <c r="S20">
        <v>6</v>
      </c>
    </row>
    <row r="21" spans="1:19" ht="13.8">
      <c r="A21" s="31">
        <f t="shared" si="2"/>
        <v>8388608</v>
      </c>
      <c r="B21" s="45">
        <v>1</v>
      </c>
      <c r="C21" s="45">
        <v>4</v>
      </c>
      <c r="D21" s="45">
        <v>16</v>
      </c>
      <c r="E21" s="46">
        <v>0.25780999999999998</v>
      </c>
      <c r="F21" s="46">
        <v>0.25314999999999999</v>
      </c>
      <c r="G21" s="46">
        <v>0.25651000000000002</v>
      </c>
      <c r="H21" s="46">
        <v>0.25823000000000002</v>
      </c>
      <c r="I21" s="46">
        <v>0.25823000000000002</v>
      </c>
      <c r="J21" s="44">
        <f t="shared" si="3"/>
        <v>0.25780999999999998</v>
      </c>
      <c r="K21" s="44">
        <f t="shared" si="4"/>
        <v>2.1514832093232883E-3</v>
      </c>
      <c r="R21" s="14">
        <v>16</v>
      </c>
      <c r="S21">
        <v>7</v>
      </c>
    </row>
    <row r="22" spans="1:19" ht="13.8">
      <c r="A22" s="31">
        <f t="shared" si="2"/>
        <v>8388608</v>
      </c>
      <c r="B22" s="45">
        <v>1</v>
      </c>
      <c r="C22" s="45">
        <v>2</v>
      </c>
      <c r="D22" s="45">
        <v>32</v>
      </c>
      <c r="E22" s="46">
        <v>0.27267999999999998</v>
      </c>
      <c r="F22" s="46">
        <v>0.26885999999999999</v>
      </c>
      <c r="G22" s="46">
        <v>0.26746999999999999</v>
      </c>
      <c r="H22" s="45">
        <v>0.26188</v>
      </c>
      <c r="I22" s="46">
        <v>0.25797999999999999</v>
      </c>
      <c r="J22" s="44">
        <f t="shared" si="3"/>
        <v>0.26746999999999999</v>
      </c>
      <c r="K22" s="44">
        <f t="shared" si="4"/>
        <v>5.8310016292228853E-3</v>
      </c>
      <c r="R22" s="28">
        <v>15</v>
      </c>
      <c r="S22">
        <v>8</v>
      </c>
    </row>
    <row r="23" spans="1:19" ht="13.8">
      <c r="A23" s="31">
        <f t="shared" si="2"/>
        <v>8388608</v>
      </c>
      <c r="B23" s="45">
        <v>1</v>
      </c>
      <c r="C23" s="45">
        <v>1</v>
      </c>
      <c r="D23" s="45">
        <v>64</v>
      </c>
      <c r="E23" s="46">
        <v>0.26178000000000001</v>
      </c>
      <c r="F23" s="46">
        <v>0.26149</v>
      </c>
      <c r="G23" s="46">
        <v>0.26657999999999998</v>
      </c>
      <c r="H23" s="46">
        <v>0.24737000000000001</v>
      </c>
      <c r="I23" s="46">
        <v>0.25829000000000002</v>
      </c>
      <c r="J23" s="44">
        <f t="shared" si="3"/>
        <v>0.26149</v>
      </c>
      <c r="K23" s="44">
        <f t="shared" si="4"/>
        <v>7.1953783778200232E-3</v>
      </c>
      <c r="R23" s="14">
        <v>14</v>
      </c>
      <c r="S23">
        <v>9</v>
      </c>
    </row>
    <row r="24" spans="1:19" ht="13.8">
      <c r="A24" s="2"/>
      <c r="B24" s="2"/>
      <c r="C24" s="2"/>
      <c r="D24" s="2"/>
      <c r="E24" s="2"/>
      <c r="F24" s="2"/>
      <c r="G24" s="2"/>
      <c r="H24" s="2"/>
      <c r="I24" s="2"/>
      <c r="J24" s="4"/>
      <c r="K24" s="7"/>
      <c r="R24" s="14">
        <v>13</v>
      </c>
      <c r="S24">
        <v>10</v>
      </c>
    </row>
    <row r="25" spans="1:19" ht="13.8">
      <c r="A25" s="1"/>
      <c r="B25" s="1"/>
      <c r="C25" s="1"/>
      <c r="D25" s="1"/>
      <c r="E25" s="1"/>
      <c r="F25" s="2"/>
      <c r="G25" s="1"/>
      <c r="H25" s="2"/>
      <c r="I25" s="2"/>
      <c r="J25" s="4"/>
      <c r="K25" s="7"/>
      <c r="R25" s="14">
        <v>12</v>
      </c>
      <c r="S25">
        <v>11</v>
      </c>
    </row>
    <row r="26" spans="1:19" ht="13.8">
      <c r="A26" s="10"/>
      <c r="B26" s="10"/>
      <c r="C26" s="9"/>
      <c r="D26" s="9"/>
      <c r="E26" s="16"/>
      <c r="F26" s="8" t="s">
        <v>14</v>
      </c>
      <c r="G26" s="16"/>
      <c r="H26" s="16"/>
      <c r="I26" s="16"/>
      <c r="J26" s="11"/>
      <c r="K26" s="17"/>
      <c r="R26" s="14">
        <v>11</v>
      </c>
      <c r="S26">
        <v>12</v>
      </c>
    </row>
    <row r="27" spans="1:19" ht="13.8">
      <c r="A27" s="12"/>
      <c r="B27" s="13"/>
      <c r="C27" s="9"/>
      <c r="D27" s="9"/>
      <c r="E27" s="16"/>
      <c r="F27" s="16"/>
      <c r="G27" s="16"/>
      <c r="H27" s="16"/>
      <c r="I27" s="18"/>
      <c r="J27" s="19"/>
      <c r="K27" s="20"/>
      <c r="R27" s="15">
        <v>10</v>
      </c>
      <c r="S27">
        <v>13</v>
      </c>
    </row>
    <row r="28" spans="1:19" ht="13.8">
      <c r="A28" s="29" t="s">
        <v>2</v>
      </c>
      <c r="B28" s="29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29" t="s">
        <v>8</v>
      </c>
      <c r="H28" s="29" t="s">
        <v>9</v>
      </c>
      <c r="I28" s="29" t="s">
        <v>10</v>
      </c>
      <c r="J28" s="30" t="s">
        <v>11</v>
      </c>
      <c r="K28" s="30" t="s">
        <v>12</v>
      </c>
      <c r="L28" s="56"/>
      <c r="R28" s="15">
        <v>9</v>
      </c>
      <c r="S28">
        <v>14</v>
      </c>
    </row>
    <row r="29" spans="1:19" ht="13.8">
      <c r="A29" s="46">
        <f>2^R14</f>
        <v>8388608</v>
      </c>
      <c r="B29" s="46">
        <f>2^S14</f>
        <v>1</v>
      </c>
      <c r="C29" s="46">
        <v>32</v>
      </c>
      <c r="D29" s="46">
        <v>2</v>
      </c>
      <c r="E29" s="57">
        <v>0.25625999999999999</v>
      </c>
      <c r="F29" s="57">
        <v>0.25630999999999998</v>
      </c>
      <c r="G29" s="57">
        <v>0.25645000000000001</v>
      </c>
      <c r="H29" s="57">
        <v>0.25529000000000002</v>
      </c>
      <c r="I29" s="57">
        <v>0.24590999999999999</v>
      </c>
      <c r="J29" s="58">
        <f t="shared" ref="J29:J44" si="5">MEDIAN(E29:I29)</f>
        <v>0.25625999999999999</v>
      </c>
      <c r="K29" s="58">
        <f t="shared" ref="K29:K44" si="6">STDEV(E29:I29)</f>
        <v>4.5702494461462417E-3</v>
      </c>
      <c r="L29" s="54"/>
      <c r="R29" s="14">
        <v>8</v>
      </c>
      <c r="S29">
        <v>15</v>
      </c>
    </row>
    <row r="30" spans="1:19" ht="13.8">
      <c r="A30" s="46">
        <f t="shared" ref="A30:A44" si="7">2^R15</f>
        <v>4194304</v>
      </c>
      <c r="B30" s="46">
        <f t="shared" ref="B30:B43" si="8">2^S15</f>
        <v>2</v>
      </c>
      <c r="C30" s="46">
        <v>32</v>
      </c>
      <c r="D30" s="46">
        <v>2</v>
      </c>
      <c r="E30" s="57">
        <v>0.24726999999999999</v>
      </c>
      <c r="F30" s="57">
        <v>0.21904000000000001</v>
      </c>
      <c r="G30" s="57">
        <v>0.23719999999999999</v>
      </c>
      <c r="H30" s="57">
        <v>0.23682</v>
      </c>
      <c r="I30" s="46">
        <v>0.23763000000000001</v>
      </c>
      <c r="J30" s="58">
        <f t="shared" si="5"/>
        <v>0.23719999999999999</v>
      </c>
      <c r="K30" s="44">
        <f t="shared" si="6"/>
        <v>1.0229754151493565E-2</v>
      </c>
      <c r="L30" s="55"/>
      <c r="S30">
        <v>16</v>
      </c>
    </row>
    <row r="31" spans="1:19" ht="13.8">
      <c r="A31" s="46">
        <f t="shared" si="7"/>
        <v>2097152</v>
      </c>
      <c r="B31" s="46">
        <f t="shared" si="8"/>
        <v>4</v>
      </c>
      <c r="C31" s="46">
        <v>32</v>
      </c>
      <c r="D31" s="46">
        <v>2</v>
      </c>
      <c r="E31" s="46">
        <v>0.22658</v>
      </c>
      <c r="F31" s="57">
        <v>0.22652</v>
      </c>
      <c r="G31" s="57">
        <v>0.21826000000000001</v>
      </c>
      <c r="H31" s="57">
        <v>0.22381000000000001</v>
      </c>
      <c r="I31" s="57">
        <v>0.21895000000000001</v>
      </c>
      <c r="J31" s="58">
        <f t="shared" si="5"/>
        <v>0.22381000000000001</v>
      </c>
      <c r="K31" s="44">
        <f t="shared" si="6"/>
        <v>4.0180256345623252E-3</v>
      </c>
      <c r="L31" s="54"/>
      <c r="S31">
        <v>17</v>
      </c>
    </row>
    <row r="32" spans="1:19" ht="13.8">
      <c r="A32" s="46">
        <f t="shared" si="7"/>
        <v>1048576</v>
      </c>
      <c r="B32" s="46">
        <f t="shared" si="8"/>
        <v>8</v>
      </c>
      <c r="C32" s="46">
        <v>32</v>
      </c>
      <c r="D32" s="46">
        <v>2</v>
      </c>
      <c r="E32" s="57">
        <v>0.20677000000000001</v>
      </c>
      <c r="F32" s="57">
        <v>0.20679</v>
      </c>
      <c r="G32" s="57">
        <v>0.20680000000000001</v>
      </c>
      <c r="H32" s="57">
        <v>0.20682</v>
      </c>
      <c r="I32" s="57">
        <v>0.20336000000000001</v>
      </c>
      <c r="J32" s="58">
        <f t="shared" si="5"/>
        <v>0.20679</v>
      </c>
      <c r="K32" s="44">
        <f t="shared" si="6"/>
        <v>1.5362844788645075E-3</v>
      </c>
      <c r="L32" s="54"/>
      <c r="S32">
        <v>18</v>
      </c>
    </row>
    <row r="33" spans="1:19" ht="13.8">
      <c r="A33" s="46">
        <f t="shared" si="7"/>
        <v>524288</v>
      </c>
      <c r="B33" s="46">
        <f t="shared" si="8"/>
        <v>16</v>
      </c>
      <c r="C33" s="46">
        <v>32</v>
      </c>
      <c r="D33" s="46">
        <v>2</v>
      </c>
      <c r="E33" s="57">
        <v>0.16653000000000001</v>
      </c>
      <c r="F33" s="57">
        <v>0.16657</v>
      </c>
      <c r="G33" s="57">
        <v>0.16656000000000001</v>
      </c>
      <c r="H33" s="57">
        <v>0.16657</v>
      </c>
      <c r="I33" s="57">
        <v>0.1666</v>
      </c>
      <c r="J33" s="58">
        <f t="shared" si="5"/>
        <v>0.16657</v>
      </c>
      <c r="K33" s="44">
        <f t="shared" si="6"/>
        <v>2.5099800796016407E-5</v>
      </c>
      <c r="L33" s="54"/>
      <c r="S33">
        <v>19</v>
      </c>
    </row>
    <row r="34" spans="1:19" ht="13.8">
      <c r="A34" s="46">
        <f>2^R19</f>
        <v>262144</v>
      </c>
      <c r="B34" s="46">
        <f t="shared" si="8"/>
        <v>32</v>
      </c>
      <c r="C34" s="46">
        <v>32</v>
      </c>
      <c r="D34" s="46">
        <v>2</v>
      </c>
      <c r="E34" s="57">
        <v>0.16657</v>
      </c>
      <c r="F34" s="57">
        <v>0.16653000000000001</v>
      </c>
      <c r="G34" s="46">
        <v>0.16658000000000001</v>
      </c>
      <c r="H34" s="57">
        <v>0.16652</v>
      </c>
      <c r="I34" s="57">
        <v>0.16652</v>
      </c>
      <c r="J34" s="58">
        <f t="shared" si="5"/>
        <v>0.16653000000000001</v>
      </c>
      <c r="K34" s="44">
        <f t="shared" si="6"/>
        <v>2.8809720581774813E-5</v>
      </c>
      <c r="L34" s="54"/>
      <c r="N34" s="6" t="s">
        <v>15</v>
      </c>
      <c r="S34">
        <v>20</v>
      </c>
    </row>
    <row r="35" spans="1:19" ht="13.8">
      <c r="A35" s="46">
        <f t="shared" si="7"/>
        <v>131072</v>
      </c>
      <c r="B35" s="46">
        <f t="shared" si="8"/>
        <v>64</v>
      </c>
      <c r="C35" s="46">
        <v>32</v>
      </c>
      <c r="D35" s="46">
        <v>2</v>
      </c>
      <c r="E35" s="57">
        <v>0.16652</v>
      </c>
      <c r="F35" s="57">
        <v>0.16647000000000001</v>
      </c>
      <c r="G35" s="57">
        <v>0.16650000000000001</v>
      </c>
      <c r="H35" s="57">
        <v>0.16649</v>
      </c>
      <c r="I35" s="57">
        <v>0.16649</v>
      </c>
      <c r="J35" s="58">
        <f t="shared" si="5"/>
        <v>0.16649</v>
      </c>
      <c r="K35" s="44">
        <f t="shared" si="6"/>
        <v>1.8165902124584019E-5</v>
      </c>
      <c r="L35" s="54"/>
      <c r="S35">
        <v>21</v>
      </c>
    </row>
    <row r="36" spans="1:19" ht="13.8">
      <c r="A36" s="46">
        <f t="shared" si="7"/>
        <v>65536</v>
      </c>
      <c r="B36" s="46">
        <f t="shared" si="8"/>
        <v>128</v>
      </c>
      <c r="C36" s="46">
        <v>32</v>
      </c>
      <c r="D36" s="46">
        <v>2</v>
      </c>
      <c r="E36" s="57">
        <v>0.16653999999999999</v>
      </c>
      <c r="F36" s="46">
        <v>0.16650000000000001</v>
      </c>
      <c r="G36" s="57">
        <v>0.16650999999999999</v>
      </c>
      <c r="H36" s="57">
        <v>0.16652</v>
      </c>
      <c r="I36" s="57">
        <v>0.16652</v>
      </c>
      <c r="J36" s="58">
        <f t="shared" si="5"/>
        <v>0.16652</v>
      </c>
      <c r="K36" s="44">
        <f t="shared" si="6"/>
        <v>1.4832396974187447E-5</v>
      </c>
      <c r="L36" s="54"/>
      <c r="N36" s="6" t="s">
        <v>16</v>
      </c>
      <c r="O36" s="6" t="s">
        <v>17</v>
      </c>
      <c r="S36">
        <v>22</v>
      </c>
    </row>
    <row r="37" spans="1:19" ht="13.8">
      <c r="A37" s="59">
        <f>2^R22</f>
        <v>32768</v>
      </c>
      <c r="B37" s="59">
        <f t="shared" si="8"/>
        <v>256</v>
      </c>
      <c r="C37" s="60">
        <v>32</v>
      </c>
      <c r="D37" s="60">
        <v>2</v>
      </c>
      <c r="E37" s="61">
        <v>0.16647999999999999</v>
      </c>
      <c r="F37" s="61">
        <v>0.16644999999999999</v>
      </c>
      <c r="G37" s="61">
        <v>0.16650999999999999</v>
      </c>
      <c r="H37" s="61">
        <v>0.16647999999999999</v>
      </c>
      <c r="I37" s="61">
        <v>0.16646</v>
      </c>
      <c r="J37" s="62">
        <f t="shared" si="5"/>
        <v>0.16647999999999999</v>
      </c>
      <c r="K37" s="62">
        <f t="shared" si="6"/>
        <v>2.3021728866442795E-5</v>
      </c>
      <c r="L37" s="54"/>
      <c r="M37" s="6" t="s">
        <v>18</v>
      </c>
      <c r="N37" s="18">
        <v>0.16650999999999999</v>
      </c>
      <c r="O37" s="18">
        <v>1.0554399999999999</v>
      </c>
      <c r="P37" s="21" t="e">
        <f ca="1">DIVI(O37,N37)</f>
        <v>#NAME?</v>
      </c>
      <c r="Q37" s="6" t="s">
        <v>19</v>
      </c>
      <c r="S37">
        <v>23</v>
      </c>
    </row>
    <row r="38" spans="1:19" ht="13.8">
      <c r="A38" s="46">
        <f t="shared" si="7"/>
        <v>16384</v>
      </c>
      <c r="B38" s="46">
        <f t="shared" si="8"/>
        <v>512</v>
      </c>
      <c r="C38" s="46">
        <v>32</v>
      </c>
      <c r="D38" s="46">
        <v>2</v>
      </c>
      <c r="E38" s="57">
        <v>0.16655</v>
      </c>
      <c r="F38" s="57">
        <v>0.16653999999999999</v>
      </c>
      <c r="G38" s="57">
        <v>0.16653000000000001</v>
      </c>
      <c r="H38" s="57">
        <v>0.1666</v>
      </c>
      <c r="I38" s="57">
        <v>0.1666</v>
      </c>
      <c r="J38" s="58">
        <f t="shared" si="5"/>
        <v>0.16655</v>
      </c>
      <c r="K38" s="44">
        <f t="shared" si="6"/>
        <v>3.3615472627940097E-5</v>
      </c>
      <c r="L38" s="54"/>
      <c r="S38">
        <v>24</v>
      </c>
    </row>
    <row r="39" spans="1:19" ht="13.8">
      <c r="A39" s="46">
        <f t="shared" si="7"/>
        <v>8192</v>
      </c>
      <c r="B39" s="46">
        <f t="shared" si="8"/>
        <v>1024</v>
      </c>
      <c r="C39" s="46">
        <v>32</v>
      </c>
      <c r="D39" s="46">
        <v>2</v>
      </c>
      <c r="E39" s="57">
        <v>0.16657</v>
      </c>
      <c r="F39" s="45">
        <v>0.16653000000000001</v>
      </c>
      <c r="G39" s="57">
        <v>0.16657</v>
      </c>
      <c r="H39" s="57">
        <v>0.16656000000000001</v>
      </c>
      <c r="I39" s="57">
        <v>0.16657</v>
      </c>
      <c r="J39" s="58">
        <f t="shared" si="5"/>
        <v>0.16657</v>
      </c>
      <c r="K39" s="44">
        <f t="shared" si="6"/>
        <v>1.7320508075682058E-5</v>
      </c>
      <c r="L39" s="54"/>
    </row>
    <row r="40" spans="1:19" ht="13.8">
      <c r="A40" s="46">
        <f t="shared" si="7"/>
        <v>4096</v>
      </c>
      <c r="B40" s="46">
        <f t="shared" si="8"/>
        <v>2048</v>
      </c>
      <c r="C40" s="46">
        <v>32</v>
      </c>
      <c r="D40" s="46">
        <v>2</v>
      </c>
      <c r="E40" s="57">
        <v>0.16653999999999999</v>
      </c>
      <c r="F40" s="57">
        <v>0.16650999999999999</v>
      </c>
      <c r="G40" s="57">
        <v>0.16656000000000001</v>
      </c>
      <c r="H40" s="57">
        <v>0.16657</v>
      </c>
      <c r="I40" s="57">
        <v>0.16658999999999999</v>
      </c>
      <c r="J40" s="58">
        <f t="shared" si="5"/>
        <v>0.16656000000000001</v>
      </c>
      <c r="K40" s="44">
        <f t="shared" si="6"/>
        <v>3.0495901363954275E-5</v>
      </c>
      <c r="L40" s="54"/>
      <c r="N40" s="6" t="s">
        <v>20</v>
      </c>
      <c r="P40" s="6" t="s">
        <v>21</v>
      </c>
    </row>
    <row r="41" spans="1:19" ht="13.8">
      <c r="A41" s="46">
        <f t="shared" si="7"/>
        <v>2048</v>
      </c>
      <c r="B41" s="46">
        <f t="shared" si="8"/>
        <v>4096</v>
      </c>
      <c r="C41" s="46">
        <v>32</v>
      </c>
      <c r="D41" s="46">
        <v>2</v>
      </c>
      <c r="E41" s="57">
        <v>0.16655</v>
      </c>
      <c r="F41" s="57">
        <v>0.16658999999999999</v>
      </c>
      <c r="G41" s="57">
        <v>0.16658000000000001</v>
      </c>
      <c r="H41" s="57">
        <v>0.16656000000000001</v>
      </c>
      <c r="I41" s="57">
        <v>0.16658999999999999</v>
      </c>
      <c r="J41" s="58">
        <f t="shared" si="5"/>
        <v>0.16658000000000001</v>
      </c>
      <c r="K41" s="44">
        <f t="shared" si="6"/>
        <v>1.8165902124576382E-5</v>
      </c>
      <c r="L41" s="54"/>
      <c r="N41" s="6" t="s">
        <v>16</v>
      </c>
      <c r="O41" s="6" t="s">
        <v>17</v>
      </c>
    </row>
    <row r="42" spans="1:19" ht="13.8">
      <c r="A42" s="46">
        <f t="shared" si="7"/>
        <v>1024</v>
      </c>
      <c r="B42" s="46">
        <f t="shared" si="8"/>
        <v>8192</v>
      </c>
      <c r="C42" s="46">
        <v>32</v>
      </c>
      <c r="D42" s="46">
        <v>2</v>
      </c>
      <c r="E42" s="57">
        <v>0.16661999999999999</v>
      </c>
      <c r="F42" s="57">
        <v>0.16658999999999999</v>
      </c>
      <c r="G42" s="57">
        <v>0.16664000000000001</v>
      </c>
      <c r="H42" s="57">
        <v>0.16658000000000001</v>
      </c>
      <c r="I42" s="57">
        <v>0.16658000000000001</v>
      </c>
      <c r="J42" s="58">
        <f t="shared" si="5"/>
        <v>0.16658999999999999</v>
      </c>
      <c r="K42" s="44">
        <f t="shared" si="6"/>
        <v>2.6832815729998452E-5</v>
      </c>
      <c r="L42" s="54"/>
      <c r="N42" s="18">
        <v>0.16650999999999999</v>
      </c>
      <c r="O42" s="18">
        <v>0.65397000000000005</v>
      </c>
      <c r="P42" s="21" t="e">
        <f ca="1">DIVIDE(O42,N42)</f>
        <v>#NAME?</v>
      </c>
      <c r="Q42" s="6" t="s">
        <v>22</v>
      </c>
    </row>
    <row r="43" spans="1:19" ht="13.8">
      <c r="A43" s="46">
        <f t="shared" si="7"/>
        <v>512</v>
      </c>
      <c r="B43" s="46">
        <f t="shared" si="8"/>
        <v>16384</v>
      </c>
      <c r="C43" s="46">
        <v>32</v>
      </c>
      <c r="D43" s="46">
        <v>2</v>
      </c>
      <c r="E43" s="57">
        <v>0.16667000000000001</v>
      </c>
      <c r="F43" s="57">
        <v>0.16106000000000001</v>
      </c>
      <c r="G43" s="57">
        <v>0.16671</v>
      </c>
      <c r="H43" s="57">
        <v>0.16669</v>
      </c>
      <c r="I43" s="57">
        <v>0.16675999999999999</v>
      </c>
      <c r="J43" s="58">
        <f t="shared" si="5"/>
        <v>0.16669</v>
      </c>
      <c r="K43" s="44">
        <f t="shared" si="6"/>
        <v>2.5258602494991648E-3</v>
      </c>
      <c r="L43" s="54"/>
    </row>
    <row r="44" spans="1:19" ht="13.8">
      <c r="A44" s="46">
        <f t="shared" si="7"/>
        <v>256</v>
      </c>
      <c r="B44" s="46">
        <f>2^S29</f>
        <v>32768</v>
      </c>
      <c r="C44" s="46">
        <v>32</v>
      </c>
      <c r="D44" s="46">
        <v>2</v>
      </c>
      <c r="E44" s="57">
        <v>0.16753000000000001</v>
      </c>
      <c r="F44" s="57">
        <v>0.16746</v>
      </c>
      <c r="G44" s="57">
        <v>0.16747999999999999</v>
      </c>
      <c r="H44" s="57">
        <v>0.16744000000000001</v>
      </c>
      <c r="I44" s="57">
        <v>0.16739999999999999</v>
      </c>
      <c r="J44" s="58">
        <f t="shared" si="5"/>
        <v>0.16746</v>
      </c>
      <c r="K44" s="44">
        <f t="shared" si="6"/>
        <v>4.8166378315174136E-5</v>
      </c>
      <c r="L44" s="54"/>
    </row>
    <row r="45" spans="1:19" ht="13.2">
      <c r="A45" s="22"/>
      <c r="B45" s="22"/>
      <c r="C45" s="22"/>
      <c r="D45" s="22"/>
      <c r="E45" s="22"/>
      <c r="F45" s="23"/>
      <c r="G45" s="23"/>
      <c r="H45" s="22"/>
      <c r="I45" s="23"/>
      <c r="J45" s="22"/>
      <c r="K45" s="22"/>
    </row>
    <row r="46" spans="1:19" ht="13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9" ht="13.2">
      <c r="A47" s="22"/>
      <c r="B47" s="22"/>
      <c r="C47" s="22"/>
      <c r="D47" s="22"/>
      <c r="E47" s="22" t="s">
        <v>23</v>
      </c>
      <c r="F47" s="22"/>
      <c r="G47" s="22"/>
      <c r="H47" s="22"/>
      <c r="I47" s="22"/>
      <c r="J47" s="22"/>
      <c r="K47" s="22"/>
    </row>
    <row r="49" spans="1:11" ht="13.8">
      <c r="E49" s="8" t="s">
        <v>24</v>
      </c>
    </row>
    <row r="50" spans="1:11" ht="13.8">
      <c r="A50" s="29" t="s">
        <v>2</v>
      </c>
      <c r="B50" s="29" t="s">
        <v>3</v>
      </c>
      <c r="C50" s="29" t="s">
        <v>4</v>
      </c>
      <c r="D50" s="29" t="s">
        <v>5</v>
      </c>
      <c r="E50" s="29" t="s">
        <v>6</v>
      </c>
      <c r="F50" s="29" t="s">
        <v>7</v>
      </c>
      <c r="G50" s="29" t="s">
        <v>8</v>
      </c>
      <c r="H50" s="29" t="s">
        <v>9</v>
      </c>
      <c r="I50" s="29" t="s">
        <v>10</v>
      </c>
      <c r="J50" s="30" t="s">
        <v>11</v>
      </c>
      <c r="K50" s="30" t="s">
        <v>12</v>
      </c>
    </row>
    <row r="51" spans="1:11" ht="13.8">
      <c r="A51" s="45">
        <f>2^30</f>
        <v>1073741824</v>
      </c>
      <c r="B51" s="45">
        <v>1</v>
      </c>
      <c r="C51" s="45">
        <v>4</v>
      </c>
      <c r="D51" s="45">
        <v>1</v>
      </c>
      <c r="E51" s="45">
        <v>11.183529999999999</v>
      </c>
      <c r="F51" s="46">
        <v>11.18526</v>
      </c>
      <c r="G51" s="46">
        <v>11.20003</v>
      </c>
      <c r="H51" s="46">
        <v>11.19237</v>
      </c>
      <c r="I51" s="46">
        <v>11.23631</v>
      </c>
      <c r="J51" s="44">
        <f t="shared" ref="J51:J59" si="9">MEDIAN(E51:I51)</f>
        <v>11.19237</v>
      </c>
      <c r="K51" s="33">
        <f t="shared" ref="K51:K59" si="10">STDEV(E51:J51)</f>
        <v>1.9525759823030318E-2</v>
      </c>
    </row>
    <row r="52" spans="1:11" ht="13.8">
      <c r="A52" s="29">
        <f>2^29</f>
        <v>536870912</v>
      </c>
      <c r="B52" s="45">
        <v>1</v>
      </c>
      <c r="C52" s="45">
        <f>2^3</f>
        <v>8</v>
      </c>
      <c r="D52" s="45">
        <v>1</v>
      </c>
      <c r="E52" s="63">
        <v>6.3348100000000001</v>
      </c>
      <c r="F52" s="63">
        <v>6.3428500000000003</v>
      </c>
      <c r="G52" s="63">
        <v>6.34049</v>
      </c>
      <c r="H52" s="63">
        <v>6.3214699999999997</v>
      </c>
      <c r="I52" s="63">
        <v>6.3151799999999998</v>
      </c>
      <c r="J52" s="44">
        <f t="shared" si="9"/>
        <v>6.3348100000000001</v>
      </c>
      <c r="K52" s="33">
        <f t="shared" si="10"/>
        <v>1.0940165294302945E-2</v>
      </c>
    </row>
    <row r="53" spans="1:11" ht="13.8">
      <c r="A53" s="29">
        <f>2^28</f>
        <v>268435456</v>
      </c>
      <c r="B53" s="45">
        <v>1</v>
      </c>
      <c r="C53" s="45">
        <v>16</v>
      </c>
      <c r="D53" s="45">
        <v>1</v>
      </c>
      <c r="E53" s="63">
        <v>3.26403</v>
      </c>
      <c r="F53" s="63">
        <v>3.27033</v>
      </c>
      <c r="G53" s="63">
        <v>3.2674300000000001</v>
      </c>
      <c r="H53" s="64">
        <v>3.2640899999999999</v>
      </c>
      <c r="I53" s="63">
        <v>3.27088</v>
      </c>
      <c r="J53" s="44">
        <f t="shared" si="9"/>
        <v>3.2674300000000001</v>
      </c>
      <c r="K53" s="33">
        <f t="shared" si="10"/>
        <v>2.9326694324454759E-3</v>
      </c>
    </row>
    <row r="54" spans="1:11" ht="13.8">
      <c r="A54" s="65">
        <f>2^27</f>
        <v>134217728</v>
      </c>
      <c r="B54" s="66">
        <v>1</v>
      </c>
      <c r="C54" s="66">
        <v>32</v>
      </c>
      <c r="D54" s="66">
        <v>1</v>
      </c>
      <c r="E54" s="67">
        <v>1.7168300000000001</v>
      </c>
      <c r="F54" s="67">
        <v>1.6983200000000001</v>
      </c>
      <c r="G54" s="67">
        <v>1.69845</v>
      </c>
      <c r="H54" s="67">
        <v>1.70458</v>
      </c>
      <c r="I54" s="67">
        <v>1.7223999999999999</v>
      </c>
      <c r="J54" s="68">
        <f t="shared" si="9"/>
        <v>1.70458</v>
      </c>
      <c r="K54" s="69">
        <f t="shared" si="10"/>
        <v>9.9225232006111396E-3</v>
      </c>
    </row>
    <row r="55" spans="1:11" ht="13.8">
      <c r="A55" s="31">
        <f>2^26</f>
        <v>67108864</v>
      </c>
      <c r="B55" s="45">
        <v>1</v>
      </c>
      <c r="C55" s="46">
        <v>64</v>
      </c>
      <c r="D55" s="45">
        <v>1</v>
      </c>
      <c r="E55" s="63">
        <v>1.70984</v>
      </c>
      <c r="F55" s="63">
        <v>1.71451</v>
      </c>
      <c r="G55" s="63">
        <v>1.7113100000000001</v>
      </c>
      <c r="H55" s="63">
        <v>1.7002900000000001</v>
      </c>
      <c r="I55" s="63">
        <v>1.71021</v>
      </c>
      <c r="J55" s="44">
        <f t="shared" si="9"/>
        <v>1.71021</v>
      </c>
      <c r="K55" s="33">
        <f t="shared" si="10"/>
        <v>4.7803336703623276E-3</v>
      </c>
    </row>
    <row r="56" spans="1:11" ht="13.8">
      <c r="A56" s="31">
        <f>2^25</f>
        <v>33554432</v>
      </c>
      <c r="B56" s="45">
        <v>1</v>
      </c>
      <c r="C56" s="45">
        <v>128</v>
      </c>
      <c r="D56" s="45">
        <v>1</v>
      </c>
      <c r="E56" s="63">
        <v>1.7120899999999999</v>
      </c>
      <c r="F56" s="63">
        <v>1.70686</v>
      </c>
      <c r="G56" s="63">
        <v>1.7081299999999999</v>
      </c>
      <c r="H56" s="63">
        <v>1.70756</v>
      </c>
      <c r="I56" s="63">
        <v>1.70638</v>
      </c>
      <c r="J56" s="44">
        <f t="shared" si="9"/>
        <v>1.70756</v>
      </c>
      <c r="K56" s="33">
        <f t="shared" si="10"/>
        <v>2.0493966591820325E-3</v>
      </c>
    </row>
    <row r="57" spans="1:11" ht="13.8">
      <c r="A57" s="34">
        <f>2^24</f>
        <v>16777216</v>
      </c>
      <c r="B57" s="45">
        <v>1</v>
      </c>
      <c r="C57" s="45">
        <v>256</v>
      </c>
      <c r="D57" s="45">
        <v>1</v>
      </c>
      <c r="E57" s="63">
        <v>1.71086</v>
      </c>
      <c r="F57" s="63">
        <v>1.70543</v>
      </c>
      <c r="G57" s="63">
        <v>1.70774</v>
      </c>
      <c r="H57" s="63">
        <v>1.6852400000000001</v>
      </c>
      <c r="I57" s="63">
        <v>1.70929</v>
      </c>
      <c r="J57" s="44">
        <f t="shared" si="9"/>
        <v>1.70774</v>
      </c>
      <c r="K57" s="33">
        <f t="shared" si="10"/>
        <v>9.5511227961254004E-3</v>
      </c>
    </row>
    <row r="58" spans="1:11" ht="13.8">
      <c r="A58" s="34">
        <f>2^23</f>
        <v>8388608</v>
      </c>
      <c r="B58" s="45">
        <v>1</v>
      </c>
      <c r="C58" s="45">
        <v>512</v>
      </c>
      <c r="D58" s="45">
        <v>1</v>
      </c>
      <c r="E58" s="63">
        <v>1.7602599999999999</v>
      </c>
      <c r="F58" s="63">
        <v>1.76407</v>
      </c>
      <c r="G58" s="63">
        <v>1.7688299999999999</v>
      </c>
      <c r="H58" s="63">
        <v>1.7659</v>
      </c>
      <c r="I58" s="63">
        <v>1.76901</v>
      </c>
      <c r="J58" s="44">
        <f t="shared" si="9"/>
        <v>1.7659</v>
      </c>
      <c r="K58" s="33">
        <f t="shared" si="10"/>
        <v>3.2580571920496778E-3</v>
      </c>
    </row>
    <row r="59" spans="1:11" ht="13.8">
      <c r="A59" s="31">
        <f>2^22</f>
        <v>4194304</v>
      </c>
      <c r="B59" s="45">
        <v>1</v>
      </c>
      <c r="C59" s="45">
        <v>1024</v>
      </c>
      <c r="D59" s="45">
        <v>1</v>
      </c>
      <c r="E59" s="63">
        <v>2.3115399999999999</v>
      </c>
      <c r="F59" s="63">
        <v>2.2859099999999999</v>
      </c>
      <c r="G59" s="64">
        <v>2.2819799999999999</v>
      </c>
      <c r="H59" s="63">
        <v>2.3103199999999999</v>
      </c>
      <c r="I59" s="63">
        <v>2.2928999999999999</v>
      </c>
      <c r="J59" s="44">
        <f t="shared" si="9"/>
        <v>2.2928999999999999</v>
      </c>
      <c r="K59" s="33">
        <f t="shared" si="10"/>
        <v>1.2362109447824846E-2</v>
      </c>
    </row>
    <row r="61" spans="1:11" ht="13.8">
      <c r="E61" s="1" t="s">
        <v>25</v>
      </c>
    </row>
    <row r="63" spans="1:11" ht="13.8">
      <c r="A63" s="29" t="s">
        <v>2</v>
      </c>
      <c r="B63" s="29" t="s">
        <v>3</v>
      </c>
      <c r="C63" s="29" t="s">
        <v>4</v>
      </c>
      <c r="D63" s="29" t="s">
        <v>5</v>
      </c>
      <c r="E63" s="29" t="s">
        <v>6</v>
      </c>
      <c r="F63" s="29" t="s">
        <v>7</v>
      </c>
      <c r="G63" s="29" t="s">
        <v>8</v>
      </c>
      <c r="H63" s="29" t="s">
        <v>9</v>
      </c>
      <c r="I63" s="29" t="s">
        <v>10</v>
      </c>
      <c r="J63" s="30" t="s">
        <v>11</v>
      </c>
      <c r="K63" s="30" t="s">
        <v>12</v>
      </c>
    </row>
    <row r="64" spans="1:11" ht="13.8">
      <c r="A64" s="70">
        <f t="shared" ref="A64:A69" si="11">2^27</f>
        <v>134217728</v>
      </c>
      <c r="B64" s="71">
        <v>1</v>
      </c>
      <c r="C64" s="72">
        <v>32</v>
      </c>
      <c r="D64" s="72">
        <v>1</v>
      </c>
      <c r="E64" s="73">
        <v>1.71286</v>
      </c>
      <c r="F64" s="73">
        <v>1.6979200000000001</v>
      </c>
      <c r="G64" s="73">
        <v>1.70245</v>
      </c>
      <c r="H64" s="73">
        <v>1.70892</v>
      </c>
      <c r="I64" s="72">
        <v>1.7027699999999999</v>
      </c>
      <c r="J64" s="74">
        <f t="shared" ref="J64:J69" si="12">MEDIAN(E64:I64)</f>
        <v>1.7027699999999999</v>
      </c>
      <c r="K64" s="75">
        <f t="shared" ref="K64:K69" si="13">STDEV(E64:J64)</f>
        <v>5.3447422762935943E-3</v>
      </c>
    </row>
    <row r="65" spans="1:11" ht="13.8">
      <c r="A65" s="34">
        <f t="shared" si="11"/>
        <v>134217728</v>
      </c>
      <c r="B65" s="42">
        <v>1</v>
      </c>
      <c r="C65" s="29">
        <v>16</v>
      </c>
      <c r="D65" s="29">
        <v>2</v>
      </c>
      <c r="E65" s="63">
        <v>1.7162999999999999</v>
      </c>
      <c r="F65" s="63">
        <v>1.72034</v>
      </c>
      <c r="G65" s="63">
        <v>1.7173099999999999</v>
      </c>
      <c r="H65" s="63">
        <v>1.72166</v>
      </c>
      <c r="I65" s="63">
        <v>1.7150000000000001</v>
      </c>
      <c r="J65" s="33">
        <f t="shared" si="12"/>
        <v>1.7173099999999999</v>
      </c>
      <c r="K65" s="76">
        <f t="shared" si="13"/>
        <v>2.5184254340096324E-3</v>
      </c>
    </row>
    <row r="66" spans="1:11" ht="13.8">
      <c r="A66" s="34">
        <f t="shared" si="11"/>
        <v>134217728</v>
      </c>
      <c r="B66" s="42">
        <v>1</v>
      </c>
      <c r="C66" s="29">
        <v>8</v>
      </c>
      <c r="D66" s="29">
        <v>4</v>
      </c>
      <c r="E66" s="63">
        <v>1.7092400000000001</v>
      </c>
      <c r="F66" s="63">
        <v>1.7155899999999999</v>
      </c>
      <c r="G66" s="63">
        <v>1.7179800000000001</v>
      </c>
      <c r="H66" s="63">
        <v>1.70634</v>
      </c>
      <c r="I66" s="63">
        <v>1.6936100000000001</v>
      </c>
      <c r="J66" s="33">
        <f t="shared" si="12"/>
        <v>1.7092400000000001</v>
      </c>
      <c r="K66" s="76">
        <f t="shared" si="13"/>
        <v>8.572569432011996E-3</v>
      </c>
    </row>
    <row r="67" spans="1:11" ht="13.8">
      <c r="A67" s="34">
        <f t="shared" si="11"/>
        <v>134217728</v>
      </c>
      <c r="B67" s="42">
        <v>1</v>
      </c>
      <c r="C67" s="29">
        <v>4</v>
      </c>
      <c r="D67" s="29">
        <v>8</v>
      </c>
      <c r="E67" s="63">
        <v>1.72075</v>
      </c>
      <c r="F67" s="63">
        <v>1.7259500000000001</v>
      </c>
      <c r="G67" s="64">
        <v>1.7208000000000001</v>
      </c>
      <c r="H67" s="63">
        <v>1.72068</v>
      </c>
      <c r="I67" s="63">
        <v>1.72035</v>
      </c>
      <c r="J67" s="33">
        <f t="shared" si="12"/>
        <v>1.72075</v>
      </c>
      <c r="K67" s="76">
        <f t="shared" si="13"/>
        <v>2.1632999483813574E-3</v>
      </c>
    </row>
    <row r="68" spans="1:11" ht="13.8">
      <c r="A68" s="34">
        <f t="shared" si="11"/>
        <v>134217728</v>
      </c>
      <c r="B68" s="42">
        <v>1</v>
      </c>
      <c r="C68" s="29">
        <v>2</v>
      </c>
      <c r="D68" s="29">
        <v>16</v>
      </c>
      <c r="E68" s="63">
        <v>1.71553</v>
      </c>
      <c r="F68" s="63">
        <v>1.71682</v>
      </c>
      <c r="G68" s="63">
        <v>1.7195800000000001</v>
      </c>
      <c r="H68" s="63">
        <v>1.7178100000000001</v>
      </c>
      <c r="I68" s="63">
        <v>1.70665</v>
      </c>
      <c r="J68" s="33">
        <f t="shared" si="12"/>
        <v>1.71682</v>
      </c>
      <c r="K68" s="76">
        <f t="shared" si="13"/>
        <v>4.5559488583609281E-3</v>
      </c>
    </row>
    <row r="69" spans="1:11" ht="13.8">
      <c r="A69" s="34">
        <f t="shared" si="11"/>
        <v>134217728</v>
      </c>
      <c r="B69" s="42">
        <v>1</v>
      </c>
      <c r="C69" s="29">
        <v>1</v>
      </c>
      <c r="D69" s="29">
        <v>32</v>
      </c>
      <c r="E69" s="63">
        <v>1.72174</v>
      </c>
      <c r="F69" s="63">
        <v>1.71292</v>
      </c>
      <c r="G69" s="63">
        <v>1.7123200000000001</v>
      </c>
      <c r="H69" s="63">
        <v>1.7135199999999999</v>
      </c>
      <c r="I69" s="63">
        <v>1.71513</v>
      </c>
      <c r="J69" s="33">
        <f t="shared" si="12"/>
        <v>1.7135199999999999</v>
      </c>
      <c r="K69" s="76">
        <f t="shared" si="13"/>
        <v>3.4989622270991741E-3</v>
      </c>
    </row>
    <row r="70" spans="1:11" ht="13.8">
      <c r="A70" s="5"/>
      <c r="B70" s="24"/>
      <c r="G70" s="25"/>
      <c r="I70" s="25"/>
    </row>
    <row r="71" spans="1:11" ht="13.8">
      <c r="A71" s="5"/>
      <c r="B71" s="24"/>
      <c r="E71" s="8" t="s">
        <v>14</v>
      </c>
    </row>
    <row r="72" spans="1:11" ht="13.8">
      <c r="A72" s="5"/>
      <c r="B72" s="24"/>
    </row>
    <row r="73" spans="1:11" ht="13.8">
      <c r="A73" s="29" t="s">
        <v>2</v>
      </c>
      <c r="B73" s="29" t="s">
        <v>3</v>
      </c>
      <c r="C73" s="29" t="s">
        <v>4</v>
      </c>
      <c r="D73" s="29" t="s">
        <v>5</v>
      </c>
      <c r="E73" s="29" t="s">
        <v>6</v>
      </c>
      <c r="F73" s="29" t="s">
        <v>7</v>
      </c>
      <c r="G73" s="29" t="s">
        <v>8</v>
      </c>
      <c r="H73" s="29" t="s">
        <v>9</v>
      </c>
      <c r="I73" s="29" t="s">
        <v>10</v>
      </c>
      <c r="J73" s="30" t="s">
        <v>11</v>
      </c>
      <c r="K73" s="30" t="s">
        <v>12</v>
      </c>
    </row>
    <row r="74" spans="1:11" ht="13.8">
      <c r="A74" s="29">
        <f>2^A103</f>
        <v>134217728</v>
      </c>
      <c r="B74" s="46">
        <f>2^B103</f>
        <v>1</v>
      </c>
      <c r="C74" s="35">
        <v>32</v>
      </c>
      <c r="D74" s="35">
        <v>1</v>
      </c>
      <c r="E74" s="63">
        <v>1.69678</v>
      </c>
      <c r="F74" s="63">
        <v>1.7118500000000001</v>
      </c>
      <c r="G74" s="63">
        <v>1.71845</v>
      </c>
      <c r="H74" s="63">
        <v>1.72489</v>
      </c>
      <c r="I74" s="63">
        <v>1.7150399999999999</v>
      </c>
      <c r="J74" s="33">
        <f t="shared" ref="J74:J89" si="14">MEDIAN(E74:I74)</f>
        <v>1.7150399999999999</v>
      </c>
      <c r="K74" s="33">
        <f t="shared" ref="K74:K89" si="15">STDEV(E74:I74)</f>
        <v>1.0474243170749881E-2</v>
      </c>
    </row>
    <row r="75" spans="1:11" ht="13.8">
      <c r="A75" s="29">
        <f>2^A104</f>
        <v>67108864</v>
      </c>
      <c r="B75" s="46">
        <f t="shared" ref="B75:B89" si="16">2^B104</f>
        <v>2</v>
      </c>
      <c r="C75" s="35">
        <v>32</v>
      </c>
      <c r="D75" s="35">
        <v>1</v>
      </c>
      <c r="E75" s="63">
        <v>1.6192500000000001</v>
      </c>
      <c r="F75" s="63">
        <v>1.6116999999999999</v>
      </c>
      <c r="G75" s="63">
        <v>1.6164499999999999</v>
      </c>
      <c r="H75" s="63">
        <v>1.61808</v>
      </c>
      <c r="I75" s="63">
        <v>1.6185</v>
      </c>
      <c r="J75" s="33">
        <f t="shared" si="14"/>
        <v>1.61808</v>
      </c>
      <c r="K75" s="33">
        <f t="shared" si="15"/>
        <v>3.0275121799920729E-3</v>
      </c>
    </row>
    <row r="76" spans="1:11" ht="13.8">
      <c r="A76" s="29">
        <f t="shared" ref="A76:A89" si="17">2^A105</f>
        <v>33554432</v>
      </c>
      <c r="B76" s="46">
        <f t="shared" si="16"/>
        <v>4</v>
      </c>
      <c r="C76" s="35">
        <v>32</v>
      </c>
      <c r="D76" s="35">
        <v>1</v>
      </c>
      <c r="E76" s="63">
        <v>1.55826</v>
      </c>
      <c r="F76" s="63">
        <v>1.5630599999999999</v>
      </c>
      <c r="G76" s="63">
        <v>1.5685500000000001</v>
      </c>
      <c r="H76" s="63">
        <v>1.5485500000000001</v>
      </c>
      <c r="I76" s="63">
        <v>1.5407200000000001</v>
      </c>
      <c r="J76" s="33">
        <f t="shared" si="14"/>
        <v>1.55826</v>
      </c>
      <c r="K76" s="33">
        <f t="shared" si="15"/>
        <v>1.1194716164333925E-2</v>
      </c>
    </row>
    <row r="77" spans="1:11" ht="13.8">
      <c r="A77" s="29">
        <f t="shared" si="17"/>
        <v>16777216</v>
      </c>
      <c r="B77" s="46">
        <f t="shared" si="16"/>
        <v>8</v>
      </c>
      <c r="C77" s="35">
        <v>32</v>
      </c>
      <c r="D77" s="35">
        <v>1</v>
      </c>
      <c r="E77" s="63">
        <v>1.37504</v>
      </c>
      <c r="F77" s="63">
        <v>1.3206800000000001</v>
      </c>
      <c r="G77" s="63">
        <v>1.39324</v>
      </c>
      <c r="H77" s="63">
        <v>1.3897299999999999</v>
      </c>
      <c r="I77" s="63">
        <v>1.38649</v>
      </c>
      <c r="J77" s="33">
        <f t="shared" si="14"/>
        <v>1.38649</v>
      </c>
      <c r="K77" s="33">
        <f t="shared" si="15"/>
        <v>3.0054401175202236E-2</v>
      </c>
    </row>
    <row r="78" spans="1:11" ht="13.8">
      <c r="A78" s="29">
        <f t="shared" si="17"/>
        <v>8388608</v>
      </c>
      <c r="B78" s="46">
        <f t="shared" si="16"/>
        <v>16</v>
      </c>
      <c r="C78" s="35">
        <v>32</v>
      </c>
      <c r="D78" s="35">
        <v>1</v>
      </c>
      <c r="E78" s="63">
        <v>1.0162100000000001</v>
      </c>
      <c r="F78" s="63">
        <v>1.00248</v>
      </c>
      <c r="G78" s="63">
        <v>1.0868800000000001</v>
      </c>
      <c r="H78" s="63">
        <v>1.0776600000000001</v>
      </c>
      <c r="I78" s="63">
        <v>1.0586199999999999</v>
      </c>
      <c r="J78" s="33">
        <f t="shared" si="14"/>
        <v>1.0586199999999999</v>
      </c>
      <c r="K78" s="33">
        <f t="shared" si="15"/>
        <v>3.7370256889670959E-2</v>
      </c>
    </row>
    <row r="79" spans="1:11" ht="13.8">
      <c r="A79" s="29">
        <f t="shared" si="17"/>
        <v>4194304</v>
      </c>
      <c r="B79" s="46">
        <f t="shared" si="16"/>
        <v>32</v>
      </c>
      <c r="C79" s="35">
        <v>32</v>
      </c>
      <c r="D79" s="35">
        <v>1</v>
      </c>
      <c r="E79" s="63">
        <v>0.66208</v>
      </c>
      <c r="F79" s="63">
        <v>0.65559000000000001</v>
      </c>
      <c r="G79" s="63">
        <v>0.65230999999999995</v>
      </c>
      <c r="H79" s="63">
        <v>0.66374</v>
      </c>
      <c r="I79" s="63">
        <v>0.64492000000000005</v>
      </c>
      <c r="J79" s="33">
        <f t="shared" si="14"/>
        <v>0.65559000000000001</v>
      </c>
      <c r="K79" s="33">
        <f t="shared" si="15"/>
        <v>7.6330642601775481E-3</v>
      </c>
    </row>
    <row r="80" spans="1:11" ht="13.8">
      <c r="A80" s="29">
        <f t="shared" si="17"/>
        <v>2097152</v>
      </c>
      <c r="B80" s="46">
        <f t="shared" si="16"/>
        <v>64</v>
      </c>
      <c r="C80" s="35">
        <v>32</v>
      </c>
      <c r="D80" s="35">
        <v>1</v>
      </c>
      <c r="E80" s="63">
        <v>0.59875999999999996</v>
      </c>
      <c r="F80" s="63">
        <v>0.60789000000000004</v>
      </c>
      <c r="G80" s="63">
        <v>0.62160000000000004</v>
      </c>
      <c r="H80" s="63">
        <v>0.62109000000000003</v>
      </c>
      <c r="I80" s="63">
        <v>0.61477000000000004</v>
      </c>
      <c r="J80" s="33">
        <f t="shared" si="14"/>
        <v>0.61477000000000004</v>
      </c>
      <c r="K80" s="33">
        <f t="shared" si="15"/>
        <v>9.634213512269724E-3</v>
      </c>
    </row>
    <row r="81" spans="1:11" ht="13.8">
      <c r="A81" s="29">
        <f t="shared" si="17"/>
        <v>1048576</v>
      </c>
      <c r="B81" s="46">
        <f t="shared" si="16"/>
        <v>128</v>
      </c>
      <c r="C81" s="35">
        <v>32</v>
      </c>
      <c r="D81" s="35">
        <v>1</v>
      </c>
      <c r="E81" s="63">
        <v>0.59445999999999999</v>
      </c>
      <c r="F81" s="63">
        <v>0.58038999999999996</v>
      </c>
      <c r="G81" s="63">
        <v>0.55950999999999995</v>
      </c>
      <c r="H81" s="63">
        <v>0.57625000000000004</v>
      </c>
      <c r="I81" s="63">
        <v>0.61717999999999995</v>
      </c>
      <c r="J81" s="33">
        <f t="shared" si="14"/>
        <v>0.58038999999999996</v>
      </c>
      <c r="K81" s="33">
        <f t="shared" si="15"/>
        <v>2.1627770805147713E-2</v>
      </c>
    </row>
    <row r="82" spans="1:11" ht="13.8">
      <c r="A82" s="29">
        <f t="shared" si="17"/>
        <v>524288</v>
      </c>
      <c r="B82" s="46">
        <f t="shared" si="16"/>
        <v>256</v>
      </c>
      <c r="C82" s="79">
        <v>32</v>
      </c>
      <c r="D82" s="79">
        <v>1</v>
      </c>
      <c r="E82" s="80">
        <v>0.57030999999999998</v>
      </c>
      <c r="F82" s="80">
        <v>0.56511999999999996</v>
      </c>
      <c r="G82" s="80">
        <v>0.55579000000000001</v>
      </c>
      <c r="H82" s="80">
        <v>0.57045000000000001</v>
      </c>
      <c r="I82" s="80">
        <v>0.57516999999999996</v>
      </c>
      <c r="J82" s="81">
        <f t="shared" si="14"/>
        <v>0.57030999999999998</v>
      </c>
      <c r="K82" s="81">
        <f t="shared" si="15"/>
        <v>7.384593421441688E-3</v>
      </c>
    </row>
    <row r="83" spans="1:11" ht="13.8">
      <c r="A83" s="29">
        <f t="shared" si="17"/>
        <v>262144</v>
      </c>
      <c r="B83" s="46">
        <f t="shared" si="16"/>
        <v>512</v>
      </c>
      <c r="C83" s="35">
        <v>32</v>
      </c>
      <c r="D83" s="35">
        <v>1</v>
      </c>
      <c r="E83" s="63">
        <v>0.57179000000000002</v>
      </c>
      <c r="F83" s="63">
        <v>0.56423999999999996</v>
      </c>
      <c r="G83" s="63">
        <v>0.57703000000000004</v>
      </c>
      <c r="H83" s="63">
        <v>0.58560999999999996</v>
      </c>
      <c r="I83" s="63">
        <v>0.57976000000000005</v>
      </c>
      <c r="J83" s="33">
        <f t="shared" si="14"/>
        <v>0.57703000000000004</v>
      </c>
      <c r="K83" s="33">
        <f t="shared" si="15"/>
        <v>8.1098600481142782E-3</v>
      </c>
    </row>
    <row r="84" spans="1:11" ht="13.8">
      <c r="A84" s="29">
        <f t="shared" si="17"/>
        <v>131072</v>
      </c>
      <c r="B84" s="46">
        <f t="shared" si="16"/>
        <v>1024</v>
      </c>
      <c r="C84" s="35">
        <v>32</v>
      </c>
      <c r="D84" s="35">
        <v>1</v>
      </c>
      <c r="E84" s="63">
        <v>0.56333</v>
      </c>
      <c r="F84" s="63">
        <v>0.58130000000000004</v>
      </c>
      <c r="G84" s="63">
        <v>0.57374000000000003</v>
      </c>
      <c r="H84" s="63">
        <v>0.60572000000000004</v>
      </c>
      <c r="I84" s="63">
        <v>0.57352000000000003</v>
      </c>
      <c r="J84" s="33">
        <f t="shared" si="14"/>
        <v>0.57374000000000003</v>
      </c>
      <c r="K84" s="33">
        <f t="shared" si="15"/>
        <v>1.5977584923886349E-2</v>
      </c>
    </row>
    <row r="85" spans="1:11" ht="13.8">
      <c r="A85" s="29">
        <f t="shared" si="17"/>
        <v>65536</v>
      </c>
      <c r="B85" s="46">
        <f t="shared" si="16"/>
        <v>2048</v>
      </c>
      <c r="C85" s="35">
        <v>32</v>
      </c>
      <c r="D85" s="35">
        <v>1</v>
      </c>
      <c r="E85" s="63">
        <v>0.58916999999999997</v>
      </c>
      <c r="F85" s="63">
        <v>0.61319999999999997</v>
      </c>
      <c r="G85" s="63">
        <v>0.59528000000000003</v>
      </c>
      <c r="H85" s="63">
        <v>0.59899999999999998</v>
      </c>
      <c r="I85" s="63">
        <v>0.58028999999999997</v>
      </c>
      <c r="J85" s="33">
        <f t="shared" si="14"/>
        <v>0.59528000000000003</v>
      </c>
      <c r="K85" s="33">
        <f t="shared" si="15"/>
        <v>1.2216164291626074E-2</v>
      </c>
    </row>
    <row r="86" spans="1:11" ht="13.8">
      <c r="A86" s="29">
        <f t="shared" si="17"/>
        <v>32768</v>
      </c>
      <c r="B86" s="46">
        <f t="shared" si="16"/>
        <v>4096</v>
      </c>
      <c r="C86" s="35">
        <v>32</v>
      </c>
      <c r="D86" s="35">
        <v>1</v>
      </c>
      <c r="E86" s="63">
        <v>0.58150000000000002</v>
      </c>
      <c r="F86" s="63">
        <v>0.61175000000000002</v>
      </c>
      <c r="G86" s="63">
        <v>0.57599</v>
      </c>
      <c r="H86" s="63">
        <v>0.57726999999999995</v>
      </c>
      <c r="I86" s="63">
        <v>0.58323999999999998</v>
      </c>
      <c r="J86" s="33">
        <f t="shared" si="14"/>
        <v>0.58150000000000002</v>
      </c>
      <c r="K86" s="33">
        <f t="shared" si="15"/>
        <v>1.4725238537966047E-2</v>
      </c>
    </row>
    <row r="87" spans="1:11" ht="13.8">
      <c r="A87" s="29">
        <f t="shared" si="17"/>
        <v>16384</v>
      </c>
      <c r="B87" s="46">
        <f t="shared" si="16"/>
        <v>8192</v>
      </c>
      <c r="C87" s="35">
        <v>32</v>
      </c>
      <c r="D87" s="35">
        <v>1</v>
      </c>
      <c r="E87" s="63">
        <v>0.59367000000000003</v>
      </c>
      <c r="F87" s="63">
        <v>0.60870999999999997</v>
      </c>
      <c r="G87" s="63">
        <v>0.58760999999999997</v>
      </c>
      <c r="H87" s="63">
        <v>0.59650999999999998</v>
      </c>
      <c r="I87" s="63">
        <v>0.61019000000000001</v>
      </c>
      <c r="J87" s="33">
        <f t="shared" si="14"/>
        <v>0.59650999999999998</v>
      </c>
      <c r="K87" s="33">
        <f t="shared" si="15"/>
        <v>9.7886423982082461E-3</v>
      </c>
    </row>
    <row r="88" spans="1:11" ht="13.8">
      <c r="A88" s="29">
        <f t="shared" si="17"/>
        <v>8192</v>
      </c>
      <c r="B88" s="46">
        <f t="shared" si="16"/>
        <v>16384</v>
      </c>
      <c r="C88" s="35">
        <v>32</v>
      </c>
      <c r="D88" s="35">
        <v>1</v>
      </c>
      <c r="E88" s="63">
        <v>0.59685999999999995</v>
      </c>
      <c r="F88" s="63">
        <v>0.58921999999999997</v>
      </c>
      <c r="G88" s="63">
        <v>0.58469000000000004</v>
      </c>
      <c r="H88" s="63">
        <v>0.59116000000000002</v>
      </c>
      <c r="I88" s="64">
        <v>0.57838000000000001</v>
      </c>
      <c r="J88" s="33">
        <f t="shared" si="14"/>
        <v>0.58921999999999997</v>
      </c>
      <c r="K88" s="33">
        <f t="shared" si="15"/>
        <v>6.9544029218905389E-3</v>
      </c>
    </row>
    <row r="89" spans="1:11" ht="13.8">
      <c r="A89" s="29">
        <f t="shared" si="17"/>
        <v>4096</v>
      </c>
      <c r="B89" s="46">
        <f t="shared" si="16"/>
        <v>32768</v>
      </c>
      <c r="C89" s="35">
        <v>32</v>
      </c>
      <c r="D89" s="35">
        <v>1</v>
      </c>
      <c r="E89" s="63">
        <v>0.58387999999999995</v>
      </c>
      <c r="F89" s="63">
        <v>0.56967000000000001</v>
      </c>
      <c r="G89" s="63">
        <v>0.58062000000000002</v>
      </c>
      <c r="H89" s="63">
        <v>0.58701999999999999</v>
      </c>
      <c r="I89" s="63">
        <v>0.57530000000000003</v>
      </c>
      <c r="J89" s="33">
        <f t="shared" si="14"/>
        <v>0.58062000000000002</v>
      </c>
      <c r="K89" s="33">
        <f t="shared" si="15"/>
        <v>6.9111156841713877E-3</v>
      </c>
    </row>
    <row r="90" spans="1:11" ht="13.8">
      <c r="A90" s="1"/>
      <c r="B90" s="14"/>
      <c r="C90" s="14"/>
      <c r="D90" s="14"/>
      <c r="E90" s="22"/>
      <c r="F90" s="25"/>
      <c r="G90" s="22"/>
      <c r="H90" s="25"/>
      <c r="I90" s="22"/>
      <c r="J90" s="22"/>
    </row>
    <row r="91" spans="1:11" ht="13.8">
      <c r="A91" s="1"/>
      <c r="B91" s="14"/>
      <c r="C91" s="14"/>
      <c r="D91" s="14"/>
      <c r="E91" s="22"/>
      <c r="F91" s="22"/>
      <c r="G91" s="22"/>
      <c r="H91" s="22"/>
      <c r="I91" s="22"/>
      <c r="J91" s="22"/>
    </row>
    <row r="92" spans="1:11" ht="13.8">
      <c r="A92" s="2"/>
      <c r="B92" s="14"/>
      <c r="C92" s="15"/>
      <c r="D92" s="14"/>
      <c r="E92" s="22"/>
      <c r="F92" s="22"/>
      <c r="G92" s="22"/>
      <c r="H92" s="22"/>
      <c r="I92" s="22"/>
      <c r="J92" s="22"/>
    </row>
    <row r="93" spans="1:11" ht="13.8">
      <c r="A93" s="2"/>
      <c r="B93" s="14"/>
      <c r="C93" s="15"/>
      <c r="D93" s="14"/>
      <c r="E93" s="22"/>
      <c r="F93" s="22"/>
      <c r="G93" s="22"/>
      <c r="H93" s="22"/>
      <c r="I93" s="22"/>
      <c r="J93" s="22"/>
    </row>
    <row r="94" spans="1:11" ht="13.8">
      <c r="A94" s="2"/>
      <c r="B94" s="14"/>
      <c r="C94" s="14"/>
      <c r="D94" s="14"/>
      <c r="E94" s="22"/>
      <c r="F94" s="22"/>
      <c r="G94" s="22"/>
      <c r="H94" s="22"/>
      <c r="I94" s="22"/>
      <c r="J94" s="22"/>
    </row>
    <row r="95" spans="1:11" ht="13.8">
      <c r="A95" s="5"/>
      <c r="B95" s="14"/>
      <c r="C95" s="14"/>
      <c r="D95" s="14"/>
      <c r="E95" s="22"/>
      <c r="F95" s="22"/>
      <c r="G95" s="22"/>
      <c r="H95" s="22"/>
      <c r="I95" s="22"/>
      <c r="J95" s="22"/>
    </row>
    <row r="96" spans="1:11" ht="13.8">
      <c r="A96" s="5"/>
      <c r="B96" s="14"/>
      <c r="C96" s="14"/>
      <c r="D96" s="14"/>
      <c r="E96" s="22"/>
      <c r="F96" s="22"/>
      <c r="G96" s="22"/>
      <c r="H96" s="22"/>
      <c r="I96" s="22"/>
      <c r="J96" s="22"/>
    </row>
    <row r="97" spans="1:10" ht="13.8">
      <c r="A97" s="2"/>
      <c r="B97" s="14"/>
      <c r="C97" s="14"/>
      <c r="D97" s="14"/>
      <c r="E97" s="22"/>
      <c r="F97" s="22"/>
      <c r="G97" s="22"/>
      <c r="H97" s="22"/>
      <c r="I97" s="22"/>
      <c r="J97" s="22"/>
    </row>
    <row r="98" spans="1:10" ht="13.8">
      <c r="A98" s="2"/>
      <c r="B98" s="14"/>
      <c r="C98" s="22"/>
      <c r="D98" s="22"/>
      <c r="E98" s="22"/>
      <c r="F98" s="22"/>
      <c r="G98" s="22"/>
      <c r="H98" s="22"/>
      <c r="I98" s="22"/>
      <c r="J98" s="22"/>
    </row>
    <row r="99" spans="1:10" ht="13.8">
      <c r="A99" s="2"/>
      <c r="B99" s="14"/>
      <c r="C99" s="22"/>
      <c r="D99" s="22"/>
      <c r="E99" s="22"/>
      <c r="F99" s="22"/>
      <c r="G99" s="22"/>
      <c r="H99" s="22"/>
      <c r="I99" s="22"/>
      <c r="J99" s="22"/>
    </row>
    <row r="100" spans="1:10" ht="13.8">
      <c r="A100" s="2"/>
      <c r="B100" s="14"/>
      <c r="C100" s="22"/>
      <c r="D100" s="22"/>
      <c r="E100" s="22"/>
      <c r="F100" s="22"/>
      <c r="G100" s="22"/>
      <c r="H100" s="22"/>
      <c r="I100" s="22"/>
      <c r="J100" s="22"/>
    </row>
    <row r="101" spans="1:10" ht="13.2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 spans="1:10" ht="13.2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 spans="1:10" ht="13.8">
      <c r="A103" s="27">
        <v>27</v>
      </c>
      <c r="B103" s="15">
        <v>0</v>
      </c>
      <c r="C103" s="22"/>
      <c r="D103" s="22"/>
      <c r="E103" s="22"/>
      <c r="F103" s="22"/>
      <c r="G103" s="22"/>
      <c r="H103" s="22"/>
      <c r="I103" s="22"/>
      <c r="J103" s="22"/>
    </row>
    <row r="104" spans="1:10" ht="15.75" customHeight="1">
      <c r="A104" s="27">
        <v>26</v>
      </c>
      <c r="B104" s="15">
        <v>1</v>
      </c>
    </row>
    <row r="105" spans="1:10" ht="15.75" customHeight="1">
      <c r="A105" s="27">
        <v>25</v>
      </c>
      <c r="B105" s="15">
        <v>2</v>
      </c>
    </row>
    <row r="106" spans="1:10" ht="15.75" customHeight="1">
      <c r="A106" s="27">
        <v>24</v>
      </c>
      <c r="B106" s="15">
        <v>3</v>
      </c>
    </row>
    <row r="107" spans="1:10" ht="15.75" customHeight="1">
      <c r="A107" s="27">
        <v>23</v>
      </c>
      <c r="B107" s="15">
        <v>4</v>
      </c>
    </row>
    <row r="108" spans="1:10" ht="15.75" customHeight="1">
      <c r="A108" s="27">
        <v>22</v>
      </c>
      <c r="B108" s="15">
        <v>5</v>
      </c>
    </row>
    <row r="109" spans="1:10" ht="15.75" customHeight="1">
      <c r="A109" s="27">
        <v>21</v>
      </c>
      <c r="B109" s="15">
        <v>6</v>
      </c>
    </row>
    <row r="110" spans="1:10" ht="15.75" customHeight="1">
      <c r="A110" s="27">
        <v>20</v>
      </c>
      <c r="B110" s="14">
        <v>7</v>
      </c>
    </row>
    <row r="111" spans="1:10" ht="15.75" customHeight="1">
      <c r="A111" s="77">
        <v>19</v>
      </c>
      <c r="B111" s="78">
        <v>8</v>
      </c>
    </row>
    <row r="112" spans="1:10" ht="15.75" customHeight="1">
      <c r="A112" s="27">
        <v>18</v>
      </c>
      <c r="B112" s="14">
        <v>9</v>
      </c>
    </row>
    <row r="113" spans="1:2" ht="15.75" customHeight="1">
      <c r="A113" s="27">
        <v>17</v>
      </c>
      <c r="B113" s="14">
        <v>10</v>
      </c>
    </row>
    <row r="114" spans="1:2" ht="15.75" customHeight="1">
      <c r="A114" s="26">
        <v>16</v>
      </c>
      <c r="B114" s="14">
        <v>11</v>
      </c>
    </row>
    <row r="115" spans="1:2" ht="15.75" customHeight="1">
      <c r="A115" s="26">
        <v>15</v>
      </c>
      <c r="B115" s="14">
        <v>12</v>
      </c>
    </row>
    <row r="116" spans="1:2" ht="15.75" customHeight="1">
      <c r="A116" s="26">
        <v>14</v>
      </c>
      <c r="B116" s="14">
        <v>13</v>
      </c>
    </row>
    <row r="117" spans="1:2" ht="15.75" customHeight="1">
      <c r="A117" s="27">
        <v>13</v>
      </c>
      <c r="B117" s="14">
        <v>14</v>
      </c>
    </row>
    <row r="118" spans="1:2" ht="15.75" customHeight="1">
      <c r="A118" s="14">
        <v>12</v>
      </c>
      <c r="B118" s="14">
        <v>15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 Resende</cp:lastModifiedBy>
  <dcterms:modified xsi:type="dcterms:W3CDTF">2022-01-30T21:17:45Z</dcterms:modified>
</cp:coreProperties>
</file>