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fdf6d3ba33db26/Documents/1.Practicum/VI. ML NEGOCIOS/SP9_PROYECTO_ML_NEGOCIOS/"/>
    </mc:Choice>
  </mc:AlternateContent>
  <xr:revisionPtr revIDLastSave="4" documentId="8_{76D5DB76-8EBA-46DF-A488-13444E7BB23A}" xr6:coauthVersionLast="47" xr6:coauthVersionMax="47" xr10:uidLastSave="{F4342A36-3820-4E56-B285-E36B695E31E4}"/>
  <bookViews>
    <workbookView xWindow="-110" yWindow="-10910" windowWidth="19420" windowHeight="10420" activeTab="1" xr2:uid="{6EFA1A80-3BFB-4B6F-9003-72CC35953B6F}"/>
  </bookViews>
  <sheets>
    <sheet name="proyecto 9" sheetId="1" r:id="rId1"/>
    <sheet name="Integrad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63" i="1" s="1"/>
  <c r="D65" i="1" s="1"/>
  <c r="D67" i="1" s="1"/>
  <c r="D52" i="1"/>
  <c r="D54" i="1" s="1"/>
  <c r="D55" i="1" s="1"/>
  <c r="G48" i="1"/>
  <c r="G50" i="1" s="1"/>
  <c r="G43" i="1"/>
  <c r="G45" i="1"/>
  <c r="H55" i="1" s="1"/>
  <c r="E45" i="1"/>
  <c r="I32" i="1"/>
  <c r="D31" i="1"/>
  <c r="E37" i="1"/>
  <c r="E32" i="1"/>
  <c r="E34" i="1" s="1"/>
  <c r="E35" i="1" s="1"/>
  <c r="E29" i="1"/>
</calcChain>
</file>

<file path=xl/sharedStrings.xml><?xml version="1.0" encoding="utf-8"?>
<sst xmlns="http://schemas.openxmlformats.org/spreadsheetml/2006/main" count="91" uniqueCount="72">
  <si>
    <t xml:space="preserve">Regresion Lineal </t>
  </si>
  <si>
    <t>Y = Ax+B+ E</t>
  </si>
  <si>
    <t>Y = Producto</t>
  </si>
  <si>
    <t>x= F1</t>
  </si>
  <si>
    <t>z= F2</t>
  </si>
  <si>
    <t>B= Fo</t>
  </si>
  <si>
    <t xml:space="preserve">Error </t>
  </si>
  <si>
    <t>Y</t>
  </si>
  <si>
    <t>F1</t>
  </si>
  <si>
    <t>F2</t>
  </si>
  <si>
    <t>F0</t>
  </si>
  <si>
    <t>Historia</t>
  </si>
  <si>
    <t>Nuevos Datos</t>
  </si>
  <si>
    <t>entreno</t>
  </si>
  <si>
    <t>Valido</t>
  </si>
  <si>
    <t>^Y</t>
  </si>
  <si>
    <t>E= Sum(^Y-Y)^2/N</t>
  </si>
  <si>
    <t>Sum(^Y-Y)</t>
  </si>
  <si>
    <t>(^Y -Y)</t>
  </si>
  <si>
    <t>Distancia entre puntos</t>
  </si>
  <si>
    <t>positivas</t>
  </si>
  <si>
    <t>Negativas</t>
  </si>
  <si>
    <t>Sum</t>
  </si>
  <si>
    <t>+</t>
  </si>
  <si>
    <t>-</t>
  </si>
  <si>
    <t>^2</t>
  </si>
  <si>
    <t>Sum &gt; 0</t>
  </si>
  <si>
    <t>1 barril</t>
  </si>
  <si>
    <t>barriles</t>
  </si>
  <si>
    <t>1 un = 1000barriles</t>
  </si>
  <si>
    <t>1 unidad</t>
  </si>
  <si>
    <t>miles de barriles</t>
  </si>
  <si>
    <t>Unidades de miles de barriles</t>
  </si>
  <si>
    <t>= (4.5 x 1000) (105280/1000)</t>
  </si>
  <si>
    <t>=4.5x 105280 barriles</t>
  </si>
  <si>
    <t>=473760 barriles</t>
  </si>
  <si>
    <t>Ingreso</t>
  </si>
  <si>
    <t>- costo</t>
  </si>
  <si>
    <t>= Beneficio</t>
  </si>
  <si>
    <t>ingreso = Producto (miles ) * 4.5</t>
  </si>
  <si>
    <t>( miles de usd)</t>
  </si>
  <si>
    <t>Costo = 500,000 (USD)/1000 (miles de usd)</t>
  </si>
  <si>
    <t>USD</t>
  </si>
  <si>
    <t xml:space="preserve">Pozo 1 </t>
  </si>
  <si>
    <t xml:space="preserve">Pozo 2 </t>
  </si>
  <si>
    <t>Pozo3</t>
  </si>
  <si>
    <t>Pozo4</t>
  </si>
  <si>
    <t>Pozo 5</t>
  </si>
  <si>
    <t>Regio 1</t>
  </si>
  <si>
    <t>Regio 2</t>
  </si>
  <si>
    <t>Regio 3</t>
  </si>
  <si>
    <t>Total Cost</t>
  </si>
  <si>
    <t># pozos</t>
  </si>
  <si>
    <t>Cost / Pozo</t>
  </si>
  <si>
    <t>Pozos</t>
  </si>
  <si>
    <t>USD / pozo</t>
  </si>
  <si>
    <t>Ingreso /Pozo</t>
  </si>
  <si>
    <t xml:space="preserve">USD </t>
  </si>
  <si>
    <t>volumen minimo</t>
  </si>
  <si>
    <t>pozo (BARRIL)</t>
  </si>
  <si>
    <t>Miles Barriles</t>
  </si>
  <si>
    <t>Total pozos</t>
  </si>
  <si>
    <t>Pozos &gt; 111.11</t>
  </si>
  <si>
    <t>%</t>
  </si>
  <si>
    <t>Volume Region</t>
  </si>
  <si>
    <t>Volume Pozo</t>
  </si>
  <si>
    <t>Precio</t>
  </si>
  <si>
    <t>Ingreso Total</t>
  </si>
  <si>
    <t>Costo</t>
  </si>
  <si>
    <t>Region 1</t>
  </si>
  <si>
    <t>Region 2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</si>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</sst>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quotePrefix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8775-4AF1-479E-BBF4-58D88F5B43F2}">
  <dimension ref="B2:K67"/>
  <sheetViews>
    <sheetView showGridLines="0" topLeftCell="A49" zoomScaleNormal="100" workbookViewId="0">
      <selection activeCell="F67" sqref="F67"/>
    </sheetView>
  </sheetViews>
  <sheetFormatPr defaultRowHeight="15" x14ac:dyDescent="0.25"/>
  <cols>
    <col min="3" max="3" width="13.28515625" bestFit="1" customWidth="1"/>
    <col min="4" max="4" width="14" bestFit="1" customWidth="1"/>
    <col min="5" max="5" width="10.28515625" bestFit="1" customWidth="1"/>
    <col min="6" max="6" width="27.7109375" bestFit="1" customWidth="1"/>
    <col min="7" max="7" width="12.85546875" bestFit="1" customWidth="1"/>
    <col min="8" max="8" width="10.85546875" bestFit="1" customWidth="1"/>
    <col min="9" max="9" width="12.140625" customWidth="1"/>
    <col min="10" max="10" width="12.28515625" customWidth="1"/>
  </cols>
  <sheetData>
    <row r="2" spans="2:10" x14ac:dyDescent="0.25">
      <c r="E2" s="2" t="s">
        <v>7</v>
      </c>
      <c r="F2" s="2" t="s">
        <v>8</v>
      </c>
      <c r="G2" s="2" t="s">
        <v>9</v>
      </c>
      <c r="H2" s="2" t="s">
        <v>10</v>
      </c>
    </row>
    <row r="3" spans="2:10" x14ac:dyDescent="0.25">
      <c r="B3" t="s">
        <v>13</v>
      </c>
      <c r="C3" t="s">
        <v>11</v>
      </c>
      <c r="D3">
        <v>1</v>
      </c>
      <c r="E3">
        <v>1</v>
      </c>
      <c r="F3">
        <v>2</v>
      </c>
      <c r="G3">
        <v>3</v>
      </c>
      <c r="H3">
        <v>4</v>
      </c>
    </row>
    <row r="4" spans="2:10" x14ac:dyDescent="0.25">
      <c r="B4" t="s">
        <v>13</v>
      </c>
      <c r="C4" t="s">
        <v>11</v>
      </c>
      <c r="D4">
        <v>2</v>
      </c>
      <c r="E4">
        <v>1</v>
      </c>
      <c r="F4">
        <v>2</v>
      </c>
      <c r="G4">
        <v>3</v>
      </c>
      <c r="H4">
        <v>4</v>
      </c>
      <c r="J4" t="s">
        <v>0</v>
      </c>
    </row>
    <row r="5" spans="2:10" x14ac:dyDescent="0.25">
      <c r="B5" t="s">
        <v>13</v>
      </c>
      <c r="C5" t="s">
        <v>11</v>
      </c>
      <c r="D5">
        <v>3</v>
      </c>
      <c r="E5">
        <v>1</v>
      </c>
      <c r="F5">
        <v>2</v>
      </c>
      <c r="G5">
        <v>3</v>
      </c>
      <c r="H5">
        <v>4</v>
      </c>
    </row>
    <row r="6" spans="2:10" x14ac:dyDescent="0.25">
      <c r="B6" t="s">
        <v>13</v>
      </c>
      <c r="C6" t="s">
        <v>11</v>
      </c>
      <c r="D6">
        <v>4</v>
      </c>
      <c r="E6">
        <v>1</v>
      </c>
      <c r="F6">
        <v>2</v>
      </c>
      <c r="G6">
        <v>3</v>
      </c>
      <c r="H6">
        <v>4</v>
      </c>
      <c r="J6" t="s">
        <v>1</v>
      </c>
    </row>
    <row r="7" spans="2:10" x14ac:dyDescent="0.25">
      <c r="B7" t="s">
        <v>14</v>
      </c>
      <c r="C7" t="s">
        <v>11</v>
      </c>
      <c r="D7">
        <v>5</v>
      </c>
      <c r="E7">
        <v>1</v>
      </c>
      <c r="F7">
        <v>2</v>
      </c>
      <c r="G7">
        <v>3</v>
      </c>
      <c r="H7">
        <v>4</v>
      </c>
    </row>
    <row r="8" spans="2:10" x14ac:dyDescent="0.25">
      <c r="J8" t="s">
        <v>2</v>
      </c>
    </row>
    <row r="9" spans="2:10" x14ac:dyDescent="0.25">
      <c r="C9" t="s">
        <v>12</v>
      </c>
      <c r="E9" s="1" t="s">
        <v>15</v>
      </c>
      <c r="F9">
        <v>2</v>
      </c>
      <c r="G9">
        <v>3</v>
      </c>
      <c r="H9">
        <v>4</v>
      </c>
    </row>
    <row r="10" spans="2:10" x14ac:dyDescent="0.25">
      <c r="E10" s="1" t="s">
        <v>15</v>
      </c>
      <c r="F10">
        <v>2</v>
      </c>
      <c r="G10">
        <v>3</v>
      </c>
      <c r="H10">
        <v>4</v>
      </c>
      <c r="J10" t="s">
        <v>3</v>
      </c>
    </row>
    <row r="11" spans="2:10" x14ac:dyDescent="0.25">
      <c r="E11" s="1" t="s">
        <v>15</v>
      </c>
      <c r="F11">
        <v>2</v>
      </c>
      <c r="G11">
        <v>3</v>
      </c>
      <c r="H11">
        <v>4</v>
      </c>
      <c r="J11" t="s">
        <v>4</v>
      </c>
    </row>
    <row r="12" spans="2:10" x14ac:dyDescent="0.25">
      <c r="E12" s="1" t="s">
        <v>15</v>
      </c>
      <c r="F12">
        <v>2</v>
      </c>
      <c r="G12">
        <v>3</v>
      </c>
      <c r="H12">
        <v>4</v>
      </c>
      <c r="J12" t="s">
        <v>5</v>
      </c>
    </row>
    <row r="13" spans="2:10" x14ac:dyDescent="0.25">
      <c r="E13" s="1" t="s">
        <v>15</v>
      </c>
      <c r="F13">
        <v>2</v>
      </c>
      <c r="G13">
        <v>3</v>
      </c>
      <c r="H13">
        <v>4</v>
      </c>
      <c r="J13" t="s">
        <v>6</v>
      </c>
    </row>
    <row r="14" spans="2:10" x14ac:dyDescent="0.25">
      <c r="E14" s="1" t="s">
        <v>15</v>
      </c>
      <c r="F14">
        <v>2</v>
      </c>
      <c r="G14">
        <v>3</v>
      </c>
      <c r="H14">
        <v>4</v>
      </c>
    </row>
    <row r="15" spans="2:10" x14ac:dyDescent="0.25">
      <c r="E15" s="1" t="s">
        <v>15</v>
      </c>
      <c r="F15">
        <v>2</v>
      </c>
      <c r="G15">
        <v>3</v>
      </c>
      <c r="H15">
        <v>4</v>
      </c>
    </row>
    <row r="18" spans="4:11" x14ac:dyDescent="0.25">
      <c r="E18" s="1" t="s">
        <v>16</v>
      </c>
    </row>
    <row r="20" spans="4:11" x14ac:dyDescent="0.25">
      <c r="E20" t="s">
        <v>17</v>
      </c>
    </row>
    <row r="21" spans="4:11" x14ac:dyDescent="0.25">
      <c r="K21" t="s">
        <v>25</v>
      </c>
    </row>
    <row r="22" spans="4:11" x14ac:dyDescent="0.25">
      <c r="E22" t="s">
        <v>18</v>
      </c>
      <c r="F22" t="s">
        <v>19</v>
      </c>
      <c r="I22" t="s">
        <v>20</v>
      </c>
      <c r="J22" t="s">
        <v>23</v>
      </c>
      <c r="K22" t="s">
        <v>23</v>
      </c>
    </row>
    <row r="23" spans="4:11" x14ac:dyDescent="0.25">
      <c r="I23" t="s">
        <v>21</v>
      </c>
      <c r="J23" t="s">
        <v>24</v>
      </c>
      <c r="K23" t="s">
        <v>23</v>
      </c>
    </row>
    <row r="24" spans="4:11" x14ac:dyDescent="0.25">
      <c r="I24" t="s">
        <v>22</v>
      </c>
      <c r="J24">
        <v>0</v>
      </c>
      <c r="K24" t="s">
        <v>26</v>
      </c>
    </row>
    <row r="27" spans="4:11" x14ac:dyDescent="0.25">
      <c r="E27">
        <v>4.5</v>
      </c>
      <c r="F27" t="s">
        <v>27</v>
      </c>
    </row>
    <row r="28" spans="4:11" x14ac:dyDescent="0.25">
      <c r="E28">
        <v>1000</v>
      </c>
      <c r="F28" t="s">
        <v>29</v>
      </c>
    </row>
    <row r="29" spans="4:11" x14ac:dyDescent="0.25">
      <c r="E29">
        <f>E28*E27</f>
        <v>4500</v>
      </c>
      <c r="F29" t="s">
        <v>30</v>
      </c>
      <c r="I29" s="4" t="s">
        <v>33</v>
      </c>
    </row>
    <row r="30" spans="4:11" x14ac:dyDescent="0.25">
      <c r="I30" s="4" t="s">
        <v>34</v>
      </c>
    </row>
    <row r="31" spans="4:11" x14ac:dyDescent="0.25">
      <c r="D31" s="3">
        <f>E31*E29/1000</f>
        <v>473.76</v>
      </c>
      <c r="E31">
        <v>105.28</v>
      </c>
      <c r="F31" t="s">
        <v>31</v>
      </c>
      <c r="I31" s="4" t="s">
        <v>35</v>
      </c>
    </row>
    <row r="32" spans="4:11" x14ac:dyDescent="0.25">
      <c r="E32" s="3">
        <f>E31*1000</f>
        <v>105280</v>
      </c>
      <c r="F32" t="s">
        <v>28</v>
      </c>
      <c r="I32">
        <f>473760/1000</f>
        <v>473.76</v>
      </c>
    </row>
    <row r="33" spans="5:10" x14ac:dyDescent="0.25">
      <c r="E33">
        <v>4.5</v>
      </c>
    </row>
    <row r="34" spans="5:10" x14ac:dyDescent="0.25">
      <c r="E34" s="3">
        <f>E32*E33</f>
        <v>473760</v>
      </c>
      <c r="F34" t="s">
        <v>28</v>
      </c>
    </row>
    <row r="35" spans="5:10" x14ac:dyDescent="0.25">
      <c r="E35">
        <f>E34/1000</f>
        <v>473.76</v>
      </c>
      <c r="F35" t="s">
        <v>32</v>
      </c>
    </row>
    <row r="37" spans="5:10" x14ac:dyDescent="0.25">
      <c r="E37">
        <f>+E31*E33</f>
        <v>473.76</v>
      </c>
    </row>
    <row r="40" spans="5:10" x14ac:dyDescent="0.25">
      <c r="E40" t="s">
        <v>36</v>
      </c>
      <c r="G40" t="s">
        <v>39</v>
      </c>
      <c r="J40" t="s">
        <v>40</v>
      </c>
    </row>
    <row r="41" spans="5:10" x14ac:dyDescent="0.25">
      <c r="E41" s="4" t="s">
        <v>37</v>
      </c>
      <c r="G41" t="s">
        <v>41</v>
      </c>
    </row>
    <row r="42" spans="5:10" x14ac:dyDescent="0.25">
      <c r="E42" s="4" t="s">
        <v>38</v>
      </c>
      <c r="G42" t="s">
        <v>43</v>
      </c>
    </row>
    <row r="43" spans="5:10" x14ac:dyDescent="0.25">
      <c r="G43" s="3">
        <f>105.28*4500</f>
        <v>473760</v>
      </c>
      <c r="H43" t="s">
        <v>42</v>
      </c>
    </row>
    <row r="44" spans="5:10" x14ac:dyDescent="0.25">
      <c r="G44" s="3">
        <v>500000</v>
      </c>
      <c r="H44" t="s">
        <v>42</v>
      </c>
    </row>
    <row r="45" spans="5:10" x14ac:dyDescent="0.25">
      <c r="E45" s="3">
        <f>100000000/200</f>
        <v>500000</v>
      </c>
      <c r="G45" s="3">
        <f>G43-G44</f>
        <v>-26240</v>
      </c>
      <c r="H45" t="s">
        <v>42</v>
      </c>
    </row>
    <row r="47" spans="5:10" x14ac:dyDescent="0.25">
      <c r="G47" t="s">
        <v>44</v>
      </c>
    </row>
    <row r="48" spans="5:10" x14ac:dyDescent="0.25">
      <c r="G48" s="3">
        <f>132.5*4500</f>
        <v>596250</v>
      </c>
    </row>
    <row r="49" spans="3:8" x14ac:dyDescent="0.25">
      <c r="G49" s="3">
        <v>500000</v>
      </c>
    </row>
    <row r="50" spans="3:8" x14ac:dyDescent="0.25">
      <c r="C50" t="s">
        <v>51</v>
      </c>
      <c r="D50" s="3">
        <v>100000000</v>
      </c>
      <c r="E50" t="s">
        <v>42</v>
      </c>
      <c r="G50" s="3">
        <f>G48-G49</f>
        <v>96250</v>
      </c>
    </row>
    <row r="51" spans="3:8" x14ac:dyDescent="0.25">
      <c r="C51" t="s">
        <v>52</v>
      </c>
      <c r="D51">
        <v>200</v>
      </c>
      <c r="E51" t="s">
        <v>54</v>
      </c>
    </row>
    <row r="52" spans="3:8" x14ac:dyDescent="0.25">
      <c r="C52" t="s">
        <v>53</v>
      </c>
      <c r="D52" s="3">
        <f>D50/D51</f>
        <v>500000</v>
      </c>
      <c r="E52" t="s">
        <v>55</v>
      </c>
      <c r="G52" t="s">
        <v>45</v>
      </c>
      <c r="H52" s="5">
        <v>100000</v>
      </c>
    </row>
    <row r="53" spans="3:8" x14ac:dyDescent="0.25">
      <c r="C53" t="s">
        <v>56</v>
      </c>
      <c r="D53">
        <v>4.5</v>
      </c>
      <c r="E53" t="s">
        <v>57</v>
      </c>
      <c r="G53" t="s">
        <v>46</v>
      </c>
      <c r="H53" s="5">
        <v>150000</v>
      </c>
    </row>
    <row r="54" spans="3:8" x14ac:dyDescent="0.25">
      <c r="C54" t="s">
        <v>58</v>
      </c>
      <c r="D54" s="3">
        <f>D52/D53</f>
        <v>111111.11111111111</v>
      </c>
      <c r="E54" t="s">
        <v>59</v>
      </c>
      <c r="G54" t="s">
        <v>47</v>
      </c>
      <c r="H54" s="5">
        <v>-200000</v>
      </c>
    </row>
    <row r="55" spans="3:8" x14ac:dyDescent="0.25">
      <c r="D55" s="3">
        <f>D54/1000</f>
        <v>111.11111111111111</v>
      </c>
      <c r="E55" t="s">
        <v>60</v>
      </c>
      <c r="G55" t="s">
        <v>48</v>
      </c>
      <c r="H55" s="5">
        <f>SUM(H52:H54,G50,G45)</f>
        <v>120010</v>
      </c>
    </row>
    <row r="56" spans="3:8" x14ac:dyDescent="0.25">
      <c r="G56" s="1" t="s">
        <v>49</v>
      </c>
      <c r="H56" s="6">
        <v>400000</v>
      </c>
    </row>
    <row r="57" spans="3:8" x14ac:dyDescent="0.25">
      <c r="G57" t="s">
        <v>50</v>
      </c>
      <c r="H57" s="5">
        <v>250000</v>
      </c>
    </row>
    <row r="58" spans="3:8" x14ac:dyDescent="0.25">
      <c r="D58" t="s">
        <v>69</v>
      </c>
      <c r="E58" t="s">
        <v>70</v>
      </c>
      <c r="F58" t="s">
        <v>71</v>
      </c>
    </row>
    <row r="59" spans="3:8" x14ac:dyDescent="0.25">
      <c r="C59" t="s">
        <v>61</v>
      </c>
      <c r="D59" s="3">
        <v>100000</v>
      </c>
      <c r="E59" s="3">
        <v>100000</v>
      </c>
      <c r="F59" s="3">
        <v>100000</v>
      </c>
    </row>
    <row r="60" spans="3:8" x14ac:dyDescent="0.25">
      <c r="C60" t="s">
        <v>62</v>
      </c>
      <c r="D60" s="3">
        <v>36580</v>
      </c>
    </row>
    <row r="61" spans="3:8" x14ac:dyDescent="0.25">
      <c r="C61" t="s">
        <v>63</v>
      </c>
      <c r="D61">
        <f>D60/D59</f>
        <v>0.36580000000000001</v>
      </c>
    </row>
    <row r="62" spans="3:8" x14ac:dyDescent="0.25">
      <c r="C62" t="s">
        <v>65</v>
      </c>
      <c r="D62">
        <v>305</v>
      </c>
    </row>
    <row r="63" spans="3:8" x14ac:dyDescent="0.25">
      <c r="C63" t="s">
        <v>64</v>
      </c>
      <c r="D63">
        <f>D61*D62</f>
        <v>111.569</v>
      </c>
    </row>
    <row r="64" spans="3:8" x14ac:dyDescent="0.25">
      <c r="C64" t="s">
        <v>66</v>
      </c>
      <c r="D64">
        <v>4500</v>
      </c>
    </row>
    <row r="65" spans="3:4" x14ac:dyDescent="0.25">
      <c r="C65" t="s">
        <v>67</v>
      </c>
      <c r="D65" s="3">
        <f>D63*D64</f>
        <v>502060.5</v>
      </c>
    </row>
    <row r="66" spans="3:4" x14ac:dyDescent="0.25">
      <c r="C66" t="s">
        <v>68</v>
      </c>
      <c r="D66" s="3">
        <v>500000</v>
      </c>
    </row>
    <row r="67" spans="3:4" x14ac:dyDescent="0.25">
      <c r="D67" s="3">
        <f>D65-D66</f>
        <v>2060.5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2A41-677E-4460-A588-D28F7075D96E}">
  <dimension ref="A1"/>
  <sheetViews>
    <sheetView tabSelected="1" workbookViewId="0">
      <selection activeCell="C14" sqref="C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proyecto 9</vt:lpstr>
      <vt:lpstr>Integrado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JR_Petit</dc:creator>
  <cp:lastModifiedBy>Raquel</cp:lastModifiedBy>
  <dcterms:created xsi:type="dcterms:W3CDTF">2023-05-17T23:46:56Z</dcterms:created>
  <dcterms:modified xsi:type="dcterms:W3CDTF">2023-05-18T16:17:00Z</dcterms:modified>
</cp:coreProperties>
</file>