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rebs/Documents/School/master_thesis/repo/dimension_reduction/"/>
    </mc:Choice>
  </mc:AlternateContent>
  <xr:revisionPtr revIDLastSave="0" documentId="13_ncr:1_{5D9E045F-02FE-224F-9487-66A428669B47}" xr6:coauthVersionLast="47" xr6:coauthVersionMax="47" xr10:uidLastSave="{00000000-0000-0000-0000-000000000000}"/>
  <bookViews>
    <workbookView xWindow="0" yWindow="760" windowWidth="34560" windowHeight="19980" xr2:uid="{C8214493-C4A5-054C-B17C-3B65FE6FA07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T15" i="1"/>
  <c r="U15" i="1"/>
  <c r="S12" i="1"/>
  <c r="T12" i="1"/>
  <c r="U12" i="1"/>
  <c r="Q24" i="1"/>
  <c r="R24" i="1"/>
  <c r="P12" i="1"/>
  <c r="Q12" i="1"/>
  <c r="R12" i="1"/>
  <c r="P15" i="1"/>
  <c r="Q15" i="1"/>
  <c r="R15" i="1"/>
  <c r="M24" i="1"/>
  <c r="N24" i="1"/>
  <c r="O24" i="1"/>
  <c r="L24" i="1"/>
  <c r="M15" i="1"/>
  <c r="N15" i="1"/>
  <c r="O15" i="1"/>
  <c r="M12" i="1"/>
  <c r="N12" i="1"/>
  <c r="O12" i="1"/>
  <c r="J24" i="1"/>
  <c r="K24" i="1"/>
  <c r="J12" i="1"/>
  <c r="K12" i="1"/>
  <c r="L12" i="1"/>
  <c r="J15" i="1"/>
  <c r="K15" i="1"/>
  <c r="L15" i="1"/>
  <c r="G24" i="1"/>
  <c r="H24" i="1"/>
  <c r="I24" i="1"/>
  <c r="I12" i="1"/>
  <c r="H12" i="1"/>
  <c r="G12" i="1"/>
  <c r="G15" i="1"/>
  <c r="H15" i="1"/>
  <c r="I15" i="1"/>
  <c r="C24" i="1"/>
  <c r="C12" i="1"/>
  <c r="C15" i="1"/>
  <c r="D15" i="1"/>
  <c r="E15" i="1"/>
  <c r="F15" i="1"/>
  <c r="D24" i="1"/>
  <c r="E24" i="1"/>
  <c r="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Rasmus Krebs</author>
  </authors>
  <commentList>
    <comment ref="L3" authorId="0" shapeId="0" xr:uid="{0B681E98-EEED-644D-95AD-67647CB56E3A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Misses relevant import statements for StandardScaler and Pandas</t>
        </r>
      </text>
    </comment>
    <comment ref="A24" authorId="0" shapeId="0" xr:uid="{B243B211-C05D-D24E-98F9-8F82D442F9A7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Called on methods, can't be called on class. Also fit_transform have been omitted, as this just calls fit+transform
</t>
        </r>
      </text>
    </comment>
    <comment ref="S24" authorId="0" shapeId="0" xr:uid="{1E7FC892-145D-4244-937C-7E6C212761B1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Called on methods, can't be called on class. Also fit_transform have been omitted, as this just calls fit+transform
</t>
        </r>
      </text>
    </comment>
    <comment ref="V24" authorId="0" shapeId="0" xr:uid="{7025C84F-AB96-0A4E-BD7B-8085AE631777}">
      <text>
        <r>
          <rPr>
            <b/>
            <sz val="10"/>
            <color rgb="FF000000"/>
            <rFont val="Tahoma"/>
            <family val="2"/>
          </rPr>
          <t>Rasmus Krebs: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Called on methods, can't be called on class. Also fit_transform have been omitted, as this just calls fit+transform
</t>
        </r>
      </text>
    </comment>
  </commentList>
</comments>
</file>

<file path=xl/sharedStrings.xml><?xml version="1.0" encoding="utf-8"?>
<sst xmlns="http://schemas.openxmlformats.org/spreadsheetml/2006/main" count="71" uniqueCount="41">
  <si>
    <t>GPT 3.5</t>
  </si>
  <si>
    <t>Small</t>
  </si>
  <si>
    <t>Metric</t>
  </si>
  <si>
    <t>Framework</t>
  </si>
  <si>
    <t>flake8</t>
  </si>
  <si>
    <t>radon</t>
  </si>
  <si>
    <t>Maintainability Index</t>
  </si>
  <si>
    <t>Single Line Comments (C)</t>
  </si>
  <si>
    <t>Multiline Comments (M)</t>
  </si>
  <si>
    <t>Blank lines (B)</t>
  </si>
  <si>
    <t>Lines of Code (L)</t>
  </si>
  <si>
    <t>Source Lines of Code (SL)</t>
  </si>
  <si>
    <t>C / L</t>
  </si>
  <si>
    <t>C / SL</t>
  </si>
  <si>
    <t>C + M / L</t>
  </si>
  <si>
    <t xml:space="preserve">radon </t>
  </si>
  <si>
    <t xml:space="preserve"> Cyclomatic Complexity</t>
  </si>
  <si>
    <t>Halstead Volume</t>
  </si>
  <si>
    <t>Halstead Difficulty</t>
  </si>
  <si>
    <t>Halstead Effort</t>
  </si>
  <si>
    <t>Halstead Time to Write</t>
  </si>
  <si>
    <t>Halstead Length</t>
  </si>
  <si>
    <t>pylint</t>
  </si>
  <si>
    <t>memory_profiler</t>
  </si>
  <si>
    <t>Total Memory Usage (MiB)</t>
  </si>
  <si>
    <t>Pylint Rating</t>
  </si>
  <si>
    <t>self</t>
  </si>
  <si>
    <t>Baseline</t>
  </si>
  <si>
    <t>Measurement</t>
  </si>
  <si>
    <t>Number flake8 Messages</t>
  </si>
  <si>
    <t>Halstead Bugs</t>
  </si>
  <si>
    <t xml:space="preserve">Total Messages (TM) </t>
  </si>
  <si>
    <t>TM /L</t>
  </si>
  <si>
    <t>Medium</t>
  </si>
  <si>
    <t>GPT 4</t>
  </si>
  <si>
    <t>Long</t>
  </si>
  <si>
    <t>Gemini/Bard</t>
  </si>
  <si>
    <t>DeepSeeker-Coder</t>
  </si>
  <si>
    <t>Codex</t>
  </si>
  <si>
    <t>Tabnine</t>
  </si>
  <si>
    <t xml:space="preserve">Models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</si>
</sst>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5125-E804-5749-A55F-8E8CD1C5214E}">
  <dimension ref="A1:V25"/>
  <sheetViews>
    <sheetView showGridLines="0" tabSelected="1" workbookViewId="0">
      <selection activeCell="U23" sqref="U23"/>
    </sheetView>
  </sheetViews>
  <sheetFormatPr baseColWidth="10" defaultColWidth="19" defaultRowHeight="16" x14ac:dyDescent="0.2"/>
  <cols>
    <col min="1" max="1" width="25.33203125" style="1" bestFit="1" customWidth="1"/>
    <col min="2" max="2" width="19" style="1"/>
    <col min="4" max="4" width="19" style="1"/>
    <col min="5" max="5" width="26.6640625" style="1" customWidth="1"/>
    <col min="6" max="16384" width="19" style="1"/>
  </cols>
  <sheetData>
    <row r="1" spans="1:21" ht="24" x14ac:dyDescent="0.3">
      <c r="A1" s="16" t="s">
        <v>28</v>
      </c>
      <c r="B1" s="16"/>
      <c r="C1" s="27" t="s">
        <v>40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2">
      <c r="A2" s="2"/>
      <c r="B2" s="2"/>
      <c r="C2" s="12" t="s">
        <v>27</v>
      </c>
      <c r="D2" s="17" t="s">
        <v>0</v>
      </c>
      <c r="E2" s="17"/>
      <c r="F2" s="17"/>
      <c r="G2" s="18" t="s">
        <v>34</v>
      </c>
      <c r="H2" s="18"/>
      <c r="I2" s="18"/>
      <c r="J2" s="17" t="s">
        <v>36</v>
      </c>
      <c r="K2" s="17"/>
      <c r="L2" s="17"/>
      <c r="M2" s="21" t="s">
        <v>37</v>
      </c>
      <c r="N2" s="21"/>
      <c r="O2" s="21"/>
      <c r="P2" s="26" t="s">
        <v>38</v>
      </c>
      <c r="Q2" s="26"/>
      <c r="R2" s="26"/>
      <c r="S2" s="21" t="s">
        <v>39</v>
      </c>
      <c r="T2" s="21"/>
      <c r="U2" s="21"/>
    </row>
    <row r="3" spans="1:21" s="15" customFormat="1" x14ac:dyDescent="0.2">
      <c r="A3" s="13" t="s">
        <v>2</v>
      </c>
      <c r="B3" s="13" t="s">
        <v>3</v>
      </c>
      <c r="C3" s="14"/>
      <c r="D3" s="22" t="s">
        <v>1</v>
      </c>
      <c r="E3" s="22" t="s">
        <v>33</v>
      </c>
      <c r="F3" s="24" t="s">
        <v>35</v>
      </c>
      <c r="G3" s="23" t="s">
        <v>1</v>
      </c>
      <c r="H3" s="23" t="s">
        <v>33</v>
      </c>
      <c r="I3" s="23" t="s">
        <v>35</v>
      </c>
      <c r="J3" s="22" t="s">
        <v>1</v>
      </c>
      <c r="K3" s="22" t="s">
        <v>33</v>
      </c>
      <c r="L3" s="22" t="s">
        <v>35</v>
      </c>
      <c r="M3" s="25" t="s">
        <v>1</v>
      </c>
      <c r="N3" s="25" t="s">
        <v>33</v>
      </c>
      <c r="O3" s="25" t="s">
        <v>35</v>
      </c>
      <c r="P3" s="19" t="s">
        <v>1</v>
      </c>
      <c r="Q3" s="19" t="s">
        <v>33</v>
      </c>
      <c r="R3" s="19" t="s">
        <v>35</v>
      </c>
      <c r="S3" s="20" t="s">
        <v>1</v>
      </c>
      <c r="T3" s="20" t="s">
        <v>33</v>
      </c>
      <c r="U3" s="20" t="s">
        <v>35</v>
      </c>
    </row>
    <row r="4" spans="1:21" s="3" customFormat="1" x14ac:dyDescent="0.2">
      <c r="A4" s="3" t="s">
        <v>10</v>
      </c>
      <c r="B4" s="3" t="s">
        <v>5</v>
      </c>
      <c r="C4" s="3">
        <v>125</v>
      </c>
      <c r="D4" s="3">
        <v>42</v>
      </c>
      <c r="E4" s="3">
        <v>136</v>
      </c>
      <c r="F4" s="4">
        <v>139</v>
      </c>
      <c r="G4" s="3">
        <v>28</v>
      </c>
      <c r="H4" s="3">
        <v>106</v>
      </c>
      <c r="I4" s="3">
        <v>128</v>
      </c>
      <c r="J4" s="3">
        <v>68</v>
      </c>
      <c r="K4" s="3">
        <v>103</v>
      </c>
      <c r="L4" s="3">
        <v>113</v>
      </c>
      <c r="M4" s="3">
        <v>40</v>
      </c>
      <c r="N4" s="3">
        <v>80</v>
      </c>
      <c r="O4" s="3">
        <v>81</v>
      </c>
      <c r="P4" s="3">
        <v>37</v>
      </c>
      <c r="Q4" s="3">
        <v>86</v>
      </c>
      <c r="R4" s="3">
        <v>79</v>
      </c>
      <c r="S4" s="3">
        <v>59</v>
      </c>
      <c r="T4" s="3">
        <v>212</v>
      </c>
      <c r="U4" s="3">
        <v>127</v>
      </c>
    </row>
    <row r="5" spans="1:21" s="3" customFormat="1" x14ac:dyDescent="0.2">
      <c r="A5" s="3" t="s">
        <v>11</v>
      </c>
      <c r="B5" s="3" t="s">
        <v>5</v>
      </c>
      <c r="C5" s="3">
        <v>52</v>
      </c>
      <c r="D5" s="3">
        <v>19</v>
      </c>
      <c r="E5" s="3">
        <v>37</v>
      </c>
      <c r="F5" s="4">
        <v>51</v>
      </c>
      <c r="G5" s="3">
        <v>21</v>
      </c>
      <c r="H5" s="3">
        <v>35</v>
      </c>
      <c r="I5" s="3">
        <v>49</v>
      </c>
      <c r="J5" s="3">
        <v>28</v>
      </c>
      <c r="K5" s="3">
        <v>39</v>
      </c>
      <c r="L5" s="3">
        <v>49</v>
      </c>
      <c r="M5" s="3">
        <v>23</v>
      </c>
      <c r="N5" s="3">
        <v>31</v>
      </c>
      <c r="O5" s="3">
        <v>46</v>
      </c>
      <c r="P5" s="3">
        <v>24</v>
      </c>
      <c r="Q5" s="3">
        <v>28</v>
      </c>
      <c r="R5" s="3">
        <v>38</v>
      </c>
      <c r="S5" s="3">
        <v>23</v>
      </c>
      <c r="T5" s="3">
        <v>67</v>
      </c>
      <c r="U5" s="3">
        <v>47</v>
      </c>
    </row>
    <row r="6" spans="1:21" s="3" customFormat="1" x14ac:dyDescent="0.2">
      <c r="A6" s="3" t="s">
        <v>7</v>
      </c>
      <c r="B6" s="3" t="s">
        <v>5</v>
      </c>
      <c r="C6" s="3">
        <v>13</v>
      </c>
      <c r="D6" s="3">
        <v>10</v>
      </c>
      <c r="E6" s="3">
        <v>7</v>
      </c>
      <c r="F6" s="4">
        <v>20</v>
      </c>
      <c r="G6" s="3">
        <v>8</v>
      </c>
      <c r="H6" s="3">
        <v>2</v>
      </c>
      <c r="I6" s="3">
        <v>5</v>
      </c>
      <c r="J6" s="3">
        <v>14</v>
      </c>
      <c r="K6" s="3">
        <v>14</v>
      </c>
      <c r="L6" s="3">
        <v>16</v>
      </c>
      <c r="M6" s="3">
        <v>7</v>
      </c>
      <c r="N6" s="3">
        <v>5</v>
      </c>
      <c r="O6" s="3">
        <v>9</v>
      </c>
      <c r="P6" s="3">
        <v>8</v>
      </c>
      <c r="Q6" s="3">
        <v>6</v>
      </c>
      <c r="R6" s="3">
        <v>0</v>
      </c>
      <c r="S6" s="3">
        <v>8</v>
      </c>
      <c r="T6" s="3">
        <v>10</v>
      </c>
      <c r="U6" s="3">
        <v>0</v>
      </c>
    </row>
    <row r="7" spans="1:21" s="3" customFormat="1" x14ac:dyDescent="0.2">
      <c r="A7" s="3" t="s">
        <v>8</v>
      </c>
      <c r="B7" s="3" t="s">
        <v>5</v>
      </c>
      <c r="C7" s="3">
        <v>44</v>
      </c>
      <c r="D7" s="3">
        <v>0</v>
      </c>
      <c r="E7" s="3">
        <v>64</v>
      </c>
      <c r="F7" s="4">
        <v>41</v>
      </c>
      <c r="G7" s="3">
        <v>0</v>
      </c>
      <c r="H7" s="3">
        <v>51</v>
      </c>
      <c r="I7" s="3">
        <v>52</v>
      </c>
      <c r="J7" s="3">
        <v>8</v>
      </c>
      <c r="K7" s="3">
        <v>25</v>
      </c>
      <c r="L7" s="3">
        <v>23</v>
      </c>
      <c r="M7" s="3">
        <v>0</v>
      </c>
      <c r="N7" s="3">
        <v>28</v>
      </c>
      <c r="O7" s="3">
        <v>13</v>
      </c>
      <c r="P7" s="3">
        <v>0</v>
      </c>
      <c r="Q7" s="3">
        <v>38</v>
      </c>
      <c r="R7" s="3">
        <v>30</v>
      </c>
      <c r="S7" s="3">
        <v>14</v>
      </c>
      <c r="T7" s="3">
        <v>100</v>
      </c>
      <c r="U7" s="3">
        <v>64</v>
      </c>
    </row>
    <row r="8" spans="1:21" s="3" customFormat="1" x14ac:dyDescent="0.2">
      <c r="A8" s="3" t="s">
        <v>9</v>
      </c>
      <c r="B8" s="3" t="s">
        <v>5</v>
      </c>
      <c r="C8" s="3">
        <v>26</v>
      </c>
      <c r="D8" s="3">
        <v>13</v>
      </c>
      <c r="E8" s="3">
        <v>28</v>
      </c>
      <c r="F8" s="4">
        <v>28</v>
      </c>
      <c r="G8" s="3">
        <v>3</v>
      </c>
      <c r="H8" s="3">
        <v>18</v>
      </c>
      <c r="I8" s="3">
        <v>22</v>
      </c>
      <c r="J8" s="3">
        <v>18</v>
      </c>
      <c r="K8" s="3">
        <v>25</v>
      </c>
      <c r="L8" s="3">
        <v>25</v>
      </c>
      <c r="M8" s="3">
        <v>10</v>
      </c>
      <c r="N8" s="3">
        <v>16</v>
      </c>
      <c r="O8" s="3">
        <v>13</v>
      </c>
      <c r="P8" s="3">
        <v>5</v>
      </c>
      <c r="Q8" s="3">
        <v>14</v>
      </c>
      <c r="R8" s="3">
        <v>11</v>
      </c>
      <c r="S8" s="3">
        <v>14</v>
      </c>
      <c r="T8" s="3">
        <v>35</v>
      </c>
      <c r="U8" s="3">
        <v>16</v>
      </c>
    </row>
    <row r="9" spans="1:21" s="3" customFormat="1" x14ac:dyDescent="0.2">
      <c r="A9" s="3" t="s">
        <v>12</v>
      </c>
      <c r="B9" s="3" t="s">
        <v>5</v>
      </c>
      <c r="C9" s="5">
        <v>0.1</v>
      </c>
      <c r="D9" s="5">
        <v>0.24</v>
      </c>
      <c r="E9" s="5">
        <v>0.05</v>
      </c>
      <c r="F9" s="6">
        <v>0.14000000000000001</v>
      </c>
      <c r="G9" s="5">
        <v>0.28999999999999998</v>
      </c>
      <c r="H9" s="5">
        <v>0.02</v>
      </c>
      <c r="I9" s="5">
        <v>0.04</v>
      </c>
      <c r="J9" s="5">
        <v>0.21</v>
      </c>
      <c r="K9" s="5">
        <v>0.14000000000000001</v>
      </c>
      <c r="L9" s="5">
        <v>0.14000000000000001</v>
      </c>
      <c r="M9" s="5">
        <v>0.18</v>
      </c>
      <c r="N9" s="5">
        <v>0.06</v>
      </c>
      <c r="O9" s="5">
        <v>0.11</v>
      </c>
      <c r="P9" s="5">
        <v>0.22</v>
      </c>
      <c r="Q9" s="5">
        <v>7.0000000000000007E-2</v>
      </c>
      <c r="R9" s="5">
        <v>0</v>
      </c>
      <c r="S9" s="5">
        <v>0.14000000000000001</v>
      </c>
      <c r="T9" s="5">
        <v>0.05</v>
      </c>
      <c r="U9" s="5">
        <v>0</v>
      </c>
    </row>
    <row r="10" spans="1:21" s="3" customFormat="1" x14ac:dyDescent="0.2">
      <c r="A10" s="3" t="s">
        <v>13</v>
      </c>
      <c r="B10" s="3" t="s">
        <v>5</v>
      </c>
      <c r="C10" s="5">
        <v>0.27</v>
      </c>
      <c r="D10" s="5">
        <v>0.53</v>
      </c>
      <c r="E10" s="5">
        <v>0.19</v>
      </c>
      <c r="F10" s="6">
        <v>0.39</v>
      </c>
      <c r="G10" s="5">
        <v>0.47</v>
      </c>
      <c r="H10" s="5">
        <v>0.06</v>
      </c>
      <c r="I10" s="5">
        <v>0.1</v>
      </c>
      <c r="J10" s="5">
        <v>0.5</v>
      </c>
      <c r="K10" s="5">
        <v>0.36</v>
      </c>
      <c r="L10" s="5">
        <v>0.33</v>
      </c>
      <c r="M10" s="5">
        <v>0.3</v>
      </c>
      <c r="N10" s="5">
        <v>0.16</v>
      </c>
      <c r="O10" s="3">
        <v>205</v>
      </c>
      <c r="P10" s="5">
        <v>0.33</v>
      </c>
      <c r="Q10" s="5">
        <v>0.21</v>
      </c>
      <c r="R10" s="5">
        <v>0</v>
      </c>
      <c r="S10" s="5">
        <v>0.35</v>
      </c>
      <c r="T10" s="5">
        <v>0.15</v>
      </c>
      <c r="U10" s="5">
        <v>0</v>
      </c>
    </row>
    <row r="11" spans="1:21" s="3" customFormat="1" x14ac:dyDescent="0.2">
      <c r="A11" s="3" t="s">
        <v>14</v>
      </c>
      <c r="B11" s="3" t="s">
        <v>15</v>
      </c>
      <c r="C11" s="5">
        <v>0.43</v>
      </c>
      <c r="D11" s="5">
        <v>0.24</v>
      </c>
      <c r="E11" s="5">
        <v>0.52</v>
      </c>
      <c r="F11" s="5">
        <v>0.43</v>
      </c>
      <c r="G11" s="5">
        <v>0.28999999999999998</v>
      </c>
      <c r="H11" s="5">
        <v>0.5</v>
      </c>
      <c r="I11" s="5">
        <v>0.45</v>
      </c>
      <c r="J11" s="5">
        <v>0.32</v>
      </c>
      <c r="K11" s="5">
        <v>0.38</v>
      </c>
      <c r="L11" s="5">
        <v>0.35</v>
      </c>
      <c r="M11" s="5">
        <v>0.18</v>
      </c>
      <c r="N11" s="5">
        <v>0.41</v>
      </c>
      <c r="O11" s="5">
        <v>0.27</v>
      </c>
      <c r="P11" s="5">
        <v>0.22</v>
      </c>
      <c r="Q11" s="5">
        <v>0.51</v>
      </c>
      <c r="R11" s="5">
        <v>0.38</v>
      </c>
      <c r="S11" s="5">
        <v>0.37</v>
      </c>
      <c r="T11" s="5">
        <v>0.52</v>
      </c>
      <c r="U11" s="5">
        <v>0.5</v>
      </c>
    </row>
    <row r="12" spans="1:21" s="2" customFormat="1" ht="17" customHeight="1" x14ac:dyDescent="0.2">
      <c r="A12" s="2" t="s">
        <v>29</v>
      </c>
      <c r="B12" s="2" t="s">
        <v>4</v>
      </c>
      <c r="C12" s="2">
        <f>18+15+9+2+1</f>
        <v>45</v>
      </c>
      <c r="D12" s="2">
        <v>9</v>
      </c>
      <c r="E12" s="2">
        <v>12</v>
      </c>
      <c r="F12" s="2">
        <v>32</v>
      </c>
      <c r="G12" s="2">
        <f>6+3+3+1+1+1</f>
        <v>15</v>
      </c>
      <c r="H12" s="2">
        <f>4+3+2+2+1+1</f>
        <v>13</v>
      </c>
      <c r="I12" s="2">
        <f>10+5+3+1</f>
        <v>19</v>
      </c>
      <c r="J12" s="2">
        <f>2+1+1</f>
        <v>4</v>
      </c>
      <c r="K12" s="2">
        <f>5+4+3+1</f>
        <v>13</v>
      </c>
      <c r="L12" s="2">
        <f>12+8+4+3+2+1+1</f>
        <v>31</v>
      </c>
      <c r="M12" s="2">
        <f>3+2+1+1</f>
        <v>7</v>
      </c>
      <c r="N12" s="2">
        <f>4+3+1+1+1+1</f>
        <v>11</v>
      </c>
      <c r="O12" s="2">
        <f>8+6+3+1+1</f>
        <v>19</v>
      </c>
      <c r="P12" s="2">
        <f>2+2+1+1+1</f>
        <v>7</v>
      </c>
      <c r="Q12" s="2">
        <f>3+2+2+1+1+1</f>
        <v>10</v>
      </c>
      <c r="R12" s="2">
        <f>12+6+3+1+1</f>
        <v>23</v>
      </c>
      <c r="S12" s="2">
        <f>12+2+2+2+1</f>
        <v>19</v>
      </c>
      <c r="T12" s="2">
        <f>12+11+8+7+1</f>
        <v>39</v>
      </c>
      <c r="U12" s="2">
        <f>13+10+3+2+1</f>
        <v>29</v>
      </c>
    </row>
    <row r="13" spans="1:21" s="10" customFormat="1" ht="17" customHeight="1" x14ac:dyDescent="0.2">
      <c r="A13" s="10" t="s">
        <v>25</v>
      </c>
      <c r="B13" s="10" t="s">
        <v>22</v>
      </c>
      <c r="C13" s="10">
        <v>6.38</v>
      </c>
      <c r="D13" s="10">
        <v>2.63</v>
      </c>
      <c r="E13" s="10">
        <v>7.78</v>
      </c>
      <c r="F13" s="10">
        <v>5.12</v>
      </c>
      <c r="G13" s="10">
        <v>0</v>
      </c>
      <c r="H13" s="10">
        <v>7.35</v>
      </c>
      <c r="I13" s="10">
        <v>7.5</v>
      </c>
      <c r="J13" s="10">
        <v>7.04</v>
      </c>
      <c r="K13" s="10">
        <v>4.3600000000000003</v>
      </c>
      <c r="L13" s="10">
        <v>3.33</v>
      </c>
      <c r="M13" s="10">
        <v>5</v>
      </c>
      <c r="N13" s="10">
        <v>6.67</v>
      </c>
      <c r="O13" s="10">
        <v>7.5</v>
      </c>
      <c r="P13" s="10">
        <v>5</v>
      </c>
      <c r="Q13" s="10">
        <v>6.07</v>
      </c>
      <c r="R13" s="10">
        <v>7.11</v>
      </c>
      <c r="S13" s="10">
        <v>3.91</v>
      </c>
      <c r="T13" s="10">
        <v>0</v>
      </c>
      <c r="U13" s="10">
        <v>2.86</v>
      </c>
    </row>
    <row r="14" spans="1:21" s="10" customFormat="1" ht="17" customHeight="1" x14ac:dyDescent="0.2">
      <c r="A14" s="10" t="s">
        <v>31</v>
      </c>
      <c r="B14" s="10" t="s">
        <v>22</v>
      </c>
      <c r="C14" s="10">
        <v>17</v>
      </c>
      <c r="D14" s="10">
        <v>14</v>
      </c>
      <c r="E14" s="10">
        <v>7</v>
      </c>
      <c r="F14" s="10">
        <v>21</v>
      </c>
      <c r="G14" s="10">
        <v>22</v>
      </c>
      <c r="H14" s="10">
        <v>9</v>
      </c>
      <c r="I14" s="10">
        <v>12</v>
      </c>
      <c r="J14" s="10">
        <v>8</v>
      </c>
      <c r="K14" s="10">
        <v>22</v>
      </c>
      <c r="L14" s="10">
        <v>20</v>
      </c>
      <c r="M14" s="10">
        <v>11</v>
      </c>
      <c r="N14" s="10">
        <v>10</v>
      </c>
      <c r="O14" s="10">
        <v>11</v>
      </c>
      <c r="P14" s="10">
        <v>12</v>
      </c>
      <c r="Q14" s="10">
        <v>11</v>
      </c>
      <c r="R14" s="10">
        <v>11</v>
      </c>
      <c r="S14" s="10">
        <v>12</v>
      </c>
      <c r="T14" s="10">
        <v>38</v>
      </c>
      <c r="U14" s="10">
        <v>20</v>
      </c>
    </row>
    <row r="15" spans="1:21" s="10" customFormat="1" ht="17" customHeight="1" x14ac:dyDescent="0.2">
      <c r="A15" s="10" t="s">
        <v>32</v>
      </c>
      <c r="B15" s="10" t="s">
        <v>26</v>
      </c>
      <c r="C15" s="10">
        <f>C14/C4</f>
        <v>0.13600000000000001</v>
      </c>
      <c r="D15" s="10">
        <f>D14/D4</f>
        <v>0.33333333333333331</v>
      </c>
      <c r="E15" s="10">
        <f>E14/E4</f>
        <v>5.1470588235294115E-2</v>
      </c>
      <c r="F15" s="10">
        <f>F14/F4</f>
        <v>0.15107913669064749</v>
      </c>
      <c r="G15" s="10">
        <f t="shared" ref="G15:R15" si="0">G14/G4</f>
        <v>0.7857142857142857</v>
      </c>
      <c r="H15" s="10">
        <f t="shared" si="0"/>
        <v>8.4905660377358486E-2</v>
      </c>
      <c r="I15" s="10">
        <f t="shared" si="0"/>
        <v>9.375E-2</v>
      </c>
      <c r="J15" s="10">
        <f t="shared" si="0"/>
        <v>0.11764705882352941</v>
      </c>
      <c r="K15" s="10">
        <f t="shared" si="0"/>
        <v>0.21359223300970873</v>
      </c>
      <c r="L15" s="10">
        <f t="shared" si="0"/>
        <v>0.17699115044247787</v>
      </c>
      <c r="M15" s="10">
        <f t="shared" si="0"/>
        <v>0.27500000000000002</v>
      </c>
      <c r="N15" s="10">
        <f t="shared" si="0"/>
        <v>0.125</v>
      </c>
      <c r="O15" s="10">
        <f t="shared" si="0"/>
        <v>0.13580246913580246</v>
      </c>
      <c r="P15" s="10">
        <f t="shared" si="0"/>
        <v>0.32432432432432434</v>
      </c>
      <c r="Q15" s="10">
        <f t="shared" si="0"/>
        <v>0.12790697674418605</v>
      </c>
      <c r="R15" s="10">
        <f>R14/R4</f>
        <v>0.13924050632911392</v>
      </c>
      <c r="S15" s="10">
        <f t="shared" ref="S15:U15" si="1">S14/S4</f>
        <v>0.20338983050847459</v>
      </c>
      <c r="T15" s="10">
        <f t="shared" si="1"/>
        <v>0.17924528301886791</v>
      </c>
      <c r="U15" s="10">
        <f t="shared" si="1"/>
        <v>0.15748031496062992</v>
      </c>
    </row>
    <row r="16" spans="1:21" s="7" customFormat="1" ht="17" customHeight="1" x14ac:dyDescent="0.2">
      <c r="A16" s="7" t="s">
        <v>21</v>
      </c>
      <c r="B16" s="7" t="s">
        <v>5</v>
      </c>
      <c r="C16" s="7">
        <v>51</v>
      </c>
      <c r="D16" s="7">
        <v>8</v>
      </c>
      <c r="E16" s="7">
        <v>35</v>
      </c>
      <c r="F16" s="7">
        <v>32</v>
      </c>
      <c r="G16" s="7">
        <v>8</v>
      </c>
      <c r="H16" s="7">
        <v>26</v>
      </c>
      <c r="I16" s="7">
        <v>32</v>
      </c>
      <c r="J16" s="7">
        <v>17</v>
      </c>
      <c r="K16" s="7">
        <v>47</v>
      </c>
      <c r="L16" s="7">
        <v>38</v>
      </c>
      <c r="M16" s="7">
        <v>14</v>
      </c>
      <c r="N16" s="7">
        <v>17</v>
      </c>
      <c r="O16" s="7">
        <v>23</v>
      </c>
      <c r="P16" s="7">
        <v>14</v>
      </c>
      <c r="Q16" s="7">
        <v>23</v>
      </c>
      <c r="R16" s="7">
        <v>29</v>
      </c>
      <c r="S16" s="7">
        <v>22</v>
      </c>
      <c r="T16" s="7">
        <v>61</v>
      </c>
      <c r="U16" s="7">
        <v>36</v>
      </c>
    </row>
    <row r="17" spans="1:22" s="7" customFormat="1" x14ac:dyDescent="0.2">
      <c r="A17" s="7" t="s">
        <v>17</v>
      </c>
      <c r="B17" s="7" t="s">
        <v>5</v>
      </c>
      <c r="C17" s="7">
        <v>273.24</v>
      </c>
      <c r="D17" s="8">
        <v>22.458839376460801</v>
      </c>
      <c r="E17" s="7">
        <v>164.52</v>
      </c>
      <c r="F17" s="7">
        <v>148.6</v>
      </c>
      <c r="G17" s="7">
        <v>24</v>
      </c>
      <c r="H17" s="7">
        <v>114.2</v>
      </c>
      <c r="I17" s="7">
        <v>150.41</v>
      </c>
      <c r="J17" s="7">
        <v>64.73</v>
      </c>
      <c r="K17" s="7">
        <v>241.08</v>
      </c>
      <c r="L17" s="7">
        <v>182.68</v>
      </c>
      <c r="M17" s="7">
        <v>48.43</v>
      </c>
      <c r="N17" s="7">
        <v>64.73</v>
      </c>
      <c r="O17" s="7">
        <v>97.7</v>
      </c>
      <c r="P17" s="7">
        <v>48.43</v>
      </c>
      <c r="Q17" s="7">
        <v>95.9</v>
      </c>
      <c r="R17" s="7">
        <v>131.18</v>
      </c>
      <c r="S17" s="7">
        <v>85.92</v>
      </c>
      <c r="T17" s="7">
        <v>322.41000000000003</v>
      </c>
      <c r="U17" s="7">
        <v>169.22</v>
      </c>
    </row>
    <row r="18" spans="1:22" s="7" customFormat="1" x14ac:dyDescent="0.2">
      <c r="A18" s="7" t="s">
        <v>18</v>
      </c>
      <c r="B18" s="7" t="s">
        <v>5</v>
      </c>
      <c r="C18" s="7">
        <v>5.5</v>
      </c>
      <c r="D18" s="7">
        <v>1</v>
      </c>
      <c r="E18" s="7">
        <v>4.24</v>
      </c>
      <c r="F18" s="7">
        <v>4.9400000000000004</v>
      </c>
      <c r="G18" s="7">
        <v>1.5</v>
      </c>
      <c r="H18" s="7">
        <v>3.4</v>
      </c>
      <c r="I18" s="7">
        <v>3.87</v>
      </c>
      <c r="J18" s="7">
        <v>2.2000000000000002</v>
      </c>
      <c r="K18" s="7">
        <v>7.83</v>
      </c>
      <c r="L18" s="7">
        <v>3.14</v>
      </c>
      <c r="M18" s="7">
        <v>1.69</v>
      </c>
      <c r="N18" s="7">
        <v>2.2000000000000002</v>
      </c>
      <c r="O18" s="7">
        <v>2.68</v>
      </c>
      <c r="P18" s="7">
        <v>1.69</v>
      </c>
      <c r="Q18" s="7">
        <v>2.88</v>
      </c>
      <c r="R18" s="7">
        <v>3.35</v>
      </c>
      <c r="S18" s="7">
        <v>1.75</v>
      </c>
      <c r="T18" s="7">
        <v>5.03</v>
      </c>
      <c r="U18" s="7">
        <v>3.6</v>
      </c>
    </row>
    <row r="19" spans="1:22" s="7" customFormat="1" x14ac:dyDescent="0.2">
      <c r="A19" s="7" t="s">
        <v>19</v>
      </c>
      <c r="B19" s="7" t="s">
        <v>5</v>
      </c>
      <c r="C19" s="7">
        <v>1498.39</v>
      </c>
      <c r="D19" s="7">
        <v>22.46</v>
      </c>
      <c r="E19" s="7">
        <v>697.03</v>
      </c>
      <c r="F19" s="8">
        <v>734.27561400673198</v>
      </c>
      <c r="G19" s="7">
        <v>36</v>
      </c>
      <c r="H19" s="7">
        <v>388.28</v>
      </c>
      <c r="I19" s="7">
        <v>581.87</v>
      </c>
      <c r="J19" s="7">
        <v>142.4</v>
      </c>
      <c r="K19" s="7">
        <v>1886.68</v>
      </c>
      <c r="L19" s="7">
        <v>572.95000000000005</v>
      </c>
      <c r="M19" s="7">
        <v>81.73</v>
      </c>
      <c r="N19" s="7">
        <v>142.4</v>
      </c>
      <c r="O19" s="7">
        <v>261.7</v>
      </c>
      <c r="P19" s="7">
        <v>81.73</v>
      </c>
      <c r="Q19" s="7">
        <v>276.66000000000003</v>
      </c>
      <c r="R19" s="7">
        <v>439.85</v>
      </c>
      <c r="S19" s="7">
        <v>150.41999999999999</v>
      </c>
      <c r="T19" s="7">
        <v>1622.45</v>
      </c>
      <c r="U19" s="7">
        <v>609.22</v>
      </c>
    </row>
    <row r="20" spans="1:22" s="7" customFormat="1" x14ac:dyDescent="0.2">
      <c r="A20" s="7" t="s">
        <v>20</v>
      </c>
      <c r="B20" s="7" t="s">
        <v>5</v>
      </c>
      <c r="C20" s="7">
        <v>83.24</v>
      </c>
      <c r="D20" s="7">
        <v>1.25</v>
      </c>
      <c r="E20" s="7">
        <v>38.72</v>
      </c>
      <c r="F20" s="7">
        <v>40.79</v>
      </c>
      <c r="G20" s="7">
        <v>2</v>
      </c>
      <c r="H20" s="7">
        <v>21.57</v>
      </c>
      <c r="I20" s="7">
        <v>32.299999999999997</v>
      </c>
      <c r="J20" s="7">
        <v>7.91</v>
      </c>
      <c r="K20" s="7">
        <v>104.82</v>
      </c>
      <c r="L20" s="7">
        <v>31.83</v>
      </c>
      <c r="M20" s="7">
        <v>4.54</v>
      </c>
      <c r="N20" s="7">
        <v>7.91</v>
      </c>
      <c r="O20" s="7">
        <v>14.54</v>
      </c>
      <c r="P20" s="7">
        <v>4.54</v>
      </c>
      <c r="Q20" s="7">
        <v>15.37</v>
      </c>
      <c r="R20" s="7">
        <v>24.44</v>
      </c>
      <c r="S20" s="7">
        <v>8.36</v>
      </c>
      <c r="T20" s="7">
        <v>90.14</v>
      </c>
      <c r="U20" s="7">
        <v>33.840000000000003</v>
      </c>
    </row>
    <row r="21" spans="1:22" s="7" customFormat="1" x14ac:dyDescent="0.2">
      <c r="A21" s="7" t="s">
        <v>30</v>
      </c>
      <c r="B21" s="7" t="s">
        <v>5</v>
      </c>
      <c r="C21" s="7">
        <v>0.09</v>
      </c>
      <c r="D21" s="7">
        <v>7.0000000000000001E-3</v>
      </c>
      <c r="E21" s="7">
        <v>5.5E-2</v>
      </c>
      <c r="F21" s="7">
        <v>4.2999999999999997E-2</v>
      </c>
      <c r="G21" s="7">
        <v>8.0000000000000002E-3</v>
      </c>
      <c r="H21" s="7">
        <v>3.7999999999999999E-2</v>
      </c>
      <c r="I21" s="7">
        <v>0.05</v>
      </c>
      <c r="J21" s="7">
        <v>0.02</v>
      </c>
      <c r="K21" s="7">
        <v>0.08</v>
      </c>
      <c r="L21" s="7">
        <v>0.06</v>
      </c>
      <c r="M21" s="7">
        <v>0.02</v>
      </c>
      <c r="N21" s="7">
        <v>0.02</v>
      </c>
      <c r="O21" s="7">
        <v>3.3000000000000002E-2</v>
      </c>
      <c r="P21" s="7">
        <v>1.6E-2</v>
      </c>
      <c r="Q21" s="7">
        <v>3.2000000000000001E-2</v>
      </c>
      <c r="R21" s="7">
        <v>4.2999999999999997E-2</v>
      </c>
      <c r="S21" s="7">
        <v>2.9000000000000001E-2</v>
      </c>
      <c r="T21" s="7">
        <v>0.1</v>
      </c>
      <c r="U21" s="7">
        <v>5.6000000000000001E-2</v>
      </c>
    </row>
    <row r="22" spans="1:22" s="3" customFormat="1" x14ac:dyDescent="0.2">
      <c r="A22" s="3" t="s">
        <v>16</v>
      </c>
      <c r="B22" s="3" t="s">
        <v>5</v>
      </c>
      <c r="C22" s="3">
        <v>3.4</v>
      </c>
      <c r="D22" s="3">
        <v>1</v>
      </c>
      <c r="E22" s="9">
        <v>2.2000000000000002</v>
      </c>
      <c r="F22" s="9">
        <v>3.4</v>
      </c>
      <c r="G22" s="3">
        <v>1</v>
      </c>
      <c r="H22" s="3">
        <v>2</v>
      </c>
      <c r="I22" s="3">
        <v>3.2</v>
      </c>
      <c r="J22" s="3">
        <v>5</v>
      </c>
      <c r="K22" s="3">
        <v>4</v>
      </c>
      <c r="L22" s="3">
        <v>6.25</v>
      </c>
      <c r="M22" s="3">
        <v>2</v>
      </c>
      <c r="N22" s="3">
        <v>2</v>
      </c>
      <c r="O22" s="3">
        <v>3.2</v>
      </c>
      <c r="P22" s="3">
        <v>2</v>
      </c>
      <c r="Q22" s="3">
        <v>1.6</v>
      </c>
      <c r="R22" s="3">
        <v>2</v>
      </c>
      <c r="S22" s="3">
        <v>1</v>
      </c>
      <c r="T22" s="3">
        <v>2.27</v>
      </c>
      <c r="U22" s="3">
        <v>3</v>
      </c>
    </row>
    <row r="23" spans="1:22" s="3" customFormat="1" x14ac:dyDescent="0.2">
      <c r="A23" s="3" t="s">
        <v>6</v>
      </c>
      <c r="B23" s="3" t="s">
        <v>5</v>
      </c>
      <c r="C23" s="3">
        <v>66.400000000000006</v>
      </c>
      <c r="D23" s="3">
        <v>89.87</v>
      </c>
      <c r="E23" s="3">
        <v>55.04</v>
      </c>
      <c r="F23" s="3">
        <v>67.099999999999994</v>
      </c>
      <c r="G23" s="3">
        <v>88.89</v>
      </c>
      <c r="H23" s="3">
        <v>65.19</v>
      </c>
      <c r="I23" s="3">
        <v>67.569999999999993</v>
      </c>
      <c r="J23" s="3">
        <v>81.599999999999994</v>
      </c>
      <c r="K23" s="3">
        <v>70.540000000000006</v>
      </c>
      <c r="L23" s="3">
        <v>71.760000000000005</v>
      </c>
      <c r="M23" s="3">
        <v>86.78</v>
      </c>
      <c r="N23" s="3">
        <v>76.2</v>
      </c>
      <c r="O23" s="3">
        <v>75.489999999999995</v>
      </c>
      <c r="P23" s="3">
        <v>83.38</v>
      </c>
      <c r="Q23" s="3">
        <v>66.91</v>
      </c>
      <c r="R23" s="3">
        <v>75.209999999999994</v>
      </c>
      <c r="S23" s="3">
        <v>80.400000000000006</v>
      </c>
      <c r="T23" s="3">
        <v>51.27</v>
      </c>
      <c r="U23" s="3">
        <v>64.31</v>
      </c>
    </row>
    <row r="24" spans="1:22" s="11" customFormat="1" x14ac:dyDescent="0.2">
      <c r="A24" s="11" t="s">
        <v>24</v>
      </c>
      <c r="B24" s="11" t="s">
        <v>23</v>
      </c>
      <c r="C24" s="11">
        <f>119.3+135.2+158.2</f>
        <v>412.7</v>
      </c>
      <c r="D24" s="11">
        <f>AVERAGE(97.5,130.9)</f>
        <v>114.2</v>
      </c>
      <c r="E24" s="11">
        <f>71.5+88.3+103.8</f>
        <v>263.60000000000002</v>
      </c>
      <c r="F24" s="11">
        <f>119.4+135.3+150.8</f>
        <v>405.5</v>
      </c>
      <c r="G24" s="11">
        <f>((96.8+106)+(121.3+813.7))/2</f>
        <v>568.9</v>
      </c>
      <c r="H24" s="11">
        <f>70.4+86.9+102.4</f>
        <v>259.70000000000005</v>
      </c>
      <c r="I24" s="11">
        <f>122.1+138.1+145.8</f>
        <v>406</v>
      </c>
      <c r="J24" s="11">
        <f>94.2</f>
        <v>94.2</v>
      </c>
      <c r="K24" s="11">
        <f>119.4+128.2+136</f>
        <v>383.6</v>
      </c>
      <c r="L24" s="11">
        <f>165.4 + 150.6 + 169.6</f>
        <v>485.6</v>
      </c>
      <c r="M24" s="11">
        <f>73.8+90.3+106.5</f>
        <v>270.60000000000002</v>
      </c>
      <c r="N24" s="11">
        <f>82.2+91.3+99.4</f>
        <v>272.89999999999998</v>
      </c>
      <c r="O24" s="11">
        <f>120.2+136.8+160.1</f>
        <v>417.1</v>
      </c>
      <c r="P24" s="11">
        <v>107</v>
      </c>
      <c r="Q24" s="11">
        <f>105.4</f>
        <v>105.4</v>
      </c>
      <c r="R24" s="11">
        <f>112.2</f>
        <v>112.2</v>
      </c>
      <c r="S24" s="11">
        <v>788.6</v>
      </c>
      <c r="T24" s="11">
        <v>147.5</v>
      </c>
      <c r="U24" s="11">
        <v>222.8</v>
      </c>
    </row>
    <row r="25" spans="1:22" x14ac:dyDescent="0.2">
      <c r="C25" s="1"/>
    </row>
  </sheetData>
  <mergeCells count="8">
    <mergeCell ref="M2:O2"/>
    <mergeCell ref="P2:R2"/>
    <mergeCell ref="S2:U2"/>
    <mergeCell ref="C1:U1"/>
    <mergeCell ref="A1:B1"/>
    <mergeCell ref="D2:F2"/>
    <mergeCell ref="G2:I2"/>
    <mergeCell ref="J2:L2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Overskov Krebs</dc:creator>
  <cp:lastModifiedBy>Rasmus Overskov Krebs</cp:lastModifiedBy>
  <dcterms:created xsi:type="dcterms:W3CDTF">2024-01-11T13:21:31Z</dcterms:created>
  <dcterms:modified xsi:type="dcterms:W3CDTF">2024-01-11T22:58:16Z</dcterms:modified>
</cp:coreProperties>
</file>