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rasmuskrebs/Documents/School/master_thesis/repo/dimension_reduction/"/>
    </mc:Choice>
  </mc:AlternateContent>
  <xr:revisionPtr revIDLastSave="0" documentId="8_{C337DC0C-F8F2-3E4E-AB28-FD546D9E3B54}" xr6:coauthVersionLast="47" xr6:coauthVersionMax="47" xr10:uidLastSave="{00000000-0000-0000-0000-000000000000}"/>
  <bookViews>
    <workbookView xWindow="17280" yWindow="760" windowWidth="17280" windowHeight="19960" activeTab="3" xr2:uid="{C8214493-C4A5-054C-B17C-3B65FE6FA079}"/>
  </bookViews>
  <sheets>
    <sheet name="Dimension Reduction" sheetId="1" r:id="rId1"/>
    <sheet name="Metric Description" sheetId="3" r:id="rId2"/>
    <sheet name="Categorized Metrics" sheetId="2" r:id="rId3"/>
    <sheet name="Final Metric Selection" sheetId="4" r:id="rId4"/>
    <sheet name="Additional Information" sheetId="5"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A2" i="4" a="1"/>
  <c r="A2" i="4" s="1"/>
  <c r="Y12" i="1"/>
  <c r="Z12" i="1"/>
  <c r="AA12" i="1"/>
  <c r="Y19" i="1"/>
  <c r="Y20" i="1" s="1"/>
  <c r="Z19" i="1"/>
  <c r="Z20" i="1" s="1"/>
  <c r="AA19" i="1"/>
  <c r="AA20" i="1" s="1"/>
  <c r="AB19" i="1"/>
  <c r="AB20" i="1" s="1"/>
  <c r="AC19" i="1"/>
  <c r="AC20" i="1" s="1"/>
  <c r="AD19" i="1"/>
  <c r="AD20" i="1" s="1"/>
  <c r="V12" i="1"/>
  <c r="W12" i="1"/>
  <c r="X12" i="1"/>
  <c r="V19" i="1"/>
  <c r="V20" i="1" s="1"/>
  <c r="W19" i="1"/>
  <c r="W20" i="1" s="1"/>
  <c r="X19" i="1"/>
  <c r="X20" i="1" s="1"/>
  <c r="U19" i="1"/>
  <c r="U20" i="1" s="1"/>
  <c r="S19" i="1"/>
  <c r="S20" i="1" s="1"/>
  <c r="T19" i="1"/>
  <c r="T20" i="1" s="1"/>
  <c r="P19" i="1"/>
  <c r="P20" i="1" s="1"/>
  <c r="Q19" i="1"/>
  <c r="Q20" i="1" s="1"/>
  <c r="R19" i="1"/>
  <c r="R20" i="1" s="1"/>
  <c r="M19" i="1"/>
  <c r="M20" i="1" s="1"/>
  <c r="N19" i="1"/>
  <c r="N20" i="1" s="1"/>
  <c r="O19" i="1"/>
  <c r="O20" i="1" s="1"/>
  <c r="L19" i="1"/>
  <c r="L20" i="1" s="1"/>
  <c r="K19" i="1"/>
  <c r="K20" i="1" s="1"/>
  <c r="E19" i="1"/>
  <c r="E20" i="1" s="1"/>
  <c r="F19" i="1"/>
  <c r="F20" i="1" s="1"/>
  <c r="G19" i="1"/>
  <c r="G20" i="1" s="1"/>
  <c r="H19" i="1"/>
  <c r="H20" i="1" s="1"/>
  <c r="I19" i="1"/>
  <c r="I20" i="1" s="1"/>
  <c r="J19" i="1"/>
  <c r="J20" i="1" s="1"/>
  <c r="C19" i="1"/>
  <c r="C20" i="1" s="1"/>
  <c r="D19" i="1"/>
  <c r="D20" i="1" s="1"/>
  <c r="S12" i="1"/>
  <c r="T12" i="1"/>
  <c r="U12" i="1"/>
  <c r="P12" i="1"/>
  <c r="Q12" i="1"/>
  <c r="R12" i="1"/>
  <c r="M12" i="1"/>
  <c r="N12" i="1"/>
  <c r="O12" i="1"/>
  <c r="J12" i="1"/>
  <c r="K12" i="1"/>
  <c r="L12" i="1"/>
  <c r="I12" i="1"/>
  <c r="H12" i="1"/>
  <c r="G12" i="1"/>
  <c r="C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Rasmus Krebs</author>
  </authors>
  <commentList>
    <comment ref="L3" authorId="0" shapeId="0" xr:uid="{0B681E98-EEED-644D-95AD-67647CB56E3A}">
      <text>
        <r>
          <rPr>
            <b/>
            <sz val="10"/>
            <color rgb="FF000000"/>
            <rFont val="Tahoma"/>
            <family val="2"/>
          </rPr>
          <t>Rasmus Krebs:</t>
        </r>
        <r>
          <rPr>
            <sz val="10"/>
            <color rgb="FF000000"/>
            <rFont val="Tahoma"/>
            <family val="2"/>
          </rPr>
          <t xml:space="preserve">
</t>
        </r>
        <r>
          <rPr>
            <sz val="10"/>
            <color rgb="FF000000"/>
            <rFont val="Tahoma"/>
            <family val="2"/>
          </rPr>
          <t>Misses relevant import statements for StandardScaler and Pandas</t>
        </r>
      </text>
    </comment>
    <comment ref="A29" authorId="0" shapeId="0" xr:uid="{B243B211-C05D-D24E-98F9-8F82D442F9A7}">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 ref="A30" authorId="0" shapeId="0" xr:uid="{A9E15694-1619-7D41-96FD-73C569B68DA4}">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tc={F5A8D08A-14FE-0543-9268-D11663A4170C}</author>
    <author>tc={EBC5B91B-8901-A847-B4C1-E25D313B811F}</author>
    <author>tc={8B9725AF-4CC9-CB44-9B7C-CD92EDB4602C}</author>
  </authors>
  <commentList>
    <comment ref="D4" authorId="0" shapeId="0" xr:uid="{F5A8D08A-14FE-0543-9268-D11663A4170C}">
      <text>
        <t>[Trådet kommentar]
Din version af Excel lader dig læse denne trådede kommentar. Eventuelle ændringer vil dog blive fjernet, hvis filen åbnes i en nyere version af Excel. Få mere at vide: https://go.microsoft.com/fwlink/?linkid=870924
Kommentar:
     While primarily related to maintainability, consistent coding style can prevent security issues by avoiding constructs that are prone to errors.</t>
      </text>
    </comment>
    <comment ref="D5" authorId="1" shapeId="0" xr:uid="{EBC5B91B-8901-A847-B4C1-E25D313B811F}">
      <text>
        <t>[Trådet kommentar]
Din version af Excel lader dig læse denne trådede kommentar. Eventuelle ændringer vil dog blive fjernet, hvis filen åbnes i en nyere version af Excel. Få mere at vide: https://go.microsoft.com/fwlink/?linkid=870924
Kommentar:
    Pylint Rating</t>
      </text>
    </comment>
    <comment ref="D6" authorId="2" shapeId="0" xr:uid="{8B9725AF-4CC9-CB44-9B7C-CD92EDB4602C}">
      <text>
        <t>[Trådet kommentar]
Din version af Excel lader dig læse denne trådede kommentar. Eventuelle ændringer vil dog blive fjernet, hvis filen åbnes i en nyere version af Excel. Få mere at vide: https://go.microsoft.com/fwlink/?linkid=870924
Kommentar:
    Some flake8 rules pertain to code quality that can indirectly affect security by preventing common mistakes.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Rasmus Krebs</author>
  </authors>
  <commentList>
    <comment ref="A27" authorId="0" shapeId="0" xr:uid="{62079CB4-5E7E-5642-89CB-5DA61F98E79A}">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 ref="A28" authorId="0" shapeId="0" xr:uid="{4EC9D38F-4FEB-FB4C-9D7A-A8ACB6D132AC}">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<sst xmlns="http://schemas.openxmlformats.org/spreadsheetml/2006/main" count="387" uniqueCount="168">
  <si>
    <t>GPT 3.5</t>
  </si>
  <si>
    <t>Small</t>
  </si>
  <si>
    <t>Metric</t>
  </si>
  <si>
    <t>Framework</t>
  </si>
  <si>
    <t>flake8</t>
  </si>
  <si>
    <t>radon</t>
  </si>
  <si>
    <t>Maintainability Index</t>
  </si>
  <si>
    <t>Single Line Comments (C)</t>
  </si>
  <si>
    <t>Multiline Comments (M)</t>
  </si>
  <si>
    <t>Blank lines (B)</t>
  </si>
  <si>
    <t>Lines of Code (L)</t>
  </si>
  <si>
    <t>Source Lines of Code (SL)</t>
  </si>
  <si>
    <t>C / L</t>
  </si>
  <si>
    <t>C / SL</t>
  </si>
  <si>
    <t>C + M / L</t>
  </si>
  <si>
    <t xml:space="preserve">radon </t>
  </si>
  <si>
    <t xml:space="preserve"> Cyclomatic Complexity</t>
  </si>
  <si>
    <t>Halstead Volume</t>
  </si>
  <si>
    <t>Halstead Difficulty</t>
  </si>
  <si>
    <t>Halstead Effort</t>
  </si>
  <si>
    <t>Halstead Time to Write</t>
  </si>
  <si>
    <t>Halstead Length</t>
  </si>
  <si>
    <t>pylint</t>
  </si>
  <si>
    <t>memory_profiler</t>
  </si>
  <si>
    <t>Total Memory Usage (MiB)</t>
  </si>
  <si>
    <t>Pylint Rating</t>
  </si>
  <si>
    <t>self</t>
  </si>
  <si>
    <t>Baseline</t>
  </si>
  <si>
    <t>Measurement</t>
  </si>
  <si>
    <t>Number flake8 Messages</t>
  </si>
  <si>
    <t>Halstead Bugs</t>
  </si>
  <si>
    <t xml:space="preserve">Total Messages (TM) </t>
  </si>
  <si>
    <t>TM /L</t>
  </si>
  <si>
    <t>Medium</t>
  </si>
  <si>
    <t>GPT 4</t>
  </si>
  <si>
    <t>Long</t>
  </si>
  <si>
    <t>Gemini/Bard</t>
  </si>
  <si>
    <t>DeepSeeker-Coder</t>
  </si>
  <si>
    <t>Codex</t>
  </si>
  <si>
    <t>Tabnine</t>
  </si>
  <si>
    <t xml:space="preserve">Models </t>
  </si>
  <si>
    <t>Fatal Errors (F)</t>
  </si>
  <si>
    <t xml:space="preserve">Errors (E) </t>
  </si>
  <si>
    <t>Warnings (W)</t>
  </si>
  <si>
    <t xml:space="preserve">Refactoring Checks (R) </t>
  </si>
  <si>
    <t xml:space="preserve">Style Convenetion Errors (C) </t>
  </si>
  <si>
    <t>CPU Usage Per Cent</t>
  </si>
  <si>
    <t>Codeium</t>
  </si>
  <si>
    <t>CodeLLama</t>
  </si>
  <si>
    <t>WizardCoder</t>
  </si>
  <si>
    <t>Performance Efficiency</t>
  </si>
  <si>
    <t>Reliability</t>
  </si>
  <si>
    <t>Security</t>
  </si>
  <si>
    <t>Maintainability</t>
  </si>
  <si>
    <t>ISO 5055</t>
  </si>
  <si>
    <t>Flake8 Messages</t>
  </si>
  <si>
    <t>Description</t>
  </si>
  <si>
    <t>Tool</t>
  </si>
  <si>
    <t xml:space="preserve">The number of source lines of code </t>
  </si>
  <si>
    <t>Number of single line comments (i.e. #)</t>
  </si>
  <si>
    <t>The number of multi-line strings (comments)</t>
  </si>
  <si>
    <t>Number of blank lines (or whitesace-only)</t>
  </si>
  <si>
    <t>Single line comments to lines of code ratio</t>
  </si>
  <si>
    <t>Single line comments to lines of source code ratio</t>
  </si>
  <si>
    <t>All types of comments to lines of code ratio</t>
  </si>
  <si>
    <t>Total number of linting and error messages highlighted by flake8</t>
  </si>
  <si>
    <t>A coding convention score calculated by Pylint, computed as follows: 10.0 - ((float(5 * Frequency of convention errors) / Number of statement) * 10</t>
  </si>
  <si>
    <t>Total messages, just sums over C, R, W, E and F</t>
  </si>
  <si>
    <t>Total messages divided by lines of code</t>
  </si>
  <si>
    <t>Cyclomatic Complexity corresponds to the number of decisions a block of code contains plus 1. This number (also called McCabe number) is equal to the number of linearly independent paths through the code. This number can be used as a guide when testing conditional logic in blocks.</t>
  </si>
  <si>
    <t>Halstead Time to Prgram</t>
  </si>
  <si>
    <t>This is the estimated time required to implement the program, based on the program effort (E) and a constant value that depends on the programming language and development environment.</t>
  </si>
  <si>
    <t>Halstead's delivered bugs (B) is an estimate for the number of errors in the implementation.</t>
  </si>
  <si>
    <t xml:space="preserve">Self </t>
  </si>
  <si>
    <t>Memory Profile</t>
  </si>
  <si>
    <t>Line-by-line analysis of memory consumption for python programs. Max memory consumption by program is used as final value</t>
  </si>
  <si>
    <t>% of CPU usage being taken by program</t>
  </si>
  <si>
    <t>Scale</t>
  </si>
  <si>
    <t>Continuous</t>
  </si>
  <si>
    <t>Continuous percentage</t>
  </si>
  <si>
    <t>-</t>
  </si>
  <si>
    <t>Best Score*</t>
  </si>
  <si>
    <t>Low**</t>
  </si>
  <si>
    <t>Measures how maintainable (easy to support and change) the source code is. The maintainability index is calculated as a factored formula consisting of SLOC (Source Lines Of Code), Cyclomatic Complexity and Halstead volume</t>
  </si>
  <si>
    <t>1 - 40+</t>
  </si>
  <si>
    <t>0 - 10</t>
  </si>
  <si>
    <t>0 - 1</t>
  </si>
  <si>
    <t>85+</t>
  </si>
  <si>
    <t>0 - 100</t>
  </si>
  <si>
    <t>0-100</t>
  </si>
  <si>
    <t>METRIC OVERVIEW</t>
  </si>
  <si>
    <r>
      <t xml:space="preserve">Cyclomatic Complexity
</t>
    </r>
    <r>
      <rPr>
        <i/>
        <sz val="12"/>
        <color theme="1"/>
        <rFont val="Calibri"/>
        <family val="2"/>
        <scheme val="minor"/>
      </rPr>
      <t>M = E - N + 2P</t>
    </r>
    <r>
      <rPr>
        <sz val="12"/>
        <color theme="1"/>
        <rFont val="Calibri"/>
        <family val="2"/>
        <scheme val="minor"/>
      </rPr>
      <t xml:space="preserve">
M: Cyclomatic Complexity</t>
    </r>
    <r>
      <rPr>
        <b/>
        <sz val="12"/>
        <color theme="1"/>
        <rFont val="Calibri"/>
        <family val="2"/>
        <scheme val="minor"/>
      </rPr>
      <t xml:space="preserve">
</t>
    </r>
    <r>
      <rPr>
        <sz val="12"/>
        <color theme="1"/>
        <rFont val="Calibri"/>
        <family val="2"/>
        <scheme val="minor"/>
      </rPr>
      <t xml:space="preserve">E: Number of edges in flow graph
N: Number of nodes in flow graph
P: Number of connected compenets
</t>
    </r>
    <r>
      <rPr>
        <b/>
        <sz val="12"/>
        <color theme="1"/>
        <rFont val="Calibri"/>
        <family val="2"/>
        <scheme val="minor"/>
      </rPr>
      <t xml:space="preserve">Maintainability Index
</t>
    </r>
    <r>
      <rPr>
        <sz val="12"/>
        <color theme="1"/>
        <rFont val="Calibri"/>
        <family val="2"/>
        <scheme val="minor"/>
      </rPr>
      <t xml:space="preserve">MI = (171−5.2 × ln(Halstead Volume) − 0.23 × Cyclomatic Complexity − 16.2 × ln(Lines of Code)) × (100/171)
</t>
    </r>
    <r>
      <rPr>
        <i/>
        <sz val="12"/>
        <color theme="1"/>
        <rFont val="Calibri"/>
        <family val="2"/>
        <scheme val="minor"/>
      </rPr>
      <t>This is the adjusted version. Dobbelt check that this is correct</t>
    </r>
  </si>
  <si>
    <t>Remove</t>
  </si>
  <si>
    <t>Number of style convention errors. Style convention errors are issues related to coding style, that is not following the recommended PEP 8. Examples include line length, variable names, spacing, and indentation.</t>
  </si>
  <si>
    <t>Number of refactoring errors. Refactoring errors are parts of the code that could be refactored to make the code more maintainable, readable or efficient. Examples include removing unnecessary code, using a more Pythonic approach, or improve code structure</t>
  </si>
  <si>
    <t>Number of warning errors. Warnings are code snippets that are runable, but may lead to bugs or unexpected behavior. Examples include redefining built-in functions, using deprecated modules or accessing protected class members</t>
  </si>
  <si>
    <t>Number of actual errors. These are errors that will likely prevent the code from running correctly. Usually these represent coding mistakes that will lead to exceåts or other errors when the code is executed. This includes syntax errors, undeclared variables, or unimplemented abstract methods</t>
  </si>
  <si>
    <t>Number of fatal errors. Serious issues that prevent pylint from continuing to check the file. Could occur if Pylint encounters a problem with parsing the file, such as a borken file caused by syntax errors. These generally need to be fixed before pylint can actually test the code</t>
  </si>
  <si>
    <t>Original</t>
  </si>
  <si>
    <t>TM / L</t>
  </si>
  <si>
    <t>Same as above</t>
  </si>
  <si>
    <t>Similarly here, however, we might find here that no doc-strings are included</t>
  </si>
  <si>
    <t>Also counts number of broken best practices, and similarly also uses pylint, so therefore it can be removed</t>
  </si>
  <si>
    <t>This is the product of program length (N) and the logarithm of vocabulary size. It can be seen as a measure of the size of the implementation of the algorithm. A larger volume may imply that more efforts is required to understand the code, and if too high, may indicate the code is too complex</t>
  </si>
  <si>
    <t>This is the total number of operator and operand occurrences in the program. Provides a measure of the size of a program's source code based on operations within it. Can be thought of as a reflection of the implementation size and alogrithmic complexity of the code. Larger values may indicate more complex code which might be more difficult to understand and maintian</t>
  </si>
  <si>
    <t xml:space="preserve">This is the ratio of the number of unique operators to the total number of operators in the program. An attempt to quantify how difficult a piece of code is to understand and maintain. Relies on the diversity and frequency of operators and operands. </t>
  </si>
  <si>
    <t xml:space="preserve">Generally just a fundamental measure that is used as the basis for other metrics. Reason for keeping it would merely be for providing a quick overview of the size of the code in terms of its basic components </t>
  </si>
  <si>
    <r>
      <rPr>
        <b/>
        <i/>
        <sz val="20"/>
        <color theme="1"/>
        <rFont val="Calibri (Tekst)"/>
      </rPr>
      <t>Comments for Metrics</t>
    </r>
    <r>
      <rPr>
        <b/>
        <i/>
        <sz val="16"/>
        <color theme="1"/>
        <rFont val="Calibri (Tekst)"/>
      </rPr>
      <t xml:space="preserve">
footnotes</t>
    </r>
    <r>
      <rPr>
        <i/>
        <sz val="12"/>
        <color theme="1"/>
        <rFont val="Calibri"/>
        <family val="2"/>
        <scheme val="minor"/>
      </rPr>
      <t xml:space="preserve">
*Best scores denoted with "-" are because they are relative
**Halstead scores are indicative. Generally, the lower the values, the more simple the program is. This does not imply that the code is better, as too low complexity might indicate lack of functionality. Thus it's all relative
</t>
    </r>
    <r>
      <rPr>
        <b/>
        <i/>
        <sz val="16"/>
        <color theme="1"/>
        <rFont val="Calibri (Tekst)"/>
      </rPr>
      <t>Comments</t>
    </r>
    <r>
      <rPr>
        <i/>
        <sz val="12"/>
        <color theme="1"/>
        <rFont val="Calibri"/>
        <family val="2"/>
        <scheme val="minor"/>
      </rPr>
      <t xml:space="preserve">
</t>
    </r>
    <r>
      <rPr>
        <b/>
        <i/>
        <sz val="12"/>
        <color theme="1"/>
        <rFont val="Calibri"/>
        <family val="2"/>
        <scheme val="minor"/>
      </rPr>
      <t>Halstead</t>
    </r>
    <r>
      <rPr>
        <i/>
        <sz val="12"/>
        <color theme="1"/>
        <rFont val="Calibri"/>
        <family val="2"/>
        <scheme val="minor"/>
      </rPr>
      <t xml:space="preserve">
In general, lower values in Halstead's difficulty and volume metrics suggest that the code is simpler, easier to understand, and potentially has lower bug density. Simpler code is usually preferable as it's easier to maintain and less prone to errors.
A high volume with relatively low difficulty might indicate that the code is doing a lot of work but remains understandable and manageable. This could be seen as beneficial in some contexts.
</t>
    </r>
    <r>
      <rPr>
        <b/>
        <i/>
        <sz val="12"/>
        <color theme="1"/>
        <rFont val="Calibri"/>
        <family val="2"/>
        <scheme val="minor"/>
      </rPr>
      <t xml:space="preserve">Operators and Operands
</t>
    </r>
    <r>
      <rPr>
        <i/>
        <sz val="12"/>
        <color theme="1"/>
        <rFont val="Calibri"/>
        <family val="2"/>
        <scheme val="minor"/>
      </rPr>
      <t xml:space="preserve">Operators and operands are key to Halstead's metrics.
- </t>
    </r>
    <r>
      <rPr>
        <b/>
        <i/>
        <sz val="12"/>
        <color theme="1"/>
        <rFont val="Calibri"/>
        <family val="2"/>
        <scheme val="minor"/>
      </rPr>
      <t xml:space="preserve">Operators: </t>
    </r>
    <r>
      <rPr>
        <i/>
        <sz val="12"/>
        <color theme="1"/>
        <rFont val="Calibri"/>
        <family val="2"/>
        <scheme val="minor"/>
      </rPr>
      <t xml:space="preserve">These are the symbols that tell the compiler or interpreter to perform specific mathematical, logical, or relational operations — for instance, +, -, *, and, or, not.
- </t>
    </r>
    <r>
      <rPr>
        <b/>
        <i/>
        <sz val="12"/>
        <color theme="1"/>
        <rFont val="Calibri"/>
        <family val="2"/>
        <scheme val="minor"/>
      </rPr>
      <t>Opperands:</t>
    </r>
    <r>
      <rPr>
        <i/>
        <sz val="12"/>
        <color theme="1"/>
        <rFont val="Calibri"/>
        <family val="2"/>
        <scheme val="minor"/>
      </rPr>
      <t xml:space="preserve"> These represent the values that the operators act on, which can include constants, variables, and function calls.
</t>
    </r>
    <r>
      <rPr>
        <b/>
        <i/>
        <sz val="12"/>
        <color theme="1"/>
        <rFont val="Calibri"/>
        <family val="2"/>
        <scheme val="minor"/>
      </rPr>
      <t xml:space="preserve">Some rationale for Halstead difficulty: 
</t>
    </r>
    <r>
      <rPr>
        <i/>
        <sz val="12"/>
        <color theme="1"/>
        <rFont val="Calibri"/>
        <family val="2"/>
        <scheme val="minor"/>
      </rPr>
      <t xml:space="preserve">Difficulty = N1/2 * n2/N2
* N1: Number of unique operators
* N2: Number of unique operands
* n2: Total number of operands
As explained in the table, it tries to quantify the difficulty of maintaining and understanding a piece of code may be. The more unique operators you have, the more different kinds of operations you need to understand. As this increases, so will difficulty, since operators can have its own set of rules and precedence. Moreover, the more often operands are used, the more you have to remember and manage as you read or write the code, however, this is seen in the context of unique operands, as these indicate less difficulty in the code, such that increasing these will make the code less difficult, presumably because it indicates a wider variety of concepts, possiblt making the code more straightforward
</t>
    </r>
    <r>
      <rPr>
        <b/>
        <i/>
        <sz val="12"/>
        <color theme="1"/>
        <rFont val="Calibri"/>
        <family val="2"/>
        <scheme val="minor"/>
      </rPr>
      <t>Cyclomatic Complexity</t>
    </r>
    <r>
      <rPr>
        <i/>
        <sz val="12"/>
        <color theme="1"/>
        <rFont val="Calibri"/>
        <family val="2"/>
        <scheme val="minor"/>
      </rPr>
      <t xml:space="preserve">
Genearlly, good scores for this is those close to 1. It's generally binned into:
1-10: Generally seen as good, as it's easy to understand and test
11-20: Indicates moderate complexity. Managable, but might be difficult to test 
21-40: Relatively high complexity, meaning it will be difficult to manage and test. Refactoring or breaking down the code is an ideal step if complexity is in this range
40+: Code is very complex, difficult to maintain and test. Refactoring is highly advised
</t>
    </r>
    <r>
      <rPr>
        <b/>
        <i/>
        <sz val="12"/>
        <color theme="1"/>
        <rFont val="Calibri"/>
        <family val="2"/>
        <scheme val="minor"/>
      </rPr>
      <t xml:space="preserve">Maintainability Index
</t>
    </r>
    <r>
      <rPr>
        <i/>
        <sz val="12"/>
        <color theme="1"/>
        <rFont val="Calibri"/>
        <family val="2"/>
        <scheme val="minor"/>
      </rPr>
      <t>In general, this metric is prefered high. The higher the value, the more "maintainable" it is.
85+: Excellent maintainability, with well structured code, well commented (if comments are included in formula) and generally adheres to best practices
65 - 85: Good maintainaiblity, and is reasonable well-organized. Room for improvements though
20 - 65: Moderate maintainability. Code is quite complex, and may require some efforts to understand and modify. Refactoring would be preferable for better maintainability
0 - 20: Poor maintainability and difficult to maintain and understand. Refactoring will be good for improving maintainability</t>
    </r>
  </si>
  <si>
    <t>Total number of lines in the souruce code, including code, comments and blank lines</t>
  </si>
  <si>
    <t>Keep either this or SL. Basicly this is just an aggregation of SL, C, M + B. One could argue that SL is more informative about/comparable, but its quite vague</t>
  </si>
  <si>
    <t>Comments can be important factors for underestandability of code, and thus help with documentation and maintainability. This metric does however not explain quality of comments</t>
  </si>
  <si>
    <t>A bit uniformative</t>
  </si>
  <si>
    <t>Similarly to the raw comment count, this measure explains how well documented the code is, this just does it in a more interpretable way</t>
  </si>
  <si>
    <t xml:space="preserve">A bit more informative, as a measure for the actual code and thus more an indicator of actualy work that went into writing the program. Is thus a bit indicative for the estimated effort and cost </t>
  </si>
  <si>
    <t>Similarly to above, however, this "may" provide more insihgts into the actual level of comments with respect to the actual code as it excludes blank lines + multi-line comments</t>
  </si>
  <si>
    <t xml:space="preserve">Gives overall impression of documentation for the entire codebase - this including blank lines. </t>
  </si>
  <si>
    <t>Quick, at-a-glance, indicator for the quality of the code</t>
  </si>
  <si>
    <t>Refinement of length, as it accounts for the number of distinct operators and operands. Generally provides a more nuanced view than length alow, as it measures the "size" of the software considerings its vocabulary.</t>
  </si>
  <si>
    <t>Indicates program's complexity and the efforts required to understand it</t>
  </si>
  <si>
    <t>Provides a quick at-a-glance measure of how well document the code is</t>
  </si>
  <si>
    <t>Motivation</t>
  </si>
  <si>
    <t>Relative measure of the coding style. Useful for determining reliability, security (in the sense that non-adhering coding style which may warrant security concerns) and maintainbility, as badly adhering code will likely need more maintainance</t>
  </si>
  <si>
    <t>A bit similar to above, but instead focused more on conciseness of code and similar</t>
  </si>
  <si>
    <t>Gives an idea of the security and reliability of program, as too many warninigs will likely require more maintanance and more likely to break</t>
  </si>
  <si>
    <t>This will not be super relevant, as i will likely address them when testing the code</t>
  </si>
  <si>
    <t>Gives a measure for how likely the program is to be affected at execution. Thus useful for relaibility, security and performance efficiency</t>
  </si>
  <si>
    <t xml:space="preserve">Measures the amount of mental activity needed to translate the existing algorithm into implementation in the specified program language. In simple words, it aims to quantify the effort requires to write or understand code </t>
  </si>
  <si>
    <t xml:space="preserve">Direct quantification of required effort for understanding code </t>
  </si>
  <si>
    <t>Similar to effort,  as it's basicly just a sclaed version of this and can thus be a bit redundant</t>
  </si>
  <si>
    <t>Estimate for number of errors in program, and thus reliability and performance efficiency</t>
  </si>
  <si>
    <t>Measure for identifying complexity and error-proneness of methods in program. Can be used to determine the risk associated with maintaining and modifying the code.</t>
  </si>
  <si>
    <t xml:space="preserve">Compound single, quantifiable, measure of the ease with which the code can be maintained and evolved over time. Takes several factors into account, such as lines of code, cyclomatic complexity and halstead's volume. </t>
  </si>
  <si>
    <t xml:space="preserve">Provides a relative measure for the computational efficiency of the program </t>
  </si>
  <si>
    <t>Similarly, measures cpu utilization of a program at execution</t>
  </si>
  <si>
    <t>Just a aggregation of C + R + W + E + F</t>
  </si>
  <si>
    <t>Consider only using halstead's volume</t>
  </si>
  <si>
    <t>Consider only using ratios as raw values are a bit less informative</t>
  </si>
  <si>
    <t>Omit. Blank lines are not "bad" - can help with clarity etc.</t>
  </si>
  <si>
    <t xml:space="preserve">Keep maybe only one of the comment ratios </t>
  </si>
  <si>
    <t>Useful as is</t>
  </si>
  <si>
    <t>Just an aggregation of pylint values pretty much. Consider looking into raw output of this</t>
  </si>
  <si>
    <t>Just an aggregation, not super useful</t>
  </si>
  <si>
    <t>May be quite relevant as is</t>
  </si>
  <si>
    <t>Maybe omit</t>
  </si>
  <si>
    <t xml:space="preserve">Consider using either this or Effort </t>
  </si>
  <si>
    <t>Consider using either this or Difficulty</t>
  </si>
  <si>
    <t>Omit in favor of difficulty or effort</t>
  </si>
  <si>
    <t>Basicly just a scaled volumne, so "maybe" redundant</t>
  </si>
  <si>
    <t xml:space="preserve">keep as is </t>
  </si>
  <si>
    <t>Use either this or effort</t>
  </si>
  <si>
    <t>Use either this or difficulty</t>
  </si>
  <si>
    <t>Just a scaled volumne, maybe omit</t>
  </si>
  <si>
    <t>Keep as is</t>
  </si>
  <si>
    <t>Consider these metrics also</t>
  </si>
  <si>
    <t xml:space="preserve">Pylint Rating </t>
  </si>
  <si>
    <t>Consider these metrics also for this category</t>
  </si>
  <si>
    <t>Style Convention Error (C)</t>
  </si>
  <si>
    <t>Comment for Selection</t>
  </si>
  <si>
    <t>Consider either this or C/L ot C/SL</t>
  </si>
  <si>
    <t>keep as is</t>
  </si>
  <si>
    <t>Relation to security comes from potential errors at execution</t>
  </si>
  <si>
    <t>A bit repetetive maybe</t>
  </si>
  <si>
    <t>Refactoring Checks (R)</t>
  </si>
  <si>
    <t>Errors (E)</t>
  </si>
  <si>
    <t>Style Conventions (C)</t>
  </si>
  <si>
    <t>Number of refactoring checks are indicative of the quality and thus reliability</t>
  </si>
  <si>
    <t>Number of warnings are indcative of potential bugs and errors that can occur and thus speaks to realbility</t>
  </si>
  <si>
    <t>Finalized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</si>
</sst>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b/>
      <sz val="18"/>
      <color theme="1"/>
      <name val="Calibri"/>
      <family val="2"/>
      <scheme val="minor"/>
    </font>
    <font>
      <b/>
      <sz val="18"/>
      <color theme="0"/>
      <name val="Calibri"/>
      <family val="2"/>
      <scheme val="minor"/>
    </font>
    <font>
      <i/>
      <sz val="12"/>
      <color theme="1"/>
      <name val="Calibri"/>
      <family val="2"/>
      <scheme val="minor"/>
    </font>
    <font>
      <u/>
      <sz val="12"/>
      <color theme="10"/>
      <name val="Calibri"/>
      <family val="2"/>
      <scheme val="minor"/>
    </font>
    <font>
      <b/>
      <u/>
      <sz val="26"/>
      <color theme="10"/>
      <name val="Calibri"/>
      <family val="2"/>
      <scheme val="minor"/>
    </font>
    <font>
      <b/>
      <i/>
      <sz val="12"/>
      <color theme="1"/>
      <name val="Calibri"/>
      <family val="2"/>
      <scheme val="minor"/>
    </font>
    <font>
      <b/>
      <i/>
      <sz val="16"/>
      <color theme="1"/>
      <name val="Calibri (Tekst)"/>
    </font>
    <font>
      <b/>
      <i/>
      <sz val="20"/>
      <color theme="1"/>
      <name val="Calibri (Tekst)"/>
    </font>
    <font>
      <b/>
      <sz val="16"/>
      <color theme="0"/>
      <name val="Calibri"/>
      <family val="2"/>
      <scheme val="minor"/>
    </font>
    <font>
      <b/>
      <sz val="12"/>
      <color theme="0"/>
      <name val="Calibri"/>
      <family val="2"/>
      <scheme val="minor"/>
    </font>
  </fonts>
  <fills count="21">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rgb="FFF4B084"/>
        <bgColor rgb="FF000000"/>
      </patternFill>
    </fill>
    <fill>
      <patternFill patternType="solid">
        <fgColor rgb="FFACB9CA"/>
        <bgColor rgb="FF000000"/>
      </patternFill>
    </fill>
    <fill>
      <patternFill patternType="solid">
        <fgColor rgb="FFA9D08E"/>
        <bgColor rgb="FF000000"/>
      </patternFill>
    </fill>
    <fill>
      <patternFill patternType="solid">
        <fgColor rgb="FF9BC2E6"/>
        <bgColor rgb="FF000000"/>
      </patternFill>
    </fill>
    <fill>
      <patternFill patternType="solid">
        <fgColor rgb="FFBF8F00"/>
        <bgColor rgb="FF000000"/>
      </patternFill>
    </fill>
    <fill>
      <patternFill patternType="solid">
        <fgColor theme="1" tint="0.499984740745262"/>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7" tint="0.59999389629810485"/>
        <bgColor indexed="64"/>
      </patternFill>
    </fill>
  </fills>
  <borders count="15">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s>
  <cellStyleXfs count="2">
    <xf numFmtId="0" fontId="0" fillId="0" borderId="0"/>
    <xf numFmtId="0" fontId="9" fillId="0" borderId="0" applyNumberFormat="0" applyFill="0" applyBorder="0" applyAlignment="0" applyProtection="0"/>
  </cellStyleXfs>
  <cellXfs count="12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3" fillId="3" borderId="0" xfId="0" applyFont="1" applyFill="1" applyAlignment="1">
      <alignment horizontal="center" vertical="center"/>
    </xf>
    <xf numFmtId="9" fontId="0" fillId="3" borderId="0" xfId="0" applyNumberFormat="1" applyFill="1" applyAlignment="1">
      <alignment horizontal="center" vertical="center"/>
    </xf>
    <xf numFmtId="9" fontId="3" fillId="3" borderId="0" xfId="0" applyNumberFormat="1" applyFont="1" applyFill="1" applyAlignment="1">
      <alignment horizontal="center" vertical="center"/>
    </xf>
    <xf numFmtId="0" fontId="0" fillId="4" borderId="0" xfId="0" applyFill="1" applyAlignment="1">
      <alignment horizontal="center" vertical="center"/>
    </xf>
    <xf numFmtId="4" fontId="0" fillId="4" borderId="0" xfId="0" applyNumberFormat="1" applyFill="1" applyAlignment="1">
      <alignment horizontal="center" vertical="center"/>
    </xf>
    <xf numFmtId="2" fontId="0" fillId="3" borderId="0" xfId="0" applyNumberFormat="1"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7" borderId="0" xfId="0" applyFont="1" applyFill="1" applyAlignment="1">
      <alignment horizontal="center"/>
    </xf>
    <xf numFmtId="0" fontId="1" fillId="2"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horizontal="center" vertical="center"/>
    </xf>
    <xf numFmtId="0" fontId="8" fillId="0" borderId="0" xfId="0" applyFont="1"/>
    <xf numFmtId="0" fontId="0" fillId="0" borderId="0" xfId="0" applyAlignment="1">
      <alignment horizontal="center"/>
    </xf>
    <xf numFmtId="0" fontId="1" fillId="10" borderId="2" xfId="0" applyFont="1" applyFill="1" applyBorder="1" applyAlignment="1">
      <alignment horizontal="center"/>
    </xf>
    <xf numFmtId="0" fontId="0" fillId="10" borderId="5" xfId="0" applyFill="1" applyBorder="1" applyAlignment="1">
      <alignment horizontal="center"/>
    </xf>
    <xf numFmtId="0" fontId="0" fillId="10" borderId="5" xfId="0" applyFill="1" applyBorder="1" applyAlignment="1">
      <alignment horizontal="center" vertical="center"/>
    </xf>
    <xf numFmtId="0" fontId="0" fillId="10" borderId="7" xfId="0" applyFill="1" applyBorder="1" applyAlignment="1">
      <alignment horizontal="center"/>
    </xf>
    <xf numFmtId="0" fontId="1" fillId="11" borderId="3" xfId="0" applyFont="1" applyFill="1" applyBorder="1" applyAlignment="1">
      <alignment horizontal="center"/>
    </xf>
    <xf numFmtId="0" fontId="0" fillId="11" borderId="0" xfId="0" applyFill="1" applyAlignment="1">
      <alignment horizontal="center" vertical="center"/>
    </xf>
    <xf numFmtId="0" fontId="0" fillId="11" borderId="0" xfId="0" applyFill="1" applyAlignment="1">
      <alignment horizontal="center"/>
    </xf>
    <xf numFmtId="0" fontId="0" fillId="11" borderId="8" xfId="0" applyFill="1" applyBorder="1" applyAlignment="1">
      <alignment horizontal="center"/>
    </xf>
    <xf numFmtId="0" fontId="1" fillId="10" borderId="3" xfId="0" applyFont="1" applyFill="1" applyBorder="1" applyAlignment="1">
      <alignment horizontal="center"/>
    </xf>
    <xf numFmtId="0" fontId="0" fillId="10" borderId="0" xfId="0" applyFill="1" applyAlignment="1">
      <alignment horizontal="center" vertical="center"/>
    </xf>
    <xf numFmtId="0" fontId="0" fillId="10" borderId="0" xfId="0" applyFill="1" applyAlignment="1">
      <alignment horizontal="center"/>
    </xf>
    <xf numFmtId="0" fontId="0" fillId="10" borderId="8" xfId="0" applyFill="1" applyBorder="1" applyAlignment="1">
      <alignment horizontal="center"/>
    </xf>
    <xf numFmtId="0" fontId="1" fillId="11" borderId="4" xfId="0" applyFont="1" applyFill="1" applyBorder="1" applyAlignment="1">
      <alignment horizontal="center"/>
    </xf>
    <xf numFmtId="0" fontId="0" fillId="11" borderId="6" xfId="0" applyFill="1" applyBorder="1" applyAlignment="1">
      <alignment horizontal="center" vertical="center"/>
    </xf>
    <xf numFmtId="0" fontId="0" fillId="11" borderId="9" xfId="0" applyFill="1" applyBorder="1" applyAlignment="1">
      <alignment horizontal="center" vertical="center"/>
    </xf>
    <xf numFmtId="0" fontId="3" fillId="12" borderId="5" xfId="0" applyFont="1" applyFill="1" applyBorder="1" applyAlignment="1">
      <alignment horizontal="center" vertical="center"/>
    </xf>
    <xf numFmtId="0" fontId="0" fillId="0" borderId="6" xfId="0" applyBorder="1" applyAlignment="1">
      <alignment horizontal="center" vertical="center"/>
    </xf>
    <xf numFmtId="0" fontId="3" fillId="13" borderId="5" xfId="0" applyFont="1" applyFill="1" applyBorder="1" applyAlignment="1">
      <alignment horizontal="center" vertical="center"/>
    </xf>
    <xf numFmtId="0" fontId="3" fillId="14" borderId="5" xfId="0" applyFont="1" applyFill="1" applyBorder="1" applyAlignment="1">
      <alignment horizontal="center" vertical="center"/>
    </xf>
    <xf numFmtId="0" fontId="3" fillId="15" borderId="5" xfId="0" applyFont="1" applyFill="1" applyBorder="1" applyAlignment="1">
      <alignment horizontal="center" vertical="center"/>
    </xf>
    <xf numFmtId="0" fontId="3" fillId="16" borderId="5" xfId="0" applyFont="1" applyFill="1" applyBorder="1" applyAlignment="1">
      <alignment horizontal="center" vertical="center"/>
    </xf>
    <xf numFmtId="0" fontId="3" fillId="16" borderId="7" xfId="0" applyFont="1" applyFill="1" applyBorder="1" applyAlignment="1">
      <alignment horizontal="center" vertical="center"/>
    </xf>
    <xf numFmtId="0" fontId="0" fillId="0" borderId="9"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8" xfId="0" applyBorder="1" applyAlignment="1">
      <alignment horizontal="center" vertical="center" wrapText="1"/>
    </xf>
    <xf numFmtId="0" fontId="1" fillId="0" borderId="11" xfId="0" applyFont="1" applyBorder="1" applyAlignment="1">
      <alignment horizontal="center"/>
    </xf>
    <xf numFmtId="0" fontId="0" fillId="0" borderId="8" xfId="0" applyBorder="1" applyAlignment="1">
      <alignment horizontal="center" vertical="center"/>
    </xf>
    <xf numFmtId="9" fontId="0" fillId="0" borderId="0" xfId="0" applyNumberForma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xf>
    <xf numFmtId="0" fontId="0" fillId="0" borderId="0" xfId="0" applyAlignment="1">
      <alignment vertical="center" wrapText="1"/>
    </xf>
    <xf numFmtId="0" fontId="1" fillId="0" borderId="11" xfId="0" applyFont="1" applyBorder="1" applyAlignment="1">
      <alignment horizontal="center" vertical="center" wrapText="1"/>
    </xf>
    <xf numFmtId="0" fontId="0" fillId="0" borderId="0" xfId="0" applyAlignment="1">
      <alignment horizontal="center" wrapText="1"/>
    </xf>
    <xf numFmtId="0" fontId="0" fillId="0" borderId="7" xfId="0" applyBorder="1" applyAlignment="1">
      <alignment horizontal="center" vertical="center"/>
    </xf>
    <xf numFmtId="0" fontId="0" fillId="0" borderId="8" xfId="0" applyBorder="1" applyAlignment="1">
      <alignment vertical="center" wrapText="1"/>
    </xf>
    <xf numFmtId="0" fontId="3" fillId="0" borderId="6" xfId="0" applyFont="1" applyBorder="1" applyAlignment="1">
      <alignment horizontal="center" vertical="center" wrapText="1"/>
    </xf>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0" fillId="19" borderId="5" xfId="0" applyFill="1" applyBorder="1" applyAlignment="1">
      <alignment horizontal="center" vertical="center"/>
    </xf>
    <xf numFmtId="0" fontId="0" fillId="19" borderId="6" xfId="0" applyFill="1" applyBorder="1" applyAlignment="1">
      <alignment horizontal="center" vertical="center" wrapText="1"/>
    </xf>
    <xf numFmtId="0" fontId="0" fillId="3" borderId="5" xfId="0" applyFill="1" applyBorder="1" applyAlignment="1">
      <alignment horizontal="center" vertical="center"/>
    </xf>
    <xf numFmtId="0" fontId="0" fillId="20" borderId="5" xfId="0" applyFill="1" applyBorder="1" applyAlignment="1">
      <alignment horizontal="center" vertical="center"/>
    </xf>
    <xf numFmtId="0" fontId="0" fillId="20" borderId="6" xfId="0" applyFill="1" applyBorder="1" applyAlignment="1">
      <alignment horizontal="center" vertical="center" wrapText="1"/>
    </xf>
    <xf numFmtId="0" fontId="0" fillId="19" borderId="0" xfId="0" applyFill="1" applyAlignment="1">
      <alignment horizontal="center" vertical="center"/>
    </xf>
    <xf numFmtId="0" fontId="0" fillId="20" borderId="0" xfId="0" applyFill="1" applyAlignment="1">
      <alignment horizontal="center" vertical="center"/>
    </xf>
    <xf numFmtId="0" fontId="3" fillId="19" borderId="6" xfId="0" applyFont="1" applyFill="1" applyBorder="1" applyAlignment="1">
      <alignment horizontal="center" vertical="center" wrapText="1"/>
    </xf>
    <xf numFmtId="0" fontId="0" fillId="0" borderId="6" xfId="0" applyBorder="1"/>
    <xf numFmtId="0" fontId="8" fillId="0" borderId="7" xfId="0" applyFont="1" applyBorder="1" applyAlignment="1">
      <alignment horizontal="center" vertical="center"/>
    </xf>
    <xf numFmtId="0" fontId="0" fillId="0" borderId="8" xfId="0" applyBorder="1"/>
    <xf numFmtId="0" fontId="0" fillId="0" borderId="9" xfId="0" applyBorder="1"/>
    <xf numFmtId="0" fontId="0" fillId="20" borderId="0" xfId="0" applyFill="1" applyAlignment="1">
      <alignment horizontal="center" vertical="center" wrapText="1"/>
    </xf>
    <xf numFmtId="0" fontId="3" fillId="20" borderId="0" xfId="0" applyFont="1" applyFill="1" applyAlignment="1">
      <alignment horizontal="center" vertical="center" wrapText="1"/>
    </xf>
    <xf numFmtId="0" fontId="0" fillId="19" borderId="0" xfId="0" applyFill="1" applyAlignment="1">
      <alignment horizontal="center" vertical="center" wrapText="1"/>
    </xf>
    <xf numFmtId="0" fontId="0" fillId="3" borderId="0" xfId="0" applyFill="1" applyAlignment="1">
      <alignment horizontal="center" vertical="center" wrapText="1"/>
    </xf>
    <xf numFmtId="0" fontId="0" fillId="0" borderId="5" xfId="0" applyBorder="1"/>
    <xf numFmtId="0" fontId="0" fillId="0" borderId="7" xfId="0" applyBorder="1"/>
    <xf numFmtId="0" fontId="0" fillId="0" borderId="6" xfId="0" applyBorder="1" applyAlignment="1">
      <alignment horizontal="center"/>
    </xf>
    <xf numFmtId="0" fontId="1" fillId="7" borderId="7" xfId="0" applyFont="1" applyFill="1" applyBorder="1" applyAlignment="1">
      <alignment horizontal="center" vertical="center"/>
    </xf>
    <xf numFmtId="0" fontId="1" fillId="7" borderId="8" xfId="0" applyFont="1" applyFill="1" applyBorder="1" applyAlignment="1">
      <alignment horizontal="center" vertical="center" wrapText="1"/>
    </xf>
    <xf numFmtId="0" fontId="15" fillId="18" borderId="7" xfId="0" applyFont="1" applyFill="1" applyBorder="1" applyAlignment="1">
      <alignment horizontal="center" vertical="center"/>
    </xf>
    <xf numFmtId="0" fontId="15" fillId="18" borderId="9"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5" fillId="18" borderId="8" xfId="0" applyFont="1" applyFill="1" applyBorder="1" applyAlignment="1">
      <alignment horizontal="center" vertical="center"/>
    </xf>
    <xf numFmtId="0" fontId="0" fillId="19" borderId="13" xfId="0" applyFill="1" applyBorder="1" applyAlignment="1">
      <alignment horizontal="center" vertical="center"/>
    </xf>
    <xf numFmtId="0" fontId="0" fillId="19" borderId="14" xfId="0" applyFill="1" applyBorder="1" applyAlignment="1">
      <alignment horizontal="center" vertical="center" wrapText="1"/>
    </xf>
    <xf numFmtId="0" fontId="8" fillId="0" borderId="0" xfId="0" applyFont="1" applyAlignment="1">
      <alignment horizontal="center" vertical="center"/>
    </xf>
    <xf numFmtId="0" fontId="1" fillId="0" borderId="0" xfId="0" applyFont="1" applyAlignment="1">
      <alignment horizontal="center"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6" fillId="2" borderId="0" xfId="0" applyFont="1" applyFill="1" applyAlignment="1">
      <alignment horizontal="center" vertical="center"/>
    </xf>
    <xf numFmtId="0" fontId="1" fillId="2" borderId="0" xfId="0" applyFont="1" applyFill="1" applyAlignment="1">
      <alignment horizontal="center"/>
    </xf>
    <xf numFmtId="0" fontId="1" fillId="7" borderId="0" xfId="0" applyFont="1" applyFill="1" applyAlignment="1">
      <alignment horizontal="center"/>
    </xf>
    <xf numFmtId="0" fontId="1" fillId="2" borderId="0" xfId="0" applyFont="1" applyFill="1" applyAlignment="1">
      <alignment horizontal="center" vertical="center"/>
    </xf>
    <xf numFmtId="0" fontId="1" fillId="8" borderId="0" xfId="0" applyFont="1" applyFill="1" applyAlignment="1">
      <alignment horizontal="center" vertical="center"/>
    </xf>
    <xf numFmtId="0" fontId="7" fillId="9" borderId="0" xfId="0" applyFont="1" applyFill="1" applyAlignment="1">
      <alignment horizontal="center"/>
    </xf>
    <xf numFmtId="0" fontId="8" fillId="0" borderId="0" xfId="0" applyFont="1" applyAlignment="1">
      <alignment horizontal="left" vertical="top" wrapText="1"/>
    </xf>
    <xf numFmtId="0" fontId="14" fillId="17" borderId="0" xfId="0" applyFont="1" applyFill="1" applyAlignment="1">
      <alignment horizontal="center" vertical="center"/>
    </xf>
    <xf numFmtId="0" fontId="14" fillId="17" borderId="8" xfId="0" applyFont="1" applyFill="1" applyBorder="1" applyAlignment="1">
      <alignment horizontal="center" vertical="center"/>
    </xf>
    <xf numFmtId="0" fontId="8" fillId="0" borderId="5" xfId="0" applyFont="1" applyBorder="1" applyAlignment="1">
      <alignment horizontal="center" vertical="center"/>
    </xf>
    <xf numFmtId="0" fontId="0" fillId="0" borderId="6" xfId="0" applyBorder="1" applyAlignment="1">
      <alignment horizontal="center" vertical="center"/>
    </xf>
    <xf numFmtId="0" fontId="8" fillId="0" borderId="0" xfId="0" applyFont="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4" xfId="0" applyFont="1" applyFill="1" applyBorder="1" applyAlignment="1">
      <alignment horizontal="center" vertical="center"/>
    </xf>
    <xf numFmtId="0" fontId="10" fillId="7" borderId="10" xfId="1" applyFont="1" applyFill="1" applyBorder="1" applyAlignment="1">
      <alignment horizontal="center"/>
    </xf>
    <xf numFmtId="0" fontId="10" fillId="7" borderId="11" xfId="1" applyFont="1" applyFill="1" applyBorder="1" applyAlignment="1">
      <alignment horizontal="center"/>
    </xf>
    <xf numFmtId="0" fontId="10" fillId="7" borderId="12" xfId="1" applyFont="1" applyFill="1" applyBorder="1" applyAlignment="1">
      <alignment horizontal="center"/>
    </xf>
    <xf numFmtId="0" fontId="6" fillId="0" borderId="0" xfId="0" applyFont="1" applyAlignment="1">
      <alignment horizontal="center"/>
    </xf>
    <xf numFmtId="0" fontId="6" fillId="0" borderId="8" xfId="0" applyFont="1" applyBorder="1" applyAlignment="1">
      <alignment horizontal="center"/>
    </xf>
    <xf numFmtId="0" fontId="1" fillId="10" borderId="4" xfId="0" applyFont="1" applyFill="1" applyBorder="1" applyAlignment="1">
      <alignment horizontal="center" vertical="center"/>
    </xf>
    <xf numFmtId="0" fontId="1" fillId="11" borderId="3"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cellXfs>
  <cellStyles count="2">
    <cellStyle name="Link" xfId="1" builtinId="8"/>
    <cellStyle name="Normal" xfId="0" builtinId="0"/>
  </cellStyles>
  <dxfs count="0"/>
  <tableStyles count="0" defaultTableStyle="TableStyleMedium2" defaultPivotStyle="PivotStyleLight16"/>
  <colors>
    <mruColors>
      <color rgb="FFFF0000"/>
      <color rgb="FFD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Rasmus Overskov Krebs" id="{4978D0D7-3A6F-0449-A11E-0837E611AF2C}" userId="S::rakr19ab@student.cbs.dk::914cb613-6c01-4867-89c0-b4080136c3e6" providerId="AD"/>
</personList>
</file>

<file path=xl/theme/theme1.xml><?xml version="1.0" encoding="utf-8"?>
<a:theme xmlns:a="http://schemas.openxmlformats.org/drawingml/2006/main" name="Office 2013 – 2022 T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4-01-29T10:31:24.06" personId="{4978D0D7-3A6F-0449-A11E-0837E611AF2C}" id="{F5A8D08A-14FE-0543-9268-D11663A4170C}">
    <text xml:space="preserve"> While primarily related to maintainability, consistent coding style can prevent security issues by avoiding constructs that are prone to errors.</text>
  </threadedComment>
  <threadedComment ref="D5" dT="2024-01-29T10:31:12.38" personId="{4978D0D7-3A6F-0449-A11E-0837E611AF2C}" id="{EBC5B91B-8901-A847-B4C1-E25D313B811F}">
    <text>Pylint Rating</text>
  </threadedComment>
  <threadedComment ref="D6" dT="2024-01-29T10:31:00.29" personId="{4978D0D7-3A6F-0449-A11E-0837E611AF2C}" id="{8B9725AF-4CC9-CB44-9B7C-CD92EDB4602C}">
    <text>Some flake8 rules pertain to code quality that can indirectly affect security by preventing common mistakes.</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perforce.com/blog/sca/what-is-iso-5055"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5125-E804-5749-A55F-8E8CD1C5214E}">
  <dimension ref="A1:AD37"/>
  <sheetViews>
    <sheetView showGridLines="0" topLeftCell="A3" zoomScale="85" workbookViewId="0">
      <pane xSplit="1" topLeftCell="W1" activePane="topRight" state="frozen"/>
      <selection pane="topRight" activeCell="K35" sqref="K35"/>
    </sheetView>
  </sheetViews>
  <sheetFormatPr baseColWidth="10" defaultColWidth="19" defaultRowHeight="16" x14ac:dyDescent="0.2"/>
  <cols>
    <col min="1" max="1" width="25.33203125" style="1" bestFit="1" customWidth="1"/>
    <col min="2" max="2" width="19" style="1"/>
    <col min="4" max="4" width="19" style="1"/>
    <col min="5" max="5" width="26.6640625" style="1" customWidth="1"/>
    <col min="6" max="16384" width="19" style="1"/>
  </cols>
  <sheetData>
    <row r="1" spans="1:30" ht="24" x14ac:dyDescent="0.3">
      <c r="A1" s="99" t="s">
        <v>28</v>
      </c>
      <c r="B1" s="99"/>
      <c r="C1" s="104" t="s">
        <v>40</v>
      </c>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row>
    <row r="2" spans="1:30" x14ac:dyDescent="0.2">
      <c r="A2" s="2"/>
      <c r="B2" s="2"/>
      <c r="C2" s="12" t="s">
        <v>27</v>
      </c>
      <c r="D2" s="100" t="s">
        <v>0</v>
      </c>
      <c r="E2" s="100"/>
      <c r="F2" s="100"/>
      <c r="G2" s="101" t="s">
        <v>34</v>
      </c>
      <c r="H2" s="101"/>
      <c r="I2" s="101"/>
      <c r="J2" s="100" t="s">
        <v>36</v>
      </c>
      <c r="K2" s="100"/>
      <c r="L2" s="100"/>
      <c r="M2" s="103" t="s">
        <v>37</v>
      </c>
      <c r="N2" s="103"/>
      <c r="O2" s="103"/>
      <c r="P2" s="102" t="s">
        <v>38</v>
      </c>
      <c r="Q2" s="102"/>
      <c r="R2" s="102"/>
      <c r="S2" s="103" t="s">
        <v>39</v>
      </c>
      <c r="T2" s="103"/>
      <c r="U2" s="103"/>
      <c r="V2" s="102" t="s">
        <v>47</v>
      </c>
      <c r="W2" s="102"/>
      <c r="X2" s="102"/>
      <c r="Y2" s="103" t="s">
        <v>48</v>
      </c>
      <c r="Z2" s="103"/>
      <c r="AA2" s="103"/>
      <c r="AB2" s="102" t="s">
        <v>49</v>
      </c>
      <c r="AC2" s="102"/>
      <c r="AD2" s="102"/>
    </row>
    <row r="3" spans="1:30" s="15" customFormat="1" x14ac:dyDescent="0.2">
      <c r="A3" s="13" t="s">
        <v>2</v>
      </c>
      <c r="B3" s="13" t="s">
        <v>3</v>
      </c>
      <c r="C3" s="14"/>
      <c r="D3" s="16" t="s">
        <v>1</v>
      </c>
      <c r="E3" s="16" t="s">
        <v>33</v>
      </c>
      <c r="F3" s="19" t="s">
        <v>35</v>
      </c>
      <c r="G3" s="18" t="s">
        <v>1</v>
      </c>
      <c r="H3" s="18" t="s">
        <v>33</v>
      </c>
      <c r="I3" s="18" t="s">
        <v>35</v>
      </c>
      <c r="J3" s="16" t="s">
        <v>1</v>
      </c>
      <c r="K3" s="16" t="s">
        <v>33</v>
      </c>
      <c r="L3" s="16" t="s">
        <v>35</v>
      </c>
      <c r="M3" s="17" t="s">
        <v>1</v>
      </c>
      <c r="N3" s="17" t="s">
        <v>33</v>
      </c>
      <c r="O3" s="17" t="s">
        <v>35</v>
      </c>
      <c r="P3" s="16" t="s">
        <v>1</v>
      </c>
      <c r="Q3" s="16" t="s">
        <v>33</v>
      </c>
      <c r="R3" s="16" t="s">
        <v>35</v>
      </c>
      <c r="S3" s="17" t="s">
        <v>1</v>
      </c>
      <c r="T3" s="17" t="s">
        <v>33</v>
      </c>
      <c r="U3" s="17" t="s">
        <v>35</v>
      </c>
      <c r="V3" s="16" t="s">
        <v>1</v>
      </c>
      <c r="W3" s="16" t="s">
        <v>33</v>
      </c>
      <c r="X3" s="16" t="s">
        <v>35</v>
      </c>
      <c r="Y3" s="17" t="s">
        <v>1</v>
      </c>
      <c r="Z3" s="17" t="s">
        <v>33</v>
      </c>
      <c r="AA3" s="17" t="s">
        <v>35</v>
      </c>
      <c r="AB3" s="16" t="s">
        <v>1</v>
      </c>
      <c r="AC3" s="16" t="s">
        <v>33</v>
      </c>
      <c r="AD3" s="16" t="s">
        <v>35</v>
      </c>
    </row>
    <row r="4" spans="1:30" s="3" customFormat="1" x14ac:dyDescent="0.2">
      <c r="A4" s="3" t="s">
        <v>10</v>
      </c>
      <c r="B4" s="3" t="s">
        <v>5</v>
      </c>
      <c r="C4" s="3">
        <v>125</v>
      </c>
      <c r="D4" s="3">
        <v>42</v>
      </c>
      <c r="E4" s="3">
        <v>136</v>
      </c>
      <c r="F4" s="4">
        <v>139</v>
      </c>
      <c r="G4" s="3">
        <v>28</v>
      </c>
      <c r="H4" s="3">
        <v>106</v>
      </c>
      <c r="I4" s="3">
        <v>128</v>
      </c>
      <c r="J4" s="3">
        <v>68</v>
      </c>
      <c r="K4" s="3">
        <v>103</v>
      </c>
      <c r="L4" s="3">
        <v>113</v>
      </c>
      <c r="M4" s="3">
        <v>40</v>
      </c>
      <c r="N4" s="3">
        <v>80</v>
      </c>
      <c r="O4" s="3">
        <v>81</v>
      </c>
      <c r="P4" s="3">
        <v>37</v>
      </c>
      <c r="Q4" s="3">
        <v>86</v>
      </c>
      <c r="R4" s="3">
        <v>79</v>
      </c>
      <c r="S4" s="3">
        <v>59</v>
      </c>
      <c r="T4" s="3">
        <v>212</v>
      </c>
      <c r="U4" s="3">
        <v>127</v>
      </c>
      <c r="V4" s="3">
        <v>30</v>
      </c>
      <c r="W4" s="3">
        <v>71</v>
      </c>
      <c r="X4" s="3">
        <v>83</v>
      </c>
      <c r="Y4" s="3">
        <v>41</v>
      </c>
      <c r="Z4" s="3">
        <v>41</v>
      </c>
      <c r="AA4" s="3">
        <v>64</v>
      </c>
      <c r="AB4" s="3">
        <v>33</v>
      </c>
      <c r="AC4" s="3">
        <v>84</v>
      </c>
      <c r="AD4" s="3">
        <v>72</v>
      </c>
    </row>
    <row r="5" spans="1:30" s="3" customFormat="1" x14ac:dyDescent="0.2">
      <c r="A5" s="3" t="s">
        <v>11</v>
      </c>
      <c r="B5" s="3" t="s">
        <v>5</v>
      </c>
      <c r="C5" s="3">
        <v>52</v>
      </c>
      <c r="D5" s="3">
        <v>19</v>
      </c>
      <c r="E5" s="3">
        <v>37</v>
      </c>
      <c r="F5" s="4">
        <v>51</v>
      </c>
      <c r="G5" s="3">
        <v>21</v>
      </c>
      <c r="H5" s="3">
        <v>35</v>
      </c>
      <c r="I5" s="3">
        <v>49</v>
      </c>
      <c r="J5" s="3">
        <v>28</v>
      </c>
      <c r="K5" s="3">
        <v>39</v>
      </c>
      <c r="L5" s="3">
        <v>49</v>
      </c>
      <c r="M5" s="3">
        <v>23</v>
      </c>
      <c r="N5" s="3">
        <v>31</v>
      </c>
      <c r="O5" s="3">
        <v>46</v>
      </c>
      <c r="P5" s="3">
        <v>24</v>
      </c>
      <c r="Q5" s="3">
        <v>28</v>
      </c>
      <c r="R5" s="3">
        <v>38</v>
      </c>
      <c r="S5" s="3">
        <v>23</v>
      </c>
      <c r="T5" s="3">
        <v>67</v>
      </c>
      <c r="U5" s="3">
        <v>47</v>
      </c>
      <c r="V5" s="3">
        <v>23</v>
      </c>
      <c r="W5" s="3">
        <v>25</v>
      </c>
      <c r="X5" s="3">
        <v>34</v>
      </c>
      <c r="Y5" s="3">
        <v>19</v>
      </c>
      <c r="Z5" s="3">
        <v>15</v>
      </c>
      <c r="AA5" s="3">
        <v>28</v>
      </c>
      <c r="AB5" s="3">
        <v>20</v>
      </c>
      <c r="AC5" s="3">
        <v>32</v>
      </c>
      <c r="AD5" s="3">
        <v>42</v>
      </c>
    </row>
    <row r="6" spans="1:30" s="3" customFormat="1" x14ac:dyDescent="0.2">
      <c r="A6" s="3" t="s">
        <v>7</v>
      </c>
      <c r="B6" s="3" t="s">
        <v>5</v>
      </c>
      <c r="C6" s="3">
        <v>13</v>
      </c>
      <c r="D6" s="3">
        <v>10</v>
      </c>
      <c r="E6" s="3">
        <v>7</v>
      </c>
      <c r="F6" s="4">
        <v>20</v>
      </c>
      <c r="G6" s="3">
        <v>8</v>
      </c>
      <c r="H6" s="3">
        <v>2</v>
      </c>
      <c r="I6" s="3">
        <v>5</v>
      </c>
      <c r="J6" s="3">
        <v>14</v>
      </c>
      <c r="K6" s="3">
        <v>14</v>
      </c>
      <c r="L6" s="3">
        <v>16</v>
      </c>
      <c r="M6" s="3">
        <v>7</v>
      </c>
      <c r="N6" s="3">
        <v>5</v>
      </c>
      <c r="O6" s="3">
        <v>9</v>
      </c>
      <c r="P6" s="3">
        <v>8</v>
      </c>
      <c r="Q6" s="3">
        <v>6</v>
      </c>
      <c r="R6" s="3">
        <v>0</v>
      </c>
      <c r="S6" s="3">
        <v>8</v>
      </c>
      <c r="T6" s="3">
        <v>10</v>
      </c>
      <c r="U6" s="3">
        <v>0</v>
      </c>
      <c r="V6" s="3">
        <v>3</v>
      </c>
      <c r="W6" s="3">
        <v>7</v>
      </c>
      <c r="X6" s="3">
        <v>4</v>
      </c>
      <c r="Y6" s="3">
        <v>10</v>
      </c>
      <c r="Z6" s="3">
        <v>5</v>
      </c>
      <c r="AA6" s="3">
        <v>0</v>
      </c>
      <c r="AB6" s="3">
        <v>6</v>
      </c>
      <c r="AC6" s="3">
        <v>6</v>
      </c>
      <c r="AD6" s="3">
        <v>9</v>
      </c>
    </row>
    <row r="7" spans="1:30" s="3" customFormat="1" x14ac:dyDescent="0.2">
      <c r="A7" s="3" t="s">
        <v>8</v>
      </c>
      <c r="B7" s="3" t="s">
        <v>5</v>
      </c>
      <c r="C7" s="3">
        <v>44</v>
      </c>
      <c r="D7" s="3">
        <v>0</v>
      </c>
      <c r="E7" s="3">
        <v>64</v>
      </c>
      <c r="F7" s="4">
        <v>41</v>
      </c>
      <c r="G7" s="3">
        <v>0</v>
      </c>
      <c r="H7" s="3">
        <v>51</v>
      </c>
      <c r="I7" s="3">
        <v>52</v>
      </c>
      <c r="J7" s="3">
        <v>8</v>
      </c>
      <c r="K7" s="3">
        <v>25</v>
      </c>
      <c r="L7" s="3">
        <v>23</v>
      </c>
      <c r="M7" s="3">
        <v>0</v>
      </c>
      <c r="N7" s="3">
        <v>28</v>
      </c>
      <c r="O7" s="3">
        <v>13</v>
      </c>
      <c r="P7" s="3">
        <v>0</v>
      </c>
      <c r="Q7" s="3">
        <v>38</v>
      </c>
      <c r="R7" s="3">
        <v>30</v>
      </c>
      <c r="S7" s="3">
        <v>14</v>
      </c>
      <c r="T7" s="3">
        <v>100</v>
      </c>
      <c r="U7" s="3">
        <v>64</v>
      </c>
      <c r="V7" s="3">
        <v>0</v>
      </c>
      <c r="W7" s="3">
        <v>25</v>
      </c>
      <c r="X7" s="3">
        <v>30</v>
      </c>
      <c r="Y7" s="3">
        <v>0</v>
      </c>
      <c r="Z7" s="3">
        <v>11</v>
      </c>
      <c r="AA7" s="3">
        <v>31</v>
      </c>
      <c r="AB7" s="3">
        <v>0</v>
      </c>
      <c r="AC7" s="3">
        <v>25</v>
      </c>
      <c r="AD7" s="3">
        <v>2</v>
      </c>
    </row>
    <row r="8" spans="1:30" s="3" customFormat="1" x14ac:dyDescent="0.2">
      <c r="A8" s="3" t="s">
        <v>9</v>
      </c>
      <c r="B8" s="3" t="s">
        <v>5</v>
      </c>
      <c r="C8" s="3">
        <v>26</v>
      </c>
      <c r="D8" s="3">
        <v>13</v>
      </c>
      <c r="E8" s="3">
        <v>28</v>
      </c>
      <c r="F8" s="4">
        <v>28</v>
      </c>
      <c r="G8" s="3">
        <v>3</v>
      </c>
      <c r="H8" s="3">
        <v>18</v>
      </c>
      <c r="I8" s="3">
        <v>22</v>
      </c>
      <c r="J8" s="3">
        <v>18</v>
      </c>
      <c r="K8" s="3">
        <v>25</v>
      </c>
      <c r="L8" s="3">
        <v>25</v>
      </c>
      <c r="M8" s="3">
        <v>10</v>
      </c>
      <c r="N8" s="3">
        <v>16</v>
      </c>
      <c r="O8" s="3">
        <v>13</v>
      </c>
      <c r="P8" s="3">
        <v>5</v>
      </c>
      <c r="Q8" s="3">
        <v>14</v>
      </c>
      <c r="R8" s="3">
        <v>11</v>
      </c>
      <c r="S8" s="3">
        <v>14</v>
      </c>
      <c r="T8" s="3">
        <v>35</v>
      </c>
      <c r="U8" s="3">
        <v>16</v>
      </c>
      <c r="V8" s="3">
        <v>4</v>
      </c>
      <c r="W8" s="3">
        <v>14</v>
      </c>
      <c r="X8" s="3">
        <v>15</v>
      </c>
      <c r="Y8" s="3">
        <v>12</v>
      </c>
      <c r="Z8" s="3">
        <v>10</v>
      </c>
      <c r="AA8" s="3">
        <v>15</v>
      </c>
      <c r="AB8" s="3">
        <v>7</v>
      </c>
      <c r="AC8" s="3">
        <v>21</v>
      </c>
      <c r="AD8" s="3">
        <v>16</v>
      </c>
    </row>
    <row r="9" spans="1:30" s="5" customFormat="1" x14ac:dyDescent="0.2">
      <c r="A9" s="3" t="s">
        <v>12</v>
      </c>
      <c r="B9" s="3" t="s">
        <v>5</v>
      </c>
      <c r="C9" s="5">
        <v>0.1</v>
      </c>
      <c r="D9" s="5">
        <v>0.24</v>
      </c>
      <c r="E9" s="5">
        <v>0.05</v>
      </c>
      <c r="F9" s="6">
        <v>0.14000000000000001</v>
      </c>
      <c r="G9" s="5">
        <v>0.28999999999999998</v>
      </c>
      <c r="H9" s="5">
        <v>0.02</v>
      </c>
      <c r="I9" s="5">
        <v>0.04</v>
      </c>
      <c r="J9" s="5">
        <v>0.21</v>
      </c>
      <c r="K9" s="5">
        <v>0.14000000000000001</v>
      </c>
      <c r="L9" s="5">
        <v>0.14000000000000001</v>
      </c>
      <c r="M9" s="5">
        <v>0.18</v>
      </c>
      <c r="N9" s="5">
        <v>0.06</v>
      </c>
      <c r="O9" s="5">
        <v>0.11</v>
      </c>
      <c r="P9" s="5">
        <v>0.22</v>
      </c>
      <c r="Q9" s="5">
        <v>7.0000000000000007E-2</v>
      </c>
      <c r="R9" s="5">
        <v>0</v>
      </c>
      <c r="S9" s="5">
        <v>0.14000000000000001</v>
      </c>
      <c r="T9" s="5">
        <v>0.05</v>
      </c>
      <c r="U9" s="5">
        <v>0</v>
      </c>
      <c r="V9" s="5">
        <v>0.1</v>
      </c>
      <c r="W9" s="5">
        <v>0.1</v>
      </c>
      <c r="X9" s="5">
        <v>0.05</v>
      </c>
      <c r="Y9" s="5">
        <v>0.24</v>
      </c>
      <c r="Z9" s="5">
        <v>0.12</v>
      </c>
      <c r="AA9" s="5">
        <v>0</v>
      </c>
      <c r="AB9" s="5">
        <v>0.18</v>
      </c>
      <c r="AC9" s="5">
        <v>7.0000000000000007E-2</v>
      </c>
      <c r="AD9" s="5">
        <v>0.12</v>
      </c>
    </row>
    <row r="10" spans="1:30" s="5" customFormat="1" x14ac:dyDescent="0.2">
      <c r="A10" s="3" t="s">
        <v>13</v>
      </c>
      <c r="B10" s="3" t="s">
        <v>5</v>
      </c>
      <c r="C10" s="5">
        <v>0.27</v>
      </c>
      <c r="D10" s="5">
        <v>0.53</v>
      </c>
      <c r="E10" s="5">
        <v>0.19</v>
      </c>
      <c r="F10" s="6">
        <v>0.39</v>
      </c>
      <c r="G10" s="5">
        <v>0.47</v>
      </c>
      <c r="H10" s="5">
        <v>0.06</v>
      </c>
      <c r="I10" s="5">
        <v>0.1</v>
      </c>
      <c r="J10" s="5">
        <v>0.5</v>
      </c>
      <c r="K10" s="5">
        <v>0.36</v>
      </c>
      <c r="L10" s="5">
        <v>0.33</v>
      </c>
      <c r="M10" s="5">
        <v>0.3</v>
      </c>
      <c r="N10" s="5">
        <v>0.16</v>
      </c>
      <c r="O10" s="3">
        <v>205</v>
      </c>
      <c r="P10" s="5">
        <v>0.33</v>
      </c>
      <c r="Q10" s="5">
        <v>0.21</v>
      </c>
      <c r="R10" s="5">
        <v>0</v>
      </c>
      <c r="S10" s="5">
        <v>0.35</v>
      </c>
      <c r="T10" s="5">
        <v>0.15</v>
      </c>
      <c r="U10" s="5">
        <v>0</v>
      </c>
      <c r="V10" s="5">
        <v>0.13</v>
      </c>
      <c r="W10" s="5">
        <v>0.28000000000000003</v>
      </c>
      <c r="X10" s="5">
        <v>0.12</v>
      </c>
      <c r="Y10" s="5">
        <v>0.53</v>
      </c>
      <c r="Z10" s="5">
        <v>0.33</v>
      </c>
      <c r="AA10" s="5">
        <v>0</v>
      </c>
      <c r="AB10" s="5">
        <v>0.3</v>
      </c>
      <c r="AC10" s="5">
        <v>0.19</v>
      </c>
      <c r="AD10" s="5">
        <v>0.21</v>
      </c>
    </row>
    <row r="11" spans="1:30" s="5" customFormat="1" x14ac:dyDescent="0.2">
      <c r="A11" s="3" t="s">
        <v>14</v>
      </c>
      <c r="B11" s="3" t="s">
        <v>15</v>
      </c>
      <c r="C11" s="5">
        <v>0.43</v>
      </c>
      <c r="D11" s="5">
        <v>0.24</v>
      </c>
      <c r="E11" s="5">
        <v>0.52</v>
      </c>
      <c r="F11" s="5">
        <v>0.43</v>
      </c>
      <c r="G11" s="5">
        <v>0.28999999999999998</v>
      </c>
      <c r="H11" s="5">
        <v>0.5</v>
      </c>
      <c r="I11" s="5">
        <v>0.45</v>
      </c>
      <c r="J11" s="5">
        <v>0.32</v>
      </c>
      <c r="K11" s="5">
        <v>0.38</v>
      </c>
      <c r="L11" s="5">
        <v>0.35</v>
      </c>
      <c r="M11" s="5">
        <v>0.18</v>
      </c>
      <c r="N11" s="5">
        <v>0.41</v>
      </c>
      <c r="O11" s="5">
        <v>0.27</v>
      </c>
      <c r="P11" s="5">
        <v>0.22</v>
      </c>
      <c r="Q11" s="5">
        <v>0.51</v>
      </c>
      <c r="R11" s="5">
        <v>0.38</v>
      </c>
      <c r="S11" s="5">
        <v>0.37</v>
      </c>
      <c r="T11" s="5">
        <v>0.52</v>
      </c>
      <c r="U11" s="5">
        <v>0.5</v>
      </c>
      <c r="V11" s="5">
        <v>0.1</v>
      </c>
      <c r="W11" s="5">
        <v>0.45</v>
      </c>
      <c r="X11" s="5">
        <v>0.41</v>
      </c>
      <c r="Y11" s="5">
        <v>0.24</v>
      </c>
      <c r="Z11" s="5">
        <v>0.39</v>
      </c>
      <c r="AA11" s="5">
        <v>0.42</v>
      </c>
      <c r="AB11" s="5">
        <v>0.18</v>
      </c>
      <c r="AC11" s="5">
        <v>0.37</v>
      </c>
      <c r="AD11" s="5">
        <v>0.15</v>
      </c>
    </row>
    <row r="12" spans="1:30" s="2" customFormat="1" ht="17" customHeight="1" x14ac:dyDescent="0.2">
      <c r="A12" s="2" t="s">
        <v>29</v>
      </c>
      <c r="B12" s="2" t="s">
        <v>4</v>
      </c>
      <c r="C12" s="2">
        <f>18+15+9+2+1</f>
        <v>45</v>
      </c>
      <c r="D12" s="2">
        <v>9</v>
      </c>
      <c r="E12" s="2">
        <v>12</v>
      </c>
      <c r="F12" s="2">
        <v>32</v>
      </c>
      <c r="G12" s="2">
        <f>6+3+3+1+1+1</f>
        <v>15</v>
      </c>
      <c r="H12" s="2">
        <f>4+3+2+2+1+1</f>
        <v>13</v>
      </c>
      <c r="I12" s="2">
        <f>10+5+3+1</f>
        <v>19</v>
      </c>
      <c r="J12" s="2">
        <f>2+1+1</f>
        <v>4</v>
      </c>
      <c r="K12" s="2">
        <f>5+4+3+1</f>
        <v>13</v>
      </c>
      <c r="L12" s="2">
        <f>12+8+4+3+2+1+1</f>
        <v>31</v>
      </c>
      <c r="M12" s="2">
        <f>3+2+1+1</f>
        <v>7</v>
      </c>
      <c r="N12" s="2">
        <f>4+3+1+1+1+1</f>
        <v>11</v>
      </c>
      <c r="O12" s="2">
        <f>8+6+3+1+1</f>
        <v>19</v>
      </c>
      <c r="P12" s="2">
        <f>2+2+1+1+1</f>
        <v>7</v>
      </c>
      <c r="Q12" s="2">
        <f>3+2+2+1+1+1</f>
        <v>10</v>
      </c>
      <c r="R12" s="2">
        <f>12+6+3+1+1</f>
        <v>23</v>
      </c>
      <c r="S12" s="2">
        <f>12+2+2+2+1</f>
        <v>19</v>
      </c>
      <c r="T12" s="2">
        <f>12+11+8+7+1</f>
        <v>39</v>
      </c>
      <c r="U12" s="2">
        <f>13+10+3+2+1</f>
        <v>29</v>
      </c>
      <c r="V12" s="2">
        <f>11+2+2+1</f>
        <v>16</v>
      </c>
      <c r="W12" s="2">
        <f>6+5+3+1+1</f>
        <v>16</v>
      </c>
      <c r="X12" s="2">
        <f>11+7+3+1</f>
        <v>22</v>
      </c>
      <c r="Y12" s="2">
        <f>11+2+2+1</f>
        <v>16</v>
      </c>
      <c r="Z12" s="2">
        <f>6+5+3+1+1</f>
        <v>16</v>
      </c>
      <c r="AA12" s="2">
        <f>11+7+3+1</f>
        <v>22</v>
      </c>
    </row>
    <row r="13" spans="1:30" s="10" customFormat="1" ht="17" customHeight="1" x14ac:dyDescent="0.2">
      <c r="A13" s="10" t="s">
        <v>25</v>
      </c>
      <c r="B13" s="10" t="s">
        <v>22</v>
      </c>
      <c r="C13" s="10">
        <v>6.38</v>
      </c>
      <c r="D13" s="10">
        <v>2.63</v>
      </c>
      <c r="E13" s="10">
        <v>7.78</v>
      </c>
      <c r="F13" s="10">
        <v>5.12</v>
      </c>
      <c r="G13" s="10">
        <v>0</v>
      </c>
      <c r="H13" s="10">
        <v>7.35</v>
      </c>
      <c r="I13" s="10">
        <v>7.5</v>
      </c>
      <c r="J13" s="10">
        <v>7.04</v>
      </c>
      <c r="K13" s="10">
        <v>4.3600000000000003</v>
      </c>
      <c r="L13" s="10">
        <v>3.33</v>
      </c>
      <c r="M13" s="10">
        <v>5</v>
      </c>
      <c r="N13" s="10">
        <v>6.67</v>
      </c>
      <c r="O13" s="10">
        <v>7.5</v>
      </c>
      <c r="P13" s="10">
        <v>5</v>
      </c>
      <c r="Q13" s="10">
        <v>6.07</v>
      </c>
      <c r="R13" s="10">
        <v>7.11</v>
      </c>
      <c r="S13" s="10">
        <v>3.91</v>
      </c>
      <c r="T13" s="10">
        <v>0</v>
      </c>
      <c r="U13" s="10">
        <v>2.86</v>
      </c>
      <c r="V13" s="10">
        <v>2.73</v>
      </c>
      <c r="W13" s="10">
        <v>4</v>
      </c>
      <c r="X13" s="10">
        <v>0</v>
      </c>
      <c r="Y13" s="10">
        <v>2.11</v>
      </c>
      <c r="Z13" s="10">
        <v>0</v>
      </c>
      <c r="AA13" s="10">
        <v>0</v>
      </c>
      <c r="AB13" s="10">
        <v>2.5</v>
      </c>
      <c r="AC13" s="10">
        <v>3.45</v>
      </c>
      <c r="AD13" s="10">
        <v>5.26</v>
      </c>
    </row>
    <row r="14" spans="1:30" s="10" customFormat="1" ht="17" customHeight="1" x14ac:dyDescent="0.2">
      <c r="A14" s="10" t="s">
        <v>45</v>
      </c>
      <c r="B14" s="10" t="s">
        <v>22</v>
      </c>
      <c r="C14" s="10">
        <v>17</v>
      </c>
      <c r="D14" s="10">
        <v>12</v>
      </c>
      <c r="E14" s="10">
        <v>8</v>
      </c>
      <c r="F14" s="10">
        <v>16</v>
      </c>
      <c r="G14" s="10">
        <v>15</v>
      </c>
      <c r="H14" s="10">
        <v>7</v>
      </c>
      <c r="I14" s="10">
        <v>11</v>
      </c>
      <c r="J14" s="10">
        <v>6</v>
      </c>
      <c r="K14" s="10">
        <v>11</v>
      </c>
      <c r="L14" s="10">
        <v>16</v>
      </c>
      <c r="M14" s="10">
        <v>8</v>
      </c>
      <c r="N14" s="10">
        <v>9</v>
      </c>
      <c r="O14" s="10">
        <v>8</v>
      </c>
      <c r="P14" s="10">
        <v>10</v>
      </c>
      <c r="Q14" s="10">
        <v>9</v>
      </c>
      <c r="R14" s="10">
        <v>11</v>
      </c>
      <c r="S14" s="10">
        <v>14</v>
      </c>
      <c r="T14" s="10">
        <v>15</v>
      </c>
      <c r="U14" s="10">
        <v>12</v>
      </c>
      <c r="V14" s="10">
        <v>14</v>
      </c>
      <c r="W14" s="10">
        <v>14</v>
      </c>
      <c r="X14" s="10">
        <v>9</v>
      </c>
      <c r="Y14" s="10">
        <v>15</v>
      </c>
      <c r="Z14" s="10">
        <v>11</v>
      </c>
      <c r="AA14" s="10">
        <v>12</v>
      </c>
      <c r="AB14" s="10">
        <v>9</v>
      </c>
      <c r="AC14" s="10">
        <v>11</v>
      </c>
      <c r="AD14" s="10">
        <v>11</v>
      </c>
    </row>
    <row r="15" spans="1:30" s="10" customFormat="1" ht="17" customHeight="1" x14ac:dyDescent="0.2">
      <c r="A15" s="10" t="s">
        <v>44</v>
      </c>
      <c r="B15" s="10" t="s">
        <v>22</v>
      </c>
      <c r="C15" s="10">
        <v>0</v>
      </c>
      <c r="D15" s="10">
        <v>0</v>
      </c>
      <c r="E15" s="10">
        <v>0</v>
      </c>
      <c r="F15" s="10">
        <v>1</v>
      </c>
      <c r="G15" s="10">
        <v>0</v>
      </c>
      <c r="H15" s="10">
        <v>0</v>
      </c>
      <c r="I15" s="10">
        <v>0</v>
      </c>
      <c r="J15" s="10">
        <v>0</v>
      </c>
      <c r="K15" s="10">
        <v>0</v>
      </c>
      <c r="L15" s="10">
        <v>0</v>
      </c>
      <c r="M15" s="10">
        <v>0</v>
      </c>
      <c r="N15" s="10">
        <v>0</v>
      </c>
      <c r="O15" s="10">
        <v>1</v>
      </c>
      <c r="P15" s="10">
        <v>0</v>
      </c>
      <c r="Q15" s="10">
        <v>0</v>
      </c>
      <c r="R15" s="10">
        <v>0</v>
      </c>
      <c r="S15" s="10">
        <v>0</v>
      </c>
      <c r="T15" s="10">
        <v>4</v>
      </c>
      <c r="U15" s="10">
        <v>1</v>
      </c>
      <c r="V15" s="10">
        <v>0</v>
      </c>
      <c r="W15" s="10">
        <v>0</v>
      </c>
      <c r="X15" s="10">
        <v>0</v>
      </c>
      <c r="Y15" s="10">
        <v>0</v>
      </c>
      <c r="Z15" s="10">
        <v>0</v>
      </c>
      <c r="AA15" s="10">
        <v>0</v>
      </c>
      <c r="AB15" s="10">
        <v>0</v>
      </c>
      <c r="AC15" s="10">
        <v>1</v>
      </c>
      <c r="AD15" s="10">
        <v>1</v>
      </c>
    </row>
    <row r="16" spans="1:30" s="10" customFormat="1" ht="17" customHeight="1" x14ac:dyDescent="0.2">
      <c r="A16" s="10" t="s">
        <v>43</v>
      </c>
      <c r="B16" s="10" t="s">
        <v>22</v>
      </c>
      <c r="C16" s="10">
        <v>0</v>
      </c>
      <c r="D16" s="10">
        <v>2</v>
      </c>
      <c r="E16" s="10">
        <v>0</v>
      </c>
      <c r="F16" s="10">
        <v>4</v>
      </c>
      <c r="G16" s="10">
        <v>2</v>
      </c>
      <c r="H16" s="10">
        <v>2</v>
      </c>
      <c r="I16" s="10">
        <v>1</v>
      </c>
      <c r="J16" s="10">
        <v>2</v>
      </c>
      <c r="K16" s="10">
        <v>11</v>
      </c>
      <c r="L16" s="10">
        <v>1</v>
      </c>
      <c r="M16" s="10">
        <v>3</v>
      </c>
      <c r="N16" s="10">
        <v>1</v>
      </c>
      <c r="O16" s="10">
        <v>0</v>
      </c>
      <c r="P16" s="10">
        <v>2</v>
      </c>
      <c r="Q16" s="10">
        <v>2</v>
      </c>
      <c r="R16" s="10">
        <v>0</v>
      </c>
      <c r="S16" s="10">
        <v>0</v>
      </c>
      <c r="T16" s="10">
        <v>8</v>
      </c>
      <c r="U16" s="10">
        <v>7</v>
      </c>
      <c r="V16" s="10">
        <v>2</v>
      </c>
      <c r="W16" s="10">
        <v>1</v>
      </c>
      <c r="X16" s="10">
        <v>0</v>
      </c>
      <c r="Y16" s="10">
        <v>0</v>
      </c>
      <c r="Z16" s="10">
        <v>3</v>
      </c>
      <c r="AA16" s="10">
        <v>0</v>
      </c>
      <c r="AB16" s="10">
        <v>6</v>
      </c>
      <c r="AC16" s="10">
        <v>7</v>
      </c>
      <c r="AD16" s="10">
        <v>6</v>
      </c>
    </row>
    <row r="17" spans="1:30" s="10" customFormat="1" ht="17" customHeight="1" x14ac:dyDescent="0.2">
      <c r="A17" s="10" t="s">
        <v>42</v>
      </c>
      <c r="B17" s="10" t="s">
        <v>22</v>
      </c>
      <c r="C17" s="10">
        <v>0</v>
      </c>
      <c r="D17" s="10">
        <v>0</v>
      </c>
      <c r="E17" s="10">
        <v>0</v>
      </c>
      <c r="F17" s="10">
        <v>0</v>
      </c>
      <c r="G17" s="10">
        <v>0</v>
      </c>
      <c r="H17" s="10">
        <v>0</v>
      </c>
      <c r="I17" s="10">
        <v>0</v>
      </c>
      <c r="J17" s="10">
        <v>0</v>
      </c>
      <c r="K17" s="10">
        <v>0</v>
      </c>
      <c r="L17" s="10">
        <v>3</v>
      </c>
      <c r="M17" s="10">
        <v>0</v>
      </c>
      <c r="N17" s="10">
        <v>0</v>
      </c>
      <c r="O17" s="10">
        <v>0</v>
      </c>
      <c r="P17" s="10">
        <v>0</v>
      </c>
      <c r="Q17" s="10">
        <v>0</v>
      </c>
      <c r="R17" s="10">
        <v>0</v>
      </c>
      <c r="S17" s="10">
        <v>0</v>
      </c>
      <c r="T17" s="10">
        <v>13</v>
      </c>
      <c r="U17" s="10">
        <v>2</v>
      </c>
      <c r="V17" s="10">
        <v>0</v>
      </c>
      <c r="W17" s="10">
        <v>0</v>
      </c>
      <c r="X17" s="10">
        <v>9</v>
      </c>
      <c r="Y17" s="10">
        <v>0</v>
      </c>
      <c r="Z17" s="10">
        <v>5</v>
      </c>
      <c r="AA17" s="10">
        <v>8</v>
      </c>
      <c r="AB17" s="10">
        <v>0</v>
      </c>
      <c r="AC17" s="10">
        <v>0</v>
      </c>
      <c r="AD17" s="10">
        <v>0</v>
      </c>
    </row>
    <row r="18" spans="1:30" s="10" customFormat="1" ht="17" customHeight="1" x14ac:dyDescent="0.2">
      <c r="A18" s="10" t="s">
        <v>41</v>
      </c>
      <c r="B18" s="10" t="s">
        <v>22</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s="10" customFormat="1" ht="17" customHeight="1" x14ac:dyDescent="0.2">
      <c r="A19" s="10" t="s">
        <v>31</v>
      </c>
      <c r="B19" s="10" t="s">
        <v>22</v>
      </c>
      <c r="C19" s="10">
        <f>SUM(C14:C18)</f>
        <v>17</v>
      </c>
      <c r="D19" s="10">
        <f>SUM(D14:D18)</f>
        <v>14</v>
      </c>
      <c r="E19" s="10">
        <f t="shared" ref="E19:L19" si="0">SUM(E14:E18)</f>
        <v>8</v>
      </c>
      <c r="F19" s="10">
        <f t="shared" si="0"/>
        <v>21</v>
      </c>
      <c r="G19" s="10">
        <f t="shared" si="0"/>
        <v>17</v>
      </c>
      <c r="H19" s="10">
        <f t="shared" si="0"/>
        <v>9</v>
      </c>
      <c r="I19" s="10">
        <f t="shared" si="0"/>
        <v>12</v>
      </c>
      <c r="J19" s="10">
        <f t="shared" si="0"/>
        <v>8</v>
      </c>
      <c r="K19" s="10">
        <f t="shared" si="0"/>
        <v>22</v>
      </c>
      <c r="L19" s="10">
        <f t="shared" si="0"/>
        <v>20</v>
      </c>
      <c r="M19" s="10">
        <f t="shared" ref="M19:S19" si="1">SUM(M14:M18)</f>
        <v>11</v>
      </c>
      <c r="N19" s="10">
        <f t="shared" si="1"/>
        <v>10</v>
      </c>
      <c r="O19" s="10">
        <f t="shared" si="1"/>
        <v>9</v>
      </c>
      <c r="P19" s="10">
        <f t="shared" si="1"/>
        <v>12</v>
      </c>
      <c r="Q19" s="10">
        <f t="shared" si="1"/>
        <v>11</v>
      </c>
      <c r="R19" s="10">
        <f t="shared" si="1"/>
        <v>11</v>
      </c>
      <c r="S19" s="10">
        <f t="shared" si="1"/>
        <v>14</v>
      </c>
      <c r="T19" s="10">
        <f t="shared" ref="T19:AD19" si="2">SUM(T14:T18)</f>
        <v>40</v>
      </c>
      <c r="U19" s="10">
        <f t="shared" si="2"/>
        <v>22</v>
      </c>
      <c r="V19" s="10">
        <f t="shared" si="2"/>
        <v>16</v>
      </c>
      <c r="W19" s="10">
        <f t="shared" si="2"/>
        <v>15</v>
      </c>
      <c r="X19" s="10">
        <f>SUM(X14:X18)</f>
        <v>18</v>
      </c>
      <c r="Y19" s="10">
        <f t="shared" si="2"/>
        <v>15</v>
      </c>
      <c r="Z19" s="10">
        <f t="shared" si="2"/>
        <v>19</v>
      </c>
      <c r="AA19" s="10">
        <f t="shared" si="2"/>
        <v>20</v>
      </c>
      <c r="AB19" s="10">
        <f t="shared" si="2"/>
        <v>15</v>
      </c>
      <c r="AC19" s="10">
        <f t="shared" si="2"/>
        <v>19</v>
      </c>
      <c r="AD19" s="10">
        <f t="shared" si="2"/>
        <v>18</v>
      </c>
    </row>
    <row r="20" spans="1:30" s="10" customFormat="1" ht="17" customHeight="1" x14ac:dyDescent="0.2">
      <c r="A20" s="10" t="s">
        <v>32</v>
      </c>
      <c r="B20" s="10" t="s">
        <v>26</v>
      </c>
      <c r="C20" s="10">
        <f t="shared" ref="C20:I20" si="3">C19/C4</f>
        <v>0.13600000000000001</v>
      </c>
      <c r="D20" s="10">
        <f t="shared" si="3"/>
        <v>0.33333333333333331</v>
      </c>
      <c r="E20" s="10">
        <f t="shared" si="3"/>
        <v>5.8823529411764705E-2</v>
      </c>
      <c r="F20" s="10">
        <f t="shared" si="3"/>
        <v>0.15107913669064749</v>
      </c>
      <c r="G20" s="10">
        <f t="shared" si="3"/>
        <v>0.6071428571428571</v>
      </c>
      <c r="H20" s="10">
        <f t="shared" si="3"/>
        <v>8.4905660377358486E-2</v>
      </c>
      <c r="I20" s="10">
        <f t="shared" si="3"/>
        <v>9.375E-2</v>
      </c>
      <c r="J20" s="10">
        <f t="shared" ref="J20:Q20" si="4">J19/J4</f>
        <v>0.11764705882352941</v>
      </c>
      <c r="K20" s="10">
        <f t="shared" si="4"/>
        <v>0.21359223300970873</v>
      </c>
      <c r="L20" s="10">
        <f t="shared" si="4"/>
        <v>0.17699115044247787</v>
      </c>
      <c r="M20" s="10">
        <f t="shared" si="4"/>
        <v>0.27500000000000002</v>
      </c>
      <c r="N20" s="10">
        <f t="shared" si="4"/>
        <v>0.125</v>
      </c>
      <c r="O20" s="10">
        <f t="shared" si="4"/>
        <v>0.1111111111111111</v>
      </c>
      <c r="P20" s="10">
        <f t="shared" si="4"/>
        <v>0.32432432432432434</v>
      </c>
      <c r="Q20" s="10">
        <f t="shared" si="4"/>
        <v>0.12790697674418605</v>
      </c>
      <c r="R20" s="10">
        <f>R19/R4</f>
        <v>0.13924050632911392</v>
      </c>
      <c r="S20" s="10">
        <f t="shared" ref="S20:AD20" si="5">S19/S4</f>
        <v>0.23728813559322035</v>
      </c>
      <c r="T20" s="10">
        <f t="shared" si="5"/>
        <v>0.18867924528301888</v>
      </c>
      <c r="U20" s="10">
        <f t="shared" si="5"/>
        <v>0.17322834645669291</v>
      </c>
      <c r="V20" s="10">
        <f t="shared" si="5"/>
        <v>0.53333333333333333</v>
      </c>
      <c r="W20" s="10">
        <f t="shared" si="5"/>
        <v>0.21126760563380281</v>
      </c>
      <c r="X20" s="10">
        <f t="shared" si="5"/>
        <v>0.21686746987951808</v>
      </c>
      <c r="Y20" s="10">
        <f t="shared" si="5"/>
        <v>0.36585365853658536</v>
      </c>
      <c r="Z20" s="10">
        <f t="shared" si="5"/>
        <v>0.46341463414634149</v>
      </c>
      <c r="AA20" s="10">
        <f t="shared" si="5"/>
        <v>0.3125</v>
      </c>
      <c r="AB20" s="10">
        <f t="shared" si="5"/>
        <v>0.45454545454545453</v>
      </c>
      <c r="AC20" s="10">
        <f t="shared" si="5"/>
        <v>0.22619047619047619</v>
      </c>
      <c r="AD20" s="10">
        <f t="shared" si="5"/>
        <v>0.25</v>
      </c>
    </row>
    <row r="21" spans="1:30" s="7" customFormat="1" ht="17" customHeight="1" x14ac:dyDescent="0.2">
      <c r="A21" s="7" t="s">
        <v>21</v>
      </c>
      <c r="B21" s="7" t="s">
        <v>5</v>
      </c>
      <c r="C21" s="7">
        <v>51</v>
      </c>
      <c r="D21" s="7">
        <v>8</v>
      </c>
      <c r="E21" s="7">
        <v>35</v>
      </c>
      <c r="F21" s="7">
        <v>32</v>
      </c>
      <c r="G21" s="7">
        <v>8</v>
      </c>
      <c r="H21" s="7">
        <v>26</v>
      </c>
      <c r="I21" s="7">
        <v>32</v>
      </c>
      <c r="J21" s="7">
        <v>17</v>
      </c>
      <c r="K21" s="7">
        <v>47</v>
      </c>
      <c r="L21" s="7">
        <v>38</v>
      </c>
      <c r="M21" s="7">
        <v>14</v>
      </c>
      <c r="N21" s="7">
        <v>17</v>
      </c>
      <c r="O21" s="7">
        <v>23</v>
      </c>
      <c r="P21" s="7">
        <v>14</v>
      </c>
      <c r="Q21" s="7">
        <v>23</v>
      </c>
      <c r="R21" s="7">
        <v>29</v>
      </c>
      <c r="S21" s="7">
        <v>22</v>
      </c>
      <c r="T21" s="7">
        <v>61</v>
      </c>
      <c r="U21" s="7">
        <v>36</v>
      </c>
      <c r="V21" s="7">
        <v>14</v>
      </c>
      <c r="W21" s="7">
        <v>14</v>
      </c>
      <c r="X21" s="7">
        <v>14</v>
      </c>
      <c r="Y21" s="7">
        <v>23</v>
      </c>
      <c r="Z21" s="7">
        <v>2</v>
      </c>
      <c r="AA21" s="7">
        <v>36</v>
      </c>
      <c r="AB21" s="7">
        <v>17</v>
      </c>
      <c r="AC21" s="7">
        <v>23</v>
      </c>
      <c r="AD21" s="7">
        <v>38</v>
      </c>
    </row>
    <row r="22" spans="1:30" s="7" customFormat="1" x14ac:dyDescent="0.2">
      <c r="A22" s="7" t="s">
        <v>17</v>
      </c>
      <c r="B22" s="7" t="s">
        <v>5</v>
      </c>
      <c r="C22" s="7">
        <v>273.24</v>
      </c>
      <c r="D22" s="8">
        <v>22.458839376460801</v>
      </c>
      <c r="E22" s="7">
        <v>164.52</v>
      </c>
      <c r="F22" s="7">
        <v>148.6</v>
      </c>
      <c r="G22" s="7">
        <v>24</v>
      </c>
      <c r="H22" s="7">
        <v>114.2</v>
      </c>
      <c r="I22" s="7">
        <v>150.41</v>
      </c>
      <c r="J22" s="7">
        <v>64.73</v>
      </c>
      <c r="K22" s="7">
        <v>241.08</v>
      </c>
      <c r="L22" s="7">
        <v>182.68</v>
      </c>
      <c r="M22" s="7">
        <v>48.43</v>
      </c>
      <c r="N22" s="7">
        <v>64.73</v>
      </c>
      <c r="O22" s="7">
        <v>97.7</v>
      </c>
      <c r="P22" s="7">
        <v>48.43</v>
      </c>
      <c r="Q22" s="7">
        <v>95.9</v>
      </c>
      <c r="R22" s="7">
        <v>131.18</v>
      </c>
      <c r="S22" s="7">
        <v>85.92</v>
      </c>
      <c r="T22" s="7">
        <v>322.41000000000003</v>
      </c>
      <c r="U22" s="7">
        <v>169.22</v>
      </c>
      <c r="V22" s="7">
        <v>48.43</v>
      </c>
      <c r="W22" s="7">
        <v>48.43</v>
      </c>
      <c r="X22" s="7">
        <v>50.19</v>
      </c>
      <c r="Y22" s="7">
        <v>95.91</v>
      </c>
      <c r="Z22" s="7">
        <v>2</v>
      </c>
      <c r="AA22" s="7">
        <v>169.22</v>
      </c>
      <c r="AB22" s="7">
        <v>64.73</v>
      </c>
      <c r="AC22" s="7">
        <v>99.4</v>
      </c>
      <c r="AD22" s="7">
        <v>182.68</v>
      </c>
    </row>
    <row r="23" spans="1:30" s="7" customFormat="1" x14ac:dyDescent="0.2">
      <c r="A23" s="7" t="s">
        <v>18</v>
      </c>
      <c r="B23" s="7" t="s">
        <v>5</v>
      </c>
      <c r="C23" s="7">
        <v>5.5</v>
      </c>
      <c r="D23" s="7">
        <v>1</v>
      </c>
      <c r="E23" s="7">
        <v>4.24</v>
      </c>
      <c r="F23" s="7">
        <v>4.9400000000000004</v>
      </c>
      <c r="G23" s="7">
        <v>1.5</v>
      </c>
      <c r="H23" s="7">
        <v>3.4</v>
      </c>
      <c r="I23" s="7">
        <v>3.87</v>
      </c>
      <c r="J23" s="7">
        <v>2.2000000000000002</v>
      </c>
      <c r="K23" s="7">
        <v>7.83</v>
      </c>
      <c r="L23" s="7">
        <v>3.14</v>
      </c>
      <c r="M23" s="7">
        <v>1.69</v>
      </c>
      <c r="N23" s="7">
        <v>2.2000000000000002</v>
      </c>
      <c r="O23" s="7">
        <v>2.68</v>
      </c>
      <c r="P23" s="7">
        <v>1.69</v>
      </c>
      <c r="Q23" s="7">
        <v>2.88</v>
      </c>
      <c r="R23" s="7">
        <v>3.35</v>
      </c>
      <c r="S23" s="7">
        <v>1.75</v>
      </c>
      <c r="T23" s="7">
        <v>5.03</v>
      </c>
      <c r="U23" s="7">
        <v>3.6</v>
      </c>
      <c r="V23" s="7">
        <v>1.6</v>
      </c>
      <c r="W23" s="7">
        <v>1.69</v>
      </c>
      <c r="X23" s="7">
        <v>2.25</v>
      </c>
      <c r="Y23" s="7">
        <v>2.14</v>
      </c>
      <c r="Z23" s="7">
        <v>0.5</v>
      </c>
      <c r="AA23" s="7">
        <v>4.42</v>
      </c>
      <c r="AB23" s="7">
        <v>2.2000000000000002</v>
      </c>
      <c r="AC23" s="7">
        <v>3.21</v>
      </c>
      <c r="AD23" s="7">
        <v>5</v>
      </c>
    </row>
    <row r="24" spans="1:30" s="7" customFormat="1" x14ac:dyDescent="0.2">
      <c r="A24" s="7" t="s">
        <v>19</v>
      </c>
      <c r="B24" s="7" t="s">
        <v>5</v>
      </c>
      <c r="C24" s="7">
        <v>1498.39</v>
      </c>
      <c r="D24" s="7">
        <v>22.46</v>
      </c>
      <c r="E24" s="7">
        <v>697.03</v>
      </c>
      <c r="F24" s="8">
        <v>734.27561400673198</v>
      </c>
      <c r="G24" s="7">
        <v>36</v>
      </c>
      <c r="H24" s="7">
        <v>388.28</v>
      </c>
      <c r="I24" s="7">
        <v>581.87</v>
      </c>
      <c r="J24" s="7">
        <v>142.4</v>
      </c>
      <c r="K24" s="7">
        <v>1886.68</v>
      </c>
      <c r="L24" s="7">
        <v>572.95000000000005</v>
      </c>
      <c r="M24" s="7">
        <v>81.73</v>
      </c>
      <c r="N24" s="7">
        <v>142.4</v>
      </c>
      <c r="O24" s="7">
        <v>261.7</v>
      </c>
      <c r="P24" s="7">
        <v>81.73</v>
      </c>
      <c r="Q24" s="7">
        <v>276.66000000000003</v>
      </c>
      <c r="R24" s="7">
        <v>439.85</v>
      </c>
      <c r="S24" s="7">
        <v>150.41999999999999</v>
      </c>
      <c r="T24" s="7">
        <v>1622.45</v>
      </c>
      <c r="U24" s="7">
        <v>609.22</v>
      </c>
      <c r="V24" s="7">
        <v>81.73</v>
      </c>
      <c r="W24" s="7">
        <v>81.73</v>
      </c>
      <c r="X24" s="7">
        <v>112.93</v>
      </c>
      <c r="Y24" s="7">
        <v>205.52</v>
      </c>
      <c r="Z24" s="7">
        <v>1</v>
      </c>
      <c r="AA24" s="7">
        <v>748.11</v>
      </c>
      <c r="AB24" s="7">
        <v>142.4</v>
      </c>
      <c r="AC24" s="7">
        <v>319.51</v>
      </c>
      <c r="AD24" s="7">
        <v>913.4</v>
      </c>
    </row>
    <row r="25" spans="1:30" s="7" customFormat="1" x14ac:dyDescent="0.2">
      <c r="A25" s="7" t="s">
        <v>20</v>
      </c>
      <c r="B25" s="7" t="s">
        <v>5</v>
      </c>
      <c r="C25" s="7">
        <v>83.24</v>
      </c>
      <c r="D25" s="7">
        <v>1.25</v>
      </c>
      <c r="E25" s="7">
        <v>38.72</v>
      </c>
      <c r="F25" s="7">
        <v>40.79</v>
      </c>
      <c r="G25" s="7">
        <v>2</v>
      </c>
      <c r="H25" s="7">
        <v>21.57</v>
      </c>
      <c r="I25" s="7">
        <v>32.299999999999997</v>
      </c>
      <c r="J25" s="7">
        <v>7.91</v>
      </c>
      <c r="K25" s="7">
        <v>104.82</v>
      </c>
      <c r="L25" s="7">
        <v>31.83</v>
      </c>
      <c r="M25" s="7">
        <v>4.54</v>
      </c>
      <c r="N25" s="7">
        <v>7.91</v>
      </c>
      <c r="O25" s="7">
        <v>14.54</v>
      </c>
      <c r="P25" s="7">
        <v>4.54</v>
      </c>
      <c r="Q25" s="7">
        <v>15.37</v>
      </c>
      <c r="R25" s="7">
        <v>24.44</v>
      </c>
      <c r="S25" s="7">
        <v>8.36</v>
      </c>
      <c r="T25" s="7">
        <v>90.14</v>
      </c>
      <c r="U25" s="7">
        <v>33.840000000000003</v>
      </c>
      <c r="V25" s="7">
        <v>4.54</v>
      </c>
      <c r="W25" s="7">
        <v>4.54</v>
      </c>
      <c r="X25" s="7">
        <v>6.27</v>
      </c>
      <c r="Y25" s="7">
        <v>11.42</v>
      </c>
      <c r="Z25" s="7">
        <v>5.5E-2</v>
      </c>
      <c r="AA25" s="7">
        <v>41.56</v>
      </c>
      <c r="AB25" s="7">
        <v>7.91</v>
      </c>
      <c r="AC25" s="7">
        <v>17.75</v>
      </c>
      <c r="AD25" s="7">
        <v>50.74</v>
      </c>
    </row>
    <row r="26" spans="1:30" s="7" customFormat="1" x14ac:dyDescent="0.2">
      <c r="A26" s="7" t="s">
        <v>30</v>
      </c>
      <c r="B26" s="7" t="s">
        <v>5</v>
      </c>
      <c r="C26" s="7">
        <v>0.09</v>
      </c>
      <c r="D26" s="7">
        <v>7.0000000000000001E-3</v>
      </c>
      <c r="E26" s="7">
        <v>5.5E-2</v>
      </c>
      <c r="F26" s="7">
        <v>4.2999999999999997E-2</v>
      </c>
      <c r="G26" s="7">
        <v>8.0000000000000002E-3</v>
      </c>
      <c r="H26" s="7">
        <v>3.7999999999999999E-2</v>
      </c>
      <c r="I26" s="7">
        <v>0.05</v>
      </c>
      <c r="J26" s="7">
        <v>0.02</v>
      </c>
      <c r="K26" s="7">
        <v>0.08</v>
      </c>
      <c r="L26" s="7">
        <v>0.06</v>
      </c>
      <c r="M26" s="7">
        <v>0.02</v>
      </c>
      <c r="N26" s="7">
        <v>0.02</v>
      </c>
      <c r="O26" s="7">
        <v>3.3000000000000002E-2</v>
      </c>
      <c r="P26" s="7">
        <v>1.6E-2</v>
      </c>
      <c r="Q26" s="7">
        <v>3.2000000000000001E-2</v>
      </c>
      <c r="R26" s="7">
        <v>4.2999999999999997E-2</v>
      </c>
      <c r="S26" s="7">
        <v>2.9000000000000001E-2</v>
      </c>
      <c r="T26" s="7">
        <v>0.1</v>
      </c>
      <c r="U26" s="7">
        <v>5.6000000000000001E-2</v>
      </c>
      <c r="V26" s="7">
        <v>1.6E-2</v>
      </c>
      <c r="W26" s="7">
        <v>1.6E-2</v>
      </c>
      <c r="X26" s="7">
        <v>1.6E-2</v>
      </c>
      <c r="Y26" s="7">
        <v>3.2000000000000001E-2</v>
      </c>
      <c r="Z26" s="7">
        <v>1E-3</v>
      </c>
      <c r="AA26" s="7">
        <v>5.6000000000000001E-2</v>
      </c>
      <c r="AB26" s="7">
        <v>2.1000000000000001E-2</v>
      </c>
      <c r="AC26" s="7">
        <v>0.03</v>
      </c>
      <c r="AD26" s="7">
        <v>0.06</v>
      </c>
    </row>
    <row r="27" spans="1:30" s="3" customFormat="1" x14ac:dyDescent="0.2">
      <c r="A27" s="3" t="s">
        <v>16</v>
      </c>
      <c r="B27" s="3" t="s">
        <v>5</v>
      </c>
      <c r="C27" s="3">
        <v>3.4</v>
      </c>
      <c r="D27" s="3">
        <v>1</v>
      </c>
      <c r="E27" s="9">
        <v>2.2000000000000002</v>
      </c>
      <c r="F27" s="9">
        <v>3.4</v>
      </c>
      <c r="G27" s="3">
        <v>1</v>
      </c>
      <c r="H27" s="3">
        <v>2</v>
      </c>
      <c r="I27" s="3">
        <v>3.2</v>
      </c>
      <c r="J27" s="3">
        <v>5</v>
      </c>
      <c r="K27" s="3">
        <v>4</v>
      </c>
      <c r="L27" s="3">
        <v>6.25</v>
      </c>
      <c r="M27" s="3">
        <v>2</v>
      </c>
      <c r="N27" s="3">
        <v>2</v>
      </c>
      <c r="O27" s="3">
        <v>3.2</v>
      </c>
      <c r="P27" s="3">
        <v>2</v>
      </c>
      <c r="Q27" s="3">
        <v>1.6</v>
      </c>
      <c r="R27" s="3">
        <v>2</v>
      </c>
      <c r="S27" s="3">
        <v>1</v>
      </c>
      <c r="T27" s="3">
        <v>2.27</v>
      </c>
      <c r="U27" s="3">
        <v>3</v>
      </c>
      <c r="V27" s="3">
        <v>2</v>
      </c>
      <c r="W27" s="3">
        <v>1.6</v>
      </c>
      <c r="X27" s="3">
        <v>2</v>
      </c>
      <c r="Y27" s="3">
        <v>1</v>
      </c>
      <c r="Z27" s="3">
        <v>1.2</v>
      </c>
      <c r="AA27" s="3">
        <v>2.4</v>
      </c>
      <c r="AB27" s="3">
        <v>2</v>
      </c>
      <c r="AC27" s="3">
        <v>2</v>
      </c>
      <c r="AD27" s="3">
        <v>2.6</v>
      </c>
    </row>
    <row r="28" spans="1:30" s="3" customFormat="1" x14ac:dyDescent="0.2">
      <c r="A28" s="3" t="s">
        <v>6</v>
      </c>
      <c r="B28" s="3" t="s">
        <v>5</v>
      </c>
      <c r="C28" s="3">
        <v>66.400000000000006</v>
      </c>
      <c r="D28" s="3">
        <v>89.87</v>
      </c>
      <c r="E28" s="3">
        <v>55.04</v>
      </c>
      <c r="F28" s="3">
        <v>67.099999999999994</v>
      </c>
      <c r="G28" s="3">
        <v>88.89</v>
      </c>
      <c r="H28" s="3">
        <v>65.19</v>
      </c>
      <c r="I28" s="3">
        <v>67.569999999999993</v>
      </c>
      <c r="J28" s="3">
        <v>81.599999999999994</v>
      </c>
      <c r="K28" s="3">
        <v>70.540000000000006</v>
      </c>
      <c r="L28" s="3">
        <v>71.760000000000005</v>
      </c>
      <c r="M28" s="3">
        <v>86.78</v>
      </c>
      <c r="N28" s="3">
        <v>76.2</v>
      </c>
      <c r="O28" s="3">
        <v>75.489999999999995</v>
      </c>
      <c r="P28" s="3">
        <v>83.38</v>
      </c>
      <c r="Q28" s="3">
        <v>66.91</v>
      </c>
      <c r="R28" s="3">
        <v>75.209999999999994</v>
      </c>
      <c r="S28" s="3">
        <v>80.400000000000006</v>
      </c>
      <c r="T28" s="3">
        <v>51.27</v>
      </c>
      <c r="U28" s="3">
        <v>64.31</v>
      </c>
      <c r="V28" s="3">
        <v>76.069999999999993</v>
      </c>
      <c r="W28" s="3">
        <v>75.05</v>
      </c>
      <c r="X28" s="3">
        <v>76.81</v>
      </c>
      <c r="Y28" s="3">
        <v>84.67</v>
      </c>
      <c r="Z28" s="3">
        <v>94.7</v>
      </c>
      <c r="AA28" s="3">
        <v>77.34</v>
      </c>
      <c r="AB28" s="3">
        <v>82.52</v>
      </c>
      <c r="AC28" s="3">
        <v>75.56</v>
      </c>
      <c r="AD28" s="3">
        <v>71.72</v>
      </c>
    </row>
    <row r="29" spans="1:30" s="11" customFormat="1" x14ac:dyDescent="0.2">
      <c r="A29" s="11" t="s">
        <v>24</v>
      </c>
      <c r="B29" s="11" t="s">
        <v>23</v>
      </c>
      <c r="V29" s="11">
        <v>94.2</v>
      </c>
      <c r="W29" s="11">
        <v>110.7</v>
      </c>
      <c r="X29" s="11">
        <v>144.4</v>
      </c>
    </row>
    <row r="30" spans="1:30" s="11" customFormat="1" x14ac:dyDescent="0.2">
      <c r="A30" s="11" t="s">
        <v>46</v>
      </c>
      <c r="B30" s="11" t="s">
        <v>23</v>
      </c>
    </row>
    <row r="32" spans="1:30" x14ac:dyDescent="0.2">
      <c r="A32" s="21"/>
    </row>
    <row r="37" spans="1:1" x14ac:dyDescent="0.2">
      <c r="A37" s="20"/>
    </row>
  </sheetData>
  <mergeCells count="11">
    <mergeCell ref="Y2:AA2"/>
    <mergeCell ref="AB2:AD2"/>
    <mergeCell ref="C1:AD1"/>
    <mergeCell ref="M2:O2"/>
    <mergeCell ref="P2:R2"/>
    <mergeCell ref="S2:U2"/>
    <mergeCell ref="A1:B1"/>
    <mergeCell ref="D2:F2"/>
    <mergeCell ref="G2:I2"/>
    <mergeCell ref="J2:L2"/>
    <mergeCell ref="V2:X2"/>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F400-409A-0B4A-826F-7E5FE6579C80}">
  <dimension ref="A1:F87"/>
  <sheetViews>
    <sheetView showGridLines="0" topLeftCell="A16" zoomScale="117" workbookViewId="0">
      <selection activeCell="A22" sqref="A22"/>
    </sheetView>
  </sheetViews>
  <sheetFormatPr baseColWidth="10" defaultRowHeight="16" x14ac:dyDescent="0.2"/>
  <cols>
    <col min="1" max="1" width="25.1640625" customWidth="1"/>
    <col min="2" max="2" width="64.5" customWidth="1"/>
    <col min="3" max="3" width="29.6640625" style="22" customWidth="1"/>
    <col min="4" max="5" width="13.83203125" bestFit="1" customWidth="1"/>
    <col min="6" max="6" width="33.5" customWidth="1"/>
  </cols>
  <sheetData>
    <row r="1" spans="1:6" ht="16" customHeight="1" x14ac:dyDescent="0.2">
      <c r="A1" s="106" t="s">
        <v>90</v>
      </c>
      <c r="B1" s="106"/>
      <c r="C1" s="106"/>
      <c r="D1" s="106"/>
      <c r="E1" s="106"/>
      <c r="F1" s="106"/>
    </row>
    <row r="2" spans="1:6" ht="17" customHeight="1" thickBot="1" x14ac:dyDescent="0.25">
      <c r="A2" s="107"/>
      <c r="B2" s="107"/>
      <c r="C2" s="107"/>
      <c r="D2" s="107"/>
      <c r="E2" s="107"/>
      <c r="F2" s="107"/>
    </row>
    <row r="3" spans="1:6" ht="17" thickBot="1" x14ac:dyDescent="0.25">
      <c r="A3" s="46" t="s">
        <v>2</v>
      </c>
      <c r="B3" s="47" t="s">
        <v>56</v>
      </c>
      <c r="C3" s="50" t="s">
        <v>77</v>
      </c>
      <c r="D3" s="50" t="s">
        <v>81</v>
      </c>
      <c r="E3" s="47" t="s">
        <v>57</v>
      </c>
      <c r="F3" s="48" t="s">
        <v>120</v>
      </c>
    </row>
    <row r="4" spans="1:6" ht="85" x14ac:dyDescent="0.2">
      <c r="A4" s="38" t="s">
        <v>10</v>
      </c>
      <c r="B4" s="54" t="s">
        <v>108</v>
      </c>
      <c r="C4" s="1" t="s">
        <v>78</v>
      </c>
      <c r="D4" s="1" t="s">
        <v>80</v>
      </c>
      <c r="E4" s="1" t="s">
        <v>5</v>
      </c>
      <c r="F4" s="55" t="s">
        <v>109</v>
      </c>
    </row>
    <row r="5" spans="1:6" ht="102" x14ac:dyDescent="0.2">
      <c r="A5" s="38" t="s">
        <v>11</v>
      </c>
      <c r="B5" s="54" t="s">
        <v>58</v>
      </c>
      <c r="C5" s="1" t="s">
        <v>78</v>
      </c>
      <c r="D5" s="1" t="s">
        <v>80</v>
      </c>
      <c r="E5" s="1" t="s">
        <v>5</v>
      </c>
      <c r="F5" s="55" t="s">
        <v>113</v>
      </c>
    </row>
    <row r="6" spans="1:6" ht="102" x14ac:dyDescent="0.2">
      <c r="A6" s="38" t="s">
        <v>7</v>
      </c>
      <c r="B6" s="54" t="s">
        <v>59</v>
      </c>
      <c r="C6" s="1" t="s">
        <v>78</v>
      </c>
      <c r="D6" s="1" t="s">
        <v>80</v>
      </c>
      <c r="E6" s="1" t="s">
        <v>5</v>
      </c>
      <c r="F6" s="55" t="s">
        <v>110</v>
      </c>
    </row>
    <row r="7" spans="1:6" ht="51" x14ac:dyDescent="0.2">
      <c r="A7" s="38" t="s">
        <v>8</v>
      </c>
      <c r="B7" s="54" t="s">
        <v>60</v>
      </c>
      <c r="C7" s="1" t="s">
        <v>78</v>
      </c>
      <c r="D7" s="1" t="s">
        <v>80</v>
      </c>
      <c r="E7" s="1" t="s">
        <v>5</v>
      </c>
      <c r="F7" s="55" t="s">
        <v>101</v>
      </c>
    </row>
    <row r="8" spans="1:6" ht="17" x14ac:dyDescent="0.2">
      <c r="A8" s="38" t="s">
        <v>9</v>
      </c>
      <c r="B8" s="54" t="s">
        <v>61</v>
      </c>
      <c r="C8" s="1" t="s">
        <v>78</v>
      </c>
      <c r="D8" s="1" t="s">
        <v>80</v>
      </c>
      <c r="E8" s="1" t="s">
        <v>5</v>
      </c>
      <c r="F8" s="55" t="s">
        <v>111</v>
      </c>
    </row>
    <row r="9" spans="1:6" ht="68" x14ac:dyDescent="0.2">
      <c r="A9" s="38" t="s">
        <v>12</v>
      </c>
      <c r="B9" s="54" t="s">
        <v>62</v>
      </c>
      <c r="C9" s="1" t="s">
        <v>86</v>
      </c>
      <c r="D9" s="1" t="s">
        <v>80</v>
      </c>
      <c r="E9" s="1" t="s">
        <v>5</v>
      </c>
      <c r="F9" s="55" t="s">
        <v>112</v>
      </c>
    </row>
    <row r="10" spans="1:6" ht="85" x14ac:dyDescent="0.2">
      <c r="A10" s="38" t="s">
        <v>13</v>
      </c>
      <c r="B10" s="54" t="s">
        <v>63</v>
      </c>
      <c r="C10" s="1" t="s">
        <v>79</v>
      </c>
      <c r="D10" s="1" t="s">
        <v>80</v>
      </c>
      <c r="E10" s="1" t="s">
        <v>5</v>
      </c>
      <c r="F10" s="55" t="s">
        <v>114</v>
      </c>
    </row>
    <row r="11" spans="1:6" ht="51" x14ac:dyDescent="0.2">
      <c r="A11" s="38" t="s">
        <v>14</v>
      </c>
      <c r="B11" s="54" t="s">
        <v>64</v>
      </c>
      <c r="C11" s="1" t="s">
        <v>86</v>
      </c>
      <c r="D11" s="1" t="s">
        <v>80</v>
      </c>
      <c r="E11" s="1" t="s">
        <v>5</v>
      </c>
      <c r="F11" s="55" t="s">
        <v>115</v>
      </c>
    </row>
    <row r="12" spans="1:6" ht="51" x14ac:dyDescent="0.2">
      <c r="A12" s="40" t="s">
        <v>29</v>
      </c>
      <c r="B12" s="54" t="s">
        <v>65</v>
      </c>
      <c r="C12" s="1" t="s">
        <v>78</v>
      </c>
      <c r="D12" s="1" t="s">
        <v>80</v>
      </c>
      <c r="E12" s="1" t="s">
        <v>4</v>
      </c>
      <c r="F12" s="55" t="s">
        <v>102</v>
      </c>
    </row>
    <row r="13" spans="1:6" ht="34" x14ac:dyDescent="0.2">
      <c r="A13" s="41" t="s">
        <v>25</v>
      </c>
      <c r="B13" s="54" t="s">
        <v>66</v>
      </c>
      <c r="C13" s="1" t="s">
        <v>85</v>
      </c>
      <c r="D13" s="1">
        <v>10</v>
      </c>
      <c r="E13" s="1" t="s">
        <v>22</v>
      </c>
      <c r="F13" s="55" t="s">
        <v>116</v>
      </c>
    </row>
    <row r="14" spans="1:6" ht="119" x14ac:dyDescent="0.2">
      <c r="A14" s="41" t="s">
        <v>45</v>
      </c>
      <c r="B14" s="54" t="s">
        <v>93</v>
      </c>
      <c r="C14" s="1" t="s">
        <v>78</v>
      </c>
      <c r="D14" s="1">
        <v>0</v>
      </c>
      <c r="E14" s="1" t="s">
        <v>22</v>
      </c>
      <c r="F14" s="55" t="s">
        <v>121</v>
      </c>
    </row>
    <row r="15" spans="1:6" ht="68" x14ac:dyDescent="0.2">
      <c r="A15" s="41" t="s">
        <v>44</v>
      </c>
      <c r="B15" s="54" t="s">
        <v>94</v>
      </c>
      <c r="C15" s="1" t="s">
        <v>78</v>
      </c>
      <c r="D15" s="1">
        <v>0</v>
      </c>
      <c r="E15" s="1" t="s">
        <v>22</v>
      </c>
      <c r="F15" s="55" t="s">
        <v>122</v>
      </c>
    </row>
    <row r="16" spans="1:6" ht="68" x14ac:dyDescent="0.2">
      <c r="A16" s="41" t="s">
        <v>43</v>
      </c>
      <c r="B16" s="54" t="s">
        <v>95</v>
      </c>
      <c r="C16" s="1" t="s">
        <v>78</v>
      </c>
      <c r="D16" s="1">
        <v>0</v>
      </c>
      <c r="E16" s="1" t="s">
        <v>22</v>
      </c>
      <c r="F16" s="55" t="s">
        <v>123</v>
      </c>
    </row>
    <row r="17" spans="1:6" ht="68" x14ac:dyDescent="0.2">
      <c r="A17" s="41" t="s">
        <v>42</v>
      </c>
      <c r="B17" s="54" t="s">
        <v>96</v>
      </c>
      <c r="C17" s="1" t="s">
        <v>78</v>
      </c>
      <c r="D17" s="1">
        <v>0</v>
      </c>
      <c r="E17" s="1" t="s">
        <v>22</v>
      </c>
      <c r="F17" s="55" t="s">
        <v>125</v>
      </c>
    </row>
    <row r="18" spans="1:6" ht="68" x14ac:dyDescent="0.2">
      <c r="A18" s="41" t="s">
        <v>41</v>
      </c>
      <c r="B18" s="54" t="s">
        <v>97</v>
      </c>
      <c r="C18" s="1" t="s">
        <v>78</v>
      </c>
      <c r="D18" s="1">
        <v>0</v>
      </c>
      <c r="E18" s="1" t="s">
        <v>22</v>
      </c>
      <c r="F18" s="55" t="s">
        <v>124</v>
      </c>
    </row>
    <row r="19" spans="1:6" ht="17" x14ac:dyDescent="0.2">
      <c r="A19" s="41" t="s">
        <v>31</v>
      </c>
      <c r="B19" s="54" t="s">
        <v>67</v>
      </c>
      <c r="C19" s="1" t="s">
        <v>78</v>
      </c>
      <c r="D19" s="1">
        <v>0</v>
      </c>
      <c r="E19" s="1" t="s">
        <v>22</v>
      </c>
      <c r="F19" s="55" t="s">
        <v>134</v>
      </c>
    </row>
    <row r="20" spans="1:6" ht="34" x14ac:dyDescent="0.2">
      <c r="A20" s="41" t="s">
        <v>32</v>
      </c>
      <c r="B20" s="54" t="s">
        <v>68</v>
      </c>
      <c r="C20" s="1" t="s">
        <v>79</v>
      </c>
      <c r="D20" s="1">
        <v>0</v>
      </c>
      <c r="E20" s="1" t="s">
        <v>73</v>
      </c>
      <c r="F20" s="55" t="s">
        <v>119</v>
      </c>
    </row>
    <row r="21" spans="1:6" ht="102" x14ac:dyDescent="0.2">
      <c r="A21" s="42" t="s">
        <v>21</v>
      </c>
      <c r="B21" s="54" t="s">
        <v>104</v>
      </c>
      <c r="C21" s="1" t="s">
        <v>78</v>
      </c>
      <c r="D21" s="1" t="s">
        <v>80</v>
      </c>
      <c r="E21" s="1" t="s">
        <v>5</v>
      </c>
      <c r="F21" s="55" t="s">
        <v>106</v>
      </c>
    </row>
    <row r="22" spans="1:6" ht="102" x14ac:dyDescent="0.2">
      <c r="A22" s="42" t="s">
        <v>17</v>
      </c>
      <c r="B22" s="54" t="s">
        <v>103</v>
      </c>
      <c r="C22" s="1" t="s">
        <v>78</v>
      </c>
      <c r="D22" s="1" t="s">
        <v>80</v>
      </c>
      <c r="E22" s="1" t="s">
        <v>5</v>
      </c>
      <c r="F22" s="55" t="s">
        <v>117</v>
      </c>
    </row>
    <row r="23" spans="1:6" ht="68" x14ac:dyDescent="0.2">
      <c r="A23" s="42" t="s">
        <v>18</v>
      </c>
      <c r="B23" s="54" t="s">
        <v>105</v>
      </c>
      <c r="C23" s="1" t="s">
        <v>78</v>
      </c>
      <c r="D23" s="1" t="s">
        <v>82</v>
      </c>
      <c r="E23" s="1" t="s">
        <v>5</v>
      </c>
      <c r="F23" s="55" t="s">
        <v>118</v>
      </c>
    </row>
    <row r="24" spans="1:6" ht="68" x14ac:dyDescent="0.2">
      <c r="A24" s="42" t="s">
        <v>19</v>
      </c>
      <c r="B24" s="54" t="s">
        <v>126</v>
      </c>
      <c r="C24" s="1" t="s">
        <v>78</v>
      </c>
      <c r="D24" s="1" t="s">
        <v>82</v>
      </c>
      <c r="E24" s="1" t="s">
        <v>5</v>
      </c>
      <c r="F24" s="55" t="s">
        <v>127</v>
      </c>
    </row>
    <row r="25" spans="1:6" ht="51" x14ac:dyDescent="0.2">
      <c r="A25" s="42" t="s">
        <v>70</v>
      </c>
      <c r="B25" s="54" t="s">
        <v>71</v>
      </c>
      <c r="C25" s="1" t="s">
        <v>78</v>
      </c>
      <c r="D25" s="1" t="s">
        <v>80</v>
      </c>
      <c r="E25" s="1" t="s">
        <v>5</v>
      </c>
      <c r="F25" s="55" t="s">
        <v>128</v>
      </c>
    </row>
    <row r="26" spans="1:6" ht="51" x14ac:dyDescent="0.2">
      <c r="A26" s="42" t="s">
        <v>30</v>
      </c>
      <c r="B26" s="54" t="s">
        <v>72</v>
      </c>
      <c r="C26" s="1" t="s">
        <v>78</v>
      </c>
      <c r="D26" s="1">
        <v>0</v>
      </c>
      <c r="E26" s="1" t="s">
        <v>5</v>
      </c>
      <c r="F26" s="55" t="s">
        <v>129</v>
      </c>
    </row>
    <row r="27" spans="1:6" ht="85" x14ac:dyDescent="0.2">
      <c r="A27" s="38" t="s">
        <v>16</v>
      </c>
      <c r="B27" s="54" t="s">
        <v>69</v>
      </c>
      <c r="C27" s="1" t="s">
        <v>84</v>
      </c>
      <c r="D27" s="1">
        <v>1</v>
      </c>
      <c r="E27" s="1" t="s">
        <v>5</v>
      </c>
      <c r="F27" s="55" t="s">
        <v>130</v>
      </c>
    </row>
    <row r="28" spans="1:6" ht="119" x14ac:dyDescent="0.2">
      <c r="A28" s="38" t="s">
        <v>6</v>
      </c>
      <c r="B28" s="54" t="s">
        <v>83</v>
      </c>
      <c r="C28" s="1" t="s">
        <v>88</v>
      </c>
      <c r="D28" s="1" t="s">
        <v>87</v>
      </c>
      <c r="E28" s="1" t="s">
        <v>5</v>
      </c>
      <c r="F28" s="55" t="s">
        <v>131</v>
      </c>
    </row>
    <row r="29" spans="1:6" ht="51" x14ac:dyDescent="0.2">
      <c r="A29" s="43" t="s">
        <v>24</v>
      </c>
      <c r="B29" s="54" t="s">
        <v>75</v>
      </c>
      <c r="C29" s="1" t="s">
        <v>78</v>
      </c>
      <c r="D29" s="1" t="s">
        <v>80</v>
      </c>
      <c r="E29" s="1" t="s">
        <v>74</v>
      </c>
      <c r="F29" s="55" t="s">
        <v>132</v>
      </c>
    </row>
    <row r="30" spans="1:6" ht="35" thickBot="1" x14ac:dyDescent="0.25">
      <c r="A30" s="44" t="s">
        <v>46</v>
      </c>
      <c r="B30" s="49" t="s">
        <v>76</v>
      </c>
      <c r="C30" s="51" t="s">
        <v>89</v>
      </c>
      <c r="D30" s="51" t="s">
        <v>80</v>
      </c>
      <c r="E30" s="51"/>
      <c r="F30" s="56" t="s">
        <v>133</v>
      </c>
    </row>
    <row r="31" spans="1:6" ht="16" customHeight="1" x14ac:dyDescent="0.2">
      <c r="A31" s="105" t="s">
        <v>107</v>
      </c>
      <c r="B31" s="105"/>
      <c r="C31" s="105"/>
      <c r="D31" s="105"/>
      <c r="E31" s="105"/>
    </row>
    <row r="32" spans="1:6" x14ac:dyDescent="0.2">
      <c r="A32" s="105"/>
      <c r="B32" s="105"/>
      <c r="C32" s="105"/>
      <c r="D32" s="105"/>
      <c r="E32" s="105"/>
    </row>
    <row r="33" spans="1:5" x14ac:dyDescent="0.2">
      <c r="A33" s="105"/>
      <c r="B33" s="105"/>
      <c r="C33" s="105"/>
      <c r="D33" s="105"/>
      <c r="E33" s="105"/>
    </row>
    <row r="34" spans="1:5" x14ac:dyDescent="0.2">
      <c r="A34" s="105"/>
      <c r="B34" s="105"/>
      <c r="C34" s="105"/>
      <c r="D34" s="105"/>
      <c r="E34" s="105"/>
    </row>
    <row r="35" spans="1:5" x14ac:dyDescent="0.2">
      <c r="A35" s="105"/>
      <c r="B35" s="105"/>
      <c r="C35" s="105"/>
      <c r="D35" s="105"/>
      <c r="E35" s="105"/>
    </row>
    <row r="36" spans="1:5" x14ac:dyDescent="0.2">
      <c r="A36" s="105"/>
      <c r="B36" s="105"/>
      <c r="C36" s="105"/>
      <c r="D36" s="105"/>
      <c r="E36" s="105"/>
    </row>
    <row r="37" spans="1:5" x14ac:dyDescent="0.2">
      <c r="A37" s="105"/>
      <c r="B37" s="105"/>
      <c r="C37" s="105"/>
      <c r="D37" s="105"/>
      <c r="E37" s="105"/>
    </row>
    <row r="38" spans="1:5" x14ac:dyDescent="0.2">
      <c r="A38" s="105"/>
      <c r="B38" s="105"/>
      <c r="C38" s="105"/>
      <c r="D38" s="105"/>
      <c r="E38" s="105"/>
    </row>
    <row r="39" spans="1:5" x14ac:dyDescent="0.2">
      <c r="A39" s="105"/>
      <c r="B39" s="105"/>
      <c r="C39" s="105"/>
      <c r="D39" s="105"/>
      <c r="E39" s="105"/>
    </row>
    <row r="40" spans="1:5" x14ac:dyDescent="0.2">
      <c r="A40" s="105"/>
      <c r="B40" s="105"/>
      <c r="C40" s="105"/>
      <c r="D40" s="105"/>
      <c r="E40" s="105"/>
    </row>
    <row r="41" spans="1:5" x14ac:dyDescent="0.2">
      <c r="A41" s="105"/>
      <c r="B41" s="105"/>
      <c r="C41" s="105"/>
      <c r="D41" s="105"/>
      <c r="E41" s="105"/>
    </row>
    <row r="42" spans="1:5" x14ac:dyDescent="0.2">
      <c r="A42" s="105"/>
      <c r="B42" s="105"/>
      <c r="C42" s="105"/>
      <c r="D42" s="105"/>
      <c r="E42" s="105"/>
    </row>
    <row r="43" spans="1:5" x14ac:dyDescent="0.2">
      <c r="A43" s="105"/>
      <c r="B43" s="105"/>
      <c r="C43" s="105"/>
      <c r="D43" s="105"/>
      <c r="E43" s="105"/>
    </row>
    <row r="44" spans="1:5" x14ac:dyDescent="0.2">
      <c r="A44" s="105"/>
      <c r="B44" s="105"/>
      <c r="C44" s="105"/>
      <c r="D44" s="105"/>
      <c r="E44" s="105"/>
    </row>
    <row r="45" spans="1:5" x14ac:dyDescent="0.2">
      <c r="A45" s="105"/>
      <c r="B45" s="105"/>
      <c r="C45" s="105"/>
      <c r="D45" s="105"/>
      <c r="E45" s="105"/>
    </row>
    <row r="46" spans="1:5" x14ac:dyDescent="0.2">
      <c r="A46" s="105"/>
      <c r="B46" s="105"/>
      <c r="C46" s="105"/>
      <c r="D46" s="105"/>
      <c r="E46" s="105"/>
    </row>
    <row r="47" spans="1:5" x14ac:dyDescent="0.2">
      <c r="A47" s="105"/>
      <c r="B47" s="105"/>
      <c r="C47" s="105"/>
      <c r="D47" s="105"/>
      <c r="E47" s="105"/>
    </row>
    <row r="48" spans="1:5" x14ac:dyDescent="0.2">
      <c r="A48" s="105"/>
      <c r="B48" s="105"/>
      <c r="C48" s="105"/>
      <c r="D48" s="105"/>
      <c r="E48" s="105"/>
    </row>
    <row r="49" spans="1:5" x14ac:dyDescent="0.2">
      <c r="A49" s="105"/>
      <c r="B49" s="105"/>
      <c r="C49" s="105"/>
      <c r="D49" s="105"/>
      <c r="E49" s="105"/>
    </row>
    <row r="50" spans="1:5" x14ac:dyDescent="0.2">
      <c r="A50" s="105"/>
      <c r="B50" s="105"/>
      <c r="C50" s="105"/>
      <c r="D50" s="105"/>
      <c r="E50" s="105"/>
    </row>
    <row r="51" spans="1:5" x14ac:dyDescent="0.2">
      <c r="A51" s="105"/>
      <c r="B51" s="105"/>
      <c r="C51" s="105"/>
      <c r="D51" s="105"/>
      <c r="E51" s="105"/>
    </row>
    <row r="52" spans="1:5" x14ac:dyDescent="0.2">
      <c r="A52" s="105"/>
      <c r="B52" s="105"/>
      <c r="C52" s="105"/>
      <c r="D52" s="105"/>
      <c r="E52" s="105"/>
    </row>
    <row r="53" spans="1:5" x14ac:dyDescent="0.2">
      <c r="A53" s="105"/>
      <c r="B53" s="105"/>
      <c r="C53" s="105"/>
      <c r="D53" s="105"/>
      <c r="E53" s="105"/>
    </row>
    <row r="54" spans="1:5" x14ac:dyDescent="0.2">
      <c r="A54" s="105"/>
      <c r="B54" s="105"/>
      <c r="C54" s="105"/>
      <c r="D54" s="105"/>
      <c r="E54" s="105"/>
    </row>
    <row r="55" spans="1:5" x14ac:dyDescent="0.2">
      <c r="A55" s="105"/>
      <c r="B55" s="105"/>
      <c r="C55" s="105"/>
      <c r="D55" s="105"/>
      <c r="E55" s="105"/>
    </row>
    <row r="56" spans="1:5" x14ac:dyDescent="0.2">
      <c r="A56" s="105"/>
      <c r="B56" s="105"/>
      <c r="C56" s="105"/>
      <c r="D56" s="105"/>
      <c r="E56" s="105"/>
    </row>
    <row r="57" spans="1:5" x14ac:dyDescent="0.2">
      <c r="A57" s="105"/>
      <c r="B57" s="105"/>
      <c r="C57" s="105"/>
      <c r="D57" s="105"/>
      <c r="E57" s="105"/>
    </row>
    <row r="58" spans="1:5" x14ac:dyDescent="0.2">
      <c r="A58" s="105"/>
      <c r="B58" s="105"/>
      <c r="C58" s="105"/>
      <c r="D58" s="105"/>
      <c r="E58" s="105"/>
    </row>
    <row r="59" spans="1:5" x14ac:dyDescent="0.2">
      <c r="A59" s="105"/>
      <c r="B59" s="105"/>
      <c r="C59" s="105"/>
      <c r="D59" s="105"/>
      <c r="E59" s="105"/>
    </row>
    <row r="60" spans="1:5" x14ac:dyDescent="0.2">
      <c r="A60" s="105"/>
      <c r="B60" s="105"/>
      <c r="C60" s="105"/>
      <c r="D60" s="105"/>
      <c r="E60" s="105"/>
    </row>
    <row r="61" spans="1:5" x14ac:dyDescent="0.2">
      <c r="A61" s="105"/>
      <c r="B61" s="105"/>
      <c r="C61" s="105"/>
      <c r="D61" s="105"/>
      <c r="E61" s="105"/>
    </row>
    <row r="62" spans="1:5" x14ac:dyDescent="0.2">
      <c r="A62" s="105"/>
      <c r="B62" s="105"/>
      <c r="C62" s="105"/>
      <c r="D62" s="105"/>
      <c r="E62" s="105"/>
    </row>
    <row r="63" spans="1:5" x14ac:dyDescent="0.2">
      <c r="A63" s="105"/>
      <c r="B63" s="105"/>
      <c r="C63" s="105"/>
      <c r="D63" s="105"/>
      <c r="E63" s="105"/>
    </row>
    <row r="64" spans="1:5" x14ac:dyDescent="0.2">
      <c r="A64" s="105"/>
      <c r="B64" s="105"/>
      <c r="C64" s="105"/>
      <c r="D64" s="105"/>
      <c r="E64" s="105"/>
    </row>
    <row r="65" spans="1:5" x14ac:dyDescent="0.2">
      <c r="A65" s="105"/>
      <c r="B65" s="105"/>
      <c r="C65" s="105"/>
      <c r="D65" s="105"/>
      <c r="E65" s="105"/>
    </row>
    <row r="66" spans="1:5" x14ac:dyDescent="0.2">
      <c r="A66" s="105"/>
      <c r="B66" s="105"/>
      <c r="C66" s="105"/>
      <c r="D66" s="105"/>
      <c r="E66" s="105"/>
    </row>
    <row r="67" spans="1:5" x14ac:dyDescent="0.2">
      <c r="A67" s="105"/>
      <c r="B67" s="105"/>
      <c r="C67" s="105"/>
      <c r="D67" s="105"/>
      <c r="E67" s="105"/>
    </row>
    <row r="68" spans="1:5" x14ac:dyDescent="0.2">
      <c r="A68" s="105"/>
      <c r="B68" s="105"/>
      <c r="C68" s="105"/>
      <c r="D68" s="105"/>
      <c r="E68" s="105"/>
    </row>
    <row r="69" spans="1:5" x14ac:dyDescent="0.2">
      <c r="A69" s="105"/>
      <c r="B69" s="105"/>
      <c r="C69" s="105"/>
      <c r="D69" s="105"/>
      <c r="E69" s="105"/>
    </row>
    <row r="70" spans="1:5" x14ac:dyDescent="0.2">
      <c r="A70" s="105"/>
      <c r="B70" s="105"/>
      <c r="C70" s="105"/>
      <c r="D70" s="105"/>
      <c r="E70" s="105"/>
    </row>
    <row r="71" spans="1:5" x14ac:dyDescent="0.2">
      <c r="A71" s="105"/>
      <c r="B71" s="105"/>
      <c r="C71" s="105"/>
      <c r="D71" s="105"/>
      <c r="E71" s="105"/>
    </row>
    <row r="72" spans="1:5" x14ac:dyDescent="0.2">
      <c r="A72" s="105"/>
      <c r="B72" s="105"/>
      <c r="C72" s="105"/>
      <c r="D72" s="105"/>
      <c r="E72" s="105"/>
    </row>
    <row r="73" spans="1:5" x14ac:dyDescent="0.2">
      <c r="A73" s="105"/>
      <c r="B73" s="105"/>
      <c r="C73" s="105"/>
      <c r="D73" s="105"/>
      <c r="E73" s="105"/>
    </row>
    <row r="74" spans="1:5" x14ac:dyDescent="0.2">
      <c r="A74" s="105"/>
      <c r="B74" s="105"/>
      <c r="C74" s="105"/>
      <c r="D74" s="105"/>
      <c r="E74" s="105"/>
    </row>
    <row r="75" spans="1:5" x14ac:dyDescent="0.2">
      <c r="A75" s="105"/>
      <c r="B75" s="105"/>
      <c r="C75" s="105"/>
      <c r="D75" s="105"/>
      <c r="E75" s="105"/>
    </row>
    <row r="76" spans="1:5" x14ac:dyDescent="0.2">
      <c r="A76" s="105"/>
      <c r="B76" s="105"/>
      <c r="C76" s="105"/>
      <c r="D76" s="105"/>
      <c r="E76" s="105"/>
    </row>
    <row r="77" spans="1:5" x14ac:dyDescent="0.2">
      <c r="A77" s="105"/>
      <c r="B77" s="105"/>
      <c r="C77" s="105"/>
      <c r="D77" s="105"/>
      <c r="E77" s="105"/>
    </row>
    <row r="78" spans="1:5" x14ac:dyDescent="0.2">
      <c r="A78" s="105"/>
      <c r="B78" s="105"/>
      <c r="C78" s="105"/>
      <c r="D78" s="105"/>
      <c r="E78" s="105"/>
    </row>
    <row r="79" spans="1:5" x14ac:dyDescent="0.2">
      <c r="A79" s="105"/>
      <c r="B79" s="105"/>
      <c r="C79" s="105"/>
      <c r="D79" s="105"/>
      <c r="E79" s="105"/>
    </row>
    <row r="80" spans="1:5" x14ac:dyDescent="0.2">
      <c r="A80" s="105"/>
      <c r="B80" s="105"/>
      <c r="C80" s="105"/>
      <c r="D80" s="105"/>
      <c r="E80" s="105"/>
    </row>
    <row r="81" spans="1:5" x14ac:dyDescent="0.2">
      <c r="A81" s="105"/>
      <c r="B81" s="105"/>
      <c r="C81" s="105"/>
      <c r="D81" s="105"/>
      <c r="E81" s="105"/>
    </row>
    <row r="82" spans="1:5" x14ac:dyDescent="0.2">
      <c r="A82" s="105"/>
      <c r="B82" s="105"/>
      <c r="C82" s="105"/>
      <c r="D82" s="105"/>
      <c r="E82" s="105"/>
    </row>
    <row r="83" spans="1:5" x14ac:dyDescent="0.2">
      <c r="A83" s="105"/>
      <c r="B83" s="105"/>
      <c r="C83" s="105"/>
      <c r="D83" s="105"/>
      <c r="E83" s="105"/>
    </row>
    <row r="84" spans="1:5" x14ac:dyDescent="0.2">
      <c r="A84" s="105"/>
      <c r="B84" s="105"/>
      <c r="C84" s="105"/>
      <c r="D84" s="105"/>
      <c r="E84" s="105"/>
    </row>
    <row r="85" spans="1:5" x14ac:dyDescent="0.2">
      <c r="A85" s="105"/>
      <c r="B85" s="105"/>
      <c r="C85" s="105"/>
      <c r="D85" s="105"/>
      <c r="E85" s="105"/>
    </row>
    <row r="86" spans="1:5" x14ac:dyDescent="0.2">
      <c r="A86" s="105"/>
      <c r="B86" s="105"/>
      <c r="C86" s="105"/>
      <c r="D86" s="105"/>
      <c r="E86" s="105"/>
    </row>
    <row r="87" spans="1:5" x14ac:dyDescent="0.2">
      <c r="A87" s="105"/>
      <c r="B87" s="105"/>
      <c r="C87" s="105"/>
      <c r="D87" s="105"/>
      <c r="E87" s="105"/>
    </row>
  </sheetData>
  <mergeCells count="2">
    <mergeCell ref="A31:E87"/>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54712-0759-994C-A9BC-F491ED5B33AA}">
  <dimension ref="A1:N47"/>
  <sheetViews>
    <sheetView showGridLines="0" topLeftCell="F2" zoomScale="125" zoomScaleNormal="125" workbookViewId="0">
      <selection activeCell="L10" sqref="L10"/>
    </sheetView>
  </sheetViews>
  <sheetFormatPr baseColWidth="10" defaultColWidth="26.33203125" defaultRowHeight="16" x14ac:dyDescent="0.2"/>
  <cols>
    <col min="1" max="1" width="32" customWidth="1"/>
  </cols>
  <sheetData>
    <row r="1" spans="1:14" ht="25" thickBot="1" x14ac:dyDescent="0.35">
      <c r="B1" s="119" t="s">
        <v>98</v>
      </c>
      <c r="C1" s="119"/>
      <c r="D1" s="119"/>
      <c r="E1" s="119"/>
      <c r="G1" s="118" t="s">
        <v>167</v>
      </c>
      <c r="H1" s="118"/>
      <c r="I1" s="118"/>
      <c r="J1" s="118"/>
      <c r="K1" s="118"/>
      <c r="L1" s="118"/>
      <c r="M1" s="118"/>
      <c r="N1" s="118"/>
    </row>
    <row r="2" spans="1:14" ht="35" thickBot="1" x14ac:dyDescent="0.45">
      <c r="B2" s="115" t="s">
        <v>54</v>
      </c>
      <c r="C2" s="116"/>
      <c r="D2" s="116"/>
      <c r="E2" s="117"/>
      <c r="G2" s="115" t="s">
        <v>54</v>
      </c>
      <c r="H2" s="116"/>
      <c r="I2" s="116"/>
      <c r="J2" s="116"/>
      <c r="K2" s="116"/>
      <c r="L2" s="116"/>
      <c r="M2" s="116"/>
      <c r="N2" s="117"/>
    </row>
    <row r="3" spans="1:14" ht="25" customHeight="1" x14ac:dyDescent="0.2">
      <c r="B3" s="23" t="s">
        <v>51</v>
      </c>
      <c r="C3" s="27" t="s">
        <v>50</v>
      </c>
      <c r="D3" s="31" t="s">
        <v>52</v>
      </c>
      <c r="E3" s="35" t="s">
        <v>53</v>
      </c>
      <c r="G3" s="111" t="s">
        <v>51</v>
      </c>
      <c r="H3" s="112"/>
      <c r="I3" s="113" t="s">
        <v>50</v>
      </c>
      <c r="J3" s="114"/>
      <c r="K3" s="111" t="s">
        <v>52</v>
      </c>
      <c r="L3" s="120"/>
      <c r="M3" s="121" t="s">
        <v>53</v>
      </c>
      <c r="N3" s="114"/>
    </row>
    <row r="4" spans="1:14" ht="25" customHeight="1" thickBot="1" x14ac:dyDescent="0.25">
      <c r="B4" s="24" t="s">
        <v>10</v>
      </c>
      <c r="C4" s="28" t="s">
        <v>24</v>
      </c>
      <c r="D4" s="32" t="s">
        <v>45</v>
      </c>
      <c r="E4" s="36" t="s">
        <v>7</v>
      </c>
      <c r="G4" s="85" t="s">
        <v>2</v>
      </c>
      <c r="H4" s="86" t="s">
        <v>157</v>
      </c>
      <c r="I4" s="87" t="s">
        <v>2</v>
      </c>
      <c r="J4" s="88" t="s">
        <v>157</v>
      </c>
      <c r="K4" s="85" t="s">
        <v>2</v>
      </c>
      <c r="L4" s="89" t="s">
        <v>157</v>
      </c>
      <c r="M4" s="90" t="s">
        <v>2</v>
      </c>
      <c r="N4" s="88" t="s">
        <v>157</v>
      </c>
    </row>
    <row r="5" spans="1:14" ht="25" customHeight="1" x14ac:dyDescent="0.2">
      <c r="B5" s="24" t="s">
        <v>11</v>
      </c>
      <c r="C5" s="28" t="s">
        <v>46</v>
      </c>
      <c r="D5" s="33" t="s">
        <v>25</v>
      </c>
      <c r="E5" s="36" t="s">
        <v>8</v>
      </c>
      <c r="G5" s="69" t="s">
        <v>10</v>
      </c>
      <c r="H5" s="78" t="s">
        <v>135</v>
      </c>
      <c r="I5" s="66" t="s">
        <v>24</v>
      </c>
      <c r="J5" s="67" t="s">
        <v>152</v>
      </c>
      <c r="K5" s="66" t="s">
        <v>156</v>
      </c>
      <c r="L5" s="67" t="s">
        <v>152</v>
      </c>
      <c r="M5" s="72" t="s">
        <v>14</v>
      </c>
      <c r="N5" s="70" t="s">
        <v>158</v>
      </c>
    </row>
    <row r="6" spans="1:14" ht="25" customHeight="1" thickBot="1" x14ac:dyDescent="0.25">
      <c r="A6" s="1"/>
      <c r="B6" s="25" t="s">
        <v>21</v>
      </c>
      <c r="C6" s="29"/>
      <c r="D6" s="33" t="s">
        <v>55</v>
      </c>
      <c r="E6" s="36" t="s">
        <v>9</v>
      </c>
      <c r="G6" s="69" t="s">
        <v>11</v>
      </c>
      <c r="H6" s="78" t="s">
        <v>135</v>
      </c>
      <c r="I6" s="91" t="s">
        <v>46</v>
      </c>
      <c r="J6" s="92" t="s">
        <v>152</v>
      </c>
      <c r="K6" s="91" t="s">
        <v>154</v>
      </c>
      <c r="L6" s="92" t="s">
        <v>152</v>
      </c>
      <c r="M6" s="71" t="s">
        <v>44</v>
      </c>
      <c r="N6" s="67" t="s">
        <v>159</v>
      </c>
    </row>
    <row r="7" spans="1:14" ht="25" customHeight="1" x14ac:dyDescent="0.2">
      <c r="A7" s="1"/>
      <c r="B7" s="25" t="s">
        <v>17</v>
      </c>
      <c r="C7" s="29"/>
      <c r="D7" s="33"/>
      <c r="E7" s="36" t="s">
        <v>12</v>
      </c>
      <c r="G7" s="69" t="s">
        <v>21</v>
      </c>
      <c r="H7" s="79" t="s">
        <v>135</v>
      </c>
      <c r="I7" s="108" t="s">
        <v>153</v>
      </c>
      <c r="J7" s="109"/>
      <c r="K7" s="108" t="s">
        <v>153</v>
      </c>
      <c r="L7" s="109"/>
      <c r="M7" s="71" t="s">
        <v>43</v>
      </c>
      <c r="N7" s="73" t="s">
        <v>159</v>
      </c>
    </row>
    <row r="8" spans="1:14" ht="25" customHeight="1" x14ac:dyDescent="0.2">
      <c r="A8" s="1"/>
      <c r="B8" s="25" t="s">
        <v>18</v>
      </c>
      <c r="C8" s="29"/>
      <c r="D8" s="33"/>
      <c r="E8" s="36" t="s">
        <v>13</v>
      </c>
      <c r="G8" s="66" t="s">
        <v>17</v>
      </c>
      <c r="H8" s="80" t="s">
        <v>148</v>
      </c>
      <c r="I8" s="64" t="s">
        <v>43</v>
      </c>
      <c r="J8" s="65"/>
      <c r="K8" s="57" t="s">
        <v>42</v>
      </c>
      <c r="L8" s="63" t="s">
        <v>160</v>
      </c>
      <c r="M8" s="71" t="s">
        <v>42</v>
      </c>
      <c r="N8" s="67" t="s">
        <v>159</v>
      </c>
    </row>
    <row r="9" spans="1:14" ht="25" customHeight="1" x14ac:dyDescent="0.2">
      <c r="A9" s="1"/>
      <c r="B9" s="25" t="s">
        <v>19</v>
      </c>
      <c r="C9" s="29"/>
      <c r="D9" s="33"/>
      <c r="E9" s="36" t="s">
        <v>14</v>
      </c>
      <c r="G9" s="69" t="s">
        <v>18</v>
      </c>
      <c r="H9" s="78" t="s">
        <v>149</v>
      </c>
      <c r="I9" s="64" t="s">
        <v>164</v>
      </c>
      <c r="J9" s="55"/>
      <c r="K9" s="57"/>
      <c r="L9" s="63"/>
      <c r="M9" s="72" t="s">
        <v>99</v>
      </c>
      <c r="N9" s="70" t="s">
        <v>161</v>
      </c>
    </row>
    <row r="10" spans="1:14" ht="25" customHeight="1" thickBot="1" x14ac:dyDescent="0.25">
      <c r="A10" s="1"/>
      <c r="B10" s="25" t="s">
        <v>20</v>
      </c>
      <c r="C10" s="29"/>
      <c r="D10" s="33"/>
      <c r="E10" s="36" t="s">
        <v>44</v>
      </c>
      <c r="G10" s="69" t="s">
        <v>19</v>
      </c>
      <c r="H10" s="78" t="s">
        <v>150</v>
      </c>
      <c r="I10" s="57"/>
      <c r="J10" s="55"/>
      <c r="K10" s="57"/>
      <c r="L10" s="55"/>
      <c r="M10" s="91" t="s">
        <v>6</v>
      </c>
      <c r="N10" s="92" t="s">
        <v>159</v>
      </c>
    </row>
    <row r="11" spans="1:14" ht="25" customHeight="1" x14ac:dyDescent="0.2">
      <c r="A11" s="1"/>
      <c r="B11" s="25" t="s">
        <v>30</v>
      </c>
      <c r="C11" s="29"/>
      <c r="D11" s="33"/>
      <c r="E11" s="36" t="s">
        <v>43</v>
      </c>
      <c r="G11" s="68" t="s">
        <v>20</v>
      </c>
      <c r="H11" s="81" t="s">
        <v>146</v>
      </c>
      <c r="I11" s="57"/>
      <c r="J11" s="55"/>
      <c r="K11" s="57"/>
      <c r="L11" s="55"/>
      <c r="M11" s="1"/>
      <c r="N11" s="55"/>
    </row>
    <row r="12" spans="1:14" ht="25" customHeight="1" x14ac:dyDescent="0.2">
      <c r="A12" s="1"/>
      <c r="B12" s="25" t="s">
        <v>16</v>
      </c>
      <c r="C12" s="29"/>
      <c r="D12" s="33"/>
      <c r="E12" s="36" t="s">
        <v>42</v>
      </c>
      <c r="G12" s="69" t="s">
        <v>30</v>
      </c>
      <c r="H12" s="78" t="s">
        <v>151</v>
      </c>
      <c r="I12" s="57"/>
      <c r="J12" s="55"/>
      <c r="K12" s="57"/>
      <c r="L12" s="55"/>
      <c r="M12" s="1"/>
      <c r="N12" s="55"/>
    </row>
    <row r="13" spans="1:14" ht="25" customHeight="1" x14ac:dyDescent="0.2">
      <c r="A13" s="1"/>
      <c r="B13" s="25" t="s">
        <v>25</v>
      </c>
      <c r="C13" s="29"/>
      <c r="D13" s="33"/>
      <c r="E13" s="36" t="s">
        <v>41</v>
      </c>
      <c r="G13" s="66" t="s">
        <v>16</v>
      </c>
      <c r="H13" s="80" t="s">
        <v>148</v>
      </c>
      <c r="I13" s="57"/>
      <c r="J13" s="55"/>
      <c r="K13" s="57"/>
      <c r="L13" s="55"/>
      <c r="M13" s="1"/>
      <c r="N13" s="55"/>
    </row>
    <row r="14" spans="1:14" ht="25" customHeight="1" thickBot="1" x14ac:dyDescent="0.25">
      <c r="A14" s="1"/>
      <c r="B14" s="24" t="s">
        <v>55</v>
      </c>
      <c r="C14" s="29"/>
      <c r="D14" s="33"/>
      <c r="E14" s="36" t="s">
        <v>31</v>
      </c>
      <c r="G14" s="91" t="s">
        <v>25</v>
      </c>
      <c r="H14" s="92" t="s">
        <v>148</v>
      </c>
      <c r="I14" s="57"/>
      <c r="J14" s="55"/>
      <c r="K14" s="57"/>
      <c r="L14" s="55"/>
      <c r="M14" s="1"/>
      <c r="N14" s="55"/>
    </row>
    <row r="15" spans="1:14" ht="25" customHeight="1" x14ac:dyDescent="0.2">
      <c r="A15" s="1"/>
      <c r="B15" s="24"/>
      <c r="C15" s="29"/>
      <c r="D15" s="33"/>
      <c r="E15" s="36" t="s">
        <v>32</v>
      </c>
      <c r="G15" s="108" t="s">
        <v>155</v>
      </c>
      <c r="H15" s="110"/>
      <c r="I15" s="82"/>
      <c r="J15" s="74"/>
      <c r="K15" s="82"/>
      <c r="L15" s="84"/>
      <c r="M15" s="22"/>
      <c r="N15" s="39"/>
    </row>
    <row r="16" spans="1:14" ht="25" customHeight="1" thickBot="1" x14ac:dyDescent="0.25">
      <c r="A16" s="1"/>
      <c r="B16" s="26"/>
      <c r="C16" s="30"/>
      <c r="D16" s="34"/>
      <c r="E16" s="37" t="s">
        <v>6</v>
      </c>
      <c r="G16" s="64" t="s">
        <v>162</v>
      </c>
      <c r="H16" s="54" t="s">
        <v>165</v>
      </c>
      <c r="I16" s="82"/>
      <c r="J16" s="74"/>
      <c r="K16" s="82"/>
      <c r="L16" s="84"/>
      <c r="M16" s="22"/>
      <c r="N16" s="39"/>
    </row>
    <row r="17" spans="1:14" ht="68" x14ac:dyDescent="0.2">
      <c r="A17" s="1"/>
      <c r="B17" s="22"/>
      <c r="C17" s="22"/>
      <c r="D17" s="22"/>
      <c r="E17" s="22"/>
      <c r="G17" s="64" t="s">
        <v>43</v>
      </c>
      <c r="H17" s="54" t="s">
        <v>166</v>
      </c>
      <c r="I17" s="82"/>
      <c r="J17" s="74"/>
      <c r="K17" s="82"/>
      <c r="L17" s="74"/>
      <c r="N17" s="74"/>
    </row>
    <row r="18" spans="1:14" ht="18" thickBot="1" x14ac:dyDescent="0.25">
      <c r="A18" s="1"/>
      <c r="B18" s="22"/>
      <c r="C18" s="22"/>
      <c r="D18" s="22"/>
      <c r="E18" s="22"/>
      <c r="G18" s="75" t="s">
        <v>163</v>
      </c>
      <c r="H18" s="49" t="s">
        <v>100</v>
      </c>
      <c r="I18" s="83"/>
      <c r="J18" s="77"/>
      <c r="K18" s="83"/>
      <c r="L18" s="77"/>
      <c r="M18" s="76"/>
      <c r="N18" s="77"/>
    </row>
    <row r="19" spans="1:14" x14ac:dyDescent="0.2">
      <c r="A19" s="1"/>
      <c r="B19" s="22"/>
      <c r="C19" s="22"/>
      <c r="D19" s="22"/>
      <c r="E19" s="22"/>
      <c r="G19" s="22"/>
      <c r="H19" s="22"/>
    </row>
    <row r="20" spans="1:14" x14ac:dyDescent="0.2">
      <c r="A20" s="1"/>
      <c r="B20" s="22"/>
      <c r="C20" s="22"/>
      <c r="D20" s="22"/>
      <c r="E20" s="22"/>
    </row>
    <row r="21" spans="1:14" x14ac:dyDescent="0.2">
      <c r="A21" s="1"/>
      <c r="B21" s="22"/>
      <c r="C21" s="22"/>
      <c r="D21" s="22"/>
      <c r="E21" s="22"/>
      <c r="G21" s="1"/>
      <c r="H21" s="1"/>
    </row>
    <row r="22" spans="1:14" x14ac:dyDescent="0.2">
      <c r="A22" s="1"/>
      <c r="B22" s="22"/>
      <c r="C22" s="22"/>
      <c r="D22" s="22"/>
      <c r="E22" s="22"/>
      <c r="G22" s="1"/>
      <c r="H22" s="1"/>
    </row>
    <row r="23" spans="1:14" x14ac:dyDescent="0.2">
      <c r="A23" s="1"/>
      <c r="D23" s="22"/>
      <c r="E23" s="22"/>
      <c r="G23" s="1"/>
      <c r="H23" s="1"/>
    </row>
    <row r="24" spans="1:14" x14ac:dyDescent="0.2">
      <c r="A24" s="1"/>
      <c r="G24" s="1"/>
      <c r="H24" s="1"/>
    </row>
    <row r="25" spans="1:14" x14ac:dyDescent="0.2">
      <c r="A25" s="1"/>
      <c r="G25" s="1"/>
      <c r="H25" s="1"/>
    </row>
    <row r="26" spans="1:14" x14ac:dyDescent="0.2">
      <c r="A26" s="1"/>
      <c r="G26" s="1"/>
      <c r="H26" s="52"/>
    </row>
    <row r="27" spans="1:14" x14ac:dyDescent="0.2">
      <c r="A27" s="1"/>
      <c r="G27" s="1"/>
      <c r="H27" s="52"/>
    </row>
    <row r="28" spans="1:14" x14ac:dyDescent="0.2">
      <c r="A28" s="1"/>
      <c r="G28" s="1"/>
      <c r="H28" s="52"/>
    </row>
    <row r="29" spans="1:14" x14ac:dyDescent="0.2">
      <c r="A29" s="1"/>
      <c r="G29" s="1"/>
      <c r="H29" s="1"/>
    </row>
    <row r="30" spans="1:14" x14ac:dyDescent="0.2">
      <c r="A30" s="1"/>
      <c r="G30" s="1"/>
      <c r="H30" s="1"/>
    </row>
    <row r="31" spans="1:14" x14ac:dyDescent="0.2">
      <c r="A31" s="22"/>
      <c r="G31" s="1"/>
      <c r="H31" s="1"/>
    </row>
    <row r="32" spans="1:14" x14ac:dyDescent="0.2">
      <c r="A32" s="22"/>
      <c r="G32" s="1"/>
      <c r="H32" s="1"/>
    </row>
    <row r="33" spans="7:8" x14ac:dyDescent="0.2">
      <c r="G33" s="1"/>
      <c r="H33" s="1"/>
    </row>
    <row r="34" spans="7:8" x14ac:dyDescent="0.2">
      <c r="G34" s="1"/>
      <c r="H34" s="1"/>
    </row>
    <row r="35" spans="7:8" x14ac:dyDescent="0.2">
      <c r="G35" s="1"/>
      <c r="H35" s="1"/>
    </row>
    <row r="36" spans="7:8" x14ac:dyDescent="0.2">
      <c r="G36" s="1"/>
      <c r="H36" s="1"/>
    </row>
    <row r="37" spans="7:8" x14ac:dyDescent="0.2">
      <c r="G37" s="1"/>
      <c r="H37" s="1"/>
    </row>
    <row r="38" spans="7:8" x14ac:dyDescent="0.2">
      <c r="G38" s="1"/>
      <c r="H38" s="1"/>
    </row>
    <row r="39" spans="7:8" x14ac:dyDescent="0.2">
      <c r="G39" s="1"/>
      <c r="H39" s="1"/>
    </row>
    <row r="40" spans="7:8" x14ac:dyDescent="0.2">
      <c r="G40" s="1"/>
      <c r="H40" s="1"/>
    </row>
    <row r="41" spans="7:8" x14ac:dyDescent="0.2">
      <c r="G41" s="1"/>
      <c r="H41" s="1"/>
    </row>
    <row r="42" spans="7:8" x14ac:dyDescent="0.2">
      <c r="G42" s="1"/>
      <c r="H42" s="1"/>
    </row>
    <row r="43" spans="7:8" x14ac:dyDescent="0.2">
      <c r="G43" s="1"/>
      <c r="H43" s="1"/>
    </row>
    <row r="44" spans="7:8" x14ac:dyDescent="0.2">
      <c r="G44" s="1"/>
      <c r="H44" s="1"/>
    </row>
    <row r="45" spans="7:8" x14ac:dyDescent="0.2">
      <c r="G45" s="1"/>
      <c r="H45" s="1"/>
    </row>
    <row r="46" spans="7:8" x14ac:dyDescent="0.2">
      <c r="G46" s="1"/>
    </row>
    <row r="47" spans="7:8" x14ac:dyDescent="0.2">
      <c r="G47" s="1"/>
    </row>
  </sheetData>
  <mergeCells count="11">
    <mergeCell ref="G2:N2"/>
    <mergeCell ref="G1:N1"/>
    <mergeCell ref="B2:E2"/>
    <mergeCell ref="B1:E1"/>
    <mergeCell ref="K3:L3"/>
    <mergeCell ref="M3:N3"/>
    <mergeCell ref="I7:J7"/>
    <mergeCell ref="K7:L7"/>
    <mergeCell ref="G15:H15"/>
    <mergeCell ref="G3:H3"/>
    <mergeCell ref="I3:J3"/>
  </mergeCells>
  <hyperlinks>
    <hyperlink ref="B2:E2" r:id="rId1" display="ISO 5055" xr:uid="{ED262037-3A3D-4744-B239-76D2CA4C7BC5}"/>
  </hyperlinks>
  <pageMargins left="0.7" right="0.7" top="0.75" bottom="0.75" header="0.3" footer="0.3"/>
  <pageSetup paperSize="9"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0DEC6-391A-0147-B4F5-B4ED50B60C04}">
  <dimension ref="A1:L28"/>
  <sheetViews>
    <sheetView showGridLines="0" tabSelected="1" topLeftCell="A15" zoomScale="110" workbookViewId="0">
      <selection activeCell="B25" sqref="B25"/>
    </sheetView>
  </sheetViews>
  <sheetFormatPr baseColWidth="10" defaultColWidth="30.5" defaultRowHeight="16" x14ac:dyDescent="0.2"/>
  <cols>
    <col min="1" max="1" width="24.6640625" bestFit="1" customWidth="1"/>
    <col min="2" max="2" width="59.1640625" style="53" customWidth="1"/>
    <col min="3" max="3" width="23.33203125" bestFit="1" customWidth="1"/>
    <col min="4" max="4" width="30.33203125" bestFit="1" customWidth="1"/>
    <col min="6" max="6" width="28.5" style="53" bestFit="1" customWidth="1"/>
  </cols>
  <sheetData>
    <row r="1" spans="1:12" ht="18" thickBot="1" x14ac:dyDescent="0.25">
      <c r="A1" s="46" t="s">
        <v>2</v>
      </c>
      <c r="B1" s="59" t="s">
        <v>120</v>
      </c>
      <c r="C1" s="48" t="s">
        <v>157</v>
      </c>
      <c r="D1" s="20"/>
      <c r="F1" s="60"/>
    </row>
    <row r="2" spans="1:12" ht="51" x14ac:dyDescent="0.2">
      <c r="A2" s="57" t="str" cm="1">
        <f t="array" ref="A2:A28">'Metric Description'!A4:A30</f>
        <v>Lines of Code (L)</v>
      </c>
      <c r="B2" s="58" t="str" cm="1">
        <f t="array" ref="B2:B28">'Metric Description'!F4:F30</f>
        <v>Keep either this or SL. Basicly this is just an aggregation of SL, C, M + B. One could argue that SL is more informative about/comparable, but its quite vague</v>
      </c>
      <c r="C2" s="55" t="s">
        <v>135</v>
      </c>
      <c r="D2" s="54"/>
      <c r="E2" s="122"/>
      <c r="F2" s="122"/>
      <c r="G2" s="122"/>
      <c r="H2" s="122"/>
      <c r="I2" s="122"/>
      <c r="J2" s="122"/>
      <c r="K2" s="122"/>
      <c r="L2" s="122"/>
    </row>
    <row r="3" spans="1:12" ht="51" x14ac:dyDescent="0.2">
      <c r="A3" s="57" t="str">
        <v>Source Lines of Code (SL)</v>
      </c>
      <c r="B3" s="58" t="str">
        <v xml:space="preserve">A bit more informative, as a measure for the actual code and thus more an indicator of actualy work that went into writing the program. Is thus a bit indicative for the estimated effort and cost </v>
      </c>
      <c r="C3" s="55" t="s">
        <v>135</v>
      </c>
      <c r="D3" s="54"/>
      <c r="E3" s="20"/>
      <c r="F3" s="94"/>
      <c r="G3" s="95"/>
      <c r="H3" s="96"/>
      <c r="I3" s="20"/>
      <c r="J3" s="94"/>
      <c r="K3" s="95"/>
      <c r="L3" s="96"/>
    </row>
    <row r="4" spans="1:12" ht="51" x14ac:dyDescent="0.2">
      <c r="A4" s="57" t="str">
        <v>Single Line Comments (C)</v>
      </c>
      <c r="B4" s="58" t="str">
        <v>Comments can be important factors for underestandability of code, and thus help with documentation and maintainability. This metric does however not explain quality of comments</v>
      </c>
      <c r="C4" s="55" t="s">
        <v>136</v>
      </c>
      <c r="D4" s="54"/>
      <c r="E4" s="1"/>
      <c r="F4" s="54"/>
      <c r="G4" s="1"/>
      <c r="H4" s="54"/>
      <c r="I4" s="1"/>
      <c r="J4" s="54"/>
      <c r="K4" s="1"/>
      <c r="L4" s="54"/>
    </row>
    <row r="5" spans="1:12" ht="51" x14ac:dyDescent="0.2">
      <c r="A5" s="57" t="str">
        <v>Multiline Comments (M)</v>
      </c>
      <c r="B5" s="58" t="str">
        <v>Similarly here, however, we might find here that no doc-strings are included</v>
      </c>
      <c r="C5" s="55" t="s">
        <v>136</v>
      </c>
      <c r="D5" s="54"/>
      <c r="E5" s="1"/>
      <c r="F5" s="54"/>
      <c r="G5" s="1"/>
      <c r="H5" s="54"/>
      <c r="I5" s="1"/>
      <c r="J5" s="54"/>
      <c r="K5" s="1"/>
      <c r="L5" s="54"/>
    </row>
    <row r="6" spans="1:12" ht="51" x14ac:dyDescent="0.2">
      <c r="A6" s="57" t="str">
        <v>Blank lines (B)</v>
      </c>
      <c r="B6" s="58" t="str">
        <v>A bit uniformative</v>
      </c>
      <c r="C6" s="55" t="s">
        <v>137</v>
      </c>
      <c r="D6" s="54"/>
      <c r="E6" s="1"/>
      <c r="F6" s="97"/>
      <c r="G6" s="110"/>
      <c r="H6" s="123"/>
      <c r="I6" s="110"/>
      <c r="J6" s="123"/>
      <c r="K6" s="1"/>
      <c r="L6" s="97"/>
    </row>
    <row r="7" spans="1:12" ht="34" x14ac:dyDescent="0.2">
      <c r="A7" s="57" t="str">
        <v>C / L</v>
      </c>
      <c r="B7" s="58" t="str">
        <v>Similarly to the raw comment count, this measure explains how well documented the code is, this just does it in a more interpretable way</v>
      </c>
      <c r="C7" s="55" t="s">
        <v>138</v>
      </c>
      <c r="D7" s="54"/>
      <c r="E7" s="1"/>
      <c r="F7" s="54"/>
      <c r="G7" s="93"/>
      <c r="H7" s="98"/>
      <c r="I7" s="1"/>
      <c r="J7" s="97"/>
      <c r="K7" s="1"/>
      <c r="L7" s="54"/>
    </row>
    <row r="8" spans="1:12" ht="51" x14ac:dyDescent="0.2">
      <c r="A8" s="57" t="str">
        <v>C / SL</v>
      </c>
      <c r="B8" s="58" t="str">
        <v>Similarly to above, however, this "may" provide more insihgts into the actual level of comments with respect to the actual code as it excludes blank lines + multi-line comments</v>
      </c>
      <c r="C8" s="55" t="s">
        <v>80</v>
      </c>
      <c r="D8" s="54"/>
      <c r="E8" s="1"/>
      <c r="F8" s="54"/>
      <c r="G8" s="93"/>
      <c r="H8" s="54"/>
      <c r="I8" s="1"/>
      <c r="J8" s="97"/>
      <c r="K8" s="1"/>
      <c r="L8" s="54"/>
    </row>
    <row r="9" spans="1:12" ht="34" x14ac:dyDescent="0.2">
      <c r="A9" s="57" t="str">
        <v>C + M / L</v>
      </c>
      <c r="B9" s="58" t="str">
        <v xml:space="preserve">Gives overall impression of documentation for the entire codebase - this including blank lines. </v>
      </c>
      <c r="C9" s="55" t="s">
        <v>80</v>
      </c>
      <c r="D9" s="54"/>
      <c r="E9" s="1"/>
      <c r="F9" s="54"/>
      <c r="G9" s="1"/>
      <c r="H9" s="54"/>
      <c r="I9" s="1"/>
      <c r="J9" s="54"/>
      <c r="K9" s="1"/>
      <c r="L9" s="54"/>
    </row>
    <row r="10" spans="1:12" ht="68" x14ac:dyDescent="0.2">
      <c r="A10" s="57" t="str">
        <v>Number flake8 Messages</v>
      </c>
      <c r="B10" s="58" t="str">
        <v>Also counts number of broken best practices, and similarly also uses pylint, so therefore it can be removed</v>
      </c>
      <c r="C10" s="55" t="s">
        <v>140</v>
      </c>
      <c r="D10" s="54"/>
      <c r="E10" s="1"/>
      <c r="F10" s="54"/>
      <c r="G10" s="1"/>
      <c r="H10" s="54"/>
      <c r="I10" s="1"/>
      <c r="J10" s="54"/>
      <c r="K10" s="1"/>
      <c r="L10" s="54"/>
    </row>
    <row r="11" spans="1:12" ht="17" x14ac:dyDescent="0.2">
      <c r="A11" s="57" t="str">
        <v>Pylint Rating</v>
      </c>
      <c r="B11" s="58" t="str">
        <v>Quick, at-a-glance, indicator for the quality of the code</v>
      </c>
      <c r="C11" s="55" t="s">
        <v>139</v>
      </c>
      <c r="D11" s="54"/>
      <c r="E11" s="1"/>
      <c r="F11" s="54"/>
      <c r="G11" s="1"/>
      <c r="H11" s="54"/>
      <c r="I11" s="1"/>
      <c r="J11" s="54"/>
      <c r="K11" s="1"/>
      <c r="L11" s="54"/>
    </row>
    <row r="12" spans="1:12" ht="68" x14ac:dyDescent="0.2">
      <c r="A12" s="57" t="str">
        <v xml:space="preserve">Style Convenetion Errors (C) </v>
      </c>
      <c r="B12" s="58" t="str">
        <v>Relative measure of the coding style. Useful for determining reliability, security (in the sense that non-adhering coding style which may warrant security concerns) and maintainbility, as badly adhering code will likely need more maintainance</v>
      </c>
      <c r="C12" s="55" t="s">
        <v>80</v>
      </c>
      <c r="D12" s="54"/>
      <c r="E12" s="1"/>
      <c r="F12" s="54"/>
      <c r="G12" s="1"/>
      <c r="H12" s="54"/>
      <c r="I12" s="1"/>
      <c r="J12" s="54"/>
      <c r="K12" s="1"/>
      <c r="L12" s="54"/>
    </row>
    <row r="13" spans="1:12" ht="34" x14ac:dyDescent="0.2">
      <c r="A13" s="57" t="str">
        <v xml:space="preserve">Refactoring Checks (R) </v>
      </c>
      <c r="B13" s="58" t="str">
        <v>A bit similar to above, but instead focused more on conciseness of code and similar</v>
      </c>
      <c r="C13" s="55" t="s">
        <v>80</v>
      </c>
      <c r="D13" s="54"/>
      <c r="E13" s="1"/>
      <c r="F13" s="54"/>
      <c r="G13" s="1"/>
      <c r="H13" s="54"/>
      <c r="I13" s="1"/>
      <c r="J13" s="54"/>
      <c r="K13" s="1"/>
      <c r="L13" s="54"/>
    </row>
    <row r="14" spans="1:12" ht="51" x14ac:dyDescent="0.2">
      <c r="A14" s="57" t="str">
        <v>Warnings (W)</v>
      </c>
      <c r="B14" s="58" t="str">
        <v>Gives an idea of the security and reliability of program, as too many warninigs will likely require more maintanance and more likely to break</v>
      </c>
      <c r="C14" s="55" t="s">
        <v>80</v>
      </c>
      <c r="D14" s="54"/>
      <c r="E14" s="110"/>
      <c r="F14" s="110"/>
      <c r="J14" s="22"/>
      <c r="K14" s="22"/>
      <c r="L14" s="1"/>
    </row>
    <row r="15" spans="1:12" ht="51" x14ac:dyDescent="0.2">
      <c r="A15" s="57" t="str">
        <v xml:space="preserve">Errors (E) </v>
      </c>
      <c r="B15" s="58" t="str">
        <v>Gives a measure for how likely the program is to be affected at execution. Thus useful for relaibility, security and performance efficiency</v>
      </c>
      <c r="C15" s="55" t="s">
        <v>80</v>
      </c>
      <c r="D15" s="54"/>
      <c r="E15" s="93"/>
      <c r="F15" s="54"/>
      <c r="J15" s="22"/>
      <c r="K15" s="22"/>
      <c r="L15" s="1"/>
    </row>
    <row r="16" spans="1:12" ht="34" x14ac:dyDescent="0.2">
      <c r="A16" s="57" t="str">
        <v>Fatal Errors (F)</v>
      </c>
      <c r="B16" s="58" t="str">
        <v>This will not be super relevant, as i will likely address them when testing the code</v>
      </c>
      <c r="C16" s="55" t="s">
        <v>92</v>
      </c>
      <c r="D16" s="54"/>
      <c r="E16" s="93"/>
      <c r="F16" s="54"/>
    </row>
    <row r="17" spans="1:6" ht="34" x14ac:dyDescent="0.2">
      <c r="A17" s="57" t="str">
        <v xml:space="preserve">Total Messages (TM) </v>
      </c>
      <c r="B17" s="58" t="str">
        <v>Just a aggregation of C + R + W + E + F</v>
      </c>
      <c r="C17" s="55" t="s">
        <v>141</v>
      </c>
      <c r="D17" s="54"/>
      <c r="E17" s="93"/>
      <c r="F17" s="54"/>
    </row>
    <row r="18" spans="1:6" ht="34" x14ac:dyDescent="0.2">
      <c r="A18" s="57" t="str">
        <v>TM /L</v>
      </c>
      <c r="B18" s="58" t="str">
        <v>Provides a quick at-a-glance measure of how well document the code is</v>
      </c>
      <c r="C18" s="55" t="s">
        <v>142</v>
      </c>
      <c r="D18" s="54"/>
      <c r="F18" s="54"/>
    </row>
    <row r="19" spans="1:6" ht="68" x14ac:dyDescent="0.2">
      <c r="A19" s="57" t="str">
        <v>Halstead Length</v>
      </c>
      <c r="B19" s="58" t="str">
        <v xml:space="preserve">Generally just a fundamental measure that is used as the basis for other metrics. Reason for keeping it would merely be for providing a quick overview of the size of the code in terms of its basic components </v>
      </c>
      <c r="C19" s="55" t="s">
        <v>143</v>
      </c>
      <c r="D19" s="54"/>
      <c r="F19" s="54"/>
    </row>
    <row r="20" spans="1:6" ht="68" x14ac:dyDescent="0.2">
      <c r="A20" s="57" t="str">
        <v>Halstead Volume</v>
      </c>
      <c r="B20" s="58" t="str">
        <v>Refinement of length, as it accounts for the number of distinct operators and operands. Generally provides a more nuanced view than length alow, as it measures the "size" of the software considerings its vocabulary.</v>
      </c>
      <c r="C20" s="55" t="s">
        <v>139</v>
      </c>
      <c r="D20" s="54"/>
      <c r="F20" s="54"/>
    </row>
    <row r="21" spans="1:6" ht="34" x14ac:dyDescent="0.2">
      <c r="A21" s="57" t="str">
        <v>Halstead Difficulty</v>
      </c>
      <c r="B21" s="58" t="str">
        <v>Indicates program's complexity and the efforts required to understand it</v>
      </c>
      <c r="C21" s="55" t="s">
        <v>144</v>
      </c>
      <c r="D21" s="54"/>
      <c r="F21" s="54"/>
    </row>
    <row r="22" spans="1:6" ht="34" x14ac:dyDescent="0.2">
      <c r="A22" s="57" t="str">
        <v>Halstead Effort</v>
      </c>
      <c r="B22" s="58" t="str">
        <v xml:space="preserve">Direct quantification of required effort for understanding code </v>
      </c>
      <c r="C22" s="55" t="s">
        <v>145</v>
      </c>
      <c r="D22" s="54"/>
      <c r="F22" s="54"/>
    </row>
    <row r="23" spans="1:6" ht="34" x14ac:dyDescent="0.2">
      <c r="A23" s="57" t="str">
        <v>Halstead Time to Prgram</v>
      </c>
      <c r="B23" s="58" t="str">
        <v>Similar to effort,  as it's basicly just a sclaed version of this and can thus be a bit redundant</v>
      </c>
      <c r="C23" s="55" t="s">
        <v>146</v>
      </c>
      <c r="D23" s="54"/>
      <c r="F23" s="54"/>
    </row>
    <row r="24" spans="1:6" ht="51" x14ac:dyDescent="0.2">
      <c r="A24" s="57" t="str">
        <v>Halstead Bugs</v>
      </c>
      <c r="B24" s="58" t="str">
        <v>Estimate for number of errors in program, and thus reliability and performance efficiency</v>
      </c>
      <c r="C24" s="55" t="s">
        <v>147</v>
      </c>
      <c r="D24" s="54"/>
      <c r="F24" s="54"/>
    </row>
    <row r="25" spans="1:6" ht="51" x14ac:dyDescent="0.2">
      <c r="A25" s="57" t="str">
        <v xml:space="preserve"> Cyclomatic Complexity</v>
      </c>
      <c r="B25" s="58" t="str">
        <v>Measure for identifying complexity and error-proneness of methods in program. Can be used to determine the risk associated with maintaining and modifying the code.</v>
      </c>
      <c r="C25" s="55" t="s">
        <v>139</v>
      </c>
      <c r="D25" s="54"/>
      <c r="F25" s="54"/>
    </row>
    <row r="26" spans="1:6" ht="68" x14ac:dyDescent="0.2">
      <c r="A26" s="57" t="str">
        <v>Maintainability Index</v>
      </c>
      <c r="B26" s="58" t="str">
        <v xml:space="preserve">Compound single, quantifiable, measure of the ease with which the code can be maintained and evolved over time. Takes several factors into account, such as lines of code, cyclomatic complexity and halstead's volume. </v>
      </c>
      <c r="C26" s="55" t="s">
        <v>139</v>
      </c>
      <c r="D26" s="54"/>
      <c r="F26" s="54"/>
    </row>
    <row r="27" spans="1:6" ht="34" x14ac:dyDescent="0.2">
      <c r="A27" s="57" t="str">
        <v>Total Memory Usage (MiB)</v>
      </c>
      <c r="B27" s="58" t="str">
        <v xml:space="preserve">Provides a relative measure for the computational efficiency of the program </v>
      </c>
      <c r="C27" s="39" t="s">
        <v>139</v>
      </c>
      <c r="D27" s="54"/>
      <c r="F27" s="54"/>
    </row>
    <row r="28" spans="1:6" ht="18" thickBot="1" x14ac:dyDescent="0.25">
      <c r="A28" s="61" t="str">
        <v>CPU Usage Per Cent</v>
      </c>
      <c r="B28" s="62" t="str">
        <v>Similarly, measures cpu utilization of a program at execution</v>
      </c>
      <c r="C28" s="45" t="s">
        <v>139</v>
      </c>
      <c r="D28" s="60"/>
      <c r="F28" s="54"/>
    </row>
  </sheetData>
  <mergeCells count="7">
    <mergeCell ref="E14:F14"/>
    <mergeCell ref="K2:L2"/>
    <mergeCell ref="I6:J6"/>
    <mergeCell ref="E2:F2"/>
    <mergeCell ref="G2:H2"/>
    <mergeCell ref="G6:H6"/>
    <mergeCell ref="I2:J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ED22-120A-9348-B165-75F19AD6E43D}">
  <dimension ref="A1:G25"/>
  <sheetViews>
    <sheetView showGridLines="0" workbookViewId="0">
      <selection activeCell="G34" sqref="G34"/>
    </sheetView>
  </sheetViews>
  <sheetFormatPr baseColWidth="10" defaultRowHeight="16" x14ac:dyDescent="0.2"/>
  <sheetData>
    <row r="1" spans="1:7" x14ac:dyDescent="0.2">
      <c r="A1" s="124" t="s">
        <v>91</v>
      </c>
      <c r="B1" s="125"/>
      <c r="C1" s="125"/>
      <c r="D1" s="125"/>
      <c r="E1" s="125"/>
      <c r="F1" s="125"/>
      <c r="G1" s="125"/>
    </row>
    <row r="2" spans="1:7" x14ac:dyDescent="0.2">
      <c r="A2" s="125"/>
      <c r="B2" s="125"/>
      <c r="C2" s="125"/>
      <c r="D2" s="125"/>
      <c r="E2" s="125"/>
      <c r="F2" s="125"/>
      <c r="G2" s="125"/>
    </row>
    <row r="3" spans="1:7" x14ac:dyDescent="0.2">
      <c r="A3" s="125"/>
      <c r="B3" s="125"/>
      <c r="C3" s="125"/>
      <c r="D3" s="125"/>
      <c r="E3" s="125"/>
      <c r="F3" s="125"/>
      <c r="G3" s="125"/>
    </row>
    <row r="4" spans="1:7" x14ac:dyDescent="0.2">
      <c r="A4" s="125"/>
      <c r="B4" s="125"/>
      <c r="C4" s="125"/>
      <c r="D4" s="125"/>
      <c r="E4" s="125"/>
      <c r="F4" s="125"/>
      <c r="G4" s="125"/>
    </row>
    <row r="5" spans="1:7" x14ac:dyDescent="0.2">
      <c r="A5" s="125"/>
      <c r="B5" s="125"/>
      <c r="C5" s="125"/>
      <c r="D5" s="125"/>
      <c r="E5" s="125"/>
      <c r="F5" s="125"/>
      <c r="G5" s="125"/>
    </row>
    <row r="6" spans="1:7" x14ac:dyDescent="0.2">
      <c r="A6" s="125"/>
      <c r="B6" s="125"/>
      <c r="C6" s="125"/>
      <c r="D6" s="125"/>
      <c r="E6" s="125"/>
      <c r="F6" s="125"/>
      <c r="G6" s="125"/>
    </row>
    <row r="7" spans="1:7" x14ac:dyDescent="0.2">
      <c r="A7" s="125"/>
      <c r="B7" s="125"/>
      <c r="C7" s="125"/>
      <c r="D7" s="125"/>
      <c r="E7" s="125"/>
      <c r="F7" s="125"/>
      <c r="G7" s="125"/>
    </row>
    <row r="8" spans="1:7" x14ac:dyDescent="0.2">
      <c r="A8" s="125"/>
      <c r="B8" s="125"/>
      <c r="C8" s="125"/>
      <c r="D8" s="125"/>
      <c r="E8" s="125"/>
      <c r="F8" s="125"/>
      <c r="G8" s="125"/>
    </row>
    <row r="9" spans="1:7" x14ac:dyDescent="0.2">
      <c r="A9" s="125"/>
      <c r="B9" s="125"/>
      <c r="C9" s="125"/>
      <c r="D9" s="125"/>
      <c r="E9" s="125"/>
      <c r="F9" s="125"/>
      <c r="G9" s="125"/>
    </row>
    <row r="10" spans="1:7" x14ac:dyDescent="0.2">
      <c r="A10" s="125"/>
      <c r="B10" s="125"/>
      <c r="C10" s="125"/>
      <c r="D10" s="125"/>
      <c r="E10" s="125"/>
      <c r="F10" s="125"/>
      <c r="G10" s="125"/>
    </row>
    <row r="11" spans="1:7" x14ac:dyDescent="0.2">
      <c r="A11" s="125"/>
      <c r="B11" s="125"/>
      <c r="C11" s="125"/>
      <c r="D11" s="125"/>
      <c r="E11" s="125"/>
      <c r="F11" s="125"/>
      <c r="G11" s="125"/>
    </row>
    <row r="12" spans="1:7" x14ac:dyDescent="0.2">
      <c r="A12" s="125"/>
      <c r="B12" s="125"/>
      <c r="C12" s="125"/>
      <c r="D12" s="125"/>
      <c r="E12" s="125"/>
      <c r="F12" s="125"/>
      <c r="G12" s="125"/>
    </row>
    <row r="13" spans="1:7" x14ac:dyDescent="0.2">
      <c r="A13" s="125"/>
      <c r="B13" s="125"/>
      <c r="C13" s="125"/>
      <c r="D13" s="125"/>
      <c r="E13" s="125"/>
      <c r="F13" s="125"/>
      <c r="G13" s="125"/>
    </row>
    <row r="14" spans="1:7" x14ac:dyDescent="0.2">
      <c r="A14" s="125"/>
      <c r="B14" s="125"/>
      <c r="C14" s="125"/>
      <c r="D14" s="125"/>
      <c r="E14" s="125"/>
      <c r="F14" s="125"/>
      <c r="G14" s="125"/>
    </row>
    <row r="15" spans="1:7" x14ac:dyDescent="0.2">
      <c r="A15" s="125"/>
      <c r="B15" s="125"/>
      <c r="C15" s="125"/>
      <c r="D15" s="125"/>
      <c r="E15" s="125"/>
      <c r="F15" s="125"/>
      <c r="G15" s="125"/>
    </row>
    <row r="16" spans="1:7" x14ac:dyDescent="0.2">
      <c r="A16" s="125"/>
      <c r="B16" s="125"/>
      <c r="C16" s="125"/>
      <c r="D16" s="125"/>
      <c r="E16" s="125"/>
      <c r="F16" s="125"/>
      <c r="G16" s="125"/>
    </row>
    <row r="17" spans="1:7" x14ac:dyDescent="0.2">
      <c r="A17" s="125"/>
      <c r="B17" s="125"/>
      <c r="C17" s="125"/>
      <c r="D17" s="125"/>
      <c r="E17" s="125"/>
      <c r="F17" s="125"/>
      <c r="G17" s="125"/>
    </row>
    <row r="18" spans="1:7" x14ac:dyDescent="0.2">
      <c r="A18" s="125"/>
      <c r="B18" s="125"/>
      <c r="C18" s="125"/>
      <c r="D18" s="125"/>
      <c r="E18" s="125"/>
      <c r="F18" s="125"/>
      <c r="G18" s="125"/>
    </row>
    <row r="19" spans="1:7" x14ac:dyDescent="0.2">
      <c r="A19" s="125"/>
      <c r="B19" s="125"/>
      <c r="C19" s="125"/>
      <c r="D19" s="125"/>
      <c r="E19" s="125"/>
      <c r="F19" s="125"/>
      <c r="G19" s="125"/>
    </row>
    <row r="20" spans="1:7" x14ac:dyDescent="0.2">
      <c r="A20" s="125"/>
      <c r="B20" s="125"/>
      <c r="C20" s="125"/>
      <c r="D20" s="125"/>
      <c r="E20" s="125"/>
      <c r="F20" s="125"/>
      <c r="G20" s="125"/>
    </row>
    <row r="21" spans="1:7" x14ac:dyDescent="0.2">
      <c r="A21" s="125"/>
      <c r="B21" s="125"/>
      <c r="C21" s="125"/>
      <c r="D21" s="125"/>
      <c r="E21" s="125"/>
      <c r="F21" s="125"/>
      <c r="G21" s="125"/>
    </row>
    <row r="22" spans="1:7" x14ac:dyDescent="0.2">
      <c r="A22" s="125"/>
      <c r="B22" s="125"/>
      <c r="C22" s="125"/>
      <c r="D22" s="125"/>
      <c r="E22" s="125"/>
      <c r="F22" s="125"/>
      <c r="G22" s="125"/>
    </row>
    <row r="23" spans="1:7" x14ac:dyDescent="0.2">
      <c r="A23" s="125"/>
      <c r="B23" s="125"/>
      <c r="C23" s="125"/>
      <c r="D23" s="125"/>
      <c r="E23" s="125"/>
      <c r="F23" s="125"/>
      <c r="G23" s="125"/>
    </row>
    <row r="24" spans="1:7" x14ac:dyDescent="0.2">
      <c r="A24" s="125"/>
      <c r="B24" s="125"/>
      <c r="C24" s="125"/>
      <c r="D24" s="125"/>
      <c r="E24" s="125"/>
      <c r="F24" s="125"/>
      <c r="G24" s="125"/>
    </row>
    <row r="25" spans="1:7" x14ac:dyDescent="0.2">
      <c r="A25" s="125"/>
      <c r="B25" s="125"/>
      <c r="C25" s="125"/>
      <c r="D25" s="125"/>
      <c r="E25" s="125"/>
      <c r="F25" s="125"/>
      <c r="G25" s="125"/>
    </row>
  </sheetData>
  <mergeCells count="1">
    <mergeCell ref="A1: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Dimension Reduction</vt:lpstr>
      <vt:lpstr>Metric Description</vt:lpstr>
      <vt:lpstr>Categorized Metrics</vt:lpstr>
      <vt:lpstr>Final Metric Selection</vt:lpstr>
      <vt:lpstr>Additional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Overskov Krebs</dc:creator>
  <cp:lastModifiedBy>Rasmus Overskov Krebs</cp:lastModifiedBy>
  <dcterms:created xsi:type="dcterms:W3CDTF">2024-01-11T13:21:31Z</dcterms:created>
  <dcterms:modified xsi:type="dcterms:W3CDTF">2024-03-06T12:14:27Z</dcterms:modified>
</cp:coreProperties>
</file>